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olors1.xml" ContentType="application/vnd.ms-office.chartcolorstyle+xml"/>
  <Override PartName="/xl/charts/style1.xml" ContentType="application/vnd.ms-office.chartstyle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worksheets/sheet27.xml" ContentType="application/vnd.openxmlformats-officedocument.spreadsheetml.worksheet+xml"/>
  <Override PartName="/xl/worksheets/sheet26.xml" ContentType="application/vnd.openxmlformats-officedocument.spreadsheetml.worksheet+xml"/>
  <Override PartName="/xl/worksheets/sheet25.xml" ContentType="application/vnd.openxmlformats-officedocument.spreadsheetml.worksheet+xml"/>
  <Override PartName="/xl/worksheets/sheet24.xml" ContentType="application/vnd.openxmlformats-officedocument.spreadsheetml.worksheet+xml"/>
  <Override PartName="/xl/worksheets/sheet23.xml" ContentType="application/vnd.openxmlformats-officedocument.spreadsheetml.worksheet+xml"/>
  <Override PartName="/xl/worksheets/sheet22.xml" ContentType="application/vnd.openxmlformats-officedocument.spreadsheetml.worksheet+xml"/>
  <Override PartName="/xl/styles.xml" ContentType="application/vnd.openxmlformats-officedocument.spreadsheetml.styles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35.xml" ContentType="application/vnd.openxmlformats-officedocument.spreadsheetml.worksheet+xml"/>
  <Override PartName="/xl/worksheets/sheet34.xml" ContentType="application/vnd.openxmlformats-officedocument.spreadsheetml.worksheet+xml"/>
  <Override PartName="/xl/worksheets/sheet33.xml" ContentType="application/vnd.openxmlformats-officedocument.spreadsheetml.worksheet+xml"/>
  <Override PartName="/xl/worksheets/sheet32.xml" ContentType="application/vnd.openxmlformats-officedocument.spreadsheetml.worksheet+xml"/>
  <Override PartName="/xl/worksheets/sheet31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18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worksheets/sheet19.xml" ContentType="application/vnd.openxmlformats-officedocument.spreadsheetml.worksheet+xml"/>
  <Override PartName="/xl/worksheets/sheet17.xml" ContentType="application/vnd.openxmlformats-officedocument.spreadsheetml.worksheet+xml"/>
  <Override PartName="/xl/worksheets/sheet16.xml" ContentType="application/vnd.openxmlformats-officedocument.spreadsheetml.worksheet+xml"/>
  <Override PartName="/xl/worksheets/sheet11.xml" ContentType="application/vnd.openxmlformats-officedocument.spreadsheetml.worksheet+xml"/>
  <Override PartName="/xl/worksheets/sheet14.xml" ContentType="application/vnd.openxmlformats-officedocument.spreadsheetml.worksheet+xml"/>
  <Override PartName="/xl/worksheets/sheet13.xml" ContentType="application/vnd.openxmlformats-officedocument.spreadsheetml.worksheet+xml"/>
  <Override PartName="/xl/worksheets/sheet15.xml" ContentType="application/vnd.openxmlformats-officedocument.spreadsheetml.worksheet+xml"/>
  <Override PartName="/xl/worksheets/sheet12.xml" ContentType="application/vnd.openxmlformats-officedocument.spreadsheetml.worksheet+xml"/>
  <Override PartName="/xl/customProperty2.bin" ContentType="application/vnd.openxmlformats-officedocument.spreadsheetml.customProperty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customProperty1.bin" ContentType="application/vnd.openxmlformats-officedocument.spreadsheetml.customProperty"/>
  <Override PartName="/xl/comments14.xml" ContentType="application/vnd.openxmlformats-officedocument.spreadsheetml.comments+xml"/>
  <Override PartName="/xl/externalLinks/externalLink3.xml" ContentType="application/vnd.openxmlformats-officedocument.spreadsheetml.externalLink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4.xml" ContentType="application/vnd.openxmlformats-officedocument.spreadsheetml.externalLink+xml"/>
  <Override PartName="/xl/customProperty3.bin" ContentType="application/vnd.openxmlformats-officedocument.spreadsheetml.customProperty"/>
  <Override PartName="/xl/comments5.xml" ContentType="application/vnd.openxmlformats-officedocument.spreadsheetml.comments+xml"/>
  <Override PartName="/xl/customProperty11.bin" ContentType="application/vnd.openxmlformats-officedocument.spreadsheetml.customProperty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4.xml" ContentType="application/vnd.openxmlformats-officedocument.spreadsheetml.comment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ustomProperty10.bin" ContentType="application/vnd.openxmlformats-officedocument.spreadsheetml.customProperty"/>
  <Override PartName="/xl/comments8.xml" ContentType="application/vnd.openxmlformats-officedocument.spreadsheetml.comments+xml"/>
  <Override PartName="/xl/customProperty5.bin" ContentType="application/vnd.openxmlformats-officedocument.spreadsheetml.customProperty"/>
  <Override PartName="/xl/comments12.xml" ContentType="application/vnd.openxmlformats-officedocument.spreadsheetml.comments+xml"/>
  <Override PartName="/xl/customProperty6.bin" ContentType="application/vnd.openxmlformats-officedocument.spreadsheetml.customProperty"/>
  <Override PartName="/xl/customProperty4.bin" ContentType="application/vnd.openxmlformats-officedocument.spreadsheetml.customProperty"/>
  <Override PartName="/xl/comments13.xml" ContentType="application/vnd.openxmlformats-officedocument.spreadsheetml.comments+xml"/>
  <Override PartName="/xl/customProperty7.bin" ContentType="application/vnd.openxmlformats-officedocument.spreadsheetml.customProperty"/>
  <Override PartName="/xl/customProperty9.bin" ContentType="application/vnd.openxmlformats-officedocument.spreadsheetml.customProperty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ustomProperty8.bin" ContentType="application/vnd.openxmlformats-officedocument.spreadsheetml.customProperty"/>
  <Override PartName="/xl/comments11.xml" ContentType="application/vnd.openxmlformats-officedocument.spreadsheetml.comment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FOLDER WAHYU\SBDK\"/>
    </mc:Choice>
  </mc:AlternateContent>
  <bookViews>
    <workbookView xWindow="0" yWindow="0" windowWidth="19200" windowHeight="7010" firstSheet="28" activeTab="34"/>
  </bookViews>
  <sheets>
    <sheet name="Jul 2018" sheetId="1" r:id="rId1"/>
    <sheet name="Ags 2018" sheetId="2" r:id="rId2"/>
    <sheet name="Sep 2018" sheetId="3" r:id="rId3"/>
    <sheet name="Okt 2018" sheetId="4" r:id="rId4"/>
    <sheet name="Nov 2018" sheetId="5" r:id="rId5"/>
    <sheet name="Des 2018" sheetId="6" r:id="rId6"/>
    <sheet name="Jan 2019" sheetId="7" r:id="rId7"/>
    <sheet name="Feb 2019" sheetId="9" r:id="rId8"/>
    <sheet name="Mar 2019" sheetId="10" r:id="rId9"/>
    <sheet name="April 2019" sheetId="11" r:id="rId10"/>
    <sheet name="Mei 2019" sheetId="12" r:id="rId11"/>
    <sheet name="Jun 2019" sheetId="13" r:id="rId12"/>
    <sheet name="Jul 2019 " sheetId="15" r:id="rId13"/>
    <sheet name="Agustus 2019" sheetId="16" r:id="rId14"/>
    <sheet name="September 2019" sheetId="19" r:id="rId15"/>
    <sheet name="Oktober 2019" sheetId="20" r:id="rId16"/>
    <sheet name="November 2019 " sheetId="21" r:id="rId17"/>
    <sheet name="Desember 19" sheetId="22" r:id="rId18"/>
    <sheet name="Januari 20" sheetId="23" r:id="rId19"/>
    <sheet name="Februari 20" sheetId="24" r:id="rId20"/>
    <sheet name="Maret 20" sheetId="26" r:id="rId21"/>
    <sheet name="April 20" sheetId="29" r:id="rId22"/>
    <sheet name="Mei 20" sheetId="37" r:id="rId23"/>
    <sheet name="Juni 20" sheetId="39" r:id="rId24"/>
    <sheet name="Juli 20" sheetId="40" r:id="rId25"/>
    <sheet name="Agustus 20" sheetId="42" r:id="rId26"/>
    <sheet name="September 20" sheetId="43" r:id="rId27"/>
    <sheet name="Oktober 2020" sheetId="44" r:id="rId28"/>
    <sheet name="November 2020" sheetId="45" r:id="rId29"/>
    <sheet name="Desember 2020" sheetId="46" r:id="rId30"/>
    <sheet name="Jan 21 " sheetId="48" r:id="rId31"/>
    <sheet name="Feb 2021" sheetId="49" r:id="rId32"/>
    <sheet name="Maret 2021" sheetId="51" r:id="rId33"/>
    <sheet name="April 21" sheetId="52" r:id="rId34"/>
    <sheet name="Mei 21" sheetId="53" r:id="rId35"/>
  </sheets>
  <externalReferences>
    <externalReference r:id="rId36"/>
    <externalReference r:id="rId37"/>
    <externalReference r:id="rId38"/>
    <externalReference r:id="rId39"/>
  </externalReferences>
  <definedNames>
    <definedName name="_xlnm._FilterDatabase" localSheetId="25" hidden="1">'Agustus 20'!$C$3:$G$102</definedName>
    <definedName name="_xlnm._FilterDatabase" localSheetId="21" hidden="1">'April 20'!$C$3:$G$106</definedName>
    <definedName name="_xlnm._FilterDatabase" localSheetId="33" hidden="1">'April 21'!$C$5:$G$101</definedName>
    <definedName name="_xlnm._FilterDatabase" localSheetId="17" hidden="1">'Desember 19'!$A$3:$R$98</definedName>
    <definedName name="_xlnm._FilterDatabase" localSheetId="29" hidden="1">'Desember 2020'!$C$3:$G$105</definedName>
    <definedName name="_xlnm._FilterDatabase" localSheetId="31" hidden="1">'Feb 2021'!$C$5:$G$102</definedName>
    <definedName name="_xlnm._FilterDatabase" localSheetId="19" hidden="1">'Februari 20'!$C$3:$G$100</definedName>
    <definedName name="_xlnm._FilterDatabase" localSheetId="30" hidden="1">'Jan 21 '!$A$4:$G$101</definedName>
    <definedName name="_xlnm._FilterDatabase" localSheetId="24" hidden="1">'Juli 20'!$C$3:$G$102</definedName>
    <definedName name="_xlnm._FilterDatabase" localSheetId="23" hidden="1">'Juni 20'!$C$3:$G$102</definedName>
    <definedName name="_xlnm._FilterDatabase" localSheetId="20" hidden="1">'Maret 20'!$C$3:$G$105</definedName>
    <definedName name="_xlnm._FilterDatabase" localSheetId="32" hidden="1">'Maret 2021'!$A$5:$G$102</definedName>
    <definedName name="_xlnm._FilterDatabase" localSheetId="34" hidden="1">'Mei 21'!$C$5:$G$101</definedName>
    <definedName name="_xlnm._FilterDatabase" localSheetId="16" hidden="1">'November 2019 '!$A$3:$R$100</definedName>
    <definedName name="_xlnm._FilterDatabase" localSheetId="28" hidden="1">'November 2020'!$C$3:$G$106</definedName>
    <definedName name="_xlnm._FilterDatabase" localSheetId="15" hidden="1">'Oktober 2019'!$A$3:$R$100</definedName>
    <definedName name="_xlnm._FilterDatabase" localSheetId="27" hidden="1">'Oktober 2020'!$C$3:$G$104</definedName>
    <definedName name="_xlnm._FilterDatabase" localSheetId="26" hidden="1">'September 20'!$C$3:$G$102</definedName>
    <definedName name="_xlnm._FilterDatabase" localSheetId="14" hidden="1">'September 2019'!$A$3:$R$101</definedName>
    <definedName name="bank" localSheetId="33">'[1]data ref nama Bank update'!$A$1:$B$123</definedName>
    <definedName name="bank">'[2]data ref nama Bank update'!$A$1:$B$123</definedName>
    <definedName name="_xlnm.Print_Area" localSheetId="13">'Agustus 2019'!$A$1:$G$101</definedName>
    <definedName name="_xlnm.Print_Area" localSheetId="21">'April 20'!$A$1:$G$102</definedName>
    <definedName name="_xlnm.Print_Area" localSheetId="9">'April 2019'!$A$1:$G$102</definedName>
    <definedName name="_xlnm.Print_Area" localSheetId="33">'April 21'!$A$1:$G$101</definedName>
    <definedName name="_xlnm.Print_Area" localSheetId="5">'Des 2018'!$A$1:$I$104</definedName>
    <definedName name="_xlnm.Print_Area" localSheetId="17">'Desember 19'!$A$1:$G$104</definedName>
    <definedName name="_xlnm.Print_Area" localSheetId="29">'Desember 2020'!$A$1:$G$101</definedName>
    <definedName name="_xlnm.Print_Area" localSheetId="7">'Feb 2019'!$A$1:$I$103</definedName>
    <definedName name="_xlnm.Print_Area" localSheetId="31">'Feb 2021'!$A$1:$G$103</definedName>
    <definedName name="_xlnm.Print_Area" localSheetId="6">'Jan 2019'!$A$1:$D$104</definedName>
    <definedName name="_xlnm.Print_Area" localSheetId="30">'Jan 21 '!$A$1:$G$102</definedName>
    <definedName name="_xlnm.Print_Area" localSheetId="12">'Jul 2019 '!$A$1:$G$101</definedName>
    <definedName name="_xlnm.Print_Area" localSheetId="11">'Jun 2019'!$A$1:$G$102</definedName>
    <definedName name="_xlnm.Print_Area" localSheetId="8">'Mar 2019'!$A$1:$G$103</definedName>
    <definedName name="_xlnm.Print_Area" localSheetId="32">'Maret 2021'!$A$1:$G$101</definedName>
    <definedName name="_xlnm.Print_Area" localSheetId="10">'Mei 2019'!$A$1:$G$102</definedName>
    <definedName name="_xlnm.Print_Area" localSheetId="34">'Mei 21'!$A$1:$G$101</definedName>
    <definedName name="_xlnm.Print_Area" localSheetId="16">'November 2019 '!$A$1:$G$100</definedName>
    <definedName name="_xlnm.Print_Area" localSheetId="28">'November 2020'!$A$1:$G$101</definedName>
    <definedName name="_xlnm.Print_Area" localSheetId="15">'Oktober 2019'!$A$1:$G$100</definedName>
    <definedName name="_xlnm.Print_Area" localSheetId="27">'Oktober 2020'!$A$1:$G$104</definedName>
    <definedName name="_xlnm.Print_Area" localSheetId="14">'September 2019'!$A$1:$G$101</definedName>
    <definedName name="_xlnm.Print_Titles" localSheetId="1">'Ags 2018'!$3:$3</definedName>
    <definedName name="_xlnm.Print_Titles" localSheetId="25">'Agustus 20'!$1:$2</definedName>
    <definedName name="_xlnm.Print_Titles" localSheetId="13">'Agustus 2019'!$3:$3</definedName>
    <definedName name="_xlnm.Print_Titles" localSheetId="9">'April 2019'!$3:$3</definedName>
    <definedName name="_xlnm.Print_Titles" localSheetId="33">'April 21'!$1:$5</definedName>
    <definedName name="_xlnm.Print_Titles" localSheetId="5">'Des 2018'!$3:$3</definedName>
    <definedName name="_xlnm.Print_Titles" localSheetId="17">'Desember 19'!$3:$3</definedName>
    <definedName name="_xlnm.Print_Titles" localSheetId="29">'Desember 2020'!$1:$2</definedName>
    <definedName name="_xlnm.Print_Titles" localSheetId="7">'Feb 2019'!$3:$3</definedName>
    <definedName name="_xlnm.Print_Titles" localSheetId="31">'Feb 2021'!$3:$5</definedName>
    <definedName name="_xlnm.Print_Titles" localSheetId="6">'Jan 2019'!$3:$3</definedName>
    <definedName name="_xlnm.Print_Titles" localSheetId="30">'Jan 21 '!$4:$5</definedName>
    <definedName name="_xlnm.Print_Titles" localSheetId="0">'Jul 2018'!$3:$3</definedName>
    <definedName name="_xlnm.Print_Titles" localSheetId="12">'Jul 2019 '!$3:$3</definedName>
    <definedName name="_xlnm.Print_Titles" localSheetId="24">'Juli 20'!$1:$2</definedName>
    <definedName name="_xlnm.Print_Titles" localSheetId="11">'Jun 2019'!$3:$3</definedName>
    <definedName name="_xlnm.Print_Titles" localSheetId="23">'Juni 20'!$1:$2</definedName>
    <definedName name="_xlnm.Print_Titles" localSheetId="8">'Mar 2019'!$3:$3</definedName>
    <definedName name="_xlnm.Print_Titles" localSheetId="32">'Maret 2021'!$1:$5</definedName>
    <definedName name="_xlnm.Print_Titles" localSheetId="10">'Mei 2019'!$3:$3</definedName>
    <definedName name="_xlnm.Print_Titles" localSheetId="34">'Mei 21'!$1:$5</definedName>
    <definedName name="_xlnm.Print_Titles" localSheetId="4">'Nov 2018'!$3:$3</definedName>
    <definedName name="_xlnm.Print_Titles" localSheetId="16">'November 2019 '!$3:$3</definedName>
    <definedName name="_xlnm.Print_Titles" localSheetId="28">'November 2020'!$1:$2</definedName>
    <definedName name="_xlnm.Print_Titles" localSheetId="3">'Okt 2018'!$3:$3</definedName>
    <definedName name="_xlnm.Print_Titles" localSheetId="15">'Oktober 2019'!$3:$3</definedName>
    <definedName name="_xlnm.Print_Titles" localSheetId="27">'Oktober 2020'!$1:$2</definedName>
    <definedName name="_xlnm.Print_Titles" localSheetId="2">'Sep 2018'!$3:$3</definedName>
    <definedName name="_xlnm.Print_Titles" localSheetId="26">'September 20'!$1:$2</definedName>
    <definedName name="_xlnm.Print_Titles" localSheetId="14">'September 2019'!$3:$3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04" i="53" l="1"/>
  <c r="F104" i="53"/>
  <c r="E104" i="53"/>
  <c r="D104" i="53"/>
  <c r="C104" i="53"/>
  <c r="A8" i="53"/>
  <c r="A9" i="53" s="1"/>
  <c r="A10" i="53" s="1"/>
  <c r="A11" i="53" s="1"/>
  <c r="A12" i="53" s="1"/>
  <c r="A13" i="53" s="1"/>
  <c r="A14" i="53" s="1"/>
  <c r="A15" i="53" s="1"/>
  <c r="A16" i="53" s="1"/>
  <c r="A17" i="53" s="1"/>
  <c r="A18" i="53" s="1"/>
  <c r="A19" i="53" s="1"/>
  <c r="A20" i="53" s="1"/>
  <c r="A21" i="53" s="1"/>
  <c r="A22" i="53" s="1"/>
  <c r="A23" i="53" s="1"/>
  <c r="A24" i="53" s="1"/>
  <c r="A25" i="53" s="1"/>
  <c r="A26" i="53" s="1"/>
  <c r="A27" i="53" s="1"/>
  <c r="A28" i="53" s="1"/>
  <c r="A29" i="53" s="1"/>
  <c r="A30" i="53" s="1"/>
  <c r="A31" i="53" s="1"/>
  <c r="A32" i="53" s="1"/>
  <c r="A33" i="53" s="1"/>
  <c r="A34" i="53" s="1"/>
  <c r="A35" i="53" s="1"/>
  <c r="A36" i="53" s="1"/>
  <c r="A37" i="53" s="1"/>
  <c r="A38" i="53" s="1"/>
  <c r="A39" i="53" s="1"/>
  <c r="A40" i="53" s="1"/>
  <c r="A41" i="53" s="1"/>
  <c r="A42" i="53" s="1"/>
  <c r="A43" i="53" s="1"/>
  <c r="A44" i="53" s="1"/>
  <c r="A45" i="53" s="1"/>
  <c r="A46" i="53" s="1"/>
  <c r="A47" i="53" s="1"/>
  <c r="A48" i="53" s="1"/>
  <c r="A49" i="53" s="1"/>
  <c r="A50" i="53" s="1"/>
  <c r="A51" i="53" s="1"/>
  <c r="A52" i="53" s="1"/>
  <c r="A54" i="53" s="1"/>
  <c r="A55" i="53" s="1"/>
  <c r="A56" i="53" s="1"/>
  <c r="A57" i="53" s="1"/>
  <c r="A58" i="53" s="1"/>
  <c r="A59" i="53" s="1"/>
  <c r="A60" i="53" s="1"/>
  <c r="A61" i="53" s="1"/>
  <c r="A62" i="53" s="1"/>
  <c r="A63" i="53" s="1"/>
  <c r="A64" i="53" s="1"/>
  <c r="A65" i="53" s="1"/>
  <c r="A66" i="53" s="1"/>
  <c r="A67" i="53" s="1"/>
  <c r="A68" i="53" s="1"/>
  <c r="A69" i="53" s="1"/>
  <c r="A70" i="53" s="1"/>
  <c r="A71" i="53" s="1"/>
  <c r="A72" i="53" s="1"/>
  <c r="A73" i="53" s="1"/>
  <c r="A74" i="53" s="1"/>
  <c r="A75" i="53" s="1"/>
  <c r="A76" i="53" s="1"/>
  <c r="A77" i="53" s="1"/>
  <c r="A78" i="53" s="1"/>
  <c r="A79" i="53" s="1"/>
  <c r="A80" i="53" s="1"/>
  <c r="A81" i="53" s="1"/>
  <c r="A82" i="53" s="1"/>
  <c r="A83" i="53" s="1"/>
  <c r="A84" i="53" s="1"/>
  <c r="A85" i="53" s="1"/>
  <c r="A86" i="53" s="1"/>
  <c r="A87" i="53" s="1"/>
  <c r="A88" i="53" s="1"/>
  <c r="A89" i="53" s="1"/>
  <c r="A90" i="53" s="1"/>
  <c r="A91" i="53" s="1"/>
  <c r="A92" i="53" s="1"/>
  <c r="A93" i="53" s="1"/>
  <c r="A94" i="53" s="1"/>
  <c r="A95" i="53" s="1"/>
  <c r="A96" i="53" s="1"/>
  <c r="A97" i="53" s="1"/>
  <c r="A98" i="53" s="1"/>
  <c r="A99" i="53" s="1"/>
  <c r="A100" i="53" s="1"/>
  <c r="A101" i="53" s="1"/>
  <c r="G104" i="52" l="1"/>
  <c r="F104" i="52"/>
  <c r="E104" i="52"/>
  <c r="D104" i="52"/>
  <c r="C104" i="52"/>
  <c r="A8" i="52"/>
  <c r="A9" i="52" s="1"/>
  <c r="A10" i="52" s="1"/>
  <c r="A11" i="52" s="1"/>
  <c r="A12" i="52" s="1"/>
  <c r="A13" i="52" s="1"/>
  <c r="A14" i="52" s="1"/>
  <c r="A15" i="52" s="1"/>
  <c r="A16" i="52" s="1"/>
  <c r="A17" i="52" s="1"/>
  <c r="A18" i="52" s="1"/>
  <c r="A19" i="52" s="1"/>
  <c r="A20" i="52" s="1"/>
  <c r="A21" i="52" s="1"/>
  <c r="A22" i="52" s="1"/>
  <c r="A23" i="52" s="1"/>
  <c r="A24" i="52" s="1"/>
  <c r="A25" i="52" s="1"/>
  <c r="A26" i="52" s="1"/>
  <c r="A27" i="52" s="1"/>
  <c r="A28" i="52" s="1"/>
  <c r="A29" i="52" s="1"/>
  <c r="A30" i="52" s="1"/>
  <c r="A31" i="52" s="1"/>
  <c r="A32" i="52" s="1"/>
  <c r="A33" i="52" s="1"/>
  <c r="A34" i="52" s="1"/>
  <c r="A35" i="52" s="1"/>
  <c r="A36" i="52" s="1"/>
  <c r="A37" i="52" s="1"/>
  <c r="A38" i="52" s="1"/>
  <c r="A39" i="52" s="1"/>
  <c r="A40" i="52" s="1"/>
  <c r="A41" i="52" s="1"/>
  <c r="A42" i="52" s="1"/>
  <c r="A43" i="52" s="1"/>
  <c r="A44" i="52" s="1"/>
  <c r="A45" i="52" s="1"/>
  <c r="A46" i="52" s="1"/>
  <c r="A47" i="52" s="1"/>
  <c r="A48" i="52" s="1"/>
  <c r="A49" i="52" s="1"/>
  <c r="A50" i="52" s="1"/>
  <c r="A51" i="52" s="1"/>
  <c r="A52" i="52" s="1"/>
  <c r="A54" i="52" s="1"/>
  <c r="A55" i="52" s="1"/>
  <c r="A56" i="52" s="1"/>
  <c r="A57" i="52" s="1"/>
  <c r="A58" i="52" s="1"/>
  <c r="A59" i="52" s="1"/>
  <c r="A60" i="52" s="1"/>
  <c r="A61" i="52" s="1"/>
  <c r="A62" i="52" s="1"/>
  <c r="A63" i="52" s="1"/>
  <c r="A64" i="52" s="1"/>
  <c r="A65" i="52" s="1"/>
  <c r="A66" i="52" s="1"/>
  <c r="A67" i="52" s="1"/>
  <c r="A68" i="52" s="1"/>
  <c r="A69" i="52" s="1"/>
  <c r="A70" i="52" s="1"/>
  <c r="A71" i="52" s="1"/>
  <c r="A72" i="52" s="1"/>
  <c r="A73" i="52" s="1"/>
  <c r="A74" i="52" s="1"/>
  <c r="A75" i="52" s="1"/>
  <c r="A76" i="52" s="1"/>
  <c r="A77" i="52" s="1"/>
  <c r="A78" i="52" s="1"/>
  <c r="A79" i="52" s="1"/>
  <c r="A80" i="52" s="1"/>
  <c r="A81" i="52" s="1"/>
  <c r="A82" i="52" s="1"/>
  <c r="A83" i="52" s="1"/>
  <c r="A84" i="52" s="1"/>
  <c r="A85" i="52" s="1"/>
  <c r="A86" i="52" s="1"/>
  <c r="A87" i="52" s="1"/>
  <c r="A88" i="52" s="1"/>
  <c r="A89" i="52" s="1"/>
  <c r="A90" i="52" s="1"/>
  <c r="A91" i="52" s="1"/>
  <c r="A92" i="52" s="1"/>
  <c r="A93" i="52" s="1"/>
  <c r="A94" i="52" s="1"/>
  <c r="A95" i="52" s="1"/>
  <c r="A96" i="52" s="1"/>
  <c r="A97" i="52" s="1"/>
  <c r="A98" i="52" s="1"/>
  <c r="A99" i="52" s="1"/>
  <c r="A100" i="52" s="1"/>
  <c r="A101" i="52" s="1"/>
  <c r="C105" i="51" l="1"/>
  <c r="G105" i="51" l="1"/>
  <c r="F105" i="51"/>
  <c r="E105" i="51"/>
  <c r="D105" i="51"/>
  <c r="A8" i="51"/>
  <c r="A9" i="51" s="1"/>
  <c r="A10" i="51" s="1"/>
  <c r="A11" i="51" s="1"/>
  <c r="A12" i="51" s="1"/>
  <c r="A13" i="51" s="1"/>
  <c r="A14" i="51" s="1"/>
  <c r="A15" i="51" s="1"/>
  <c r="A16" i="51" s="1"/>
  <c r="A17" i="51" s="1"/>
  <c r="A18" i="51" s="1"/>
  <c r="A19" i="51" s="1"/>
  <c r="A20" i="51" s="1"/>
  <c r="A21" i="51" s="1"/>
  <c r="A22" i="51" s="1"/>
  <c r="A23" i="51" s="1"/>
  <c r="A24" i="51" s="1"/>
  <c r="A25" i="51" s="1"/>
  <c r="A26" i="51" s="1"/>
  <c r="A27" i="51" s="1"/>
  <c r="A28" i="51" s="1"/>
  <c r="A29" i="51" s="1"/>
  <c r="A30" i="51" s="1"/>
  <c r="A31" i="51" s="1"/>
  <c r="A32" i="51" s="1"/>
  <c r="A33" i="51" s="1"/>
  <c r="A34" i="51" s="1"/>
  <c r="A35" i="51" s="1"/>
  <c r="A36" i="51" s="1"/>
  <c r="A37" i="51" s="1"/>
  <c r="A38" i="51" s="1"/>
  <c r="A39" i="51" s="1"/>
  <c r="A40" i="51" s="1"/>
  <c r="A41" i="51" s="1"/>
  <c r="A42" i="51" s="1"/>
  <c r="A43" i="51" s="1"/>
  <c r="A44" i="51" s="1"/>
  <c r="A45" i="51" s="1"/>
  <c r="A46" i="51" s="1"/>
  <c r="A47" i="51" s="1"/>
  <c r="A48" i="51" s="1"/>
  <c r="A49" i="51" s="1"/>
  <c r="A50" i="51" s="1"/>
  <c r="A51" i="51" s="1"/>
  <c r="A52" i="51" s="1"/>
  <c r="A54" i="51" s="1"/>
  <c r="A55" i="51" s="1"/>
  <c r="A56" i="51" s="1"/>
  <c r="A57" i="51" s="1"/>
  <c r="A58" i="51" s="1"/>
  <c r="A59" i="51" s="1"/>
  <c r="A60" i="51" s="1"/>
  <c r="A61" i="51" s="1"/>
  <c r="A62" i="51" s="1"/>
  <c r="A63" i="51" s="1"/>
  <c r="A64" i="51" s="1"/>
  <c r="A65" i="51" s="1"/>
  <c r="A66" i="51" s="1"/>
  <c r="A67" i="51" s="1"/>
  <c r="A68" i="51" s="1"/>
  <c r="A69" i="51" s="1"/>
  <c r="A70" i="51" s="1"/>
  <c r="A71" i="51" s="1"/>
  <c r="A72" i="51" s="1"/>
  <c r="A73" i="51" s="1"/>
  <c r="A74" i="51" s="1"/>
  <c r="A75" i="51" s="1"/>
  <c r="A76" i="51" s="1"/>
  <c r="A77" i="51" s="1"/>
  <c r="A78" i="51" s="1"/>
  <c r="A79" i="51" s="1"/>
  <c r="A80" i="51" s="1"/>
  <c r="A81" i="51" s="1"/>
  <c r="A82" i="51" s="1"/>
  <c r="A83" i="51" s="1"/>
  <c r="A84" i="51" s="1"/>
  <c r="A85" i="51" s="1"/>
  <c r="A86" i="51" s="1"/>
  <c r="A87" i="51" s="1"/>
  <c r="A88" i="51" s="1"/>
  <c r="A89" i="51" s="1"/>
  <c r="A90" i="51" s="1"/>
  <c r="A91" i="51" s="1"/>
  <c r="A92" i="51" s="1"/>
  <c r="A93" i="51" s="1"/>
  <c r="A94" i="51" s="1"/>
  <c r="A95" i="51" s="1"/>
  <c r="A96" i="51" s="1"/>
  <c r="A97" i="51" s="1"/>
  <c r="A98" i="51" s="1"/>
  <c r="A99" i="51" s="1"/>
  <c r="A100" i="51" s="1"/>
  <c r="A101" i="51" s="1"/>
  <c r="D106" i="49"/>
  <c r="G106" i="49" l="1"/>
  <c r="F106" i="49"/>
  <c r="E106" i="49"/>
  <c r="C106" i="49"/>
  <c r="A8" i="49"/>
  <c r="A9" i="49" s="1"/>
  <c r="A10" i="49" s="1"/>
  <c r="A11" i="49" s="1"/>
  <c r="A12" i="49" s="1"/>
  <c r="A13" i="49" s="1"/>
  <c r="A14" i="49" s="1"/>
  <c r="A15" i="49" s="1"/>
  <c r="A16" i="49" s="1"/>
  <c r="A17" i="49" s="1"/>
  <c r="A18" i="49" s="1"/>
  <c r="A19" i="49" s="1"/>
  <c r="A20" i="49" s="1"/>
  <c r="A21" i="49" s="1"/>
  <c r="A22" i="49" s="1"/>
  <c r="A23" i="49" s="1"/>
  <c r="A24" i="49" s="1"/>
  <c r="A25" i="49" s="1"/>
  <c r="A26" i="49" s="1"/>
  <c r="A27" i="49" s="1"/>
  <c r="A28" i="49" s="1"/>
  <c r="A29" i="49" s="1"/>
  <c r="A30" i="49" s="1"/>
  <c r="A31" i="49" s="1"/>
  <c r="A32" i="49" s="1"/>
  <c r="A33" i="49" s="1"/>
  <c r="A34" i="49" s="1"/>
  <c r="A35" i="49" s="1"/>
  <c r="A36" i="49" s="1"/>
  <c r="A37" i="49" s="1"/>
  <c r="A38" i="49" s="1"/>
  <c r="A39" i="49" s="1"/>
  <c r="A40" i="49" s="1"/>
  <c r="A41" i="49" s="1"/>
  <c r="A42" i="49" s="1"/>
  <c r="A43" i="49" s="1"/>
  <c r="A44" i="49" s="1"/>
  <c r="A45" i="49" s="1"/>
  <c r="A46" i="49" s="1"/>
  <c r="A47" i="49" s="1"/>
  <c r="A48" i="49" s="1"/>
  <c r="A49" i="49" s="1"/>
  <c r="A50" i="49" s="1"/>
  <c r="A51" i="49" s="1"/>
  <c r="A52" i="49" s="1"/>
  <c r="A54" i="49" s="1"/>
  <c r="A55" i="49" s="1"/>
  <c r="A56" i="49" s="1"/>
  <c r="A57" i="49" s="1"/>
  <c r="A58" i="49" s="1"/>
  <c r="A59" i="49" s="1"/>
  <c r="A60" i="49" s="1"/>
  <c r="A61" i="49" s="1"/>
  <c r="A62" i="49" s="1"/>
  <c r="A63" i="49" s="1"/>
  <c r="A64" i="49" s="1"/>
  <c r="A65" i="49" s="1"/>
  <c r="A66" i="49" s="1"/>
  <c r="A67" i="49" s="1"/>
  <c r="A68" i="49" s="1"/>
  <c r="A69" i="49" s="1"/>
  <c r="A70" i="49" s="1"/>
  <c r="A71" i="49" s="1"/>
  <c r="A72" i="49" s="1"/>
  <c r="A73" i="49" s="1"/>
  <c r="A74" i="49" s="1"/>
  <c r="A75" i="49" s="1"/>
  <c r="A76" i="49" s="1"/>
  <c r="A77" i="49" s="1"/>
  <c r="A78" i="49" s="1"/>
  <c r="A79" i="49" s="1"/>
  <c r="A80" i="49" s="1"/>
  <c r="A81" i="49" s="1"/>
  <c r="A82" i="49" s="1"/>
  <c r="A83" i="49" s="1"/>
  <c r="A84" i="49" s="1"/>
  <c r="A85" i="49" s="1"/>
  <c r="A86" i="49" s="1"/>
  <c r="A87" i="49" s="1"/>
  <c r="A88" i="49" s="1"/>
  <c r="A89" i="49" s="1"/>
  <c r="A90" i="49" s="1"/>
  <c r="A91" i="49" s="1"/>
  <c r="A92" i="49" s="1"/>
  <c r="A93" i="49" s="1"/>
  <c r="A94" i="49" s="1"/>
  <c r="A95" i="49" s="1"/>
  <c r="A96" i="49" s="1"/>
  <c r="A97" i="49" s="1"/>
  <c r="A98" i="49" s="1"/>
  <c r="A99" i="49" s="1"/>
  <c r="A100" i="49" s="1"/>
  <c r="A101" i="49" s="1"/>
  <c r="G104" i="48" l="1"/>
  <c r="F104" i="48"/>
  <c r="E104" i="48"/>
  <c r="D104" i="48"/>
  <c r="C104" i="48"/>
  <c r="A8" i="48"/>
  <c r="A9" i="48" s="1"/>
  <c r="A10" i="48" s="1"/>
  <c r="A11" i="48" s="1"/>
  <c r="A12" i="48" s="1"/>
  <c r="A13" i="48" s="1"/>
  <c r="A14" i="48" s="1"/>
  <c r="A15" i="48" s="1"/>
  <c r="A16" i="48" s="1"/>
  <c r="A17" i="48" s="1"/>
  <c r="A18" i="48" s="1"/>
  <c r="A19" i="48" s="1"/>
  <c r="A20" i="48" s="1"/>
  <c r="A21" i="48" s="1"/>
  <c r="A22" i="48" s="1"/>
  <c r="A23" i="48" s="1"/>
  <c r="A24" i="48" s="1"/>
  <c r="A25" i="48" s="1"/>
  <c r="A26" i="48" s="1"/>
  <c r="A27" i="48" s="1"/>
  <c r="A28" i="48" s="1"/>
  <c r="A29" i="48" s="1"/>
  <c r="A30" i="48" s="1"/>
  <c r="A31" i="48" s="1"/>
  <c r="A32" i="48" s="1"/>
  <c r="A33" i="48" s="1"/>
  <c r="A34" i="48" s="1"/>
  <c r="A35" i="48" s="1"/>
  <c r="A36" i="48" s="1"/>
  <c r="A37" i="48" s="1"/>
  <c r="A38" i="48" s="1"/>
  <c r="A39" i="48" s="1"/>
  <c r="A40" i="48" s="1"/>
  <c r="A41" i="48" s="1"/>
  <c r="A42" i="48" s="1"/>
  <c r="A43" i="48" s="1"/>
  <c r="A44" i="48" s="1"/>
  <c r="A45" i="48" s="1"/>
  <c r="A46" i="48" s="1"/>
  <c r="A47" i="48" s="1"/>
  <c r="A48" i="48" s="1"/>
  <c r="A49" i="48" s="1"/>
  <c r="A50" i="48" s="1"/>
  <c r="A51" i="48" s="1"/>
  <c r="A52" i="48" s="1"/>
  <c r="A53" i="48" s="1"/>
  <c r="A54" i="48" s="1"/>
  <c r="A55" i="48" s="1"/>
  <c r="A56" i="48" s="1"/>
  <c r="A57" i="48" s="1"/>
  <c r="A58" i="48" s="1"/>
  <c r="A59" i="48" s="1"/>
  <c r="A60" i="48" s="1"/>
  <c r="A61" i="48" s="1"/>
  <c r="A62" i="48" s="1"/>
  <c r="A63" i="48" s="1"/>
  <c r="A64" i="48" s="1"/>
  <c r="A65" i="48" s="1"/>
  <c r="A66" i="48" s="1"/>
  <c r="A67" i="48" s="1"/>
  <c r="A68" i="48" s="1"/>
  <c r="A69" i="48" s="1"/>
  <c r="A70" i="48" s="1"/>
  <c r="A71" i="48" s="1"/>
  <c r="A72" i="48" s="1"/>
  <c r="A73" i="48" s="1"/>
  <c r="A74" i="48" s="1"/>
  <c r="A75" i="48" s="1"/>
  <c r="A76" i="48" s="1"/>
  <c r="A77" i="48" s="1"/>
  <c r="A78" i="48" s="1"/>
  <c r="A79" i="48" s="1"/>
  <c r="A80" i="48" s="1"/>
  <c r="A81" i="48" s="1"/>
  <c r="A82" i="48" s="1"/>
  <c r="A83" i="48" s="1"/>
  <c r="A84" i="48" s="1"/>
  <c r="A85" i="48" s="1"/>
  <c r="A86" i="48" s="1"/>
  <c r="A87" i="48" s="1"/>
  <c r="A88" i="48" s="1"/>
  <c r="A89" i="48" s="1"/>
  <c r="A90" i="48" s="1"/>
  <c r="A91" i="48" s="1"/>
  <c r="A92" i="48" s="1"/>
  <c r="A93" i="48" s="1"/>
  <c r="A94" i="48" s="1"/>
  <c r="A95" i="48" s="1"/>
  <c r="A96" i="48" s="1"/>
  <c r="A97" i="48" s="1"/>
  <c r="A98" i="48" s="1"/>
  <c r="A99" i="48" s="1"/>
  <c r="A100" i="48" s="1"/>
  <c r="C103" i="46"/>
  <c r="D15" i="46"/>
  <c r="D103" i="46" s="1"/>
  <c r="G103" i="46"/>
  <c r="F103" i="46"/>
  <c r="E103" i="46"/>
  <c r="A6" i="46"/>
  <c r="A7" i="46" s="1"/>
  <c r="A8" i="46" s="1"/>
  <c r="A9" i="46" s="1"/>
  <c r="A10" i="46" s="1"/>
  <c r="A11" i="46" s="1"/>
  <c r="A12" i="46" s="1"/>
  <c r="A13" i="46" s="1"/>
  <c r="A14" i="46" s="1"/>
  <c r="A15" i="46" s="1"/>
  <c r="A16" i="46" s="1"/>
  <c r="A17" i="46" s="1"/>
  <c r="A18" i="46" s="1"/>
  <c r="A19" i="46" s="1"/>
  <c r="A20" i="46" s="1"/>
  <c r="A21" i="46" s="1"/>
  <c r="A22" i="46" s="1"/>
  <c r="A23" i="46" s="1"/>
  <c r="A24" i="46" s="1"/>
  <c r="A25" i="46" s="1"/>
  <c r="A26" i="46" s="1"/>
  <c r="A27" i="46" s="1"/>
  <c r="A28" i="46" s="1"/>
  <c r="A29" i="46" s="1"/>
  <c r="A30" i="46" s="1"/>
  <c r="A31" i="46" s="1"/>
  <c r="A32" i="46" s="1"/>
  <c r="A33" i="46" s="1"/>
  <c r="A34" i="46" s="1"/>
  <c r="A35" i="46" s="1"/>
  <c r="A36" i="46" s="1"/>
  <c r="A37" i="46" s="1"/>
  <c r="A38" i="46" s="1"/>
  <c r="A39" i="46" s="1"/>
  <c r="A40" i="46" s="1"/>
  <c r="A41" i="46" s="1"/>
  <c r="A42" i="46" s="1"/>
  <c r="A43" i="46" s="1"/>
  <c r="A44" i="46" s="1"/>
  <c r="A45" i="46" s="1"/>
  <c r="A46" i="46" s="1"/>
  <c r="A47" i="46" s="1"/>
  <c r="A48" i="46" s="1"/>
  <c r="A49" i="46" s="1"/>
  <c r="A50" i="46" s="1"/>
  <c r="A51" i="46" s="1"/>
  <c r="A52" i="46" s="1"/>
  <c r="A53" i="46" s="1"/>
  <c r="A54" i="46" s="1"/>
  <c r="A55" i="46" s="1"/>
  <c r="A56" i="46" s="1"/>
  <c r="A57" i="46" s="1"/>
  <c r="A58" i="46" s="1"/>
  <c r="A59" i="46" s="1"/>
  <c r="A60" i="46" s="1"/>
  <c r="A61" i="46" s="1"/>
  <c r="A62" i="46" s="1"/>
  <c r="A63" i="46" s="1"/>
  <c r="A64" i="46" s="1"/>
  <c r="A65" i="46" s="1"/>
  <c r="A66" i="46" s="1"/>
  <c r="A67" i="46" s="1"/>
  <c r="A68" i="46" s="1"/>
  <c r="A69" i="46" s="1"/>
  <c r="A70" i="46" s="1"/>
  <c r="A71" i="46" s="1"/>
  <c r="A72" i="46" s="1"/>
  <c r="A73" i="46" s="1"/>
  <c r="A74" i="46" s="1"/>
  <c r="A75" i="46" s="1"/>
  <c r="A76" i="46" s="1"/>
  <c r="A77" i="46" s="1"/>
  <c r="A78" i="46" s="1"/>
  <c r="A79" i="46" s="1"/>
  <c r="A80" i="46" s="1"/>
  <c r="A81" i="46" s="1"/>
  <c r="A82" i="46" s="1"/>
  <c r="A83" i="46" s="1"/>
  <c r="A84" i="46" s="1"/>
  <c r="A85" i="46" s="1"/>
  <c r="A86" i="46" s="1"/>
  <c r="A87" i="46" s="1"/>
  <c r="A88" i="46" s="1"/>
  <c r="A89" i="46" s="1"/>
  <c r="A90" i="46" s="1"/>
  <c r="A91" i="46" s="1"/>
  <c r="A92" i="46" s="1"/>
  <c r="A93" i="46" s="1"/>
  <c r="A94" i="46" s="1"/>
  <c r="A95" i="46" s="1"/>
  <c r="A96" i="46" s="1"/>
  <c r="A97" i="46" s="1"/>
  <c r="A98" i="46" s="1"/>
  <c r="D104" i="45" l="1"/>
  <c r="E104" i="45"/>
  <c r="G104" i="45" l="1"/>
  <c r="F104" i="45"/>
  <c r="C104" i="45"/>
  <c r="A6" i="45" l="1"/>
  <c r="A7" i="45" s="1"/>
  <c r="A8" i="45" s="1"/>
  <c r="A9" i="45" s="1"/>
  <c r="A10" i="45" s="1"/>
  <c r="A11" i="45" s="1"/>
  <c r="A12" i="45" s="1"/>
  <c r="A13" i="45" s="1"/>
  <c r="A14" i="45" s="1"/>
  <c r="A15" i="45" s="1"/>
  <c r="A16" i="45" s="1"/>
  <c r="A17" i="45" s="1"/>
  <c r="A18" i="45" s="1"/>
  <c r="A19" i="45" s="1"/>
  <c r="A20" i="45" s="1"/>
  <c r="A21" i="45" s="1"/>
  <c r="A22" i="45" s="1"/>
  <c r="A23" i="45" s="1"/>
  <c r="A24" i="45" s="1"/>
  <c r="A25" i="45" s="1"/>
  <c r="A26" i="45" s="1"/>
  <c r="A27" i="45" s="1"/>
  <c r="A28" i="45" s="1"/>
  <c r="A29" i="45" s="1"/>
  <c r="A30" i="45" s="1"/>
  <c r="A31" i="45" s="1"/>
  <c r="A32" i="45" s="1"/>
  <c r="A33" i="45" s="1"/>
  <c r="A34" i="45" s="1"/>
  <c r="A35" i="45" s="1"/>
  <c r="A36" i="45" s="1"/>
  <c r="A37" i="45" s="1"/>
  <c r="A38" i="45" s="1"/>
  <c r="A39" i="45" s="1"/>
  <c r="A40" i="45" s="1"/>
  <c r="A41" i="45" s="1"/>
  <c r="A42" i="45" s="1"/>
  <c r="A43" i="45" s="1"/>
  <c r="A44" i="45" s="1"/>
  <c r="A45" i="45" s="1"/>
  <c r="A46" i="45" s="1"/>
  <c r="A47" i="45" s="1"/>
  <c r="A48" i="45" s="1"/>
  <c r="A49" i="45" s="1"/>
  <c r="A50" i="45" s="1"/>
  <c r="A51" i="45" s="1"/>
  <c r="A52" i="45" s="1"/>
  <c r="A53" i="45" s="1"/>
  <c r="A54" i="45" s="1"/>
  <c r="A55" i="45" s="1"/>
  <c r="A56" i="45" s="1"/>
  <c r="A57" i="45" s="1"/>
  <c r="A58" i="45" s="1"/>
  <c r="A59" i="45" s="1"/>
  <c r="A60" i="45" s="1"/>
  <c r="A61" i="45" s="1"/>
  <c r="A62" i="45" s="1"/>
  <c r="A63" i="45" s="1"/>
  <c r="A64" i="45" s="1"/>
  <c r="A65" i="45" s="1"/>
  <c r="A66" i="45" s="1"/>
  <c r="A67" i="45" s="1"/>
  <c r="A68" i="45" s="1"/>
  <c r="A69" i="45" s="1"/>
  <c r="A70" i="45" s="1"/>
  <c r="A71" i="45" s="1"/>
  <c r="A72" i="45" s="1"/>
  <c r="A73" i="45" s="1"/>
  <c r="A74" i="45" s="1"/>
  <c r="A75" i="45" s="1"/>
  <c r="A76" i="45" s="1"/>
  <c r="A77" i="45" s="1"/>
  <c r="A78" i="45" s="1"/>
  <c r="A79" i="45" s="1"/>
  <c r="A80" i="45" s="1"/>
  <c r="A81" i="45" s="1"/>
  <c r="A82" i="45" s="1"/>
  <c r="A83" i="45" s="1"/>
  <c r="A84" i="45" s="1"/>
  <c r="A85" i="45" s="1"/>
  <c r="A86" i="45" s="1"/>
  <c r="A87" i="45" s="1"/>
  <c r="A88" i="45" s="1"/>
  <c r="A89" i="45" s="1"/>
  <c r="A90" i="45" s="1"/>
  <c r="A91" i="45" s="1"/>
  <c r="A92" i="45" s="1"/>
  <c r="A93" i="45" s="1"/>
  <c r="A94" i="45" s="1"/>
  <c r="A95" i="45" s="1"/>
  <c r="A96" i="45" s="1"/>
  <c r="A97" i="45" s="1"/>
  <c r="A98" i="45" s="1"/>
  <c r="A99" i="45" s="1"/>
  <c r="C102" i="44" l="1"/>
  <c r="G102" i="44"/>
  <c r="F102" i="44"/>
  <c r="E102" i="44"/>
  <c r="D102" i="44"/>
  <c r="A6" i="44" l="1"/>
  <c r="A7" i="44" s="1"/>
  <c r="A8" i="44" s="1"/>
  <c r="A9" i="44" s="1"/>
  <c r="A10" i="44" s="1"/>
  <c r="A11" i="44" s="1"/>
  <c r="A12" i="44" s="1"/>
  <c r="A13" i="44" s="1"/>
  <c r="A14" i="44" s="1"/>
  <c r="A15" i="44" s="1"/>
  <c r="A16" i="44" s="1"/>
  <c r="A17" i="44" s="1"/>
  <c r="A18" i="44" s="1"/>
  <c r="A19" i="44" s="1"/>
  <c r="A20" i="44" s="1"/>
  <c r="A21" i="44" s="1"/>
  <c r="A22" i="44" s="1"/>
  <c r="A23" i="44" s="1"/>
  <c r="A24" i="44" s="1"/>
  <c r="A25" i="44" s="1"/>
  <c r="A26" i="44" s="1"/>
  <c r="A27" i="44" s="1"/>
  <c r="A28" i="44" s="1"/>
  <c r="A29" i="44" s="1"/>
  <c r="A30" i="44" s="1"/>
  <c r="A31" i="44" s="1"/>
  <c r="A32" i="44" s="1"/>
  <c r="A33" i="44" s="1"/>
  <c r="A34" i="44" s="1"/>
  <c r="A35" i="44" s="1"/>
  <c r="A36" i="44" s="1"/>
  <c r="A37" i="44" s="1"/>
  <c r="A38" i="44" s="1"/>
  <c r="A39" i="44" s="1"/>
  <c r="A40" i="44" s="1"/>
  <c r="A41" i="44" s="1"/>
  <c r="A42" i="44" s="1"/>
  <c r="A43" i="44" s="1"/>
  <c r="A44" i="44" s="1"/>
  <c r="A45" i="44" s="1"/>
  <c r="A46" i="44" s="1"/>
  <c r="A47" i="44" s="1"/>
  <c r="A48" i="44" s="1"/>
  <c r="A49" i="44" s="1"/>
  <c r="A50" i="44" s="1"/>
  <c r="A51" i="44" s="1"/>
  <c r="A52" i="44" s="1"/>
  <c r="A53" i="44" s="1"/>
  <c r="A54" i="44" s="1"/>
  <c r="A55" i="44" s="1"/>
  <c r="A56" i="44" s="1"/>
  <c r="A57" i="44" s="1"/>
  <c r="A58" i="44" s="1"/>
  <c r="A59" i="44" s="1"/>
  <c r="A60" i="44" s="1"/>
  <c r="A61" i="44" s="1"/>
  <c r="A62" i="44" s="1"/>
  <c r="A63" i="44" s="1"/>
  <c r="A64" i="44" s="1"/>
  <c r="A65" i="44" s="1"/>
  <c r="A66" i="44" s="1"/>
  <c r="A67" i="44" s="1"/>
  <c r="A68" i="44" s="1"/>
  <c r="A69" i="44" s="1"/>
  <c r="A70" i="44" s="1"/>
  <c r="A71" i="44" s="1"/>
  <c r="A72" i="44" s="1"/>
  <c r="A73" i="44" s="1"/>
  <c r="A74" i="44" s="1"/>
  <c r="A75" i="44" s="1"/>
  <c r="A76" i="44" s="1"/>
  <c r="A77" i="44" s="1"/>
  <c r="A78" i="44" s="1"/>
  <c r="A79" i="44" s="1"/>
  <c r="A80" i="44" s="1"/>
  <c r="A81" i="44" s="1"/>
  <c r="A82" i="44" s="1"/>
  <c r="A83" i="44" s="1"/>
  <c r="A84" i="44" s="1"/>
  <c r="A85" i="44" s="1"/>
  <c r="A86" i="44" s="1"/>
  <c r="A87" i="44" s="1"/>
  <c r="A88" i="44" s="1"/>
  <c r="A89" i="44" s="1"/>
  <c r="A90" i="44" s="1"/>
  <c r="A91" i="44" s="1"/>
  <c r="A92" i="44" s="1"/>
  <c r="A93" i="44" s="1"/>
  <c r="A94" i="44" s="1"/>
  <c r="A95" i="44" s="1"/>
  <c r="A96" i="44" s="1"/>
  <c r="A97" i="44" s="1"/>
  <c r="A98" i="44" s="1"/>
  <c r="A99" i="44" s="1"/>
  <c r="C104" i="42"/>
  <c r="D104" i="42"/>
  <c r="E104" i="42"/>
  <c r="F104" i="42"/>
  <c r="G104" i="42"/>
  <c r="G104" i="43"/>
  <c r="F104" i="43"/>
  <c r="E104" i="43"/>
  <c r="D104" i="43"/>
  <c r="C104" i="43"/>
  <c r="Q98" i="43"/>
  <c r="P98" i="43"/>
  <c r="O98" i="43"/>
  <c r="N98" i="43"/>
  <c r="M98" i="43"/>
  <c r="Q97" i="43"/>
  <c r="P97" i="43"/>
  <c r="O97" i="43"/>
  <c r="N97" i="43"/>
  <c r="M97" i="43"/>
  <c r="Q96" i="43"/>
  <c r="P96" i="43"/>
  <c r="O96" i="43"/>
  <c r="N96" i="43"/>
  <c r="M96" i="43"/>
  <c r="Q95" i="43"/>
  <c r="P95" i="43"/>
  <c r="O95" i="43"/>
  <c r="N95" i="43"/>
  <c r="M95" i="43"/>
  <c r="Q94" i="43"/>
  <c r="P94" i="43"/>
  <c r="O94" i="43"/>
  <c r="N94" i="43"/>
  <c r="M94" i="43"/>
  <c r="Q93" i="43"/>
  <c r="P93" i="43"/>
  <c r="O93" i="43"/>
  <c r="N93" i="43"/>
  <c r="M93" i="43"/>
  <c r="Q92" i="43"/>
  <c r="P92" i="43"/>
  <c r="O92" i="43"/>
  <c r="N92" i="43"/>
  <c r="M92" i="43"/>
  <c r="Q91" i="43"/>
  <c r="P91" i="43"/>
  <c r="O91" i="43"/>
  <c r="N91" i="43"/>
  <c r="M91" i="43"/>
  <c r="Q90" i="43"/>
  <c r="P90" i="43"/>
  <c r="O90" i="43"/>
  <c r="N90" i="43"/>
  <c r="M90" i="43"/>
  <c r="Q89" i="43"/>
  <c r="P89" i="43"/>
  <c r="O89" i="43"/>
  <c r="N89" i="43"/>
  <c r="M89" i="43"/>
  <c r="Q88" i="43"/>
  <c r="P88" i="43"/>
  <c r="O88" i="43"/>
  <c r="N88" i="43"/>
  <c r="M88" i="43"/>
  <c r="Q87" i="43"/>
  <c r="P87" i="43"/>
  <c r="O87" i="43"/>
  <c r="N87" i="43"/>
  <c r="M87" i="43"/>
  <c r="Q86" i="43"/>
  <c r="P86" i="43"/>
  <c r="O86" i="43"/>
  <c r="N86" i="43"/>
  <c r="M86" i="43"/>
  <c r="Q85" i="43"/>
  <c r="P85" i="43"/>
  <c r="O85" i="43"/>
  <c r="N85" i="43"/>
  <c r="M85" i="43"/>
  <c r="Q84" i="43"/>
  <c r="P84" i="43"/>
  <c r="O84" i="43"/>
  <c r="N84" i="43"/>
  <c r="M84" i="43"/>
  <c r="Q83" i="43"/>
  <c r="P83" i="43"/>
  <c r="O83" i="43"/>
  <c r="N83" i="43"/>
  <c r="M83" i="43"/>
  <c r="Q82" i="43"/>
  <c r="P82" i="43"/>
  <c r="O82" i="43"/>
  <c r="N82" i="43"/>
  <c r="M82" i="43"/>
  <c r="Q81" i="43"/>
  <c r="P81" i="43"/>
  <c r="O81" i="43"/>
  <c r="N81" i="43"/>
  <c r="M81" i="43"/>
  <c r="Q80" i="43"/>
  <c r="P80" i="43"/>
  <c r="O80" i="43"/>
  <c r="N80" i="43"/>
  <c r="M80" i="43"/>
  <c r="Q79" i="43"/>
  <c r="P79" i="43"/>
  <c r="O79" i="43"/>
  <c r="N79" i="43"/>
  <c r="M79" i="43"/>
  <c r="Q78" i="43"/>
  <c r="P78" i="43"/>
  <c r="O78" i="43"/>
  <c r="N78" i="43"/>
  <c r="M78" i="43"/>
  <c r="Q77" i="43"/>
  <c r="P77" i="43"/>
  <c r="O77" i="43"/>
  <c r="N77" i="43"/>
  <c r="M77" i="43"/>
  <c r="Q76" i="43"/>
  <c r="P76" i="43"/>
  <c r="O76" i="43"/>
  <c r="N76" i="43"/>
  <c r="M76" i="43"/>
  <c r="Q75" i="43"/>
  <c r="P75" i="43"/>
  <c r="O75" i="43"/>
  <c r="N75" i="43"/>
  <c r="M75" i="43"/>
  <c r="Q74" i="43"/>
  <c r="P74" i="43"/>
  <c r="O74" i="43"/>
  <c r="N74" i="43"/>
  <c r="M74" i="43"/>
  <c r="Q73" i="43"/>
  <c r="P73" i="43"/>
  <c r="O73" i="43"/>
  <c r="N73" i="43"/>
  <c r="M73" i="43"/>
  <c r="Q72" i="43"/>
  <c r="P72" i="43"/>
  <c r="O72" i="43"/>
  <c r="N72" i="43"/>
  <c r="M72" i="43"/>
  <c r="Q71" i="43"/>
  <c r="P71" i="43"/>
  <c r="O71" i="43"/>
  <c r="N71" i="43"/>
  <c r="M71" i="43"/>
  <c r="Q70" i="43"/>
  <c r="P70" i="43"/>
  <c r="O70" i="43"/>
  <c r="N70" i="43"/>
  <c r="M70" i="43"/>
  <c r="Q69" i="43"/>
  <c r="P69" i="43"/>
  <c r="O69" i="43"/>
  <c r="N69" i="43"/>
  <c r="M69" i="43"/>
  <c r="Q68" i="43"/>
  <c r="P68" i="43"/>
  <c r="O68" i="43"/>
  <c r="N68" i="43"/>
  <c r="M68" i="43"/>
  <c r="Q67" i="43"/>
  <c r="P67" i="43"/>
  <c r="O67" i="43"/>
  <c r="N67" i="43"/>
  <c r="M67" i="43"/>
  <c r="Q66" i="43"/>
  <c r="P66" i="43"/>
  <c r="O66" i="43"/>
  <c r="N66" i="43"/>
  <c r="M66" i="43"/>
  <c r="Q65" i="43"/>
  <c r="P65" i="43"/>
  <c r="O65" i="43"/>
  <c r="N65" i="43"/>
  <c r="M65" i="43"/>
  <c r="Q64" i="43"/>
  <c r="P64" i="43"/>
  <c r="O64" i="43"/>
  <c r="N64" i="43"/>
  <c r="M64" i="43"/>
  <c r="Q63" i="43"/>
  <c r="P63" i="43"/>
  <c r="O63" i="43"/>
  <c r="N63" i="43"/>
  <c r="M63" i="43"/>
  <c r="Q62" i="43"/>
  <c r="P62" i="43"/>
  <c r="O62" i="43"/>
  <c r="N62" i="43"/>
  <c r="M62" i="43"/>
  <c r="Q61" i="43"/>
  <c r="P61" i="43"/>
  <c r="O61" i="43"/>
  <c r="N61" i="43"/>
  <c r="M61" i="43"/>
  <c r="Q60" i="43"/>
  <c r="P60" i="43"/>
  <c r="O60" i="43"/>
  <c r="N60" i="43"/>
  <c r="M60" i="43"/>
  <c r="Q59" i="43"/>
  <c r="P59" i="43"/>
  <c r="O59" i="43"/>
  <c r="N59" i="43"/>
  <c r="M59" i="43"/>
  <c r="Q58" i="43"/>
  <c r="P58" i="43"/>
  <c r="O58" i="43"/>
  <c r="N58" i="43"/>
  <c r="M58" i="43"/>
  <c r="Q57" i="43"/>
  <c r="P57" i="43"/>
  <c r="O57" i="43"/>
  <c r="N57" i="43"/>
  <c r="M57" i="43"/>
  <c r="Q56" i="43"/>
  <c r="P56" i="43"/>
  <c r="O56" i="43"/>
  <c r="N56" i="43"/>
  <c r="M56" i="43"/>
  <c r="Q55" i="43"/>
  <c r="P55" i="43"/>
  <c r="O55" i="43"/>
  <c r="N55" i="43"/>
  <c r="M55" i="43"/>
  <c r="Q54" i="43"/>
  <c r="P54" i="43"/>
  <c r="O54" i="43"/>
  <c r="N54" i="43"/>
  <c r="M54" i="43"/>
  <c r="Q53" i="43"/>
  <c r="P53" i="43"/>
  <c r="O53" i="43"/>
  <c r="N53" i="43"/>
  <c r="M53" i="43"/>
  <c r="Q52" i="43"/>
  <c r="P52" i="43"/>
  <c r="O52" i="43"/>
  <c r="N52" i="43"/>
  <c r="M52" i="43"/>
  <c r="Q51" i="43"/>
  <c r="P51" i="43"/>
  <c r="O51" i="43"/>
  <c r="N51" i="43"/>
  <c r="M51" i="43"/>
  <c r="Q50" i="43"/>
  <c r="P50" i="43"/>
  <c r="O50" i="43"/>
  <c r="N50" i="43"/>
  <c r="M50" i="43"/>
  <c r="Q49" i="43"/>
  <c r="P49" i="43"/>
  <c r="O49" i="43"/>
  <c r="N49" i="43"/>
  <c r="M49" i="43"/>
  <c r="Q48" i="43"/>
  <c r="P48" i="43"/>
  <c r="O48" i="43"/>
  <c r="N48" i="43"/>
  <c r="M48" i="43"/>
  <c r="Q47" i="43"/>
  <c r="P47" i="43"/>
  <c r="O47" i="43"/>
  <c r="N47" i="43"/>
  <c r="M47" i="43"/>
  <c r="Q46" i="43"/>
  <c r="P46" i="43"/>
  <c r="O46" i="43"/>
  <c r="N46" i="43"/>
  <c r="M46" i="43"/>
  <c r="Q45" i="43"/>
  <c r="P45" i="43"/>
  <c r="O45" i="43"/>
  <c r="N45" i="43"/>
  <c r="M45" i="43"/>
  <c r="Q44" i="43"/>
  <c r="P44" i="43"/>
  <c r="O44" i="43"/>
  <c r="N44" i="43"/>
  <c r="M44" i="43"/>
  <c r="Q43" i="43"/>
  <c r="P43" i="43"/>
  <c r="O43" i="43"/>
  <c r="N43" i="43"/>
  <c r="M43" i="43"/>
  <c r="Q42" i="43"/>
  <c r="P42" i="43"/>
  <c r="O42" i="43"/>
  <c r="N42" i="43"/>
  <c r="M42" i="43"/>
  <c r="Q41" i="43"/>
  <c r="P41" i="43"/>
  <c r="O41" i="43"/>
  <c r="N41" i="43"/>
  <c r="M41" i="43"/>
  <c r="Q40" i="43"/>
  <c r="P40" i="43"/>
  <c r="O40" i="43"/>
  <c r="N40" i="43"/>
  <c r="M40" i="43"/>
  <c r="Q39" i="43"/>
  <c r="P39" i="43"/>
  <c r="O39" i="43"/>
  <c r="N39" i="43"/>
  <c r="M39" i="43"/>
  <c r="Q38" i="43"/>
  <c r="P38" i="43"/>
  <c r="O38" i="43"/>
  <c r="N38" i="43"/>
  <c r="M38" i="43"/>
  <c r="Q37" i="43"/>
  <c r="P37" i="43"/>
  <c r="O37" i="43"/>
  <c r="N37" i="43"/>
  <c r="M37" i="43"/>
  <c r="Q36" i="43"/>
  <c r="P36" i="43"/>
  <c r="O36" i="43"/>
  <c r="N36" i="43"/>
  <c r="M36" i="43"/>
  <c r="Q35" i="43"/>
  <c r="P35" i="43"/>
  <c r="O35" i="43"/>
  <c r="N35" i="43"/>
  <c r="M35" i="43"/>
  <c r="Q34" i="43"/>
  <c r="P34" i="43"/>
  <c r="O34" i="43"/>
  <c r="N34" i="43"/>
  <c r="M34" i="43"/>
  <c r="Q33" i="43"/>
  <c r="P33" i="43"/>
  <c r="O33" i="43"/>
  <c r="N33" i="43"/>
  <c r="M33" i="43"/>
  <c r="Q32" i="43"/>
  <c r="P32" i="43"/>
  <c r="O32" i="43"/>
  <c r="N32" i="43"/>
  <c r="M32" i="43"/>
  <c r="Q31" i="43"/>
  <c r="P31" i="43"/>
  <c r="O31" i="43"/>
  <c r="N31" i="43"/>
  <c r="M31" i="43"/>
  <c r="Q30" i="43"/>
  <c r="P30" i="43"/>
  <c r="O30" i="43"/>
  <c r="N30" i="43"/>
  <c r="M30" i="43"/>
  <c r="Q29" i="43"/>
  <c r="P29" i="43"/>
  <c r="O29" i="43"/>
  <c r="N29" i="43"/>
  <c r="M29" i="43"/>
  <c r="Q28" i="43"/>
  <c r="P28" i="43"/>
  <c r="O28" i="43"/>
  <c r="N28" i="43"/>
  <c r="M28" i="43"/>
  <c r="Q27" i="43"/>
  <c r="P27" i="43"/>
  <c r="O27" i="43"/>
  <c r="N27" i="43"/>
  <c r="M27" i="43"/>
  <c r="Q26" i="43"/>
  <c r="P26" i="43"/>
  <c r="O26" i="43"/>
  <c r="N26" i="43"/>
  <c r="M26" i="43"/>
  <c r="Q25" i="43"/>
  <c r="P25" i="43"/>
  <c r="O25" i="43"/>
  <c r="N25" i="43"/>
  <c r="M25" i="43"/>
  <c r="Q24" i="43"/>
  <c r="P24" i="43"/>
  <c r="O24" i="43"/>
  <c r="N24" i="43"/>
  <c r="M24" i="43"/>
  <c r="Q23" i="43"/>
  <c r="P23" i="43"/>
  <c r="O23" i="43"/>
  <c r="N23" i="43"/>
  <c r="M23" i="43"/>
  <c r="Q22" i="43"/>
  <c r="P22" i="43"/>
  <c r="O22" i="43"/>
  <c r="N22" i="43"/>
  <c r="M22" i="43"/>
  <c r="Q21" i="43"/>
  <c r="P21" i="43"/>
  <c r="O21" i="43"/>
  <c r="N21" i="43"/>
  <c r="M21" i="43"/>
  <c r="Q20" i="43"/>
  <c r="P20" i="43"/>
  <c r="O20" i="43"/>
  <c r="N20" i="43"/>
  <c r="M20" i="43"/>
  <c r="Q19" i="43"/>
  <c r="P19" i="43"/>
  <c r="O19" i="43"/>
  <c r="N19" i="43"/>
  <c r="M19" i="43"/>
  <c r="Q18" i="43"/>
  <c r="P18" i="43"/>
  <c r="O18" i="43"/>
  <c r="N18" i="43"/>
  <c r="M18" i="43"/>
  <c r="Q17" i="43"/>
  <c r="P17" i="43"/>
  <c r="O17" i="43"/>
  <c r="N17" i="43"/>
  <c r="M17" i="43"/>
  <c r="Q16" i="43"/>
  <c r="P16" i="43"/>
  <c r="O16" i="43"/>
  <c r="N16" i="43"/>
  <c r="M16" i="43"/>
  <c r="Q15" i="43"/>
  <c r="P15" i="43"/>
  <c r="O15" i="43"/>
  <c r="N15" i="43"/>
  <c r="M15" i="43"/>
  <c r="Q14" i="43"/>
  <c r="P14" i="43"/>
  <c r="O14" i="43"/>
  <c r="N14" i="43"/>
  <c r="M14" i="43"/>
  <c r="Q13" i="43"/>
  <c r="P13" i="43"/>
  <c r="O13" i="43"/>
  <c r="N13" i="43"/>
  <c r="M13" i="43"/>
  <c r="Q12" i="43"/>
  <c r="P12" i="43"/>
  <c r="O12" i="43"/>
  <c r="N12" i="43"/>
  <c r="M12" i="43"/>
  <c r="Q11" i="43"/>
  <c r="P11" i="43"/>
  <c r="O11" i="43"/>
  <c r="N11" i="43"/>
  <c r="M11" i="43"/>
  <c r="Q10" i="43"/>
  <c r="P10" i="43"/>
  <c r="O10" i="43"/>
  <c r="N10" i="43"/>
  <c r="M10" i="43"/>
  <c r="Q9" i="43"/>
  <c r="P9" i="43"/>
  <c r="O9" i="43"/>
  <c r="N9" i="43"/>
  <c r="M9" i="43"/>
  <c r="Q8" i="43"/>
  <c r="P8" i="43"/>
  <c r="O8" i="43"/>
  <c r="N8" i="43"/>
  <c r="M8" i="43"/>
  <c r="Q7" i="43"/>
  <c r="P7" i="43"/>
  <c r="O7" i="43"/>
  <c r="N7" i="43"/>
  <c r="M7" i="43"/>
  <c r="Q6" i="43"/>
  <c r="P6" i="43"/>
  <c r="O6" i="43"/>
  <c r="N6" i="43"/>
  <c r="M6" i="43"/>
  <c r="A6" i="43"/>
  <c r="A7" i="43" s="1"/>
  <c r="A8" i="43" s="1"/>
  <c r="A9" i="43" s="1"/>
  <c r="A10" i="43" s="1"/>
  <c r="A11" i="43" s="1"/>
  <c r="A12" i="43" s="1"/>
  <c r="A13" i="43" s="1"/>
  <c r="A14" i="43" s="1"/>
  <c r="A15" i="43" s="1"/>
  <c r="A16" i="43" s="1"/>
  <c r="A17" i="43" s="1"/>
  <c r="A18" i="43" s="1"/>
  <c r="A19" i="43" s="1"/>
  <c r="A20" i="43" s="1"/>
  <c r="A21" i="43" s="1"/>
  <c r="A22" i="43" s="1"/>
  <c r="A23" i="43" s="1"/>
  <c r="A24" i="43" s="1"/>
  <c r="A25" i="43" s="1"/>
  <c r="A26" i="43" s="1"/>
  <c r="A27" i="43" s="1"/>
  <c r="A28" i="43" s="1"/>
  <c r="A29" i="43" s="1"/>
  <c r="A30" i="43" s="1"/>
  <c r="A31" i="43" s="1"/>
  <c r="A32" i="43" s="1"/>
  <c r="A33" i="43" s="1"/>
  <c r="A34" i="43" s="1"/>
  <c r="A35" i="43" s="1"/>
  <c r="A36" i="43" s="1"/>
  <c r="A37" i="43" s="1"/>
  <c r="A38" i="43" s="1"/>
  <c r="A39" i="43" s="1"/>
  <c r="A40" i="43" s="1"/>
  <c r="A41" i="43" s="1"/>
  <c r="A42" i="43" s="1"/>
  <c r="A43" i="43" s="1"/>
  <c r="A44" i="43" s="1"/>
  <c r="A45" i="43" s="1"/>
  <c r="A46" i="43" s="1"/>
  <c r="A47" i="43" s="1"/>
  <c r="A48" i="43" s="1"/>
  <c r="A49" i="43" s="1"/>
  <c r="A50" i="43" s="1"/>
  <c r="A51" i="43" s="1"/>
  <c r="A52" i="43" s="1"/>
  <c r="A53" i="43" s="1"/>
  <c r="A54" i="43" s="1"/>
  <c r="A55" i="43" s="1"/>
  <c r="A56" i="43" s="1"/>
  <c r="A57" i="43" s="1"/>
  <c r="A58" i="43" s="1"/>
  <c r="A59" i="43" s="1"/>
  <c r="A60" i="43" s="1"/>
  <c r="A61" i="43" s="1"/>
  <c r="A62" i="43" s="1"/>
  <c r="A63" i="43" s="1"/>
  <c r="A64" i="43" s="1"/>
  <c r="A65" i="43" s="1"/>
  <c r="A66" i="43" s="1"/>
  <c r="A67" i="43" s="1"/>
  <c r="A68" i="43" s="1"/>
  <c r="A69" i="43" s="1"/>
  <c r="A70" i="43" s="1"/>
  <c r="A71" i="43" s="1"/>
  <c r="A72" i="43" s="1"/>
  <c r="A73" i="43" s="1"/>
  <c r="A74" i="43" s="1"/>
  <c r="A75" i="43" s="1"/>
  <c r="A76" i="43" s="1"/>
  <c r="A77" i="43" s="1"/>
  <c r="A78" i="43" s="1"/>
  <c r="A79" i="43" s="1"/>
  <c r="A80" i="43" s="1"/>
  <c r="A81" i="43" s="1"/>
  <c r="A82" i="43" s="1"/>
  <c r="A83" i="43" s="1"/>
  <c r="A84" i="43" s="1"/>
  <c r="A85" i="43" s="1"/>
  <c r="A86" i="43" s="1"/>
  <c r="A87" i="43" s="1"/>
  <c r="A88" i="43" s="1"/>
  <c r="A89" i="43" s="1"/>
  <c r="A90" i="43" s="1"/>
  <c r="A91" i="43" s="1"/>
  <c r="A92" i="43" s="1"/>
  <c r="A93" i="43" s="1"/>
  <c r="A94" i="43" s="1"/>
  <c r="A95" i="43" s="1"/>
  <c r="A96" i="43" s="1"/>
  <c r="A97" i="43" s="1"/>
  <c r="A98" i="43" s="1"/>
  <c r="A99" i="43" s="1"/>
  <c r="Q5" i="43"/>
  <c r="P5" i="43"/>
  <c r="O5" i="43"/>
  <c r="N5" i="43"/>
  <c r="M5" i="43"/>
  <c r="Q4" i="43"/>
  <c r="P4" i="43"/>
  <c r="O4" i="43"/>
  <c r="N4" i="43"/>
  <c r="M4" i="43"/>
  <c r="Q98" i="42"/>
  <c r="P98" i="42"/>
  <c r="O98" i="42"/>
  <c r="N98" i="42"/>
  <c r="M98" i="42"/>
  <c r="Q97" i="42"/>
  <c r="P97" i="42"/>
  <c r="O97" i="42"/>
  <c r="N97" i="42"/>
  <c r="M97" i="42"/>
  <c r="Q96" i="42"/>
  <c r="P96" i="42"/>
  <c r="O96" i="42"/>
  <c r="N96" i="42"/>
  <c r="M96" i="42"/>
  <c r="Q95" i="42"/>
  <c r="P95" i="42"/>
  <c r="O95" i="42"/>
  <c r="N95" i="42"/>
  <c r="M95" i="42"/>
  <c r="Q94" i="42"/>
  <c r="P94" i="42"/>
  <c r="O94" i="42"/>
  <c r="N94" i="42"/>
  <c r="M94" i="42"/>
  <c r="Q93" i="42"/>
  <c r="P93" i="42"/>
  <c r="O93" i="42"/>
  <c r="N93" i="42"/>
  <c r="M93" i="42"/>
  <c r="Q92" i="42"/>
  <c r="P92" i="42"/>
  <c r="O92" i="42"/>
  <c r="N92" i="42"/>
  <c r="M92" i="42"/>
  <c r="Q91" i="42"/>
  <c r="P91" i="42"/>
  <c r="O91" i="42"/>
  <c r="N91" i="42"/>
  <c r="M91" i="42"/>
  <c r="Q90" i="42"/>
  <c r="P90" i="42"/>
  <c r="O90" i="42"/>
  <c r="N90" i="42"/>
  <c r="M90" i="42"/>
  <c r="Q89" i="42"/>
  <c r="P89" i="42"/>
  <c r="O89" i="42"/>
  <c r="N89" i="42"/>
  <c r="M89" i="42"/>
  <c r="Q88" i="42"/>
  <c r="P88" i="42"/>
  <c r="O88" i="42"/>
  <c r="N88" i="42"/>
  <c r="M88" i="42"/>
  <c r="Q87" i="42"/>
  <c r="P87" i="42"/>
  <c r="O87" i="42"/>
  <c r="N87" i="42"/>
  <c r="M87" i="42"/>
  <c r="Q86" i="42"/>
  <c r="P86" i="42"/>
  <c r="O86" i="42"/>
  <c r="N86" i="42"/>
  <c r="M86" i="42"/>
  <c r="Q85" i="42"/>
  <c r="P85" i="42"/>
  <c r="O85" i="42"/>
  <c r="N85" i="42"/>
  <c r="M85" i="42"/>
  <c r="Q84" i="42"/>
  <c r="P84" i="42"/>
  <c r="O84" i="42"/>
  <c r="N84" i="42"/>
  <c r="M84" i="42"/>
  <c r="Q83" i="42"/>
  <c r="P83" i="42"/>
  <c r="O83" i="42"/>
  <c r="N83" i="42"/>
  <c r="M83" i="42"/>
  <c r="Q82" i="42"/>
  <c r="P82" i="42"/>
  <c r="O82" i="42"/>
  <c r="N82" i="42"/>
  <c r="M82" i="42"/>
  <c r="Q81" i="42"/>
  <c r="P81" i="42"/>
  <c r="O81" i="42"/>
  <c r="N81" i="42"/>
  <c r="M81" i="42"/>
  <c r="Q80" i="42"/>
  <c r="P80" i="42"/>
  <c r="O80" i="42"/>
  <c r="N80" i="42"/>
  <c r="M80" i="42"/>
  <c r="Q79" i="42"/>
  <c r="P79" i="42"/>
  <c r="O79" i="42"/>
  <c r="N79" i="42"/>
  <c r="M79" i="42"/>
  <c r="Q78" i="42"/>
  <c r="P78" i="42"/>
  <c r="O78" i="42"/>
  <c r="N78" i="42"/>
  <c r="M78" i="42"/>
  <c r="Q77" i="42"/>
  <c r="P77" i="42"/>
  <c r="O77" i="42"/>
  <c r="N77" i="42"/>
  <c r="M77" i="42"/>
  <c r="Q76" i="42"/>
  <c r="P76" i="42"/>
  <c r="O76" i="42"/>
  <c r="N76" i="42"/>
  <c r="M76" i="42"/>
  <c r="Q75" i="42"/>
  <c r="P75" i="42"/>
  <c r="O75" i="42"/>
  <c r="N75" i="42"/>
  <c r="M75" i="42"/>
  <c r="Q74" i="42"/>
  <c r="P74" i="42"/>
  <c r="O74" i="42"/>
  <c r="N74" i="42"/>
  <c r="M74" i="42"/>
  <c r="Q73" i="42"/>
  <c r="P73" i="42"/>
  <c r="O73" i="42"/>
  <c r="N73" i="42"/>
  <c r="M73" i="42"/>
  <c r="Q72" i="42"/>
  <c r="P72" i="42"/>
  <c r="O72" i="42"/>
  <c r="N72" i="42"/>
  <c r="M72" i="42"/>
  <c r="Q71" i="42"/>
  <c r="P71" i="42"/>
  <c r="O71" i="42"/>
  <c r="N71" i="42"/>
  <c r="M71" i="42"/>
  <c r="Q70" i="42"/>
  <c r="P70" i="42"/>
  <c r="O70" i="42"/>
  <c r="N70" i="42"/>
  <c r="M70" i="42"/>
  <c r="Q69" i="42"/>
  <c r="P69" i="42"/>
  <c r="O69" i="42"/>
  <c r="N69" i="42"/>
  <c r="M69" i="42"/>
  <c r="Q68" i="42"/>
  <c r="P68" i="42"/>
  <c r="O68" i="42"/>
  <c r="N68" i="42"/>
  <c r="M68" i="42"/>
  <c r="Q67" i="42"/>
  <c r="P67" i="42"/>
  <c r="O67" i="42"/>
  <c r="N67" i="42"/>
  <c r="M67" i="42"/>
  <c r="Q66" i="42"/>
  <c r="P66" i="42"/>
  <c r="O66" i="42"/>
  <c r="N66" i="42"/>
  <c r="M66" i="42"/>
  <c r="Q65" i="42"/>
  <c r="P65" i="42"/>
  <c r="O65" i="42"/>
  <c r="N65" i="42"/>
  <c r="M65" i="42"/>
  <c r="Q64" i="42"/>
  <c r="P64" i="42"/>
  <c r="O64" i="42"/>
  <c r="N64" i="42"/>
  <c r="M64" i="42"/>
  <c r="Q63" i="42"/>
  <c r="P63" i="42"/>
  <c r="O63" i="42"/>
  <c r="N63" i="42"/>
  <c r="M63" i="42"/>
  <c r="Q62" i="42"/>
  <c r="P62" i="42"/>
  <c r="O62" i="42"/>
  <c r="N62" i="42"/>
  <c r="M62" i="42"/>
  <c r="Q61" i="42"/>
  <c r="P61" i="42"/>
  <c r="O61" i="42"/>
  <c r="N61" i="42"/>
  <c r="M61" i="42"/>
  <c r="Q60" i="42"/>
  <c r="P60" i="42"/>
  <c r="O60" i="42"/>
  <c r="N60" i="42"/>
  <c r="M60" i="42"/>
  <c r="Q59" i="42"/>
  <c r="P59" i="42"/>
  <c r="O59" i="42"/>
  <c r="N59" i="42"/>
  <c r="M59" i="42"/>
  <c r="Q58" i="42"/>
  <c r="P58" i="42"/>
  <c r="O58" i="42"/>
  <c r="N58" i="42"/>
  <c r="M58" i="42"/>
  <c r="Q57" i="42"/>
  <c r="P57" i="42"/>
  <c r="O57" i="42"/>
  <c r="N57" i="42"/>
  <c r="M57" i="42"/>
  <c r="Q56" i="42"/>
  <c r="P56" i="42"/>
  <c r="O56" i="42"/>
  <c r="N56" i="42"/>
  <c r="M56" i="42"/>
  <c r="Q55" i="42"/>
  <c r="P55" i="42"/>
  <c r="O55" i="42"/>
  <c r="N55" i="42"/>
  <c r="M55" i="42"/>
  <c r="Q54" i="42"/>
  <c r="P54" i="42"/>
  <c r="O54" i="42"/>
  <c r="N54" i="42"/>
  <c r="M54" i="42"/>
  <c r="Q53" i="42"/>
  <c r="P53" i="42"/>
  <c r="O53" i="42"/>
  <c r="N53" i="42"/>
  <c r="M53" i="42"/>
  <c r="Q52" i="42"/>
  <c r="P52" i="42"/>
  <c r="O52" i="42"/>
  <c r="N52" i="42"/>
  <c r="M52" i="42"/>
  <c r="Q51" i="42"/>
  <c r="P51" i="42"/>
  <c r="O51" i="42"/>
  <c r="N51" i="42"/>
  <c r="M51" i="42"/>
  <c r="Q50" i="42"/>
  <c r="P50" i="42"/>
  <c r="O50" i="42"/>
  <c r="N50" i="42"/>
  <c r="M50" i="42"/>
  <c r="Q49" i="42"/>
  <c r="P49" i="42"/>
  <c r="O49" i="42"/>
  <c r="N49" i="42"/>
  <c r="M49" i="42"/>
  <c r="Q48" i="42"/>
  <c r="P48" i="42"/>
  <c r="O48" i="42"/>
  <c r="N48" i="42"/>
  <c r="M48" i="42"/>
  <c r="Q47" i="42"/>
  <c r="P47" i="42"/>
  <c r="O47" i="42"/>
  <c r="N47" i="42"/>
  <c r="M47" i="42"/>
  <c r="Q46" i="42"/>
  <c r="P46" i="42"/>
  <c r="O46" i="42"/>
  <c r="N46" i="42"/>
  <c r="M46" i="42"/>
  <c r="Q45" i="42"/>
  <c r="P45" i="42"/>
  <c r="O45" i="42"/>
  <c r="N45" i="42"/>
  <c r="M45" i="42"/>
  <c r="Q44" i="42"/>
  <c r="P44" i="42"/>
  <c r="O44" i="42"/>
  <c r="N44" i="42"/>
  <c r="M44" i="42"/>
  <c r="Q43" i="42"/>
  <c r="P43" i="42"/>
  <c r="O43" i="42"/>
  <c r="N43" i="42"/>
  <c r="M43" i="42"/>
  <c r="Q42" i="42"/>
  <c r="P42" i="42"/>
  <c r="O42" i="42"/>
  <c r="N42" i="42"/>
  <c r="M42" i="42"/>
  <c r="Q41" i="42"/>
  <c r="P41" i="42"/>
  <c r="O41" i="42"/>
  <c r="N41" i="42"/>
  <c r="M41" i="42"/>
  <c r="Q40" i="42"/>
  <c r="P40" i="42"/>
  <c r="O40" i="42"/>
  <c r="N40" i="42"/>
  <c r="M40" i="42"/>
  <c r="Q39" i="42"/>
  <c r="P39" i="42"/>
  <c r="O39" i="42"/>
  <c r="N39" i="42"/>
  <c r="M39" i="42"/>
  <c r="Q38" i="42"/>
  <c r="P38" i="42"/>
  <c r="O38" i="42"/>
  <c r="N38" i="42"/>
  <c r="M38" i="42"/>
  <c r="Q37" i="42"/>
  <c r="P37" i="42"/>
  <c r="O37" i="42"/>
  <c r="N37" i="42"/>
  <c r="M37" i="42"/>
  <c r="Q36" i="42"/>
  <c r="P36" i="42"/>
  <c r="O36" i="42"/>
  <c r="N36" i="42"/>
  <c r="M36" i="42"/>
  <c r="Q35" i="42"/>
  <c r="P35" i="42"/>
  <c r="O35" i="42"/>
  <c r="N35" i="42"/>
  <c r="M35" i="42"/>
  <c r="Q34" i="42"/>
  <c r="P34" i="42"/>
  <c r="O34" i="42"/>
  <c r="N34" i="42"/>
  <c r="M34" i="42"/>
  <c r="Q33" i="42"/>
  <c r="P33" i="42"/>
  <c r="O33" i="42"/>
  <c r="N33" i="42"/>
  <c r="M33" i="42"/>
  <c r="Q32" i="42"/>
  <c r="P32" i="42"/>
  <c r="O32" i="42"/>
  <c r="N32" i="42"/>
  <c r="M32" i="42"/>
  <c r="Q31" i="42"/>
  <c r="P31" i="42"/>
  <c r="O31" i="42"/>
  <c r="N31" i="42"/>
  <c r="M31" i="42"/>
  <c r="Q30" i="42"/>
  <c r="P30" i="42"/>
  <c r="O30" i="42"/>
  <c r="N30" i="42"/>
  <c r="M30" i="42"/>
  <c r="Q29" i="42"/>
  <c r="P29" i="42"/>
  <c r="O29" i="42"/>
  <c r="N29" i="42"/>
  <c r="M29" i="42"/>
  <c r="Q28" i="42"/>
  <c r="P28" i="42"/>
  <c r="O28" i="42"/>
  <c r="N28" i="42"/>
  <c r="M28" i="42"/>
  <c r="Q27" i="42"/>
  <c r="P27" i="42"/>
  <c r="O27" i="42"/>
  <c r="N27" i="42"/>
  <c r="M27" i="42"/>
  <c r="Q26" i="42"/>
  <c r="P26" i="42"/>
  <c r="O26" i="42"/>
  <c r="N26" i="42"/>
  <c r="M26" i="42"/>
  <c r="Q25" i="42"/>
  <c r="P25" i="42"/>
  <c r="O25" i="42"/>
  <c r="N25" i="42"/>
  <c r="M25" i="42"/>
  <c r="Q24" i="42"/>
  <c r="P24" i="42"/>
  <c r="O24" i="42"/>
  <c r="N24" i="42"/>
  <c r="M24" i="42"/>
  <c r="Q23" i="42"/>
  <c r="P23" i="42"/>
  <c r="O23" i="42"/>
  <c r="N23" i="42"/>
  <c r="M23" i="42"/>
  <c r="Q22" i="42"/>
  <c r="P22" i="42"/>
  <c r="O22" i="42"/>
  <c r="N22" i="42"/>
  <c r="M22" i="42"/>
  <c r="Q21" i="42"/>
  <c r="P21" i="42"/>
  <c r="O21" i="42"/>
  <c r="N21" i="42"/>
  <c r="M21" i="42"/>
  <c r="Q20" i="42"/>
  <c r="P20" i="42"/>
  <c r="O20" i="42"/>
  <c r="N20" i="42"/>
  <c r="M20" i="42"/>
  <c r="Q19" i="42"/>
  <c r="P19" i="42"/>
  <c r="O19" i="42"/>
  <c r="N19" i="42"/>
  <c r="M19" i="42"/>
  <c r="Q18" i="42"/>
  <c r="P18" i="42"/>
  <c r="O18" i="42"/>
  <c r="N18" i="42"/>
  <c r="M18" i="42"/>
  <c r="Q17" i="42"/>
  <c r="P17" i="42"/>
  <c r="O17" i="42"/>
  <c r="N17" i="42"/>
  <c r="M17" i="42"/>
  <c r="Q16" i="42"/>
  <c r="P16" i="42"/>
  <c r="O16" i="42"/>
  <c r="N16" i="42"/>
  <c r="M16" i="42"/>
  <c r="Q15" i="42"/>
  <c r="P15" i="42"/>
  <c r="O15" i="42"/>
  <c r="N15" i="42"/>
  <c r="M15" i="42"/>
  <c r="Q14" i="42"/>
  <c r="P14" i="42"/>
  <c r="O14" i="42"/>
  <c r="N14" i="42"/>
  <c r="M14" i="42"/>
  <c r="Q13" i="42"/>
  <c r="P13" i="42"/>
  <c r="O13" i="42"/>
  <c r="N13" i="42"/>
  <c r="M13" i="42"/>
  <c r="Q12" i="42"/>
  <c r="P12" i="42"/>
  <c r="O12" i="42"/>
  <c r="N12" i="42"/>
  <c r="M12" i="42"/>
  <c r="Q11" i="42"/>
  <c r="P11" i="42"/>
  <c r="O11" i="42"/>
  <c r="N11" i="42"/>
  <c r="M11" i="42"/>
  <c r="Q10" i="42"/>
  <c r="P10" i="42"/>
  <c r="O10" i="42"/>
  <c r="N10" i="42"/>
  <c r="M10" i="42"/>
  <c r="Q9" i="42"/>
  <c r="P9" i="42"/>
  <c r="O9" i="42"/>
  <c r="N9" i="42"/>
  <c r="M9" i="42"/>
  <c r="Q8" i="42"/>
  <c r="P8" i="42"/>
  <c r="O8" i="42"/>
  <c r="N8" i="42"/>
  <c r="M8" i="42"/>
  <c r="Q7" i="42"/>
  <c r="P7" i="42"/>
  <c r="O7" i="42"/>
  <c r="N7" i="42"/>
  <c r="M7" i="42"/>
  <c r="Q6" i="42"/>
  <c r="P6" i="42"/>
  <c r="O6" i="42"/>
  <c r="N6" i="42"/>
  <c r="M6" i="42"/>
  <c r="A6" i="42"/>
  <c r="A7" i="42" s="1"/>
  <c r="A8" i="42" s="1"/>
  <c r="A9" i="42" s="1"/>
  <c r="A10" i="42" s="1"/>
  <c r="A11" i="42" s="1"/>
  <c r="A12" i="42" s="1"/>
  <c r="A13" i="42" s="1"/>
  <c r="A14" i="42" s="1"/>
  <c r="A15" i="42" s="1"/>
  <c r="A16" i="42" s="1"/>
  <c r="A17" i="42" s="1"/>
  <c r="A18" i="42" s="1"/>
  <c r="A19" i="42" s="1"/>
  <c r="A20" i="42" s="1"/>
  <c r="A21" i="42" s="1"/>
  <c r="A22" i="42" s="1"/>
  <c r="A23" i="42" s="1"/>
  <c r="A24" i="42" s="1"/>
  <c r="A25" i="42" s="1"/>
  <c r="A26" i="42" s="1"/>
  <c r="A27" i="42" s="1"/>
  <c r="A28" i="42" s="1"/>
  <c r="A29" i="42" s="1"/>
  <c r="A30" i="42" s="1"/>
  <c r="A31" i="42" s="1"/>
  <c r="A32" i="42" s="1"/>
  <c r="A33" i="42" s="1"/>
  <c r="A34" i="42" s="1"/>
  <c r="A35" i="42" s="1"/>
  <c r="A36" i="42" s="1"/>
  <c r="A37" i="42" s="1"/>
  <c r="A38" i="42" s="1"/>
  <c r="A39" i="42" s="1"/>
  <c r="A40" i="42" s="1"/>
  <c r="A41" i="42" s="1"/>
  <c r="A42" i="42" s="1"/>
  <c r="A43" i="42" s="1"/>
  <c r="A44" i="42" s="1"/>
  <c r="A45" i="42" s="1"/>
  <c r="A46" i="42" s="1"/>
  <c r="A47" i="42" s="1"/>
  <c r="A48" i="42" s="1"/>
  <c r="A49" i="42" s="1"/>
  <c r="A50" i="42" s="1"/>
  <c r="A51" i="42" s="1"/>
  <c r="A52" i="42" s="1"/>
  <c r="A53" i="42" s="1"/>
  <c r="A54" i="42" s="1"/>
  <c r="A55" i="42" s="1"/>
  <c r="A56" i="42" s="1"/>
  <c r="A57" i="42" s="1"/>
  <c r="A58" i="42" s="1"/>
  <c r="A59" i="42" s="1"/>
  <c r="A60" i="42" s="1"/>
  <c r="A61" i="42" s="1"/>
  <c r="A62" i="42" s="1"/>
  <c r="A63" i="42" s="1"/>
  <c r="A64" i="42" s="1"/>
  <c r="A65" i="42" s="1"/>
  <c r="A66" i="42" s="1"/>
  <c r="A67" i="42" s="1"/>
  <c r="A68" i="42" s="1"/>
  <c r="A69" i="42" s="1"/>
  <c r="A70" i="42" s="1"/>
  <c r="A71" i="42" s="1"/>
  <c r="A72" i="42" s="1"/>
  <c r="A73" i="42" s="1"/>
  <c r="A74" i="42" s="1"/>
  <c r="A75" i="42" s="1"/>
  <c r="A76" i="42" s="1"/>
  <c r="A77" i="42" s="1"/>
  <c r="A78" i="42" s="1"/>
  <c r="A79" i="42" s="1"/>
  <c r="A80" i="42" s="1"/>
  <c r="A81" i="42" s="1"/>
  <c r="A82" i="42" s="1"/>
  <c r="A83" i="42" s="1"/>
  <c r="A84" i="42" s="1"/>
  <c r="A85" i="42" s="1"/>
  <c r="A86" i="42" s="1"/>
  <c r="A87" i="42" s="1"/>
  <c r="A88" i="42" s="1"/>
  <c r="A89" i="42" s="1"/>
  <c r="A90" i="42" s="1"/>
  <c r="A91" i="42" s="1"/>
  <c r="A92" i="42" s="1"/>
  <c r="A93" i="42" s="1"/>
  <c r="A94" i="42" s="1"/>
  <c r="A95" i="42" s="1"/>
  <c r="A96" i="42" s="1"/>
  <c r="A97" i="42" s="1"/>
  <c r="A98" i="42" s="1"/>
  <c r="A99" i="42" s="1"/>
  <c r="Q5" i="42"/>
  <c r="P5" i="42"/>
  <c r="O5" i="42"/>
  <c r="N5" i="42"/>
  <c r="M5" i="42"/>
  <c r="Q4" i="42"/>
  <c r="P4" i="42"/>
  <c r="O4" i="42"/>
  <c r="N4" i="42"/>
  <c r="M4" i="42"/>
  <c r="G103" i="40"/>
  <c r="F103" i="40"/>
  <c r="E103" i="40"/>
  <c r="D103" i="40"/>
  <c r="C103" i="40"/>
  <c r="Q98" i="40"/>
  <c r="P98" i="40"/>
  <c r="O98" i="40"/>
  <c r="N98" i="40"/>
  <c r="M98" i="40"/>
  <c r="Q97" i="40"/>
  <c r="P97" i="40"/>
  <c r="O97" i="40"/>
  <c r="N97" i="40"/>
  <c r="M97" i="40"/>
  <c r="Q96" i="40"/>
  <c r="P96" i="40"/>
  <c r="O96" i="40"/>
  <c r="N96" i="40"/>
  <c r="M96" i="40"/>
  <c r="Q95" i="40"/>
  <c r="P95" i="40"/>
  <c r="O95" i="40"/>
  <c r="N95" i="40"/>
  <c r="M95" i="40"/>
  <c r="Q94" i="40"/>
  <c r="P94" i="40"/>
  <c r="O94" i="40"/>
  <c r="N94" i="40"/>
  <c r="M94" i="40"/>
  <c r="Q93" i="40"/>
  <c r="P93" i="40"/>
  <c r="O93" i="40"/>
  <c r="N93" i="40"/>
  <c r="M93" i="40"/>
  <c r="Q92" i="40"/>
  <c r="P92" i="40"/>
  <c r="O92" i="40"/>
  <c r="N92" i="40"/>
  <c r="M92" i="40"/>
  <c r="Q91" i="40"/>
  <c r="P91" i="40"/>
  <c r="O91" i="40"/>
  <c r="N91" i="40"/>
  <c r="M91" i="40"/>
  <c r="Q90" i="40"/>
  <c r="P90" i="40"/>
  <c r="O90" i="40"/>
  <c r="N90" i="40"/>
  <c r="M90" i="40"/>
  <c r="Q89" i="40"/>
  <c r="P89" i="40"/>
  <c r="O89" i="40"/>
  <c r="N89" i="40"/>
  <c r="M89" i="40"/>
  <c r="Q88" i="40"/>
  <c r="P88" i="40"/>
  <c r="O88" i="40"/>
  <c r="N88" i="40"/>
  <c r="M88" i="40"/>
  <c r="Q87" i="40"/>
  <c r="P87" i="40"/>
  <c r="O87" i="40"/>
  <c r="N87" i="40"/>
  <c r="M87" i="40"/>
  <c r="Q86" i="40"/>
  <c r="P86" i="40"/>
  <c r="O86" i="40"/>
  <c r="N86" i="40"/>
  <c r="M86" i="40"/>
  <c r="Q85" i="40"/>
  <c r="P85" i="40"/>
  <c r="O85" i="40"/>
  <c r="N85" i="40"/>
  <c r="M85" i="40"/>
  <c r="Q84" i="40"/>
  <c r="P84" i="40"/>
  <c r="O84" i="40"/>
  <c r="N84" i="40"/>
  <c r="M84" i="40"/>
  <c r="Q83" i="40"/>
  <c r="P83" i="40"/>
  <c r="O83" i="40"/>
  <c r="N83" i="40"/>
  <c r="M83" i="40"/>
  <c r="Q82" i="40"/>
  <c r="P82" i="40"/>
  <c r="O82" i="40"/>
  <c r="N82" i="40"/>
  <c r="M82" i="40"/>
  <c r="Q81" i="40"/>
  <c r="P81" i="40"/>
  <c r="O81" i="40"/>
  <c r="N81" i="40"/>
  <c r="M81" i="40"/>
  <c r="Q80" i="40"/>
  <c r="P80" i="40"/>
  <c r="O80" i="40"/>
  <c r="N80" i="40"/>
  <c r="M80" i="40"/>
  <c r="Q79" i="40"/>
  <c r="P79" i="40"/>
  <c r="O79" i="40"/>
  <c r="N79" i="40"/>
  <c r="M79" i="40"/>
  <c r="Q78" i="40"/>
  <c r="P78" i="40"/>
  <c r="O78" i="40"/>
  <c r="N78" i="40"/>
  <c r="M78" i="40"/>
  <c r="Q77" i="40"/>
  <c r="P77" i="40"/>
  <c r="O77" i="40"/>
  <c r="N77" i="40"/>
  <c r="M77" i="40"/>
  <c r="Q76" i="40"/>
  <c r="P76" i="40"/>
  <c r="O76" i="40"/>
  <c r="N76" i="40"/>
  <c r="M76" i="40"/>
  <c r="Q75" i="40"/>
  <c r="P75" i="40"/>
  <c r="O75" i="40"/>
  <c r="N75" i="40"/>
  <c r="M75" i="40"/>
  <c r="Q74" i="40"/>
  <c r="P74" i="40"/>
  <c r="O74" i="40"/>
  <c r="N74" i="40"/>
  <c r="M74" i="40"/>
  <c r="Q73" i="40"/>
  <c r="P73" i="40"/>
  <c r="O73" i="40"/>
  <c r="N73" i="40"/>
  <c r="M73" i="40"/>
  <c r="Q72" i="40"/>
  <c r="P72" i="40"/>
  <c r="O72" i="40"/>
  <c r="N72" i="40"/>
  <c r="M72" i="40"/>
  <c r="Q71" i="40"/>
  <c r="P71" i="40"/>
  <c r="O71" i="40"/>
  <c r="N71" i="40"/>
  <c r="M71" i="40"/>
  <c r="Q70" i="40"/>
  <c r="P70" i="40"/>
  <c r="O70" i="40"/>
  <c r="N70" i="40"/>
  <c r="M70" i="40"/>
  <c r="Q69" i="40"/>
  <c r="P69" i="40"/>
  <c r="O69" i="40"/>
  <c r="N69" i="40"/>
  <c r="M69" i="40"/>
  <c r="Q68" i="40"/>
  <c r="P68" i="40"/>
  <c r="O68" i="40"/>
  <c r="N68" i="40"/>
  <c r="M68" i="40"/>
  <c r="Q67" i="40"/>
  <c r="P67" i="40"/>
  <c r="O67" i="40"/>
  <c r="N67" i="40"/>
  <c r="M67" i="40"/>
  <c r="Q66" i="40"/>
  <c r="P66" i="40"/>
  <c r="O66" i="40"/>
  <c r="N66" i="40"/>
  <c r="M66" i="40"/>
  <c r="Q65" i="40"/>
  <c r="P65" i="40"/>
  <c r="O65" i="40"/>
  <c r="N65" i="40"/>
  <c r="M65" i="40"/>
  <c r="Q64" i="40"/>
  <c r="P64" i="40"/>
  <c r="O64" i="40"/>
  <c r="N64" i="40"/>
  <c r="M64" i="40"/>
  <c r="Q63" i="40"/>
  <c r="P63" i="40"/>
  <c r="O63" i="40"/>
  <c r="N63" i="40"/>
  <c r="M63" i="40"/>
  <c r="Q62" i="40"/>
  <c r="P62" i="40"/>
  <c r="O62" i="40"/>
  <c r="N62" i="40"/>
  <c r="M62" i="40"/>
  <c r="Q61" i="40"/>
  <c r="P61" i="40"/>
  <c r="O61" i="40"/>
  <c r="N61" i="40"/>
  <c r="M61" i="40"/>
  <c r="Q60" i="40"/>
  <c r="P60" i="40"/>
  <c r="O60" i="40"/>
  <c r="N60" i="40"/>
  <c r="M60" i="40"/>
  <c r="Q59" i="40"/>
  <c r="P59" i="40"/>
  <c r="O59" i="40"/>
  <c r="N59" i="40"/>
  <c r="M59" i="40"/>
  <c r="Q58" i="40"/>
  <c r="P58" i="40"/>
  <c r="O58" i="40"/>
  <c r="N58" i="40"/>
  <c r="M58" i="40"/>
  <c r="Q57" i="40"/>
  <c r="P57" i="40"/>
  <c r="O57" i="40"/>
  <c r="N57" i="40"/>
  <c r="M57" i="40"/>
  <c r="Q56" i="40"/>
  <c r="P56" i="40"/>
  <c r="O56" i="40"/>
  <c r="N56" i="40"/>
  <c r="M56" i="40"/>
  <c r="Q55" i="40"/>
  <c r="P55" i="40"/>
  <c r="O55" i="40"/>
  <c r="N55" i="40"/>
  <c r="M55" i="40"/>
  <c r="Q54" i="40"/>
  <c r="P54" i="40"/>
  <c r="O54" i="40"/>
  <c r="N54" i="40"/>
  <c r="M54" i="40"/>
  <c r="Q53" i="40"/>
  <c r="P53" i="40"/>
  <c r="O53" i="40"/>
  <c r="N53" i="40"/>
  <c r="M53" i="40"/>
  <c r="Q52" i="40"/>
  <c r="P52" i="40"/>
  <c r="O52" i="40"/>
  <c r="N52" i="40"/>
  <c r="M52" i="40"/>
  <c r="Q51" i="40"/>
  <c r="P51" i="40"/>
  <c r="O51" i="40"/>
  <c r="N51" i="40"/>
  <c r="M51" i="40"/>
  <c r="Q50" i="40"/>
  <c r="P50" i="40"/>
  <c r="O50" i="40"/>
  <c r="N50" i="40"/>
  <c r="M50" i="40"/>
  <c r="Q49" i="40"/>
  <c r="P49" i="40"/>
  <c r="O49" i="40"/>
  <c r="N49" i="40"/>
  <c r="M49" i="40"/>
  <c r="Q48" i="40"/>
  <c r="P48" i="40"/>
  <c r="O48" i="40"/>
  <c r="N48" i="40"/>
  <c r="M48" i="40"/>
  <c r="Q47" i="40"/>
  <c r="P47" i="40"/>
  <c r="O47" i="40"/>
  <c r="N47" i="40"/>
  <c r="M47" i="40"/>
  <c r="Q46" i="40"/>
  <c r="P46" i="40"/>
  <c r="O46" i="40"/>
  <c r="N46" i="40"/>
  <c r="M46" i="40"/>
  <c r="Q45" i="40"/>
  <c r="P45" i="40"/>
  <c r="O45" i="40"/>
  <c r="N45" i="40"/>
  <c r="M45" i="40"/>
  <c r="Q44" i="40"/>
  <c r="P44" i="40"/>
  <c r="O44" i="40"/>
  <c r="N44" i="40"/>
  <c r="M44" i="40"/>
  <c r="Q43" i="40"/>
  <c r="P43" i="40"/>
  <c r="O43" i="40"/>
  <c r="N43" i="40"/>
  <c r="M43" i="40"/>
  <c r="Q42" i="40"/>
  <c r="P42" i="40"/>
  <c r="O42" i="40"/>
  <c r="N42" i="40"/>
  <c r="M42" i="40"/>
  <c r="Q41" i="40"/>
  <c r="P41" i="40"/>
  <c r="O41" i="40"/>
  <c r="N41" i="40"/>
  <c r="M41" i="40"/>
  <c r="Q40" i="40"/>
  <c r="P40" i="40"/>
  <c r="O40" i="40"/>
  <c r="N40" i="40"/>
  <c r="M40" i="40"/>
  <c r="Q39" i="40"/>
  <c r="P39" i="40"/>
  <c r="O39" i="40"/>
  <c r="N39" i="40"/>
  <c r="M39" i="40"/>
  <c r="Q38" i="40"/>
  <c r="P38" i="40"/>
  <c r="O38" i="40"/>
  <c r="N38" i="40"/>
  <c r="M38" i="40"/>
  <c r="Q37" i="40"/>
  <c r="P37" i="40"/>
  <c r="O37" i="40"/>
  <c r="N37" i="40"/>
  <c r="M37" i="40"/>
  <c r="Q36" i="40"/>
  <c r="P36" i="40"/>
  <c r="O36" i="40"/>
  <c r="N36" i="40"/>
  <c r="M36" i="40"/>
  <c r="Q35" i="40"/>
  <c r="P35" i="40"/>
  <c r="O35" i="40"/>
  <c r="N35" i="40"/>
  <c r="M35" i="40"/>
  <c r="Q34" i="40"/>
  <c r="P34" i="40"/>
  <c r="O34" i="40"/>
  <c r="N34" i="40"/>
  <c r="M34" i="40"/>
  <c r="Q33" i="40"/>
  <c r="P33" i="40"/>
  <c r="O33" i="40"/>
  <c r="N33" i="40"/>
  <c r="M33" i="40"/>
  <c r="Q32" i="40"/>
  <c r="P32" i="40"/>
  <c r="O32" i="40"/>
  <c r="N32" i="40"/>
  <c r="M32" i="40"/>
  <c r="Q31" i="40"/>
  <c r="P31" i="40"/>
  <c r="O31" i="40"/>
  <c r="N31" i="40"/>
  <c r="M31" i="40"/>
  <c r="Q30" i="40"/>
  <c r="P30" i="40"/>
  <c r="O30" i="40"/>
  <c r="N30" i="40"/>
  <c r="M30" i="40"/>
  <c r="Q29" i="40"/>
  <c r="P29" i="40"/>
  <c r="O29" i="40"/>
  <c r="N29" i="40"/>
  <c r="M29" i="40"/>
  <c r="Q28" i="40"/>
  <c r="P28" i="40"/>
  <c r="O28" i="40"/>
  <c r="N28" i="40"/>
  <c r="M28" i="40"/>
  <c r="Q27" i="40"/>
  <c r="P27" i="40"/>
  <c r="O27" i="40"/>
  <c r="N27" i="40"/>
  <c r="M27" i="40"/>
  <c r="Q26" i="40"/>
  <c r="P26" i="40"/>
  <c r="O26" i="40"/>
  <c r="N26" i="40"/>
  <c r="M26" i="40"/>
  <c r="Q25" i="40"/>
  <c r="P25" i="40"/>
  <c r="O25" i="40"/>
  <c r="N25" i="40"/>
  <c r="M25" i="40"/>
  <c r="Q24" i="40"/>
  <c r="P24" i="40"/>
  <c r="O24" i="40"/>
  <c r="N24" i="40"/>
  <c r="M24" i="40"/>
  <c r="Q23" i="40"/>
  <c r="P23" i="40"/>
  <c r="O23" i="40"/>
  <c r="N23" i="40"/>
  <c r="M23" i="40"/>
  <c r="Q22" i="40"/>
  <c r="P22" i="40"/>
  <c r="O22" i="40"/>
  <c r="N22" i="40"/>
  <c r="M22" i="40"/>
  <c r="Q21" i="40"/>
  <c r="P21" i="40"/>
  <c r="O21" i="40"/>
  <c r="N21" i="40"/>
  <c r="M21" i="40"/>
  <c r="Q20" i="40"/>
  <c r="P20" i="40"/>
  <c r="O20" i="40"/>
  <c r="N20" i="40"/>
  <c r="M20" i="40"/>
  <c r="Q19" i="40"/>
  <c r="P19" i="40"/>
  <c r="O19" i="40"/>
  <c r="N19" i="40"/>
  <c r="M19" i="40"/>
  <c r="Q18" i="40"/>
  <c r="P18" i="40"/>
  <c r="O18" i="40"/>
  <c r="N18" i="40"/>
  <c r="M18" i="40"/>
  <c r="Q17" i="40"/>
  <c r="P17" i="40"/>
  <c r="O17" i="40"/>
  <c r="N17" i="40"/>
  <c r="M17" i="40"/>
  <c r="Q16" i="40"/>
  <c r="P16" i="40"/>
  <c r="O16" i="40"/>
  <c r="N16" i="40"/>
  <c r="M16" i="40"/>
  <c r="Q15" i="40"/>
  <c r="P15" i="40"/>
  <c r="O15" i="40"/>
  <c r="N15" i="40"/>
  <c r="M15" i="40"/>
  <c r="Q14" i="40"/>
  <c r="P14" i="40"/>
  <c r="O14" i="40"/>
  <c r="N14" i="40"/>
  <c r="M14" i="40"/>
  <c r="Q13" i="40"/>
  <c r="P13" i="40"/>
  <c r="O13" i="40"/>
  <c r="N13" i="40"/>
  <c r="M13" i="40"/>
  <c r="Q12" i="40"/>
  <c r="P12" i="40"/>
  <c r="O12" i="40"/>
  <c r="N12" i="40"/>
  <c r="M12" i="40"/>
  <c r="Q11" i="40"/>
  <c r="P11" i="40"/>
  <c r="O11" i="40"/>
  <c r="N11" i="40"/>
  <c r="M11" i="40"/>
  <c r="Q10" i="40"/>
  <c r="P10" i="40"/>
  <c r="O10" i="40"/>
  <c r="N10" i="40"/>
  <c r="M10" i="40"/>
  <c r="Q9" i="40"/>
  <c r="P9" i="40"/>
  <c r="O9" i="40"/>
  <c r="N9" i="40"/>
  <c r="M9" i="40"/>
  <c r="Q8" i="40"/>
  <c r="P8" i="40"/>
  <c r="O8" i="40"/>
  <c r="N8" i="40"/>
  <c r="M8" i="40"/>
  <c r="Q7" i="40"/>
  <c r="P7" i="40"/>
  <c r="O7" i="40"/>
  <c r="N7" i="40"/>
  <c r="M7" i="40"/>
  <c r="Q6" i="40"/>
  <c r="P6" i="40"/>
  <c r="O6" i="40"/>
  <c r="N6" i="40"/>
  <c r="M6" i="40"/>
  <c r="A6" i="40"/>
  <c r="A7" i="40" s="1"/>
  <c r="A8" i="40" s="1"/>
  <c r="A9" i="40" s="1"/>
  <c r="A10" i="40" s="1"/>
  <c r="A11" i="40" s="1"/>
  <c r="A12" i="40" s="1"/>
  <c r="A13" i="40" s="1"/>
  <c r="A14" i="40" s="1"/>
  <c r="A15" i="40" s="1"/>
  <c r="A16" i="40" s="1"/>
  <c r="A17" i="40" s="1"/>
  <c r="A18" i="40" s="1"/>
  <c r="A19" i="40" s="1"/>
  <c r="A20" i="40" s="1"/>
  <c r="A21" i="40" s="1"/>
  <c r="A22" i="40" s="1"/>
  <c r="A23" i="40" s="1"/>
  <c r="A24" i="40" s="1"/>
  <c r="A25" i="40" s="1"/>
  <c r="A26" i="40" s="1"/>
  <c r="A27" i="40" s="1"/>
  <c r="A28" i="40" s="1"/>
  <c r="A29" i="40" s="1"/>
  <c r="A30" i="40" s="1"/>
  <c r="A31" i="40" s="1"/>
  <c r="A32" i="40" s="1"/>
  <c r="A33" i="40" s="1"/>
  <c r="A34" i="40" s="1"/>
  <c r="A35" i="40" s="1"/>
  <c r="A36" i="40" s="1"/>
  <c r="A37" i="40" s="1"/>
  <c r="A38" i="40" s="1"/>
  <c r="A39" i="40" s="1"/>
  <c r="A40" i="40" s="1"/>
  <c r="A41" i="40" s="1"/>
  <c r="A42" i="40" s="1"/>
  <c r="A43" i="40" s="1"/>
  <c r="A44" i="40" s="1"/>
  <c r="A45" i="40" s="1"/>
  <c r="A46" i="40" s="1"/>
  <c r="A47" i="40" s="1"/>
  <c r="A48" i="40" s="1"/>
  <c r="A49" i="40" s="1"/>
  <c r="A50" i="40" s="1"/>
  <c r="A51" i="40" s="1"/>
  <c r="A52" i="40" s="1"/>
  <c r="A53" i="40" s="1"/>
  <c r="A54" i="40" s="1"/>
  <c r="A55" i="40" s="1"/>
  <c r="A56" i="40" s="1"/>
  <c r="A57" i="40" s="1"/>
  <c r="A58" i="40" s="1"/>
  <c r="A59" i="40" s="1"/>
  <c r="A60" i="40" s="1"/>
  <c r="A61" i="40" s="1"/>
  <c r="A62" i="40" s="1"/>
  <c r="A63" i="40" s="1"/>
  <c r="A64" i="40" s="1"/>
  <c r="A65" i="40" s="1"/>
  <c r="A66" i="40" s="1"/>
  <c r="A67" i="40" s="1"/>
  <c r="A68" i="40" s="1"/>
  <c r="A69" i="40" s="1"/>
  <c r="A70" i="40" s="1"/>
  <c r="A71" i="40" s="1"/>
  <c r="A72" i="40" s="1"/>
  <c r="A73" i="40" s="1"/>
  <c r="A74" i="40" s="1"/>
  <c r="A75" i="40" s="1"/>
  <c r="A76" i="40" s="1"/>
  <c r="A77" i="40" s="1"/>
  <c r="A78" i="40" s="1"/>
  <c r="A79" i="40" s="1"/>
  <c r="A80" i="40" s="1"/>
  <c r="A81" i="40" s="1"/>
  <c r="A82" i="40" s="1"/>
  <c r="A83" i="40" s="1"/>
  <c r="A84" i="40" s="1"/>
  <c r="A85" i="40" s="1"/>
  <c r="A86" i="40" s="1"/>
  <c r="A87" i="40" s="1"/>
  <c r="A88" i="40" s="1"/>
  <c r="A89" i="40" s="1"/>
  <c r="A90" i="40" s="1"/>
  <c r="A91" i="40" s="1"/>
  <c r="A92" i="40" s="1"/>
  <c r="A93" i="40" s="1"/>
  <c r="A94" i="40" s="1"/>
  <c r="A95" i="40" s="1"/>
  <c r="A96" i="40" s="1"/>
  <c r="A97" i="40" s="1"/>
  <c r="A98" i="40" s="1"/>
  <c r="A99" i="40" s="1"/>
  <c r="Q5" i="40"/>
  <c r="P5" i="40"/>
  <c r="O5" i="40"/>
  <c r="N5" i="40"/>
  <c r="M5" i="40"/>
  <c r="Q4" i="40"/>
  <c r="P4" i="40"/>
  <c r="O4" i="40"/>
  <c r="N4" i="40"/>
  <c r="M4" i="40"/>
  <c r="G104" i="39"/>
  <c r="F104" i="39"/>
  <c r="E104" i="39"/>
  <c r="D104" i="39"/>
  <c r="C105" i="37"/>
  <c r="C104" i="39"/>
  <c r="Q98" i="39"/>
  <c r="P98" i="39"/>
  <c r="O98" i="39"/>
  <c r="N98" i="39"/>
  <c r="M98" i="39"/>
  <c r="Q97" i="39"/>
  <c r="P97" i="39"/>
  <c r="O97" i="39"/>
  <c r="N97" i="39"/>
  <c r="M97" i="39"/>
  <c r="Q96" i="39"/>
  <c r="P96" i="39"/>
  <c r="O96" i="39"/>
  <c r="N96" i="39"/>
  <c r="M96" i="39"/>
  <c r="Q95" i="39"/>
  <c r="P95" i="39"/>
  <c r="O95" i="39"/>
  <c r="N95" i="39"/>
  <c r="M95" i="39"/>
  <c r="Q94" i="39"/>
  <c r="P94" i="39"/>
  <c r="O94" i="39"/>
  <c r="N94" i="39"/>
  <c r="M94" i="39"/>
  <c r="Q93" i="39"/>
  <c r="P93" i="39"/>
  <c r="O93" i="39"/>
  <c r="N93" i="39"/>
  <c r="M93" i="39"/>
  <c r="Q92" i="39"/>
  <c r="P92" i="39"/>
  <c r="O92" i="39"/>
  <c r="N92" i="39"/>
  <c r="M92" i="39"/>
  <c r="Q91" i="39"/>
  <c r="P91" i="39"/>
  <c r="O91" i="39"/>
  <c r="N91" i="39"/>
  <c r="M91" i="39"/>
  <c r="Q90" i="39"/>
  <c r="P90" i="39"/>
  <c r="O90" i="39"/>
  <c r="N90" i="39"/>
  <c r="M90" i="39"/>
  <c r="Q89" i="39"/>
  <c r="P89" i="39"/>
  <c r="O89" i="39"/>
  <c r="N89" i="39"/>
  <c r="M89" i="39"/>
  <c r="Q88" i="39"/>
  <c r="P88" i="39"/>
  <c r="O88" i="39"/>
  <c r="N88" i="39"/>
  <c r="M88" i="39"/>
  <c r="Q87" i="39"/>
  <c r="P87" i="39"/>
  <c r="O87" i="39"/>
  <c r="N87" i="39"/>
  <c r="M87" i="39"/>
  <c r="Q86" i="39"/>
  <c r="P86" i="39"/>
  <c r="O86" i="39"/>
  <c r="N86" i="39"/>
  <c r="M86" i="39"/>
  <c r="Q85" i="39"/>
  <c r="P85" i="39"/>
  <c r="O85" i="39"/>
  <c r="N85" i="39"/>
  <c r="M85" i="39"/>
  <c r="Q84" i="39"/>
  <c r="P84" i="39"/>
  <c r="O84" i="39"/>
  <c r="N84" i="39"/>
  <c r="M84" i="39"/>
  <c r="Q83" i="39"/>
  <c r="P83" i="39"/>
  <c r="O83" i="39"/>
  <c r="N83" i="39"/>
  <c r="M83" i="39"/>
  <c r="Q82" i="39"/>
  <c r="P82" i="39"/>
  <c r="O82" i="39"/>
  <c r="N82" i="39"/>
  <c r="M82" i="39"/>
  <c r="Q81" i="39"/>
  <c r="P81" i="39"/>
  <c r="O81" i="39"/>
  <c r="N81" i="39"/>
  <c r="M81" i="39"/>
  <c r="Q80" i="39"/>
  <c r="P80" i="39"/>
  <c r="O80" i="39"/>
  <c r="N80" i="39"/>
  <c r="M80" i="39"/>
  <c r="Q79" i="39"/>
  <c r="P79" i="39"/>
  <c r="O79" i="39"/>
  <c r="N79" i="39"/>
  <c r="M79" i="39"/>
  <c r="Q78" i="39"/>
  <c r="P78" i="39"/>
  <c r="O78" i="39"/>
  <c r="N78" i="39"/>
  <c r="M78" i="39"/>
  <c r="Q77" i="39"/>
  <c r="P77" i="39"/>
  <c r="O77" i="39"/>
  <c r="N77" i="39"/>
  <c r="M77" i="39"/>
  <c r="Q76" i="39"/>
  <c r="P76" i="39"/>
  <c r="O76" i="39"/>
  <c r="N76" i="39"/>
  <c r="M76" i="39"/>
  <c r="Q75" i="39"/>
  <c r="P75" i="39"/>
  <c r="O75" i="39"/>
  <c r="N75" i="39"/>
  <c r="M75" i="39"/>
  <c r="Q74" i="39"/>
  <c r="P74" i="39"/>
  <c r="O74" i="39"/>
  <c r="N74" i="39"/>
  <c r="M74" i="39"/>
  <c r="Q73" i="39"/>
  <c r="P73" i="39"/>
  <c r="O73" i="39"/>
  <c r="N73" i="39"/>
  <c r="M73" i="39"/>
  <c r="Q72" i="39"/>
  <c r="P72" i="39"/>
  <c r="O72" i="39"/>
  <c r="N72" i="39"/>
  <c r="M72" i="39"/>
  <c r="Q71" i="39"/>
  <c r="P71" i="39"/>
  <c r="O71" i="39"/>
  <c r="N71" i="39"/>
  <c r="M71" i="39"/>
  <c r="Q70" i="39"/>
  <c r="P70" i="39"/>
  <c r="O70" i="39"/>
  <c r="N70" i="39"/>
  <c r="M70" i="39"/>
  <c r="Q69" i="39"/>
  <c r="P69" i="39"/>
  <c r="O69" i="39"/>
  <c r="N69" i="39"/>
  <c r="M69" i="39"/>
  <c r="Q68" i="39"/>
  <c r="P68" i="39"/>
  <c r="O68" i="39"/>
  <c r="N68" i="39"/>
  <c r="M68" i="39"/>
  <c r="Q67" i="39"/>
  <c r="P67" i="39"/>
  <c r="O67" i="39"/>
  <c r="N67" i="39"/>
  <c r="M67" i="39"/>
  <c r="Q66" i="39"/>
  <c r="P66" i="39"/>
  <c r="O66" i="39"/>
  <c r="N66" i="39"/>
  <c r="M66" i="39"/>
  <c r="Q65" i="39"/>
  <c r="P65" i="39"/>
  <c r="O65" i="39"/>
  <c r="N65" i="39"/>
  <c r="M65" i="39"/>
  <c r="Q64" i="39"/>
  <c r="P64" i="39"/>
  <c r="O64" i="39"/>
  <c r="N64" i="39"/>
  <c r="M64" i="39"/>
  <c r="Q63" i="39"/>
  <c r="P63" i="39"/>
  <c r="O63" i="39"/>
  <c r="N63" i="39"/>
  <c r="M63" i="39"/>
  <c r="Q62" i="39"/>
  <c r="P62" i="39"/>
  <c r="O62" i="39"/>
  <c r="N62" i="39"/>
  <c r="M62" i="39"/>
  <c r="Q61" i="39"/>
  <c r="P61" i="39"/>
  <c r="O61" i="39"/>
  <c r="N61" i="39"/>
  <c r="M61" i="39"/>
  <c r="Q60" i="39"/>
  <c r="P60" i="39"/>
  <c r="O60" i="39"/>
  <c r="N60" i="39"/>
  <c r="M60" i="39"/>
  <c r="Q59" i="39"/>
  <c r="P59" i="39"/>
  <c r="O59" i="39"/>
  <c r="N59" i="39"/>
  <c r="M59" i="39"/>
  <c r="Q58" i="39"/>
  <c r="P58" i="39"/>
  <c r="O58" i="39"/>
  <c r="N58" i="39"/>
  <c r="M58" i="39"/>
  <c r="Q57" i="39"/>
  <c r="P57" i="39"/>
  <c r="O57" i="39"/>
  <c r="N57" i="39"/>
  <c r="M57" i="39"/>
  <c r="Q56" i="39"/>
  <c r="P56" i="39"/>
  <c r="O56" i="39"/>
  <c r="N56" i="39"/>
  <c r="M56" i="39"/>
  <c r="Q55" i="39"/>
  <c r="P55" i="39"/>
  <c r="O55" i="39"/>
  <c r="N55" i="39"/>
  <c r="M55" i="39"/>
  <c r="Q54" i="39"/>
  <c r="P54" i="39"/>
  <c r="O54" i="39"/>
  <c r="N54" i="39"/>
  <c r="M54" i="39"/>
  <c r="Q53" i="39"/>
  <c r="P53" i="39"/>
  <c r="O53" i="39"/>
  <c r="N53" i="39"/>
  <c r="M53" i="39"/>
  <c r="Q52" i="39"/>
  <c r="P52" i="39"/>
  <c r="O52" i="39"/>
  <c r="N52" i="39"/>
  <c r="M52" i="39"/>
  <c r="Q51" i="39"/>
  <c r="P51" i="39"/>
  <c r="O51" i="39"/>
  <c r="N51" i="39"/>
  <c r="M51" i="39"/>
  <c r="Q50" i="39"/>
  <c r="P50" i="39"/>
  <c r="O50" i="39"/>
  <c r="N50" i="39"/>
  <c r="M50" i="39"/>
  <c r="Q49" i="39"/>
  <c r="P49" i="39"/>
  <c r="O49" i="39"/>
  <c r="N49" i="39"/>
  <c r="M49" i="39"/>
  <c r="Q48" i="39"/>
  <c r="P48" i="39"/>
  <c r="O48" i="39"/>
  <c r="N48" i="39"/>
  <c r="M48" i="39"/>
  <c r="Q47" i="39"/>
  <c r="P47" i="39"/>
  <c r="O47" i="39"/>
  <c r="N47" i="39"/>
  <c r="M47" i="39"/>
  <c r="Q46" i="39"/>
  <c r="P46" i="39"/>
  <c r="O46" i="39"/>
  <c r="N46" i="39"/>
  <c r="M46" i="39"/>
  <c r="Q45" i="39"/>
  <c r="P45" i="39"/>
  <c r="O45" i="39"/>
  <c r="N45" i="39"/>
  <c r="M45" i="39"/>
  <c r="Q44" i="39"/>
  <c r="P44" i="39"/>
  <c r="O44" i="39"/>
  <c r="N44" i="39"/>
  <c r="M44" i="39"/>
  <c r="Q43" i="39"/>
  <c r="P43" i="39"/>
  <c r="O43" i="39"/>
  <c r="N43" i="39"/>
  <c r="M43" i="39"/>
  <c r="Q42" i="39"/>
  <c r="P42" i="39"/>
  <c r="O42" i="39"/>
  <c r="N42" i="39"/>
  <c r="M42" i="39"/>
  <c r="Q41" i="39"/>
  <c r="P41" i="39"/>
  <c r="O41" i="39"/>
  <c r="N41" i="39"/>
  <c r="M41" i="39"/>
  <c r="Q40" i="39"/>
  <c r="P40" i="39"/>
  <c r="O40" i="39"/>
  <c r="N40" i="39"/>
  <c r="M40" i="39"/>
  <c r="Q39" i="39"/>
  <c r="P39" i="39"/>
  <c r="O39" i="39"/>
  <c r="N39" i="39"/>
  <c r="M39" i="39"/>
  <c r="Q38" i="39"/>
  <c r="P38" i="39"/>
  <c r="O38" i="39"/>
  <c r="N38" i="39"/>
  <c r="M38" i="39"/>
  <c r="Q37" i="39"/>
  <c r="P37" i="39"/>
  <c r="O37" i="39"/>
  <c r="N37" i="39"/>
  <c r="M37" i="39"/>
  <c r="Q36" i="39"/>
  <c r="P36" i="39"/>
  <c r="O36" i="39"/>
  <c r="N36" i="39"/>
  <c r="M36" i="39"/>
  <c r="Q35" i="39"/>
  <c r="P35" i="39"/>
  <c r="O35" i="39"/>
  <c r="N35" i="39"/>
  <c r="M35" i="39"/>
  <c r="Q34" i="39"/>
  <c r="P34" i="39"/>
  <c r="O34" i="39"/>
  <c r="N34" i="39"/>
  <c r="M34" i="39"/>
  <c r="Q33" i="39"/>
  <c r="P33" i="39"/>
  <c r="O33" i="39"/>
  <c r="N33" i="39"/>
  <c r="M33" i="39"/>
  <c r="Q32" i="39"/>
  <c r="P32" i="39"/>
  <c r="O32" i="39"/>
  <c r="N32" i="39"/>
  <c r="M32" i="39"/>
  <c r="Q31" i="39"/>
  <c r="P31" i="39"/>
  <c r="O31" i="39"/>
  <c r="N31" i="39"/>
  <c r="M31" i="39"/>
  <c r="Q30" i="39"/>
  <c r="P30" i="39"/>
  <c r="O30" i="39"/>
  <c r="N30" i="39"/>
  <c r="M30" i="39"/>
  <c r="Q29" i="39"/>
  <c r="P29" i="39"/>
  <c r="O29" i="39"/>
  <c r="N29" i="39"/>
  <c r="M29" i="39"/>
  <c r="Q28" i="39"/>
  <c r="P28" i="39"/>
  <c r="O28" i="39"/>
  <c r="N28" i="39"/>
  <c r="M28" i="39"/>
  <c r="Q27" i="39"/>
  <c r="P27" i="39"/>
  <c r="O27" i="39"/>
  <c r="N27" i="39"/>
  <c r="M27" i="39"/>
  <c r="Q26" i="39"/>
  <c r="P26" i="39"/>
  <c r="O26" i="39"/>
  <c r="N26" i="39"/>
  <c r="M26" i="39"/>
  <c r="Q25" i="39"/>
  <c r="P25" i="39"/>
  <c r="O25" i="39"/>
  <c r="N25" i="39"/>
  <c r="M25" i="39"/>
  <c r="Q24" i="39"/>
  <c r="P24" i="39"/>
  <c r="O24" i="39"/>
  <c r="N24" i="39"/>
  <c r="M24" i="39"/>
  <c r="Q23" i="39"/>
  <c r="P23" i="39"/>
  <c r="O23" i="39"/>
  <c r="N23" i="39"/>
  <c r="M23" i="39"/>
  <c r="Q22" i="39"/>
  <c r="P22" i="39"/>
  <c r="O22" i="39"/>
  <c r="N22" i="39"/>
  <c r="M22" i="39"/>
  <c r="Q21" i="39"/>
  <c r="P21" i="39"/>
  <c r="O21" i="39"/>
  <c r="N21" i="39"/>
  <c r="M21" i="39"/>
  <c r="Q20" i="39"/>
  <c r="P20" i="39"/>
  <c r="O20" i="39"/>
  <c r="N20" i="39"/>
  <c r="M20" i="39"/>
  <c r="Q19" i="39"/>
  <c r="P19" i="39"/>
  <c r="O19" i="39"/>
  <c r="N19" i="39"/>
  <c r="M19" i="39"/>
  <c r="Q18" i="39"/>
  <c r="P18" i="39"/>
  <c r="O18" i="39"/>
  <c r="N18" i="39"/>
  <c r="M18" i="39"/>
  <c r="Q17" i="39"/>
  <c r="P17" i="39"/>
  <c r="O17" i="39"/>
  <c r="N17" i="39"/>
  <c r="M17" i="39"/>
  <c r="Q16" i="39"/>
  <c r="P16" i="39"/>
  <c r="O16" i="39"/>
  <c r="N16" i="39"/>
  <c r="M16" i="39"/>
  <c r="Q15" i="39"/>
  <c r="P15" i="39"/>
  <c r="O15" i="39"/>
  <c r="N15" i="39"/>
  <c r="M15" i="39"/>
  <c r="Q14" i="39"/>
  <c r="P14" i="39"/>
  <c r="O14" i="39"/>
  <c r="N14" i="39"/>
  <c r="M14" i="39"/>
  <c r="Q13" i="39"/>
  <c r="P13" i="39"/>
  <c r="O13" i="39"/>
  <c r="N13" i="39"/>
  <c r="M13" i="39"/>
  <c r="Q12" i="39"/>
  <c r="P12" i="39"/>
  <c r="O12" i="39"/>
  <c r="N12" i="39"/>
  <c r="M12" i="39"/>
  <c r="Q11" i="39"/>
  <c r="P11" i="39"/>
  <c r="O11" i="39"/>
  <c r="N11" i="39"/>
  <c r="M11" i="39"/>
  <c r="Q10" i="39"/>
  <c r="P10" i="39"/>
  <c r="O10" i="39"/>
  <c r="N10" i="39"/>
  <c r="M10" i="39"/>
  <c r="Q9" i="39"/>
  <c r="P9" i="39"/>
  <c r="O9" i="39"/>
  <c r="N9" i="39"/>
  <c r="M9" i="39"/>
  <c r="Q8" i="39"/>
  <c r="P8" i="39"/>
  <c r="O8" i="39"/>
  <c r="N8" i="39"/>
  <c r="M8" i="39"/>
  <c r="Q7" i="39"/>
  <c r="P7" i="39"/>
  <c r="O7" i="39"/>
  <c r="N7" i="39"/>
  <c r="M7" i="39"/>
  <c r="Q6" i="39"/>
  <c r="P6" i="39"/>
  <c r="O6" i="39"/>
  <c r="N6" i="39"/>
  <c r="M6" i="39"/>
  <c r="A6" i="39"/>
  <c r="A7" i="39" s="1"/>
  <c r="A8" i="39" s="1"/>
  <c r="A9" i="39" s="1"/>
  <c r="A10" i="39" s="1"/>
  <c r="A11" i="39" s="1"/>
  <c r="A12" i="39" s="1"/>
  <c r="A13" i="39" s="1"/>
  <c r="A14" i="39" s="1"/>
  <c r="A15" i="39" s="1"/>
  <c r="A16" i="39" s="1"/>
  <c r="A17" i="39" s="1"/>
  <c r="A18" i="39" s="1"/>
  <c r="A19" i="39" s="1"/>
  <c r="A20" i="39" s="1"/>
  <c r="A21" i="39" s="1"/>
  <c r="A22" i="39" s="1"/>
  <c r="A23" i="39" s="1"/>
  <c r="A24" i="39" s="1"/>
  <c r="A25" i="39" s="1"/>
  <c r="A26" i="39" s="1"/>
  <c r="A27" i="39" s="1"/>
  <c r="A28" i="39" s="1"/>
  <c r="A29" i="39" s="1"/>
  <c r="A30" i="39" s="1"/>
  <c r="A31" i="39" s="1"/>
  <c r="A32" i="39" s="1"/>
  <c r="A33" i="39" s="1"/>
  <c r="A34" i="39" s="1"/>
  <c r="A35" i="39" s="1"/>
  <c r="A36" i="39" s="1"/>
  <c r="A37" i="39" s="1"/>
  <c r="A38" i="39" s="1"/>
  <c r="A39" i="39" s="1"/>
  <c r="A40" i="39" s="1"/>
  <c r="A41" i="39" s="1"/>
  <c r="A42" i="39" s="1"/>
  <c r="A43" i="39" s="1"/>
  <c r="A44" i="39" s="1"/>
  <c r="A45" i="39" s="1"/>
  <c r="A46" i="39" s="1"/>
  <c r="A47" i="39" s="1"/>
  <c r="A48" i="39" s="1"/>
  <c r="A49" i="39" s="1"/>
  <c r="A50" i="39" s="1"/>
  <c r="A51" i="39" s="1"/>
  <c r="A52" i="39" s="1"/>
  <c r="A53" i="39" s="1"/>
  <c r="A54" i="39" s="1"/>
  <c r="A55" i="39" s="1"/>
  <c r="A56" i="39" s="1"/>
  <c r="A57" i="39" s="1"/>
  <c r="A58" i="39" s="1"/>
  <c r="A59" i="39" s="1"/>
  <c r="A60" i="39" s="1"/>
  <c r="A61" i="39" s="1"/>
  <c r="A62" i="39" s="1"/>
  <c r="A63" i="39" s="1"/>
  <c r="A64" i="39" s="1"/>
  <c r="A65" i="39" s="1"/>
  <c r="A66" i="39" s="1"/>
  <c r="A67" i="39" s="1"/>
  <c r="A68" i="39" s="1"/>
  <c r="A69" i="39" s="1"/>
  <c r="A70" i="39" s="1"/>
  <c r="A71" i="39" s="1"/>
  <c r="A72" i="39" s="1"/>
  <c r="A73" i="39" s="1"/>
  <c r="A74" i="39" s="1"/>
  <c r="A75" i="39" s="1"/>
  <c r="A76" i="39" s="1"/>
  <c r="A77" i="39" s="1"/>
  <c r="A78" i="39" s="1"/>
  <c r="A79" i="39" s="1"/>
  <c r="A80" i="39" s="1"/>
  <c r="A81" i="39" s="1"/>
  <c r="A82" i="39" s="1"/>
  <c r="A83" i="39" s="1"/>
  <c r="A84" i="39" s="1"/>
  <c r="A85" i="39" s="1"/>
  <c r="A86" i="39" s="1"/>
  <c r="A87" i="39" s="1"/>
  <c r="A88" i="39" s="1"/>
  <c r="A89" i="39" s="1"/>
  <c r="A90" i="39" s="1"/>
  <c r="A91" i="39" s="1"/>
  <c r="A92" i="39" s="1"/>
  <c r="A93" i="39" s="1"/>
  <c r="A94" i="39" s="1"/>
  <c r="A95" i="39" s="1"/>
  <c r="A96" i="39" s="1"/>
  <c r="A97" i="39" s="1"/>
  <c r="A98" i="39" s="1"/>
  <c r="A99" i="39" s="1"/>
  <c r="Q5" i="39"/>
  <c r="P5" i="39"/>
  <c r="O5" i="39"/>
  <c r="N5" i="39"/>
  <c r="M5" i="39"/>
  <c r="Q4" i="39"/>
  <c r="P4" i="39"/>
  <c r="O4" i="39"/>
  <c r="N4" i="39"/>
  <c r="M4" i="39"/>
  <c r="L105" i="37" l="1"/>
  <c r="K105" i="37"/>
  <c r="J105" i="37"/>
  <c r="I105" i="37"/>
  <c r="H105" i="37"/>
  <c r="G105" i="37"/>
  <c r="F105" i="37"/>
  <c r="E105" i="37"/>
  <c r="D105" i="37"/>
  <c r="Q98" i="37"/>
  <c r="P98" i="37"/>
  <c r="O98" i="37"/>
  <c r="N98" i="37"/>
  <c r="M98" i="37"/>
  <c r="Q97" i="37"/>
  <c r="P97" i="37"/>
  <c r="O97" i="37"/>
  <c r="N97" i="37"/>
  <c r="M97" i="37"/>
  <c r="Q96" i="37"/>
  <c r="P96" i="37"/>
  <c r="O96" i="37"/>
  <c r="N96" i="37"/>
  <c r="M96" i="37"/>
  <c r="Q95" i="37"/>
  <c r="P95" i="37"/>
  <c r="O95" i="37"/>
  <c r="N95" i="37"/>
  <c r="M95" i="37"/>
  <c r="Q94" i="37"/>
  <c r="P94" i="37"/>
  <c r="O94" i="37"/>
  <c r="N94" i="37"/>
  <c r="M94" i="37"/>
  <c r="Q93" i="37"/>
  <c r="P93" i="37"/>
  <c r="O93" i="37"/>
  <c r="N93" i="37"/>
  <c r="M93" i="37"/>
  <c r="Q92" i="37"/>
  <c r="P92" i="37"/>
  <c r="O92" i="37"/>
  <c r="N92" i="37"/>
  <c r="M92" i="37"/>
  <c r="Q91" i="37"/>
  <c r="P91" i="37"/>
  <c r="O91" i="37"/>
  <c r="N91" i="37"/>
  <c r="M91" i="37"/>
  <c r="Q90" i="37"/>
  <c r="P90" i="37"/>
  <c r="O90" i="37"/>
  <c r="N90" i="37"/>
  <c r="M90" i="37"/>
  <c r="Q89" i="37"/>
  <c r="P89" i="37"/>
  <c r="O89" i="37"/>
  <c r="N89" i="37"/>
  <c r="M89" i="37"/>
  <c r="Q88" i="37"/>
  <c r="P88" i="37"/>
  <c r="O88" i="37"/>
  <c r="N88" i="37"/>
  <c r="M88" i="37"/>
  <c r="Q87" i="37"/>
  <c r="P87" i="37"/>
  <c r="O87" i="37"/>
  <c r="N87" i="37"/>
  <c r="M87" i="37"/>
  <c r="Q86" i="37"/>
  <c r="P86" i="37"/>
  <c r="O86" i="37"/>
  <c r="N86" i="37"/>
  <c r="M86" i="37"/>
  <c r="Q85" i="37"/>
  <c r="P85" i="37"/>
  <c r="O85" i="37"/>
  <c r="N85" i="37"/>
  <c r="M85" i="37"/>
  <c r="Q84" i="37"/>
  <c r="P84" i="37"/>
  <c r="O84" i="37"/>
  <c r="N84" i="37"/>
  <c r="M84" i="37"/>
  <c r="Q83" i="37"/>
  <c r="P83" i="37"/>
  <c r="O83" i="37"/>
  <c r="N83" i="37"/>
  <c r="M83" i="37"/>
  <c r="Q82" i="37"/>
  <c r="P82" i="37"/>
  <c r="O82" i="37"/>
  <c r="N82" i="37"/>
  <c r="M82" i="37"/>
  <c r="Q81" i="37"/>
  <c r="P81" i="37"/>
  <c r="O81" i="37"/>
  <c r="N81" i="37"/>
  <c r="M81" i="37"/>
  <c r="Q80" i="37"/>
  <c r="P80" i="37"/>
  <c r="O80" i="37"/>
  <c r="N80" i="37"/>
  <c r="M80" i="37"/>
  <c r="Q79" i="37"/>
  <c r="P79" i="37"/>
  <c r="O79" i="37"/>
  <c r="N79" i="37"/>
  <c r="M79" i="37"/>
  <c r="Q78" i="37"/>
  <c r="P78" i="37"/>
  <c r="O78" i="37"/>
  <c r="N78" i="37"/>
  <c r="M78" i="37"/>
  <c r="Q77" i="37"/>
  <c r="P77" i="37"/>
  <c r="O77" i="37"/>
  <c r="N77" i="37"/>
  <c r="M77" i="37"/>
  <c r="Q76" i="37"/>
  <c r="P76" i="37"/>
  <c r="O76" i="37"/>
  <c r="N76" i="37"/>
  <c r="M76" i="37"/>
  <c r="Q75" i="37"/>
  <c r="P75" i="37"/>
  <c r="O75" i="37"/>
  <c r="N75" i="37"/>
  <c r="M75" i="37"/>
  <c r="Q74" i="37"/>
  <c r="P74" i="37"/>
  <c r="O74" i="37"/>
  <c r="N74" i="37"/>
  <c r="M74" i="37"/>
  <c r="Q73" i="37"/>
  <c r="P73" i="37"/>
  <c r="O73" i="37"/>
  <c r="N73" i="37"/>
  <c r="M73" i="37"/>
  <c r="Q72" i="37"/>
  <c r="P72" i="37"/>
  <c r="O72" i="37"/>
  <c r="N72" i="37"/>
  <c r="M72" i="37"/>
  <c r="Q71" i="37"/>
  <c r="P71" i="37"/>
  <c r="O71" i="37"/>
  <c r="N71" i="37"/>
  <c r="M71" i="37"/>
  <c r="Q70" i="37"/>
  <c r="P70" i="37"/>
  <c r="O70" i="37"/>
  <c r="N70" i="37"/>
  <c r="M70" i="37"/>
  <c r="Q69" i="37"/>
  <c r="P69" i="37"/>
  <c r="O69" i="37"/>
  <c r="N69" i="37"/>
  <c r="M69" i="37"/>
  <c r="Q68" i="37"/>
  <c r="P68" i="37"/>
  <c r="O68" i="37"/>
  <c r="N68" i="37"/>
  <c r="M68" i="37"/>
  <c r="Q67" i="37"/>
  <c r="P67" i="37"/>
  <c r="O67" i="37"/>
  <c r="N67" i="37"/>
  <c r="M67" i="37"/>
  <c r="Q66" i="37"/>
  <c r="P66" i="37"/>
  <c r="O66" i="37"/>
  <c r="N66" i="37"/>
  <c r="M66" i="37"/>
  <c r="Q65" i="37"/>
  <c r="P65" i="37"/>
  <c r="O65" i="37"/>
  <c r="N65" i="37"/>
  <c r="M65" i="37"/>
  <c r="Q64" i="37"/>
  <c r="P64" i="37"/>
  <c r="O64" i="37"/>
  <c r="N64" i="37"/>
  <c r="M64" i="37"/>
  <c r="Q63" i="37"/>
  <c r="P63" i="37"/>
  <c r="O63" i="37"/>
  <c r="N63" i="37"/>
  <c r="M63" i="37"/>
  <c r="Q62" i="37"/>
  <c r="P62" i="37"/>
  <c r="O62" i="37"/>
  <c r="N62" i="37"/>
  <c r="M62" i="37"/>
  <c r="Q61" i="37"/>
  <c r="P61" i="37"/>
  <c r="O61" i="37"/>
  <c r="N61" i="37"/>
  <c r="M61" i="37"/>
  <c r="Q60" i="37"/>
  <c r="P60" i="37"/>
  <c r="O60" i="37"/>
  <c r="N60" i="37"/>
  <c r="M60" i="37"/>
  <c r="Q59" i="37"/>
  <c r="P59" i="37"/>
  <c r="O59" i="37"/>
  <c r="N59" i="37"/>
  <c r="M59" i="37"/>
  <c r="Q58" i="37"/>
  <c r="P58" i="37"/>
  <c r="O58" i="37"/>
  <c r="N58" i="37"/>
  <c r="M58" i="37"/>
  <c r="Q57" i="37"/>
  <c r="P57" i="37"/>
  <c r="O57" i="37"/>
  <c r="N57" i="37"/>
  <c r="M57" i="37"/>
  <c r="Q56" i="37"/>
  <c r="P56" i="37"/>
  <c r="O56" i="37"/>
  <c r="N56" i="37"/>
  <c r="M56" i="37"/>
  <c r="Q55" i="37"/>
  <c r="P55" i="37"/>
  <c r="O55" i="37"/>
  <c r="N55" i="37"/>
  <c r="M55" i="37"/>
  <c r="Q54" i="37"/>
  <c r="P54" i="37"/>
  <c r="O54" i="37"/>
  <c r="N54" i="37"/>
  <c r="M54" i="37"/>
  <c r="Q53" i="37"/>
  <c r="P53" i="37"/>
  <c r="O53" i="37"/>
  <c r="N53" i="37"/>
  <c r="M53" i="37"/>
  <c r="Q52" i="37"/>
  <c r="P52" i="37"/>
  <c r="O52" i="37"/>
  <c r="N52" i="37"/>
  <c r="M52" i="37"/>
  <c r="Q51" i="37"/>
  <c r="P51" i="37"/>
  <c r="O51" i="37"/>
  <c r="N51" i="37"/>
  <c r="M51" i="37"/>
  <c r="Q50" i="37"/>
  <c r="P50" i="37"/>
  <c r="O50" i="37"/>
  <c r="N50" i="37"/>
  <c r="M50" i="37"/>
  <c r="Q49" i="37"/>
  <c r="P49" i="37"/>
  <c r="O49" i="37"/>
  <c r="N49" i="37"/>
  <c r="M49" i="37"/>
  <c r="Q48" i="37"/>
  <c r="P48" i="37"/>
  <c r="O48" i="37"/>
  <c r="N48" i="37"/>
  <c r="M48" i="37"/>
  <c r="Q47" i="37"/>
  <c r="P47" i="37"/>
  <c r="O47" i="37"/>
  <c r="N47" i="37"/>
  <c r="M47" i="37"/>
  <c r="Q46" i="37"/>
  <c r="P46" i="37"/>
  <c r="O46" i="37"/>
  <c r="N46" i="37"/>
  <c r="M46" i="37"/>
  <c r="Q45" i="37"/>
  <c r="P45" i="37"/>
  <c r="O45" i="37"/>
  <c r="N45" i="37"/>
  <c r="M45" i="37"/>
  <c r="Q44" i="37"/>
  <c r="P44" i="37"/>
  <c r="O44" i="37"/>
  <c r="N44" i="37"/>
  <c r="M44" i="37"/>
  <c r="Q43" i="37"/>
  <c r="P43" i="37"/>
  <c r="O43" i="37"/>
  <c r="N43" i="37"/>
  <c r="M43" i="37"/>
  <c r="Q42" i="37"/>
  <c r="P42" i="37"/>
  <c r="O42" i="37"/>
  <c r="N42" i="37"/>
  <c r="M42" i="37"/>
  <c r="Q41" i="37"/>
  <c r="P41" i="37"/>
  <c r="O41" i="37"/>
  <c r="N41" i="37"/>
  <c r="M41" i="37"/>
  <c r="Q40" i="37"/>
  <c r="P40" i="37"/>
  <c r="O40" i="37"/>
  <c r="N40" i="37"/>
  <c r="M40" i="37"/>
  <c r="Q39" i="37"/>
  <c r="P39" i="37"/>
  <c r="O39" i="37"/>
  <c r="N39" i="37"/>
  <c r="M39" i="37"/>
  <c r="Q38" i="37"/>
  <c r="P38" i="37"/>
  <c r="O38" i="37"/>
  <c r="N38" i="37"/>
  <c r="M38" i="37"/>
  <c r="Q37" i="37"/>
  <c r="P37" i="37"/>
  <c r="O37" i="37"/>
  <c r="N37" i="37"/>
  <c r="M37" i="37"/>
  <c r="Q36" i="37"/>
  <c r="P36" i="37"/>
  <c r="O36" i="37"/>
  <c r="N36" i="37"/>
  <c r="M36" i="37"/>
  <c r="Q35" i="37"/>
  <c r="P35" i="37"/>
  <c r="O35" i="37"/>
  <c r="N35" i="37"/>
  <c r="M35" i="37"/>
  <c r="Q34" i="37"/>
  <c r="P34" i="37"/>
  <c r="O34" i="37"/>
  <c r="N34" i="37"/>
  <c r="M34" i="37"/>
  <c r="Q33" i="37"/>
  <c r="P33" i="37"/>
  <c r="O33" i="37"/>
  <c r="N33" i="37"/>
  <c r="M33" i="37"/>
  <c r="Q32" i="37"/>
  <c r="P32" i="37"/>
  <c r="O32" i="37"/>
  <c r="N32" i="37"/>
  <c r="M32" i="37"/>
  <c r="Q31" i="37"/>
  <c r="P31" i="37"/>
  <c r="O31" i="37"/>
  <c r="N31" i="37"/>
  <c r="M31" i="37"/>
  <c r="Q30" i="37"/>
  <c r="P30" i="37"/>
  <c r="O30" i="37"/>
  <c r="N30" i="37"/>
  <c r="M30" i="37"/>
  <c r="Q29" i="37"/>
  <c r="P29" i="37"/>
  <c r="O29" i="37"/>
  <c r="N29" i="37"/>
  <c r="M29" i="37"/>
  <c r="Q28" i="37"/>
  <c r="P28" i="37"/>
  <c r="O28" i="37"/>
  <c r="N28" i="37"/>
  <c r="M28" i="37"/>
  <c r="Q27" i="37"/>
  <c r="P27" i="37"/>
  <c r="O27" i="37"/>
  <c r="N27" i="37"/>
  <c r="M27" i="37"/>
  <c r="Q26" i="37"/>
  <c r="P26" i="37"/>
  <c r="O26" i="37"/>
  <c r="N26" i="37"/>
  <c r="M26" i="37"/>
  <c r="Q25" i="37"/>
  <c r="P25" i="37"/>
  <c r="O25" i="37"/>
  <c r="N25" i="37"/>
  <c r="M25" i="37"/>
  <c r="Q24" i="37"/>
  <c r="P24" i="37"/>
  <c r="O24" i="37"/>
  <c r="N24" i="37"/>
  <c r="M24" i="37"/>
  <c r="Q23" i="37"/>
  <c r="P23" i="37"/>
  <c r="O23" i="37"/>
  <c r="N23" i="37"/>
  <c r="M23" i="37"/>
  <c r="Q22" i="37"/>
  <c r="P22" i="37"/>
  <c r="O22" i="37"/>
  <c r="N22" i="37"/>
  <c r="M22" i="37"/>
  <c r="Q21" i="37"/>
  <c r="P21" i="37"/>
  <c r="O21" i="37"/>
  <c r="N21" i="37"/>
  <c r="M21" i="37"/>
  <c r="Q20" i="37"/>
  <c r="P20" i="37"/>
  <c r="O20" i="37"/>
  <c r="N20" i="37"/>
  <c r="M20" i="37"/>
  <c r="Q19" i="37"/>
  <c r="P19" i="37"/>
  <c r="O19" i="37"/>
  <c r="N19" i="37"/>
  <c r="M19" i="37"/>
  <c r="Q18" i="37"/>
  <c r="P18" i="37"/>
  <c r="O18" i="37"/>
  <c r="N18" i="37"/>
  <c r="M18" i="37"/>
  <c r="Q17" i="37"/>
  <c r="P17" i="37"/>
  <c r="O17" i="37"/>
  <c r="N17" i="37"/>
  <c r="M17" i="37"/>
  <c r="Q16" i="37"/>
  <c r="P16" i="37"/>
  <c r="O16" i="37"/>
  <c r="N16" i="37"/>
  <c r="M16" i="37"/>
  <c r="Q15" i="37"/>
  <c r="P15" i="37"/>
  <c r="O15" i="37"/>
  <c r="N15" i="37"/>
  <c r="M15" i="37"/>
  <c r="Q14" i="37"/>
  <c r="P14" i="37"/>
  <c r="O14" i="37"/>
  <c r="N14" i="37"/>
  <c r="M14" i="37"/>
  <c r="Q13" i="37"/>
  <c r="P13" i="37"/>
  <c r="O13" i="37"/>
  <c r="N13" i="37"/>
  <c r="M13" i="37"/>
  <c r="Q12" i="37"/>
  <c r="P12" i="37"/>
  <c r="O12" i="37"/>
  <c r="N12" i="37"/>
  <c r="M12" i="37"/>
  <c r="Q11" i="37"/>
  <c r="P11" i="37"/>
  <c r="O11" i="37"/>
  <c r="N11" i="37"/>
  <c r="M11" i="37"/>
  <c r="Q10" i="37"/>
  <c r="P10" i="37"/>
  <c r="O10" i="37"/>
  <c r="N10" i="37"/>
  <c r="M10" i="37"/>
  <c r="Q9" i="37"/>
  <c r="P9" i="37"/>
  <c r="O9" i="37"/>
  <c r="N9" i="37"/>
  <c r="M9" i="37"/>
  <c r="Q8" i="37"/>
  <c r="P8" i="37"/>
  <c r="O8" i="37"/>
  <c r="N8" i="37"/>
  <c r="M8" i="37"/>
  <c r="Q7" i="37"/>
  <c r="P7" i="37"/>
  <c r="O7" i="37"/>
  <c r="N7" i="37"/>
  <c r="M7" i="37"/>
  <c r="Q6" i="37"/>
  <c r="P6" i="37"/>
  <c r="O6" i="37"/>
  <c r="N6" i="37"/>
  <c r="M6" i="37"/>
  <c r="A6" i="37"/>
  <c r="A7" i="37" s="1"/>
  <c r="A8" i="37" s="1"/>
  <c r="A9" i="37" s="1"/>
  <c r="A10" i="37" s="1"/>
  <c r="A11" i="37" s="1"/>
  <c r="A12" i="37" s="1"/>
  <c r="A13" i="37" s="1"/>
  <c r="A14" i="37" s="1"/>
  <c r="A15" i="37" s="1"/>
  <c r="A16" i="37" s="1"/>
  <c r="A17" i="37" s="1"/>
  <c r="A18" i="37" s="1"/>
  <c r="A19" i="37" s="1"/>
  <c r="A20" i="37" s="1"/>
  <c r="A21" i="37" s="1"/>
  <c r="A22" i="37" s="1"/>
  <c r="A23" i="37" s="1"/>
  <c r="A24" i="37" s="1"/>
  <c r="A25" i="37" s="1"/>
  <c r="A26" i="37" s="1"/>
  <c r="A27" i="37" s="1"/>
  <c r="A28" i="37" s="1"/>
  <c r="A29" i="37" s="1"/>
  <c r="A30" i="37" s="1"/>
  <c r="A31" i="37" s="1"/>
  <c r="A32" i="37" s="1"/>
  <c r="A33" i="37" s="1"/>
  <c r="A34" i="37" s="1"/>
  <c r="A35" i="37" s="1"/>
  <c r="A36" i="37" s="1"/>
  <c r="A37" i="37" s="1"/>
  <c r="A38" i="37" s="1"/>
  <c r="A39" i="37" s="1"/>
  <c r="A40" i="37" s="1"/>
  <c r="A41" i="37" s="1"/>
  <c r="A42" i="37" s="1"/>
  <c r="A43" i="37" s="1"/>
  <c r="A44" i="37" s="1"/>
  <c r="A45" i="37" s="1"/>
  <c r="A46" i="37" s="1"/>
  <c r="A47" i="37" s="1"/>
  <c r="A48" i="37" s="1"/>
  <c r="A49" i="37" s="1"/>
  <c r="A50" i="37" s="1"/>
  <c r="A51" i="37" s="1"/>
  <c r="A52" i="37" s="1"/>
  <c r="A53" i="37" s="1"/>
  <c r="A54" i="37" s="1"/>
  <c r="A55" i="37" s="1"/>
  <c r="A56" i="37" s="1"/>
  <c r="A57" i="37" s="1"/>
  <c r="A58" i="37" s="1"/>
  <c r="A59" i="37" s="1"/>
  <c r="A60" i="37" s="1"/>
  <c r="A61" i="37" s="1"/>
  <c r="A62" i="37" s="1"/>
  <c r="A63" i="37" s="1"/>
  <c r="A64" i="37" s="1"/>
  <c r="A65" i="37" s="1"/>
  <c r="A66" i="37" s="1"/>
  <c r="A67" i="37" s="1"/>
  <c r="A68" i="37" s="1"/>
  <c r="A69" i="37" s="1"/>
  <c r="A70" i="37" s="1"/>
  <c r="A71" i="37" s="1"/>
  <c r="A72" i="37" s="1"/>
  <c r="A73" i="37" s="1"/>
  <c r="A74" i="37" s="1"/>
  <c r="A75" i="37" s="1"/>
  <c r="A76" i="37" s="1"/>
  <c r="A77" i="37" s="1"/>
  <c r="A78" i="37" s="1"/>
  <c r="A79" i="37" s="1"/>
  <c r="A80" i="37" s="1"/>
  <c r="A81" i="37" s="1"/>
  <c r="A82" i="37" s="1"/>
  <c r="A83" i="37" s="1"/>
  <c r="A84" i="37" s="1"/>
  <c r="A85" i="37" s="1"/>
  <c r="A86" i="37" s="1"/>
  <c r="A87" i="37" s="1"/>
  <c r="A88" i="37" s="1"/>
  <c r="A89" i="37" s="1"/>
  <c r="A90" i="37" s="1"/>
  <c r="A91" i="37" s="1"/>
  <c r="A92" i="37" s="1"/>
  <c r="A93" i="37" s="1"/>
  <c r="A94" i="37" s="1"/>
  <c r="A95" i="37" s="1"/>
  <c r="A96" i="37" s="1"/>
  <c r="A97" i="37" s="1"/>
  <c r="A98" i="37" s="1"/>
  <c r="A99" i="37" s="1"/>
  <c r="Q5" i="37"/>
  <c r="P5" i="37"/>
  <c r="O5" i="37"/>
  <c r="N5" i="37"/>
  <c r="M5" i="37"/>
  <c r="Q4" i="37"/>
  <c r="Q105" i="37" s="1"/>
  <c r="P4" i="37"/>
  <c r="P105" i="37" s="1"/>
  <c r="O4" i="37"/>
  <c r="O105" i="37" s="1"/>
  <c r="N4" i="37"/>
  <c r="N105" i="37" s="1"/>
  <c r="M4" i="37"/>
  <c r="M105" i="37" s="1"/>
  <c r="C105" i="26" l="1"/>
  <c r="C103" i="26"/>
  <c r="E105" i="29"/>
  <c r="E104" i="29"/>
  <c r="G106" i="29"/>
  <c r="G105" i="29"/>
  <c r="G104" i="29"/>
  <c r="F104" i="29"/>
  <c r="F106" i="29"/>
  <c r="F105" i="29"/>
  <c r="E106" i="29"/>
  <c r="D106" i="29"/>
  <c r="D105" i="29"/>
  <c r="D104" i="29"/>
  <c r="C106" i="29"/>
  <c r="C105" i="29"/>
  <c r="C104" i="29"/>
  <c r="M4" i="29"/>
  <c r="N4" i="29"/>
  <c r="N106" i="29" s="1"/>
  <c r="O4" i="29"/>
  <c r="O106" i="29" s="1"/>
  <c r="P4" i="29"/>
  <c r="P106" i="29" s="1"/>
  <c r="Q4" i="29"/>
  <c r="Q106" i="29" s="1"/>
  <c r="M5" i="29"/>
  <c r="N5" i="29"/>
  <c r="O5" i="29"/>
  <c r="P5" i="29"/>
  <c r="Q5" i="29"/>
  <c r="M6" i="29"/>
  <c r="N6" i="29"/>
  <c r="O6" i="29"/>
  <c r="P6" i="29"/>
  <c r="Q6" i="29"/>
  <c r="M7" i="29"/>
  <c r="N7" i="29"/>
  <c r="O7" i="29"/>
  <c r="P7" i="29"/>
  <c r="Q7" i="29"/>
  <c r="M8" i="29"/>
  <c r="N8" i="29"/>
  <c r="O8" i="29"/>
  <c r="P8" i="29"/>
  <c r="Q8" i="29"/>
  <c r="M9" i="29"/>
  <c r="N9" i="29"/>
  <c r="O9" i="29"/>
  <c r="P9" i="29"/>
  <c r="Q9" i="29"/>
  <c r="M10" i="29"/>
  <c r="N10" i="29"/>
  <c r="O10" i="29"/>
  <c r="P10" i="29"/>
  <c r="Q10" i="29"/>
  <c r="M11" i="29"/>
  <c r="N11" i="29"/>
  <c r="O11" i="29"/>
  <c r="P11" i="29"/>
  <c r="Q11" i="29"/>
  <c r="M12" i="29"/>
  <c r="N12" i="29"/>
  <c r="O12" i="29"/>
  <c r="P12" i="29"/>
  <c r="Q12" i="29"/>
  <c r="M13" i="29"/>
  <c r="N13" i="29"/>
  <c r="O13" i="29"/>
  <c r="P13" i="29"/>
  <c r="Q13" i="29"/>
  <c r="M14" i="29"/>
  <c r="N14" i="29"/>
  <c r="O14" i="29"/>
  <c r="P14" i="29"/>
  <c r="Q14" i="29"/>
  <c r="M15" i="29"/>
  <c r="N15" i="29"/>
  <c r="O15" i="29"/>
  <c r="P15" i="29"/>
  <c r="Q15" i="29"/>
  <c r="M16" i="29"/>
  <c r="N16" i="29"/>
  <c r="O16" i="29"/>
  <c r="P16" i="29"/>
  <c r="Q16" i="29"/>
  <c r="M17" i="29"/>
  <c r="N17" i="29"/>
  <c r="O17" i="29"/>
  <c r="P17" i="29"/>
  <c r="Q17" i="29"/>
  <c r="M18" i="29"/>
  <c r="N18" i="29"/>
  <c r="O18" i="29"/>
  <c r="P18" i="29"/>
  <c r="Q18" i="29"/>
  <c r="M19" i="29"/>
  <c r="N19" i="29"/>
  <c r="O19" i="29"/>
  <c r="P19" i="29"/>
  <c r="Q19" i="29"/>
  <c r="M20" i="29"/>
  <c r="N20" i="29"/>
  <c r="O20" i="29"/>
  <c r="P20" i="29"/>
  <c r="Q20" i="29"/>
  <c r="M21" i="29"/>
  <c r="N21" i="29"/>
  <c r="O21" i="29"/>
  <c r="P21" i="29"/>
  <c r="Q21" i="29"/>
  <c r="M22" i="29"/>
  <c r="N22" i="29"/>
  <c r="O22" i="29"/>
  <c r="P22" i="29"/>
  <c r="Q22" i="29"/>
  <c r="M23" i="29"/>
  <c r="N23" i="29"/>
  <c r="O23" i="29"/>
  <c r="P23" i="29"/>
  <c r="Q23" i="29"/>
  <c r="M24" i="29"/>
  <c r="N24" i="29"/>
  <c r="O24" i="29"/>
  <c r="P24" i="29"/>
  <c r="Q24" i="29"/>
  <c r="M25" i="29"/>
  <c r="N25" i="29"/>
  <c r="O25" i="29"/>
  <c r="P25" i="29"/>
  <c r="Q25" i="29"/>
  <c r="M26" i="29"/>
  <c r="N26" i="29"/>
  <c r="O26" i="29"/>
  <c r="P26" i="29"/>
  <c r="Q26" i="29"/>
  <c r="M27" i="29"/>
  <c r="N27" i="29"/>
  <c r="O27" i="29"/>
  <c r="P27" i="29"/>
  <c r="Q27" i="29"/>
  <c r="M28" i="29"/>
  <c r="N28" i="29"/>
  <c r="O28" i="29"/>
  <c r="P28" i="29"/>
  <c r="Q28" i="29"/>
  <c r="M29" i="29"/>
  <c r="N29" i="29"/>
  <c r="O29" i="29"/>
  <c r="P29" i="29"/>
  <c r="Q29" i="29"/>
  <c r="M30" i="29"/>
  <c r="N30" i="29"/>
  <c r="O30" i="29"/>
  <c r="P30" i="29"/>
  <c r="Q30" i="29"/>
  <c r="M31" i="29"/>
  <c r="N31" i="29"/>
  <c r="O31" i="29"/>
  <c r="P31" i="29"/>
  <c r="Q31" i="29"/>
  <c r="M32" i="29"/>
  <c r="N32" i="29"/>
  <c r="O32" i="29"/>
  <c r="P32" i="29"/>
  <c r="Q32" i="29"/>
  <c r="M33" i="29"/>
  <c r="N33" i="29"/>
  <c r="O33" i="29"/>
  <c r="P33" i="29"/>
  <c r="Q33" i="29"/>
  <c r="M34" i="29"/>
  <c r="N34" i="29"/>
  <c r="O34" i="29"/>
  <c r="P34" i="29"/>
  <c r="Q34" i="29"/>
  <c r="M35" i="29"/>
  <c r="N35" i="29"/>
  <c r="O35" i="29"/>
  <c r="P35" i="29"/>
  <c r="Q35" i="29"/>
  <c r="M36" i="29"/>
  <c r="N36" i="29"/>
  <c r="O36" i="29"/>
  <c r="P36" i="29"/>
  <c r="Q36" i="29"/>
  <c r="M37" i="29"/>
  <c r="N37" i="29"/>
  <c r="O37" i="29"/>
  <c r="P37" i="29"/>
  <c r="Q37" i="29"/>
  <c r="M38" i="29"/>
  <c r="N38" i="29"/>
  <c r="O38" i="29"/>
  <c r="P38" i="29"/>
  <c r="Q38" i="29"/>
  <c r="M39" i="29"/>
  <c r="N39" i="29"/>
  <c r="O39" i="29"/>
  <c r="P39" i="29"/>
  <c r="Q39" i="29"/>
  <c r="M40" i="29"/>
  <c r="N40" i="29"/>
  <c r="O40" i="29"/>
  <c r="P40" i="29"/>
  <c r="Q40" i="29"/>
  <c r="M41" i="29"/>
  <c r="N41" i="29"/>
  <c r="O41" i="29"/>
  <c r="P41" i="29"/>
  <c r="Q41" i="29"/>
  <c r="M42" i="29"/>
  <c r="N42" i="29"/>
  <c r="O42" i="29"/>
  <c r="P42" i="29"/>
  <c r="Q42" i="29"/>
  <c r="M43" i="29"/>
  <c r="N43" i="29"/>
  <c r="O43" i="29"/>
  <c r="P43" i="29"/>
  <c r="Q43" i="29"/>
  <c r="M44" i="29"/>
  <c r="N44" i="29"/>
  <c r="O44" i="29"/>
  <c r="P44" i="29"/>
  <c r="Q44" i="29"/>
  <c r="M45" i="29"/>
  <c r="N45" i="29"/>
  <c r="O45" i="29"/>
  <c r="P45" i="29"/>
  <c r="Q45" i="29"/>
  <c r="M46" i="29"/>
  <c r="N46" i="29"/>
  <c r="O46" i="29"/>
  <c r="P46" i="29"/>
  <c r="Q46" i="29"/>
  <c r="M47" i="29"/>
  <c r="N47" i="29"/>
  <c r="O47" i="29"/>
  <c r="P47" i="29"/>
  <c r="Q47" i="29"/>
  <c r="M48" i="29"/>
  <c r="N48" i="29"/>
  <c r="O48" i="29"/>
  <c r="P48" i="29"/>
  <c r="Q48" i="29"/>
  <c r="M49" i="29"/>
  <c r="N49" i="29"/>
  <c r="O49" i="29"/>
  <c r="P49" i="29"/>
  <c r="Q49" i="29"/>
  <c r="M50" i="29"/>
  <c r="N50" i="29"/>
  <c r="O50" i="29"/>
  <c r="P50" i="29"/>
  <c r="Q50" i="29"/>
  <c r="M51" i="29"/>
  <c r="N51" i="29"/>
  <c r="O51" i="29"/>
  <c r="P51" i="29"/>
  <c r="Q51" i="29"/>
  <c r="M52" i="29"/>
  <c r="N52" i="29"/>
  <c r="O52" i="29"/>
  <c r="P52" i="29"/>
  <c r="Q52" i="29"/>
  <c r="M53" i="29"/>
  <c r="N53" i="29"/>
  <c r="O53" i="29"/>
  <c r="P53" i="29"/>
  <c r="Q53" i="29"/>
  <c r="M54" i="29"/>
  <c r="N54" i="29"/>
  <c r="O54" i="29"/>
  <c r="P54" i="29"/>
  <c r="Q54" i="29"/>
  <c r="M55" i="29"/>
  <c r="N55" i="29"/>
  <c r="O55" i="29"/>
  <c r="P55" i="29"/>
  <c r="Q55" i="29"/>
  <c r="M56" i="29"/>
  <c r="N56" i="29"/>
  <c r="O56" i="29"/>
  <c r="P56" i="29"/>
  <c r="Q56" i="29"/>
  <c r="M57" i="29"/>
  <c r="N57" i="29"/>
  <c r="O57" i="29"/>
  <c r="P57" i="29"/>
  <c r="Q57" i="29"/>
  <c r="M58" i="29"/>
  <c r="N58" i="29"/>
  <c r="O58" i="29"/>
  <c r="P58" i="29"/>
  <c r="Q58" i="29"/>
  <c r="M59" i="29"/>
  <c r="N59" i="29"/>
  <c r="O59" i="29"/>
  <c r="P59" i="29"/>
  <c r="Q59" i="29"/>
  <c r="M60" i="29"/>
  <c r="N60" i="29"/>
  <c r="O60" i="29"/>
  <c r="P60" i="29"/>
  <c r="Q60" i="29"/>
  <c r="M61" i="29"/>
  <c r="N61" i="29"/>
  <c r="O61" i="29"/>
  <c r="P61" i="29"/>
  <c r="Q61" i="29"/>
  <c r="M62" i="29"/>
  <c r="N62" i="29"/>
  <c r="O62" i="29"/>
  <c r="P62" i="29"/>
  <c r="Q62" i="29"/>
  <c r="M63" i="29"/>
  <c r="N63" i="29"/>
  <c r="O63" i="29"/>
  <c r="P63" i="29"/>
  <c r="Q63" i="29"/>
  <c r="M64" i="29"/>
  <c r="N64" i="29"/>
  <c r="O64" i="29"/>
  <c r="P64" i="29"/>
  <c r="Q64" i="29"/>
  <c r="M65" i="29"/>
  <c r="N65" i="29"/>
  <c r="O65" i="29"/>
  <c r="P65" i="29"/>
  <c r="Q65" i="29"/>
  <c r="M66" i="29"/>
  <c r="N66" i="29"/>
  <c r="O66" i="29"/>
  <c r="P66" i="29"/>
  <c r="Q66" i="29"/>
  <c r="M67" i="29"/>
  <c r="N67" i="29"/>
  <c r="O67" i="29"/>
  <c r="P67" i="29"/>
  <c r="Q67" i="29"/>
  <c r="M68" i="29"/>
  <c r="N68" i="29"/>
  <c r="O68" i="29"/>
  <c r="P68" i="29"/>
  <c r="Q68" i="29"/>
  <c r="M69" i="29"/>
  <c r="N69" i="29"/>
  <c r="O69" i="29"/>
  <c r="P69" i="29"/>
  <c r="Q69" i="29"/>
  <c r="M70" i="29"/>
  <c r="N70" i="29"/>
  <c r="O70" i="29"/>
  <c r="P70" i="29"/>
  <c r="Q70" i="29"/>
  <c r="M71" i="29"/>
  <c r="N71" i="29"/>
  <c r="O71" i="29"/>
  <c r="P71" i="29"/>
  <c r="Q71" i="29"/>
  <c r="M72" i="29"/>
  <c r="N72" i="29"/>
  <c r="O72" i="29"/>
  <c r="P72" i="29"/>
  <c r="Q72" i="29"/>
  <c r="M73" i="29"/>
  <c r="N73" i="29"/>
  <c r="O73" i="29"/>
  <c r="P73" i="29"/>
  <c r="Q73" i="29"/>
  <c r="M74" i="29"/>
  <c r="N74" i="29"/>
  <c r="O74" i="29"/>
  <c r="P74" i="29"/>
  <c r="Q74" i="29"/>
  <c r="M75" i="29"/>
  <c r="N75" i="29"/>
  <c r="O75" i="29"/>
  <c r="P75" i="29"/>
  <c r="Q75" i="29"/>
  <c r="M76" i="29"/>
  <c r="N76" i="29"/>
  <c r="O76" i="29"/>
  <c r="P76" i="29"/>
  <c r="Q76" i="29"/>
  <c r="M77" i="29"/>
  <c r="N77" i="29"/>
  <c r="O77" i="29"/>
  <c r="P77" i="29"/>
  <c r="Q77" i="29"/>
  <c r="M78" i="29"/>
  <c r="N78" i="29"/>
  <c r="O78" i="29"/>
  <c r="P78" i="29"/>
  <c r="Q78" i="29"/>
  <c r="M79" i="29"/>
  <c r="N79" i="29"/>
  <c r="O79" i="29"/>
  <c r="P79" i="29"/>
  <c r="Q79" i="29"/>
  <c r="M80" i="29"/>
  <c r="N80" i="29"/>
  <c r="O80" i="29"/>
  <c r="P80" i="29"/>
  <c r="Q80" i="29"/>
  <c r="M81" i="29"/>
  <c r="N81" i="29"/>
  <c r="O81" i="29"/>
  <c r="P81" i="29"/>
  <c r="Q81" i="29"/>
  <c r="M82" i="29"/>
  <c r="N82" i="29"/>
  <c r="O82" i="29"/>
  <c r="P82" i="29"/>
  <c r="Q82" i="29"/>
  <c r="M83" i="29"/>
  <c r="N83" i="29"/>
  <c r="O83" i="29"/>
  <c r="P83" i="29"/>
  <c r="Q83" i="29"/>
  <c r="M84" i="29"/>
  <c r="N84" i="29"/>
  <c r="O84" i="29"/>
  <c r="P84" i="29"/>
  <c r="Q84" i="29"/>
  <c r="M85" i="29"/>
  <c r="N85" i="29"/>
  <c r="O85" i="29"/>
  <c r="P85" i="29"/>
  <c r="Q85" i="29"/>
  <c r="M86" i="29"/>
  <c r="N86" i="29"/>
  <c r="O86" i="29"/>
  <c r="P86" i="29"/>
  <c r="Q86" i="29"/>
  <c r="M87" i="29"/>
  <c r="N87" i="29"/>
  <c r="O87" i="29"/>
  <c r="P87" i="29"/>
  <c r="Q87" i="29"/>
  <c r="M88" i="29"/>
  <c r="N88" i="29"/>
  <c r="O88" i="29"/>
  <c r="P88" i="29"/>
  <c r="Q88" i="29"/>
  <c r="M89" i="29"/>
  <c r="N89" i="29"/>
  <c r="O89" i="29"/>
  <c r="P89" i="29"/>
  <c r="Q89" i="29"/>
  <c r="M90" i="29"/>
  <c r="N90" i="29"/>
  <c r="O90" i="29"/>
  <c r="P90" i="29"/>
  <c r="Q90" i="29"/>
  <c r="M91" i="29"/>
  <c r="N91" i="29"/>
  <c r="O91" i="29"/>
  <c r="P91" i="29"/>
  <c r="Q91" i="29"/>
  <c r="M92" i="29"/>
  <c r="N92" i="29"/>
  <c r="O92" i="29"/>
  <c r="P92" i="29"/>
  <c r="Q92" i="29"/>
  <c r="M93" i="29"/>
  <c r="N93" i="29"/>
  <c r="O93" i="29"/>
  <c r="P93" i="29"/>
  <c r="Q93" i="29"/>
  <c r="M94" i="29"/>
  <c r="N94" i="29"/>
  <c r="O94" i="29"/>
  <c r="P94" i="29"/>
  <c r="Q94" i="29"/>
  <c r="M95" i="29"/>
  <c r="N95" i="29"/>
  <c r="O95" i="29"/>
  <c r="P95" i="29"/>
  <c r="Q95" i="29"/>
  <c r="M96" i="29"/>
  <c r="N96" i="29"/>
  <c r="O96" i="29"/>
  <c r="P96" i="29"/>
  <c r="Q96" i="29"/>
  <c r="M97" i="29"/>
  <c r="N97" i="29"/>
  <c r="O97" i="29"/>
  <c r="P97" i="29"/>
  <c r="Q97" i="29"/>
  <c r="M98" i="29"/>
  <c r="N98" i="29"/>
  <c r="O98" i="29"/>
  <c r="P98" i="29"/>
  <c r="Q98" i="29"/>
  <c r="L106" i="29"/>
  <c r="K106" i="29"/>
  <c r="J106" i="29"/>
  <c r="I106" i="29"/>
  <c r="H106" i="29"/>
  <c r="L105" i="29"/>
  <c r="K105" i="29"/>
  <c r="J105" i="29"/>
  <c r="I105" i="29"/>
  <c r="H105" i="29"/>
  <c r="L104" i="29"/>
  <c r="K104" i="29"/>
  <c r="J104" i="29"/>
  <c r="I104" i="29"/>
  <c r="H104" i="29"/>
  <c r="M105" i="29"/>
  <c r="C104" i="26"/>
  <c r="E105" i="26"/>
  <c r="G105" i="26"/>
  <c r="F105" i="26"/>
  <c r="D105" i="26"/>
  <c r="G104" i="26"/>
  <c r="F104" i="26"/>
  <c r="E104" i="26"/>
  <c r="D104" i="26"/>
  <c r="G103" i="26"/>
  <c r="F103" i="26"/>
  <c r="E103" i="26"/>
  <c r="D103" i="26"/>
  <c r="O104" i="29"/>
  <c r="M106" i="29"/>
  <c r="N104" i="29"/>
  <c r="O105" i="29"/>
  <c r="M104" i="29"/>
  <c r="N105" i="29"/>
  <c r="L105" i="26"/>
  <c r="K105" i="26"/>
  <c r="J105" i="26"/>
  <c r="I105" i="26"/>
  <c r="H105" i="26"/>
  <c r="L104" i="26"/>
  <c r="K104" i="26"/>
  <c r="J104" i="26"/>
  <c r="I104" i="26"/>
  <c r="H104" i="26"/>
  <c r="L103" i="26"/>
  <c r="K103" i="26"/>
  <c r="J103" i="26"/>
  <c r="I103" i="26"/>
  <c r="H103" i="26"/>
  <c r="Q98" i="26"/>
  <c r="P98" i="26"/>
  <c r="O98" i="26"/>
  <c r="N98" i="26"/>
  <c r="M98" i="26"/>
  <c r="Q97" i="26"/>
  <c r="P97" i="26"/>
  <c r="O97" i="26"/>
  <c r="N97" i="26"/>
  <c r="M97" i="26"/>
  <c r="Q96" i="26"/>
  <c r="P96" i="26"/>
  <c r="O96" i="26"/>
  <c r="N96" i="26"/>
  <c r="M96" i="26"/>
  <c r="Q95" i="26"/>
  <c r="P95" i="26"/>
  <c r="O95" i="26"/>
  <c r="N95" i="26"/>
  <c r="M95" i="26"/>
  <c r="Q94" i="26"/>
  <c r="P94" i="26"/>
  <c r="O94" i="26"/>
  <c r="N94" i="26"/>
  <c r="M94" i="26"/>
  <c r="Q93" i="26"/>
  <c r="P93" i="26"/>
  <c r="O93" i="26"/>
  <c r="N93" i="26"/>
  <c r="M93" i="26"/>
  <c r="Q92" i="26"/>
  <c r="P92" i="26"/>
  <c r="O92" i="26"/>
  <c r="N92" i="26"/>
  <c r="M92" i="26"/>
  <c r="Q91" i="26"/>
  <c r="P91" i="26"/>
  <c r="O91" i="26"/>
  <c r="N91" i="26"/>
  <c r="M91" i="26"/>
  <c r="Q90" i="26"/>
  <c r="P90" i="26"/>
  <c r="O90" i="26"/>
  <c r="N90" i="26"/>
  <c r="M90" i="26"/>
  <c r="Q89" i="26"/>
  <c r="P89" i="26"/>
  <c r="O89" i="26"/>
  <c r="N89" i="26"/>
  <c r="M89" i="26"/>
  <c r="Q88" i="26"/>
  <c r="P88" i="26"/>
  <c r="O88" i="26"/>
  <c r="N88" i="26"/>
  <c r="M88" i="26"/>
  <c r="Q87" i="26"/>
  <c r="P87" i="26"/>
  <c r="O87" i="26"/>
  <c r="N87" i="26"/>
  <c r="M87" i="26"/>
  <c r="Q86" i="26"/>
  <c r="P86" i="26"/>
  <c r="O86" i="26"/>
  <c r="N86" i="26"/>
  <c r="M86" i="26"/>
  <c r="Q85" i="26"/>
  <c r="P85" i="26"/>
  <c r="O85" i="26"/>
  <c r="N85" i="26"/>
  <c r="M85" i="26"/>
  <c r="Q84" i="26"/>
  <c r="P84" i="26"/>
  <c r="O84" i="26"/>
  <c r="N84" i="26"/>
  <c r="M84" i="26"/>
  <c r="Q83" i="26"/>
  <c r="P83" i="26"/>
  <c r="O83" i="26"/>
  <c r="N83" i="26"/>
  <c r="M83" i="26"/>
  <c r="Q82" i="26"/>
  <c r="P82" i="26"/>
  <c r="O82" i="26"/>
  <c r="N82" i="26"/>
  <c r="M82" i="26"/>
  <c r="Q81" i="26"/>
  <c r="P81" i="26"/>
  <c r="O81" i="26"/>
  <c r="N81" i="26"/>
  <c r="M81" i="26"/>
  <c r="Q80" i="26"/>
  <c r="P80" i="26"/>
  <c r="O80" i="26"/>
  <c r="N80" i="26"/>
  <c r="M80" i="26"/>
  <c r="Q79" i="26"/>
  <c r="P79" i="26"/>
  <c r="O79" i="26"/>
  <c r="N79" i="26"/>
  <c r="M79" i="26"/>
  <c r="Q78" i="26"/>
  <c r="P78" i="26"/>
  <c r="O78" i="26"/>
  <c r="N78" i="26"/>
  <c r="M78" i="26"/>
  <c r="Q77" i="26"/>
  <c r="P77" i="26"/>
  <c r="O77" i="26"/>
  <c r="N77" i="26"/>
  <c r="M77" i="26"/>
  <c r="Q76" i="26"/>
  <c r="P76" i="26"/>
  <c r="O76" i="26"/>
  <c r="N76" i="26"/>
  <c r="M76" i="26"/>
  <c r="Q75" i="26"/>
  <c r="P75" i="26"/>
  <c r="O75" i="26"/>
  <c r="N75" i="26"/>
  <c r="M75" i="26"/>
  <c r="Q74" i="26"/>
  <c r="P74" i="26"/>
  <c r="O74" i="26"/>
  <c r="N74" i="26"/>
  <c r="M74" i="26"/>
  <c r="Q73" i="26"/>
  <c r="P73" i="26"/>
  <c r="O73" i="26"/>
  <c r="N73" i="26"/>
  <c r="M73" i="26"/>
  <c r="Q72" i="26"/>
  <c r="P72" i="26"/>
  <c r="O72" i="26"/>
  <c r="N72" i="26"/>
  <c r="M72" i="26"/>
  <c r="Q71" i="26"/>
  <c r="P71" i="26"/>
  <c r="O71" i="26"/>
  <c r="N71" i="26"/>
  <c r="M71" i="26"/>
  <c r="Q70" i="26"/>
  <c r="P70" i="26"/>
  <c r="O70" i="26"/>
  <c r="N70" i="26"/>
  <c r="M70" i="26"/>
  <c r="Q69" i="26"/>
  <c r="P69" i="26"/>
  <c r="O69" i="26"/>
  <c r="N69" i="26"/>
  <c r="M69" i="26"/>
  <c r="Q68" i="26"/>
  <c r="P68" i="26"/>
  <c r="O68" i="26"/>
  <c r="N68" i="26"/>
  <c r="M68" i="26"/>
  <c r="Q67" i="26"/>
  <c r="P67" i="26"/>
  <c r="O67" i="26"/>
  <c r="N67" i="26"/>
  <c r="M67" i="26"/>
  <c r="Q66" i="26"/>
  <c r="P66" i="26"/>
  <c r="O66" i="26"/>
  <c r="N66" i="26"/>
  <c r="M66" i="26"/>
  <c r="Q65" i="26"/>
  <c r="P65" i="26"/>
  <c r="O65" i="26"/>
  <c r="N65" i="26"/>
  <c r="M65" i="26"/>
  <c r="Q64" i="26"/>
  <c r="P64" i="26"/>
  <c r="O64" i="26"/>
  <c r="N64" i="26"/>
  <c r="M64" i="26"/>
  <c r="Q63" i="26"/>
  <c r="P63" i="26"/>
  <c r="O63" i="26"/>
  <c r="N63" i="26"/>
  <c r="M63" i="26"/>
  <c r="Q62" i="26"/>
  <c r="P62" i="26"/>
  <c r="O62" i="26"/>
  <c r="N62" i="26"/>
  <c r="M62" i="26"/>
  <c r="Q61" i="26"/>
  <c r="P61" i="26"/>
  <c r="O61" i="26"/>
  <c r="N61" i="26"/>
  <c r="M61" i="26"/>
  <c r="Q60" i="26"/>
  <c r="P60" i="26"/>
  <c r="O60" i="26"/>
  <c r="N60" i="26"/>
  <c r="M60" i="26"/>
  <c r="Q59" i="26"/>
  <c r="P59" i="26"/>
  <c r="O59" i="26"/>
  <c r="N59" i="26"/>
  <c r="M59" i="26"/>
  <c r="Q58" i="26"/>
  <c r="P58" i="26"/>
  <c r="O58" i="26"/>
  <c r="N58" i="26"/>
  <c r="M58" i="26"/>
  <c r="Q57" i="26"/>
  <c r="P57" i="26"/>
  <c r="O57" i="26"/>
  <c r="N57" i="26"/>
  <c r="M57" i="26"/>
  <c r="Q56" i="26"/>
  <c r="P56" i="26"/>
  <c r="O56" i="26"/>
  <c r="N56" i="26"/>
  <c r="M56" i="26"/>
  <c r="Q55" i="26"/>
  <c r="P55" i="26"/>
  <c r="O55" i="26"/>
  <c r="N55" i="26"/>
  <c r="M55" i="26"/>
  <c r="Q54" i="26"/>
  <c r="P54" i="26"/>
  <c r="O54" i="26"/>
  <c r="N54" i="26"/>
  <c r="M54" i="26"/>
  <c r="Q53" i="26"/>
  <c r="P53" i="26"/>
  <c r="O53" i="26"/>
  <c r="N53" i="26"/>
  <c r="M53" i="26"/>
  <c r="Q52" i="26"/>
  <c r="P52" i="26"/>
  <c r="O52" i="26"/>
  <c r="N52" i="26"/>
  <c r="M52" i="26"/>
  <c r="Q51" i="26"/>
  <c r="P51" i="26"/>
  <c r="O51" i="26"/>
  <c r="N51" i="26"/>
  <c r="M51" i="26"/>
  <c r="Q50" i="26"/>
  <c r="P50" i="26"/>
  <c r="O50" i="26"/>
  <c r="N50" i="26"/>
  <c r="M50" i="26"/>
  <c r="Q49" i="26"/>
  <c r="P49" i="26"/>
  <c r="O49" i="26"/>
  <c r="N49" i="26"/>
  <c r="M49" i="26"/>
  <c r="Q48" i="26"/>
  <c r="P48" i="26"/>
  <c r="O48" i="26"/>
  <c r="N48" i="26"/>
  <c r="M48" i="26"/>
  <c r="Q47" i="26"/>
  <c r="P47" i="26"/>
  <c r="O47" i="26"/>
  <c r="N47" i="26"/>
  <c r="M47" i="26"/>
  <c r="Q46" i="26"/>
  <c r="P46" i="26"/>
  <c r="O46" i="26"/>
  <c r="N46" i="26"/>
  <c r="M46" i="26"/>
  <c r="Q45" i="26"/>
  <c r="P45" i="26"/>
  <c r="O45" i="26"/>
  <c r="N45" i="26"/>
  <c r="M45" i="26"/>
  <c r="Q44" i="26"/>
  <c r="P44" i="26"/>
  <c r="O44" i="26"/>
  <c r="N44" i="26"/>
  <c r="M44" i="26"/>
  <c r="Q43" i="26"/>
  <c r="P43" i="26"/>
  <c r="O43" i="26"/>
  <c r="N43" i="26"/>
  <c r="M43" i="26"/>
  <c r="Q42" i="26"/>
  <c r="P42" i="26"/>
  <c r="O42" i="26"/>
  <c r="N42" i="26"/>
  <c r="M42" i="26"/>
  <c r="Q41" i="26"/>
  <c r="P41" i="26"/>
  <c r="O41" i="26"/>
  <c r="N41" i="26"/>
  <c r="M41" i="26"/>
  <c r="Q40" i="26"/>
  <c r="P40" i="26"/>
  <c r="O40" i="26"/>
  <c r="N40" i="26"/>
  <c r="M40" i="26"/>
  <c r="Q39" i="26"/>
  <c r="P39" i="26"/>
  <c r="O39" i="26"/>
  <c r="N39" i="26"/>
  <c r="M39" i="26"/>
  <c r="Q38" i="26"/>
  <c r="P38" i="26"/>
  <c r="O38" i="26"/>
  <c r="N38" i="26"/>
  <c r="M38" i="26"/>
  <c r="Q37" i="26"/>
  <c r="P37" i="26"/>
  <c r="O37" i="26"/>
  <c r="N37" i="26"/>
  <c r="M37" i="26"/>
  <c r="Q36" i="26"/>
  <c r="P36" i="26"/>
  <c r="O36" i="26"/>
  <c r="N36" i="26"/>
  <c r="M36" i="26"/>
  <c r="Q35" i="26"/>
  <c r="P35" i="26"/>
  <c r="O35" i="26"/>
  <c r="N35" i="26"/>
  <c r="M35" i="26"/>
  <c r="Q34" i="26"/>
  <c r="P34" i="26"/>
  <c r="O34" i="26"/>
  <c r="N34" i="26"/>
  <c r="M34" i="26"/>
  <c r="Q33" i="26"/>
  <c r="P33" i="26"/>
  <c r="O33" i="26"/>
  <c r="N33" i="26"/>
  <c r="M33" i="26"/>
  <c r="Q32" i="26"/>
  <c r="P32" i="26"/>
  <c r="O32" i="26"/>
  <c r="N32" i="26"/>
  <c r="M32" i="26"/>
  <c r="Q31" i="26"/>
  <c r="P31" i="26"/>
  <c r="O31" i="26"/>
  <c r="N31" i="26"/>
  <c r="M31" i="26"/>
  <c r="Q30" i="26"/>
  <c r="P30" i="26"/>
  <c r="O30" i="26"/>
  <c r="N30" i="26"/>
  <c r="M30" i="26"/>
  <c r="Q29" i="26"/>
  <c r="P29" i="26"/>
  <c r="O29" i="26"/>
  <c r="N29" i="26"/>
  <c r="M29" i="26"/>
  <c r="Q28" i="26"/>
  <c r="P28" i="26"/>
  <c r="O28" i="26"/>
  <c r="N28" i="26"/>
  <c r="M28" i="26"/>
  <c r="Q27" i="26"/>
  <c r="P27" i="26"/>
  <c r="O27" i="26"/>
  <c r="N27" i="26"/>
  <c r="M27" i="26"/>
  <c r="Q26" i="26"/>
  <c r="P26" i="26"/>
  <c r="O26" i="26"/>
  <c r="N26" i="26"/>
  <c r="M26" i="26"/>
  <c r="Q25" i="26"/>
  <c r="P25" i="26"/>
  <c r="O25" i="26"/>
  <c r="N25" i="26"/>
  <c r="M25" i="26"/>
  <c r="Q24" i="26"/>
  <c r="P24" i="26"/>
  <c r="O24" i="26"/>
  <c r="N24" i="26"/>
  <c r="M24" i="26"/>
  <c r="Q23" i="26"/>
  <c r="P23" i="26"/>
  <c r="O23" i="26"/>
  <c r="N23" i="26"/>
  <c r="M23" i="26"/>
  <c r="Q22" i="26"/>
  <c r="P22" i="26"/>
  <c r="O22" i="26"/>
  <c r="N22" i="26"/>
  <c r="M22" i="26"/>
  <c r="Q21" i="26"/>
  <c r="P21" i="26"/>
  <c r="O21" i="26"/>
  <c r="N21" i="26"/>
  <c r="M21" i="26"/>
  <c r="Q20" i="26"/>
  <c r="P20" i="26"/>
  <c r="O20" i="26"/>
  <c r="N20" i="26"/>
  <c r="M20" i="26"/>
  <c r="Q19" i="26"/>
  <c r="P19" i="26"/>
  <c r="O19" i="26"/>
  <c r="N19" i="26"/>
  <c r="M19" i="26"/>
  <c r="Q18" i="26"/>
  <c r="P18" i="26"/>
  <c r="O18" i="26"/>
  <c r="N18" i="26"/>
  <c r="M18" i="26"/>
  <c r="Q17" i="26"/>
  <c r="P17" i="26"/>
  <c r="O17" i="26"/>
  <c r="N17" i="26"/>
  <c r="M17" i="26"/>
  <c r="Q16" i="26"/>
  <c r="P16" i="26"/>
  <c r="O16" i="26"/>
  <c r="N16" i="26"/>
  <c r="M16" i="26"/>
  <c r="Q15" i="26"/>
  <c r="P15" i="26"/>
  <c r="O15" i="26"/>
  <c r="N15" i="26"/>
  <c r="M15" i="26"/>
  <c r="Q14" i="26"/>
  <c r="P14" i="26"/>
  <c r="O14" i="26"/>
  <c r="N14" i="26"/>
  <c r="M14" i="26"/>
  <c r="Q13" i="26"/>
  <c r="P13" i="26"/>
  <c r="O13" i="26"/>
  <c r="N13" i="26"/>
  <c r="M13" i="26"/>
  <c r="Q12" i="26"/>
  <c r="P12" i="26"/>
  <c r="O12" i="26"/>
  <c r="N12" i="26"/>
  <c r="M12" i="26"/>
  <c r="Q11" i="26"/>
  <c r="P11" i="26"/>
  <c r="O11" i="26"/>
  <c r="N11" i="26"/>
  <c r="M11" i="26"/>
  <c r="Q10" i="26"/>
  <c r="P10" i="26"/>
  <c r="O10" i="26"/>
  <c r="N10" i="26"/>
  <c r="M10" i="26"/>
  <c r="Q9" i="26"/>
  <c r="P9" i="26"/>
  <c r="O9" i="26"/>
  <c r="N9" i="26"/>
  <c r="M9" i="26"/>
  <c r="Q8" i="26"/>
  <c r="P8" i="26"/>
  <c r="O8" i="26"/>
  <c r="N8" i="26"/>
  <c r="M8" i="26"/>
  <c r="Q7" i="26"/>
  <c r="P7" i="26"/>
  <c r="O7" i="26"/>
  <c r="N7" i="26"/>
  <c r="M7" i="26"/>
  <c r="Q6" i="26"/>
  <c r="P6" i="26"/>
  <c r="O6" i="26"/>
  <c r="N6" i="26"/>
  <c r="M6" i="26"/>
  <c r="Q5" i="26"/>
  <c r="P5" i="26"/>
  <c r="O5" i="26"/>
  <c r="N5" i="26"/>
  <c r="M5" i="26"/>
  <c r="Q4" i="26"/>
  <c r="Q105" i="26" s="1"/>
  <c r="P4" i="26"/>
  <c r="P105" i="26" s="1"/>
  <c r="P104" i="26"/>
  <c r="O4" i="26"/>
  <c r="O103" i="26" s="1"/>
  <c r="N4" i="26"/>
  <c r="N103" i="26" s="1"/>
  <c r="M4" i="26"/>
  <c r="M105" i="26" s="1"/>
  <c r="P103" i="26"/>
  <c r="O105" i="26"/>
  <c r="D103" i="24"/>
  <c r="E103" i="24"/>
  <c r="F103" i="24"/>
  <c r="G103" i="24"/>
  <c r="H103" i="24"/>
  <c r="I103" i="24"/>
  <c r="J103" i="24"/>
  <c r="K103" i="24"/>
  <c r="L103" i="24"/>
  <c r="D104" i="24"/>
  <c r="E104" i="24"/>
  <c r="F104" i="24"/>
  <c r="G104" i="24"/>
  <c r="H104" i="24"/>
  <c r="I104" i="24"/>
  <c r="J104" i="24"/>
  <c r="K104" i="24"/>
  <c r="L104" i="24"/>
  <c r="D105" i="24"/>
  <c r="E105" i="24"/>
  <c r="F105" i="24"/>
  <c r="G105" i="24"/>
  <c r="H105" i="24"/>
  <c r="I105" i="24"/>
  <c r="J105" i="24"/>
  <c r="K105" i="24"/>
  <c r="L105" i="24"/>
  <c r="C105" i="24"/>
  <c r="C104" i="24"/>
  <c r="C103" i="24"/>
  <c r="Q98" i="24"/>
  <c r="P98" i="24"/>
  <c r="O98" i="24"/>
  <c r="N98" i="24"/>
  <c r="M98" i="24"/>
  <c r="Q97" i="24"/>
  <c r="P97" i="24"/>
  <c r="O97" i="24"/>
  <c r="N97" i="24"/>
  <c r="M97" i="24"/>
  <c r="Q96" i="24"/>
  <c r="P96" i="24"/>
  <c r="O96" i="24"/>
  <c r="N96" i="24"/>
  <c r="M96" i="24"/>
  <c r="Q95" i="24"/>
  <c r="P95" i="24"/>
  <c r="O95" i="24"/>
  <c r="N95" i="24"/>
  <c r="M95" i="24"/>
  <c r="Q94" i="24"/>
  <c r="P94" i="24"/>
  <c r="O94" i="24"/>
  <c r="N94" i="24"/>
  <c r="M94" i="24"/>
  <c r="Q93" i="24"/>
  <c r="P93" i="24"/>
  <c r="O93" i="24"/>
  <c r="N93" i="24"/>
  <c r="M93" i="24"/>
  <c r="Q92" i="24"/>
  <c r="P92" i="24"/>
  <c r="O92" i="24"/>
  <c r="N92" i="24"/>
  <c r="M92" i="24"/>
  <c r="Q91" i="24"/>
  <c r="P91" i="24"/>
  <c r="O91" i="24"/>
  <c r="N91" i="24"/>
  <c r="M91" i="24"/>
  <c r="Q90" i="24"/>
  <c r="P90" i="24"/>
  <c r="O90" i="24"/>
  <c r="N90" i="24"/>
  <c r="M90" i="24"/>
  <c r="Q89" i="24"/>
  <c r="P89" i="24"/>
  <c r="O89" i="24"/>
  <c r="N89" i="24"/>
  <c r="M89" i="24"/>
  <c r="Q88" i="24"/>
  <c r="P88" i="24"/>
  <c r="O88" i="24"/>
  <c r="N88" i="24"/>
  <c r="M88" i="24"/>
  <c r="Q87" i="24"/>
  <c r="P87" i="24"/>
  <c r="O87" i="24"/>
  <c r="N87" i="24"/>
  <c r="M87" i="24"/>
  <c r="Q86" i="24"/>
  <c r="P86" i="24"/>
  <c r="O86" i="24"/>
  <c r="N86" i="24"/>
  <c r="M86" i="24"/>
  <c r="Q85" i="24"/>
  <c r="P85" i="24"/>
  <c r="O85" i="24"/>
  <c r="N85" i="24"/>
  <c r="M85" i="24"/>
  <c r="Q84" i="24"/>
  <c r="P84" i="24"/>
  <c r="O84" i="24"/>
  <c r="N84" i="24"/>
  <c r="M84" i="24"/>
  <c r="Q83" i="24"/>
  <c r="P83" i="24"/>
  <c r="O83" i="24"/>
  <c r="N83" i="24"/>
  <c r="M83" i="24"/>
  <c r="Q82" i="24"/>
  <c r="P82" i="24"/>
  <c r="O82" i="24"/>
  <c r="N82" i="24"/>
  <c r="M82" i="24"/>
  <c r="Q81" i="24"/>
  <c r="P81" i="24"/>
  <c r="O81" i="24"/>
  <c r="N81" i="24"/>
  <c r="M81" i="24"/>
  <c r="Q80" i="24"/>
  <c r="P80" i="24"/>
  <c r="O80" i="24"/>
  <c r="N80" i="24"/>
  <c r="M80" i="24"/>
  <c r="Q79" i="24"/>
  <c r="P79" i="24"/>
  <c r="O79" i="24"/>
  <c r="N79" i="24"/>
  <c r="M79" i="24"/>
  <c r="Q78" i="24"/>
  <c r="P78" i="24"/>
  <c r="O78" i="24"/>
  <c r="N78" i="24"/>
  <c r="M78" i="24"/>
  <c r="Q77" i="24"/>
  <c r="P77" i="24"/>
  <c r="O77" i="24"/>
  <c r="N77" i="24"/>
  <c r="M77" i="24"/>
  <c r="Q76" i="24"/>
  <c r="P76" i="24"/>
  <c r="O76" i="24"/>
  <c r="N76" i="24"/>
  <c r="M76" i="24"/>
  <c r="Q75" i="24"/>
  <c r="P75" i="24"/>
  <c r="O75" i="24"/>
  <c r="N75" i="24"/>
  <c r="M75" i="24"/>
  <c r="Q74" i="24"/>
  <c r="P74" i="24"/>
  <c r="O74" i="24"/>
  <c r="N74" i="24"/>
  <c r="M74" i="24"/>
  <c r="Q73" i="24"/>
  <c r="P73" i="24"/>
  <c r="O73" i="24"/>
  <c r="N73" i="24"/>
  <c r="M73" i="24"/>
  <c r="Q72" i="24"/>
  <c r="P72" i="24"/>
  <c r="O72" i="24"/>
  <c r="N72" i="24"/>
  <c r="M72" i="24"/>
  <c r="Q71" i="24"/>
  <c r="P71" i="24"/>
  <c r="O71" i="24"/>
  <c r="N71" i="24"/>
  <c r="M71" i="24"/>
  <c r="Q70" i="24"/>
  <c r="P70" i="24"/>
  <c r="O70" i="24"/>
  <c r="N70" i="24"/>
  <c r="M70" i="24"/>
  <c r="Q69" i="24"/>
  <c r="P69" i="24"/>
  <c r="O69" i="24"/>
  <c r="N69" i="24"/>
  <c r="M69" i="24"/>
  <c r="Q68" i="24"/>
  <c r="P68" i="24"/>
  <c r="O68" i="24"/>
  <c r="N68" i="24"/>
  <c r="M68" i="24"/>
  <c r="Q67" i="24"/>
  <c r="P67" i="24"/>
  <c r="O67" i="24"/>
  <c r="N67" i="24"/>
  <c r="M67" i="24"/>
  <c r="Q66" i="24"/>
  <c r="P66" i="24"/>
  <c r="O66" i="24"/>
  <c r="N66" i="24"/>
  <c r="M66" i="24"/>
  <c r="Q65" i="24"/>
  <c r="P65" i="24"/>
  <c r="O65" i="24"/>
  <c r="N65" i="24"/>
  <c r="M65" i="24"/>
  <c r="Q64" i="24"/>
  <c r="P64" i="24"/>
  <c r="O64" i="24"/>
  <c r="N64" i="24"/>
  <c r="M64" i="24"/>
  <c r="Q63" i="24"/>
  <c r="P63" i="24"/>
  <c r="O63" i="24"/>
  <c r="N63" i="24"/>
  <c r="M63" i="24"/>
  <c r="Q62" i="24"/>
  <c r="P62" i="24"/>
  <c r="O62" i="24"/>
  <c r="N62" i="24"/>
  <c r="M62" i="24"/>
  <c r="Q61" i="24"/>
  <c r="P61" i="24"/>
  <c r="O61" i="24"/>
  <c r="N61" i="24"/>
  <c r="M61" i="24"/>
  <c r="Q60" i="24"/>
  <c r="P60" i="24"/>
  <c r="O60" i="24"/>
  <c r="N60" i="24"/>
  <c r="M60" i="24"/>
  <c r="Q59" i="24"/>
  <c r="P59" i="24"/>
  <c r="O59" i="24"/>
  <c r="N59" i="24"/>
  <c r="M59" i="24"/>
  <c r="Q58" i="24"/>
  <c r="P58" i="24"/>
  <c r="O58" i="24"/>
  <c r="N58" i="24"/>
  <c r="M58" i="24"/>
  <c r="Q57" i="24"/>
  <c r="P57" i="24"/>
  <c r="O57" i="24"/>
  <c r="N57" i="24"/>
  <c r="M57" i="24"/>
  <c r="Q56" i="24"/>
  <c r="P56" i="24"/>
  <c r="O56" i="24"/>
  <c r="N56" i="24"/>
  <c r="M56" i="24"/>
  <c r="Q55" i="24"/>
  <c r="P55" i="24"/>
  <c r="O55" i="24"/>
  <c r="N55" i="24"/>
  <c r="M55" i="24"/>
  <c r="Q54" i="24"/>
  <c r="P54" i="24"/>
  <c r="O54" i="24"/>
  <c r="N54" i="24"/>
  <c r="M54" i="24"/>
  <c r="Q53" i="24"/>
  <c r="P53" i="24"/>
  <c r="O53" i="24"/>
  <c r="N53" i="24"/>
  <c r="M53" i="24"/>
  <c r="Q52" i="24"/>
  <c r="P52" i="24"/>
  <c r="O52" i="24"/>
  <c r="N52" i="24"/>
  <c r="M52" i="24"/>
  <c r="Q51" i="24"/>
  <c r="P51" i="24"/>
  <c r="O51" i="24"/>
  <c r="N51" i="24"/>
  <c r="M51" i="24"/>
  <c r="Q50" i="24"/>
  <c r="P50" i="24"/>
  <c r="O50" i="24"/>
  <c r="N50" i="24"/>
  <c r="M50" i="24"/>
  <c r="Q49" i="24"/>
  <c r="P49" i="24"/>
  <c r="O49" i="24"/>
  <c r="N49" i="24"/>
  <c r="M49" i="24"/>
  <c r="Q48" i="24"/>
  <c r="P48" i="24"/>
  <c r="O48" i="24"/>
  <c r="N48" i="24"/>
  <c r="M48" i="24"/>
  <c r="Q47" i="24"/>
  <c r="P47" i="24"/>
  <c r="O47" i="24"/>
  <c r="N47" i="24"/>
  <c r="M47" i="24"/>
  <c r="Q46" i="24"/>
  <c r="P46" i="24"/>
  <c r="O46" i="24"/>
  <c r="N46" i="24"/>
  <c r="M46" i="24"/>
  <c r="Q45" i="24"/>
  <c r="P45" i="24"/>
  <c r="O45" i="24"/>
  <c r="N45" i="24"/>
  <c r="M45" i="24"/>
  <c r="Q44" i="24"/>
  <c r="P44" i="24"/>
  <c r="O44" i="24"/>
  <c r="N44" i="24"/>
  <c r="M44" i="24"/>
  <c r="Q43" i="24"/>
  <c r="P43" i="24"/>
  <c r="O43" i="24"/>
  <c r="N43" i="24"/>
  <c r="M43" i="24"/>
  <c r="Q42" i="24"/>
  <c r="P42" i="24"/>
  <c r="O42" i="24"/>
  <c r="N42" i="24"/>
  <c r="M42" i="24"/>
  <c r="Q41" i="24"/>
  <c r="P41" i="24"/>
  <c r="O41" i="24"/>
  <c r="N41" i="24"/>
  <c r="M41" i="24"/>
  <c r="Q40" i="24"/>
  <c r="P40" i="24"/>
  <c r="O40" i="24"/>
  <c r="N40" i="24"/>
  <c r="M40" i="24"/>
  <c r="Q39" i="24"/>
  <c r="P39" i="24"/>
  <c r="O39" i="24"/>
  <c r="N39" i="24"/>
  <c r="M39" i="24"/>
  <c r="Q38" i="24"/>
  <c r="P38" i="24"/>
  <c r="O38" i="24"/>
  <c r="N38" i="24"/>
  <c r="M38" i="24"/>
  <c r="Q37" i="24"/>
  <c r="P37" i="24"/>
  <c r="O37" i="24"/>
  <c r="N37" i="24"/>
  <c r="M37" i="24"/>
  <c r="Q36" i="24"/>
  <c r="P36" i="24"/>
  <c r="O36" i="24"/>
  <c r="N36" i="24"/>
  <c r="M36" i="24"/>
  <c r="Q35" i="24"/>
  <c r="P35" i="24"/>
  <c r="O35" i="24"/>
  <c r="N35" i="24"/>
  <c r="M35" i="24"/>
  <c r="Q34" i="24"/>
  <c r="P34" i="24"/>
  <c r="O34" i="24"/>
  <c r="N34" i="24"/>
  <c r="M34" i="24"/>
  <c r="Q33" i="24"/>
  <c r="P33" i="24"/>
  <c r="O33" i="24"/>
  <c r="N33" i="24"/>
  <c r="M33" i="24"/>
  <c r="Q32" i="24"/>
  <c r="P32" i="24"/>
  <c r="O32" i="24"/>
  <c r="N32" i="24"/>
  <c r="M32" i="24"/>
  <c r="Q31" i="24"/>
  <c r="P31" i="24"/>
  <c r="O31" i="24"/>
  <c r="N31" i="24"/>
  <c r="M31" i="24"/>
  <c r="Q30" i="24"/>
  <c r="P30" i="24"/>
  <c r="O30" i="24"/>
  <c r="N30" i="24"/>
  <c r="M30" i="24"/>
  <c r="Q29" i="24"/>
  <c r="P29" i="24"/>
  <c r="O29" i="24"/>
  <c r="N29" i="24"/>
  <c r="M29" i="24"/>
  <c r="Q28" i="24"/>
  <c r="P28" i="24"/>
  <c r="O28" i="24"/>
  <c r="N28" i="24"/>
  <c r="M28" i="24"/>
  <c r="Q27" i="24"/>
  <c r="P27" i="24"/>
  <c r="O27" i="24"/>
  <c r="N27" i="24"/>
  <c r="M27" i="24"/>
  <c r="Q26" i="24"/>
  <c r="P26" i="24"/>
  <c r="O26" i="24"/>
  <c r="N26" i="24"/>
  <c r="M26" i="24"/>
  <c r="Q25" i="24"/>
  <c r="P25" i="24"/>
  <c r="O25" i="24"/>
  <c r="N25" i="24"/>
  <c r="M25" i="24"/>
  <c r="Q24" i="24"/>
  <c r="P24" i="24"/>
  <c r="O24" i="24"/>
  <c r="N24" i="24"/>
  <c r="M24" i="24"/>
  <c r="Q23" i="24"/>
  <c r="P23" i="24"/>
  <c r="O23" i="24"/>
  <c r="N23" i="24"/>
  <c r="M23" i="24"/>
  <c r="Q22" i="24"/>
  <c r="P22" i="24"/>
  <c r="O22" i="24"/>
  <c r="N22" i="24"/>
  <c r="M22" i="24"/>
  <c r="Q21" i="24"/>
  <c r="P21" i="24"/>
  <c r="O21" i="24"/>
  <c r="N21" i="24"/>
  <c r="M21" i="24"/>
  <c r="Q20" i="24"/>
  <c r="P20" i="24"/>
  <c r="O20" i="24"/>
  <c r="N20" i="24"/>
  <c r="M20" i="24"/>
  <c r="Q19" i="24"/>
  <c r="P19" i="24"/>
  <c r="O19" i="24"/>
  <c r="N19" i="24"/>
  <c r="M19" i="24"/>
  <c r="Q18" i="24"/>
  <c r="P18" i="24"/>
  <c r="O18" i="24"/>
  <c r="N18" i="24"/>
  <c r="M18" i="24"/>
  <c r="Q17" i="24"/>
  <c r="P17" i="24"/>
  <c r="O17" i="24"/>
  <c r="N17" i="24"/>
  <c r="M17" i="24"/>
  <c r="Q16" i="24"/>
  <c r="P16" i="24"/>
  <c r="O16" i="24"/>
  <c r="N16" i="24"/>
  <c r="M16" i="24"/>
  <c r="Q15" i="24"/>
  <c r="P15" i="24"/>
  <c r="O15" i="24"/>
  <c r="N15" i="24"/>
  <c r="M15" i="24"/>
  <c r="Q14" i="24"/>
  <c r="P14" i="24"/>
  <c r="O14" i="24"/>
  <c r="N14" i="24"/>
  <c r="M14" i="24"/>
  <c r="Q13" i="24"/>
  <c r="P13" i="24"/>
  <c r="O13" i="24"/>
  <c r="N13" i="24"/>
  <c r="M13" i="24"/>
  <c r="Q12" i="24"/>
  <c r="P12" i="24"/>
  <c r="O12" i="24"/>
  <c r="N12" i="24"/>
  <c r="M12" i="24"/>
  <c r="Q11" i="24"/>
  <c r="P11" i="24"/>
  <c r="O11" i="24"/>
  <c r="N11" i="24"/>
  <c r="M11" i="24"/>
  <c r="Q10" i="24"/>
  <c r="P10" i="24"/>
  <c r="O10" i="24"/>
  <c r="N10" i="24"/>
  <c r="M10" i="24"/>
  <c r="Q9" i="24"/>
  <c r="P9" i="24"/>
  <c r="O9" i="24"/>
  <c r="N9" i="24"/>
  <c r="M9" i="24"/>
  <c r="Q8" i="24"/>
  <c r="P8" i="24"/>
  <c r="O8" i="24"/>
  <c r="N8" i="24"/>
  <c r="M8" i="24"/>
  <c r="Q7" i="24"/>
  <c r="P7" i="24"/>
  <c r="O7" i="24"/>
  <c r="N7" i="24"/>
  <c r="M7" i="24"/>
  <c r="Q6" i="24"/>
  <c r="P6" i="24"/>
  <c r="O6" i="24"/>
  <c r="N6" i="24"/>
  <c r="M6" i="24"/>
  <c r="Q5" i="24"/>
  <c r="P5" i="24"/>
  <c r="O5" i="24"/>
  <c r="N5" i="24"/>
  <c r="M5" i="24"/>
  <c r="Q4" i="24"/>
  <c r="Q103" i="24" s="1"/>
  <c r="P4" i="24"/>
  <c r="P103" i="24" s="1"/>
  <c r="O4" i="24"/>
  <c r="O104" i="24" s="1"/>
  <c r="N4" i="24"/>
  <c r="N104" i="24" s="1"/>
  <c r="M4" i="24"/>
  <c r="M103" i="24" s="1"/>
  <c r="G102" i="23"/>
  <c r="F102" i="23"/>
  <c r="E102" i="23"/>
  <c r="D102" i="23"/>
  <c r="C102" i="23"/>
  <c r="G101" i="23"/>
  <c r="F101" i="23"/>
  <c r="E101" i="23"/>
  <c r="D101" i="23"/>
  <c r="C101" i="23"/>
  <c r="G100" i="23"/>
  <c r="F100" i="23"/>
  <c r="E100" i="23"/>
  <c r="D100" i="23"/>
  <c r="C100" i="23"/>
  <c r="Q98" i="23"/>
  <c r="P98" i="23"/>
  <c r="O98" i="23"/>
  <c r="N98" i="23"/>
  <c r="M98" i="23"/>
  <c r="Q97" i="23"/>
  <c r="P97" i="23"/>
  <c r="O97" i="23"/>
  <c r="N97" i="23"/>
  <c r="M97" i="23"/>
  <c r="Q96" i="23"/>
  <c r="P96" i="23"/>
  <c r="O96" i="23"/>
  <c r="N96" i="23"/>
  <c r="M96" i="23"/>
  <c r="Q95" i="23"/>
  <c r="P95" i="23"/>
  <c r="O95" i="23"/>
  <c r="N95" i="23"/>
  <c r="M95" i="23"/>
  <c r="Q94" i="23"/>
  <c r="P94" i="23"/>
  <c r="O94" i="23"/>
  <c r="N94" i="23"/>
  <c r="M94" i="23"/>
  <c r="Q93" i="23"/>
  <c r="P93" i="23"/>
  <c r="O93" i="23"/>
  <c r="N93" i="23"/>
  <c r="M93" i="23"/>
  <c r="Q92" i="23"/>
  <c r="P92" i="23"/>
  <c r="O92" i="23"/>
  <c r="N92" i="23"/>
  <c r="M92" i="23"/>
  <c r="Q91" i="23"/>
  <c r="P91" i="23"/>
  <c r="O91" i="23"/>
  <c r="N91" i="23"/>
  <c r="M91" i="23"/>
  <c r="Q90" i="23"/>
  <c r="P90" i="23"/>
  <c r="O90" i="23"/>
  <c r="N90" i="23"/>
  <c r="M90" i="23"/>
  <c r="Q89" i="23"/>
  <c r="P89" i="23"/>
  <c r="O89" i="23"/>
  <c r="N89" i="23"/>
  <c r="M89" i="23"/>
  <c r="Q88" i="23"/>
  <c r="P88" i="23"/>
  <c r="O88" i="23"/>
  <c r="N88" i="23"/>
  <c r="M88" i="23"/>
  <c r="Q87" i="23"/>
  <c r="P87" i="23"/>
  <c r="O87" i="23"/>
  <c r="N87" i="23"/>
  <c r="M87" i="23"/>
  <c r="Q86" i="23"/>
  <c r="P86" i="23"/>
  <c r="O86" i="23"/>
  <c r="N86" i="23"/>
  <c r="M86" i="23"/>
  <c r="Q85" i="23"/>
  <c r="P85" i="23"/>
  <c r="O85" i="23"/>
  <c r="N85" i="23"/>
  <c r="M85" i="23"/>
  <c r="Q84" i="23"/>
  <c r="P84" i="23"/>
  <c r="O84" i="23"/>
  <c r="N84" i="23"/>
  <c r="M84" i="23"/>
  <c r="Q83" i="23"/>
  <c r="P83" i="23"/>
  <c r="O83" i="23"/>
  <c r="N83" i="23"/>
  <c r="M83" i="23"/>
  <c r="Q82" i="23"/>
  <c r="P82" i="23"/>
  <c r="O82" i="23"/>
  <c r="N82" i="23"/>
  <c r="M82" i="23"/>
  <c r="Q81" i="23"/>
  <c r="P81" i="23"/>
  <c r="O81" i="23"/>
  <c r="N81" i="23"/>
  <c r="M81" i="23"/>
  <c r="Q80" i="23"/>
  <c r="P80" i="23"/>
  <c r="O80" i="23"/>
  <c r="N80" i="23"/>
  <c r="M80" i="23"/>
  <c r="Q79" i="23"/>
  <c r="P79" i="23"/>
  <c r="O79" i="23"/>
  <c r="N79" i="23"/>
  <c r="M79" i="23"/>
  <c r="Q78" i="23"/>
  <c r="P78" i="23"/>
  <c r="O78" i="23"/>
  <c r="N78" i="23"/>
  <c r="M78" i="23"/>
  <c r="Q77" i="23"/>
  <c r="P77" i="23"/>
  <c r="O77" i="23"/>
  <c r="N77" i="23"/>
  <c r="M77" i="23"/>
  <c r="Q76" i="23"/>
  <c r="P76" i="23"/>
  <c r="O76" i="23"/>
  <c r="N76" i="23"/>
  <c r="M76" i="23"/>
  <c r="Q75" i="23"/>
  <c r="P75" i="23"/>
  <c r="O75" i="23"/>
  <c r="N75" i="23"/>
  <c r="M75" i="23"/>
  <c r="Q74" i="23"/>
  <c r="P74" i="23"/>
  <c r="O74" i="23"/>
  <c r="N74" i="23"/>
  <c r="M74" i="23"/>
  <c r="Q73" i="23"/>
  <c r="P73" i="23"/>
  <c r="O73" i="23"/>
  <c r="N73" i="23"/>
  <c r="M73" i="23"/>
  <c r="Q72" i="23"/>
  <c r="P72" i="23"/>
  <c r="O72" i="23"/>
  <c r="N72" i="23"/>
  <c r="M72" i="23"/>
  <c r="Q71" i="23"/>
  <c r="P71" i="23"/>
  <c r="O71" i="23"/>
  <c r="N71" i="23"/>
  <c r="M71" i="23"/>
  <c r="Q70" i="23"/>
  <c r="P70" i="23"/>
  <c r="O70" i="23"/>
  <c r="N70" i="23"/>
  <c r="M70" i="23"/>
  <c r="Q69" i="23"/>
  <c r="P69" i="23"/>
  <c r="O69" i="23"/>
  <c r="N69" i="23"/>
  <c r="M69" i="23"/>
  <c r="Q68" i="23"/>
  <c r="P68" i="23"/>
  <c r="O68" i="23"/>
  <c r="N68" i="23"/>
  <c r="M68" i="23"/>
  <c r="Q67" i="23"/>
  <c r="P67" i="23"/>
  <c r="O67" i="23"/>
  <c r="N67" i="23"/>
  <c r="M67" i="23"/>
  <c r="Q66" i="23"/>
  <c r="P66" i="23"/>
  <c r="O66" i="23"/>
  <c r="N66" i="23"/>
  <c r="M66" i="23"/>
  <c r="Q65" i="23"/>
  <c r="P65" i="23"/>
  <c r="O65" i="23"/>
  <c r="N65" i="23"/>
  <c r="M65" i="23"/>
  <c r="Q64" i="23"/>
  <c r="P64" i="23"/>
  <c r="O64" i="23"/>
  <c r="N64" i="23"/>
  <c r="M64" i="23"/>
  <c r="Q63" i="23"/>
  <c r="P63" i="23"/>
  <c r="O63" i="23"/>
  <c r="N63" i="23"/>
  <c r="M63" i="23"/>
  <c r="Q62" i="23"/>
  <c r="P62" i="23"/>
  <c r="O62" i="23"/>
  <c r="N62" i="23"/>
  <c r="M62" i="23"/>
  <c r="Q61" i="23"/>
  <c r="P61" i="23"/>
  <c r="O61" i="23"/>
  <c r="N61" i="23"/>
  <c r="M61" i="23"/>
  <c r="Q60" i="23"/>
  <c r="P60" i="23"/>
  <c r="O60" i="23"/>
  <c r="N60" i="23"/>
  <c r="M60" i="23"/>
  <c r="Q59" i="23"/>
  <c r="P59" i="23"/>
  <c r="O59" i="23"/>
  <c r="N59" i="23"/>
  <c r="M59" i="23"/>
  <c r="Q58" i="23"/>
  <c r="P58" i="23"/>
  <c r="O58" i="23"/>
  <c r="N58" i="23"/>
  <c r="M58" i="23"/>
  <c r="Q57" i="23"/>
  <c r="P57" i="23"/>
  <c r="O57" i="23"/>
  <c r="N57" i="23"/>
  <c r="M57" i="23"/>
  <c r="Q56" i="23"/>
  <c r="P56" i="23"/>
  <c r="O56" i="23"/>
  <c r="N56" i="23"/>
  <c r="M56" i="23"/>
  <c r="Q55" i="23"/>
  <c r="P55" i="23"/>
  <c r="O55" i="23"/>
  <c r="N55" i="23"/>
  <c r="M55" i="23"/>
  <c r="Q54" i="23"/>
  <c r="P54" i="23"/>
  <c r="O54" i="23"/>
  <c r="N54" i="23"/>
  <c r="M54" i="23"/>
  <c r="Q53" i="23"/>
  <c r="P53" i="23"/>
  <c r="O53" i="23"/>
  <c r="N53" i="23"/>
  <c r="M53" i="23"/>
  <c r="Q52" i="23"/>
  <c r="P52" i="23"/>
  <c r="O52" i="23"/>
  <c r="N52" i="23"/>
  <c r="M52" i="23"/>
  <c r="Q51" i="23"/>
  <c r="P51" i="23"/>
  <c r="O51" i="23"/>
  <c r="N51" i="23"/>
  <c r="M51" i="23"/>
  <c r="Q50" i="23"/>
  <c r="P50" i="23"/>
  <c r="O50" i="23"/>
  <c r="N50" i="23"/>
  <c r="M50" i="23"/>
  <c r="Q49" i="23"/>
  <c r="P49" i="23"/>
  <c r="O49" i="23"/>
  <c r="N49" i="23"/>
  <c r="M49" i="23"/>
  <c r="Q48" i="23"/>
  <c r="P48" i="23"/>
  <c r="O48" i="23"/>
  <c r="N48" i="23"/>
  <c r="M48" i="23"/>
  <c r="Q47" i="23"/>
  <c r="P47" i="23"/>
  <c r="O47" i="23"/>
  <c r="N47" i="23"/>
  <c r="M47" i="23"/>
  <c r="Q46" i="23"/>
  <c r="P46" i="23"/>
  <c r="O46" i="23"/>
  <c r="N46" i="23"/>
  <c r="M46" i="23"/>
  <c r="Q45" i="23"/>
  <c r="P45" i="23"/>
  <c r="O45" i="23"/>
  <c r="N45" i="23"/>
  <c r="M45" i="23"/>
  <c r="Q44" i="23"/>
  <c r="P44" i="23"/>
  <c r="O44" i="23"/>
  <c r="N44" i="23"/>
  <c r="M44" i="23"/>
  <c r="Q43" i="23"/>
  <c r="P43" i="23"/>
  <c r="O43" i="23"/>
  <c r="N43" i="23"/>
  <c r="M43" i="23"/>
  <c r="Q42" i="23"/>
  <c r="P42" i="23"/>
  <c r="O42" i="23"/>
  <c r="N42" i="23"/>
  <c r="M42" i="23"/>
  <c r="Q41" i="23"/>
  <c r="P41" i="23"/>
  <c r="O41" i="23"/>
  <c r="N41" i="23"/>
  <c r="M41" i="23"/>
  <c r="Q40" i="23"/>
  <c r="P40" i="23"/>
  <c r="O40" i="23"/>
  <c r="N40" i="23"/>
  <c r="M40" i="23"/>
  <c r="Q39" i="23"/>
  <c r="P39" i="23"/>
  <c r="O39" i="23"/>
  <c r="N39" i="23"/>
  <c r="M39" i="23"/>
  <c r="Q38" i="23"/>
  <c r="P38" i="23"/>
  <c r="O38" i="23"/>
  <c r="N38" i="23"/>
  <c r="M38" i="23"/>
  <c r="Q37" i="23"/>
  <c r="P37" i="23"/>
  <c r="O37" i="23"/>
  <c r="N37" i="23"/>
  <c r="M37" i="23"/>
  <c r="Q36" i="23"/>
  <c r="P36" i="23"/>
  <c r="O36" i="23"/>
  <c r="N36" i="23"/>
  <c r="M36" i="23"/>
  <c r="Q35" i="23"/>
  <c r="P35" i="23"/>
  <c r="O35" i="23"/>
  <c r="N35" i="23"/>
  <c r="M35" i="23"/>
  <c r="Q34" i="23"/>
  <c r="P34" i="23"/>
  <c r="O34" i="23"/>
  <c r="N34" i="23"/>
  <c r="M34" i="23"/>
  <c r="Q33" i="23"/>
  <c r="P33" i="23"/>
  <c r="O33" i="23"/>
  <c r="N33" i="23"/>
  <c r="M33" i="23"/>
  <c r="Q32" i="23"/>
  <c r="P32" i="23"/>
  <c r="O32" i="23"/>
  <c r="N32" i="23"/>
  <c r="M32" i="23"/>
  <c r="Q31" i="23"/>
  <c r="P31" i="23"/>
  <c r="O31" i="23"/>
  <c r="N31" i="23"/>
  <c r="M31" i="23"/>
  <c r="Q30" i="23"/>
  <c r="P30" i="23"/>
  <c r="O30" i="23"/>
  <c r="N30" i="23"/>
  <c r="M30" i="23"/>
  <c r="Q29" i="23"/>
  <c r="P29" i="23"/>
  <c r="O29" i="23"/>
  <c r="N29" i="23"/>
  <c r="M29" i="23"/>
  <c r="Q28" i="23"/>
  <c r="P28" i="23"/>
  <c r="O28" i="23"/>
  <c r="N28" i="23"/>
  <c r="M28" i="23"/>
  <c r="Q27" i="23"/>
  <c r="P27" i="23"/>
  <c r="O27" i="23"/>
  <c r="N27" i="23"/>
  <c r="M27" i="23"/>
  <c r="Q26" i="23"/>
  <c r="P26" i="23"/>
  <c r="O26" i="23"/>
  <c r="N26" i="23"/>
  <c r="M26" i="23"/>
  <c r="Q25" i="23"/>
  <c r="P25" i="23"/>
  <c r="O25" i="23"/>
  <c r="N25" i="23"/>
  <c r="M25" i="23"/>
  <c r="Q24" i="23"/>
  <c r="P24" i="23"/>
  <c r="O24" i="23"/>
  <c r="N24" i="23"/>
  <c r="M24" i="23"/>
  <c r="Q23" i="23"/>
  <c r="P23" i="23"/>
  <c r="O23" i="23"/>
  <c r="N23" i="23"/>
  <c r="M23" i="23"/>
  <c r="Q22" i="23"/>
  <c r="P22" i="23"/>
  <c r="O22" i="23"/>
  <c r="N22" i="23"/>
  <c r="M22" i="23"/>
  <c r="Q21" i="23"/>
  <c r="P21" i="23"/>
  <c r="O21" i="23"/>
  <c r="N21" i="23"/>
  <c r="M21" i="23"/>
  <c r="Q20" i="23"/>
  <c r="P20" i="23"/>
  <c r="O20" i="23"/>
  <c r="N20" i="23"/>
  <c r="M20" i="23"/>
  <c r="Q19" i="23"/>
  <c r="P19" i="23"/>
  <c r="O19" i="23"/>
  <c r="N19" i="23"/>
  <c r="M19" i="23"/>
  <c r="Q18" i="23"/>
  <c r="P18" i="23"/>
  <c r="O18" i="23"/>
  <c r="N18" i="23"/>
  <c r="M18" i="23"/>
  <c r="Q17" i="23"/>
  <c r="P17" i="23"/>
  <c r="O17" i="23"/>
  <c r="N17" i="23"/>
  <c r="M17" i="23"/>
  <c r="Q16" i="23"/>
  <c r="P16" i="23"/>
  <c r="O16" i="23"/>
  <c r="N16" i="23"/>
  <c r="M16" i="23"/>
  <c r="Q15" i="23"/>
  <c r="P15" i="23"/>
  <c r="O15" i="23"/>
  <c r="N15" i="23"/>
  <c r="M15" i="23"/>
  <c r="Q14" i="23"/>
  <c r="P14" i="23"/>
  <c r="O14" i="23"/>
  <c r="N14" i="23"/>
  <c r="M14" i="23"/>
  <c r="Q13" i="23"/>
  <c r="P13" i="23"/>
  <c r="O13" i="23"/>
  <c r="N13" i="23"/>
  <c r="M13" i="23"/>
  <c r="Q12" i="23"/>
  <c r="P12" i="23"/>
  <c r="O12" i="23"/>
  <c r="N12" i="23"/>
  <c r="M12" i="23"/>
  <c r="Q11" i="23"/>
  <c r="P11" i="23"/>
  <c r="O11" i="23"/>
  <c r="N11" i="23"/>
  <c r="M11" i="23"/>
  <c r="Q10" i="23"/>
  <c r="P10" i="23"/>
  <c r="O10" i="23"/>
  <c r="N10" i="23"/>
  <c r="M10" i="23"/>
  <c r="Q9" i="23"/>
  <c r="P9" i="23"/>
  <c r="O9" i="23"/>
  <c r="N9" i="23"/>
  <c r="M9" i="23"/>
  <c r="Q8" i="23"/>
  <c r="P8" i="23"/>
  <c r="O8" i="23"/>
  <c r="N8" i="23"/>
  <c r="M8" i="23"/>
  <c r="Q7" i="23"/>
  <c r="P7" i="23"/>
  <c r="O7" i="23"/>
  <c r="N7" i="23"/>
  <c r="M7" i="23"/>
  <c r="Q6" i="23"/>
  <c r="P6" i="23"/>
  <c r="O6" i="23"/>
  <c r="N6" i="23"/>
  <c r="M6" i="23"/>
  <c r="Q5" i="23"/>
  <c r="P5" i="23"/>
  <c r="O5" i="23"/>
  <c r="N5" i="23"/>
  <c r="M5" i="23"/>
  <c r="Q4" i="23"/>
  <c r="P4" i="23"/>
  <c r="O4" i="23"/>
  <c r="N4" i="23"/>
  <c r="M4" i="23"/>
  <c r="G100" i="22"/>
  <c r="F100" i="22"/>
  <c r="E101" i="22"/>
  <c r="D100" i="22"/>
  <c r="C102" i="22"/>
  <c r="C101" i="22"/>
  <c r="C100" i="22"/>
  <c r="G102" i="22"/>
  <c r="G101" i="22"/>
  <c r="F102" i="22"/>
  <c r="F101" i="22"/>
  <c r="E102" i="22"/>
  <c r="E100" i="22"/>
  <c r="D102" i="22"/>
  <c r="D101" i="22"/>
  <c r="O103" i="24"/>
  <c r="O105" i="24"/>
  <c r="P104" i="24"/>
  <c r="N103" i="24"/>
  <c r="N105" i="24"/>
  <c r="Q98" i="22"/>
  <c r="P98" i="22"/>
  <c r="O98" i="22"/>
  <c r="N98" i="22"/>
  <c r="M98" i="22"/>
  <c r="Q97" i="22"/>
  <c r="P97" i="22"/>
  <c r="O97" i="22"/>
  <c r="N97" i="22"/>
  <c r="M97" i="22"/>
  <c r="Q96" i="22"/>
  <c r="P96" i="22"/>
  <c r="O96" i="22"/>
  <c r="N96" i="22"/>
  <c r="M96" i="22"/>
  <c r="Q95" i="22"/>
  <c r="P95" i="22"/>
  <c r="O95" i="22"/>
  <c r="N95" i="22"/>
  <c r="M95" i="22"/>
  <c r="Q94" i="22"/>
  <c r="P94" i="22"/>
  <c r="O94" i="22"/>
  <c r="N94" i="22"/>
  <c r="M94" i="22"/>
  <c r="Q93" i="22"/>
  <c r="P93" i="22"/>
  <c r="O93" i="22"/>
  <c r="N93" i="22"/>
  <c r="M93" i="22"/>
  <c r="Q92" i="22"/>
  <c r="P92" i="22"/>
  <c r="O92" i="22"/>
  <c r="N92" i="22"/>
  <c r="M92" i="22"/>
  <c r="Q91" i="22"/>
  <c r="P91" i="22"/>
  <c r="O91" i="22"/>
  <c r="N91" i="22"/>
  <c r="M91" i="22"/>
  <c r="Q90" i="22"/>
  <c r="P90" i="22"/>
  <c r="O90" i="22"/>
  <c r="N90" i="22"/>
  <c r="M90" i="22"/>
  <c r="Q89" i="22"/>
  <c r="P89" i="22"/>
  <c r="O89" i="22"/>
  <c r="N89" i="22"/>
  <c r="M89" i="22"/>
  <c r="Q88" i="22"/>
  <c r="P88" i="22"/>
  <c r="O88" i="22"/>
  <c r="N88" i="22"/>
  <c r="M88" i="22"/>
  <c r="Q87" i="22"/>
  <c r="P87" i="22"/>
  <c r="O87" i="22"/>
  <c r="N87" i="22"/>
  <c r="M87" i="22"/>
  <c r="Q86" i="22"/>
  <c r="P86" i="22"/>
  <c r="O86" i="22"/>
  <c r="N86" i="22"/>
  <c r="M86" i="22"/>
  <c r="Q85" i="22"/>
  <c r="P85" i="22"/>
  <c r="O85" i="22"/>
  <c r="N85" i="22"/>
  <c r="M85" i="22"/>
  <c r="Q84" i="22"/>
  <c r="P84" i="22"/>
  <c r="O84" i="22"/>
  <c r="N84" i="22"/>
  <c r="M84" i="22"/>
  <c r="Q83" i="22"/>
  <c r="P83" i="22"/>
  <c r="O83" i="22"/>
  <c r="N83" i="22"/>
  <c r="M83" i="22"/>
  <c r="Q82" i="22"/>
  <c r="P82" i="22"/>
  <c r="O82" i="22"/>
  <c r="N82" i="22"/>
  <c r="M82" i="22"/>
  <c r="Q81" i="22"/>
  <c r="P81" i="22"/>
  <c r="O81" i="22"/>
  <c r="N81" i="22"/>
  <c r="M81" i="22"/>
  <c r="Q80" i="22"/>
  <c r="P80" i="22"/>
  <c r="O80" i="22"/>
  <c r="N80" i="22"/>
  <c r="M80" i="22"/>
  <c r="Q79" i="22"/>
  <c r="P79" i="22"/>
  <c r="O79" i="22"/>
  <c r="N79" i="22"/>
  <c r="M79" i="22"/>
  <c r="Q78" i="22"/>
  <c r="P78" i="22"/>
  <c r="O78" i="22"/>
  <c r="N78" i="22"/>
  <c r="M78" i="22"/>
  <c r="Q77" i="22"/>
  <c r="P77" i="22"/>
  <c r="O77" i="22"/>
  <c r="N77" i="22"/>
  <c r="M77" i="22"/>
  <c r="Q76" i="22"/>
  <c r="P76" i="22"/>
  <c r="O76" i="22"/>
  <c r="N76" i="22"/>
  <c r="M76" i="22"/>
  <c r="Q75" i="22"/>
  <c r="P75" i="22"/>
  <c r="O75" i="22"/>
  <c r="N75" i="22"/>
  <c r="M75" i="22"/>
  <c r="Q74" i="22"/>
  <c r="P74" i="22"/>
  <c r="O74" i="22"/>
  <c r="N74" i="22"/>
  <c r="M74" i="22"/>
  <c r="Q73" i="22"/>
  <c r="P73" i="22"/>
  <c r="O73" i="22"/>
  <c r="N73" i="22"/>
  <c r="M73" i="22"/>
  <c r="Q72" i="22"/>
  <c r="P72" i="22"/>
  <c r="O72" i="22"/>
  <c r="N72" i="22"/>
  <c r="M72" i="22"/>
  <c r="Q71" i="22"/>
  <c r="P71" i="22"/>
  <c r="O71" i="22"/>
  <c r="N71" i="22"/>
  <c r="M71" i="22"/>
  <c r="Q70" i="22"/>
  <c r="P70" i="22"/>
  <c r="O70" i="22"/>
  <c r="N70" i="22"/>
  <c r="M70" i="22"/>
  <c r="Q69" i="22"/>
  <c r="P69" i="22"/>
  <c r="O69" i="22"/>
  <c r="N69" i="22"/>
  <c r="M69" i="22"/>
  <c r="Q68" i="22"/>
  <c r="P68" i="22"/>
  <c r="O68" i="22"/>
  <c r="N68" i="22"/>
  <c r="M68" i="22"/>
  <c r="Q67" i="22"/>
  <c r="P67" i="22"/>
  <c r="O67" i="22"/>
  <c r="N67" i="22"/>
  <c r="M67" i="22"/>
  <c r="Q66" i="22"/>
  <c r="P66" i="22"/>
  <c r="O66" i="22"/>
  <c r="N66" i="22"/>
  <c r="M66" i="22"/>
  <c r="Q65" i="22"/>
  <c r="P65" i="22"/>
  <c r="O65" i="22"/>
  <c r="N65" i="22"/>
  <c r="M65" i="22"/>
  <c r="Q64" i="22"/>
  <c r="P64" i="22"/>
  <c r="O64" i="22"/>
  <c r="N64" i="22"/>
  <c r="M64" i="22"/>
  <c r="Q63" i="22"/>
  <c r="P63" i="22"/>
  <c r="O63" i="22"/>
  <c r="N63" i="22"/>
  <c r="M63" i="22"/>
  <c r="Q62" i="22"/>
  <c r="P62" i="22"/>
  <c r="O62" i="22"/>
  <c r="N62" i="22"/>
  <c r="M62" i="22"/>
  <c r="Q61" i="22"/>
  <c r="P61" i="22"/>
  <c r="O61" i="22"/>
  <c r="N61" i="22"/>
  <c r="M61" i="22"/>
  <c r="Q60" i="22"/>
  <c r="P60" i="22"/>
  <c r="O60" i="22"/>
  <c r="N60" i="22"/>
  <c r="M60" i="22"/>
  <c r="Q59" i="22"/>
  <c r="P59" i="22"/>
  <c r="O59" i="22"/>
  <c r="N59" i="22"/>
  <c r="M59" i="22"/>
  <c r="Q58" i="22"/>
  <c r="P58" i="22"/>
  <c r="O58" i="22"/>
  <c r="N58" i="22"/>
  <c r="M58" i="22"/>
  <c r="Q57" i="22"/>
  <c r="P57" i="22"/>
  <c r="O57" i="22"/>
  <c r="N57" i="22"/>
  <c r="M57" i="22"/>
  <c r="Q56" i="22"/>
  <c r="P56" i="22"/>
  <c r="O56" i="22"/>
  <c r="N56" i="22"/>
  <c r="M56" i="22"/>
  <c r="Q55" i="22"/>
  <c r="P55" i="22"/>
  <c r="O55" i="22"/>
  <c r="N55" i="22"/>
  <c r="M55" i="22"/>
  <c r="Q54" i="22"/>
  <c r="P54" i="22"/>
  <c r="O54" i="22"/>
  <c r="N54" i="22"/>
  <c r="M54" i="22"/>
  <c r="Q53" i="22"/>
  <c r="P53" i="22"/>
  <c r="O53" i="22"/>
  <c r="N53" i="22"/>
  <c r="M53" i="22"/>
  <c r="Q52" i="22"/>
  <c r="P52" i="22"/>
  <c r="O52" i="22"/>
  <c r="N52" i="22"/>
  <c r="M52" i="22"/>
  <c r="Q51" i="22"/>
  <c r="P51" i="22"/>
  <c r="O51" i="22"/>
  <c r="N51" i="22"/>
  <c r="M51" i="22"/>
  <c r="Q50" i="22"/>
  <c r="P50" i="22"/>
  <c r="O50" i="22"/>
  <c r="N50" i="22"/>
  <c r="M50" i="22"/>
  <c r="Q49" i="22"/>
  <c r="P49" i="22"/>
  <c r="O49" i="22"/>
  <c r="N49" i="22"/>
  <c r="M49" i="22"/>
  <c r="Q48" i="22"/>
  <c r="P48" i="22"/>
  <c r="O48" i="22"/>
  <c r="N48" i="22"/>
  <c r="M48" i="22"/>
  <c r="Q47" i="22"/>
  <c r="P47" i="22"/>
  <c r="O47" i="22"/>
  <c r="N47" i="22"/>
  <c r="M47" i="22"/>
  <c r="Q46" i="22"/>
  <c r="P46" i="22"/>
  <c r="O46" i="22"/>
  <c r="N46" i="22"/>
  <c r="M46" i="22"/>
  <c r="Q45" i="22"/>
  <c r="P45" i="22"/>
  <c r="O45" i="22"/>
  <c r="N45" i="22"/>
  <c r="M45" i="22"/>
  <c r="Q44" i="22"/>
  <c r="P44" i="22"/>
  <c r="O44" i="22"/>
  <c r="N44" i="22"/>
  <c r="M44" i="22"/>
  <c r="Q43" i="22"/>
  <c r="P43" i="22"/>
  <c r="O43" i="22"/>
  <c r="N43" i="22"/>
  <c r="M43" i="22"/>
  <c r="Q42" i="22"/>
  <c r="P42" i="22"/>
  <c r="O42" i="22"/>
  <c r="N42" i="22"/>
  <c r="M42" i="22"/>
  <c r="Q41" i="22"/>
  <c r="P41" i="22"/>
  <c r="O41" i="22"/>
  <c r="N41" i="22"/>
  <c r="M41" i="22"/>
  <c r="Q40" i="22"/>
  <c r="P40" i="22"/>
  <c r="O40" i="22"/>
  <c r="N40" i="22"/>
  <c r="M40" i="22"/>
  <c r="Q39" i="22"/>
  <c r="P39" i="22"/>
  <c r="O39" i="22"/>
  <c r="N39" i="22"/>
  <c r="M39" i="22"/>
  <c r="Q38" i="22"/>
  <c r="P38" i="22"/>
  <c r="O38" i="22"/>
  <c r="N38" i="22"/>
  <c r="M38" i="22"/>
  <c r="Q37" i="22"/>
  <c r="P37" i="22"/>
  <c r="O37" i="22"/>
  <c r="N37" i="22"/>
  <c r="M37" i="22"/>
  <c r="Q36" i="22"/>
  <c r="P36" i="22"/>
  <c r="O36" i="22"/>
  <c r="N36" i="22"/>
  <c r="M36" i="22"/>
  <c r="Q35" i="22"/>
  <c r="P35" i="22"/>
  <c r="O35" i="22"/>
  <c r="N35" i="22"/>
  <c r="M35" i="22"/>
  <c r="Q34" i="22"/>
  <c r="P34" i="22"/>
  <c r="O34" i="22"/>
  <c r="N34" i="22"/>
  <c r="M34" i="22"/>
  <c r="Q33" i="22"/>
  <c r="P33" i="22"/>
  <c r="O33" i="22"/>
  <c r="N33" i="22"/>
  <c r="M33" i="22"/>
  <c r="Q32" i="22"/>
  <c r="P32" i="22"/>
  <c r="O32" i="22"/>
  <c r="N32" i="22"/>
  <c r="M32" i="22"/>
  <c r="Q31" i="22"/>
  <c r="P31" i="22"/>
  <c r="O31" i="22"/>
  <c r="N31" i="22"/>
  <c r="M31" i="22"/>
  <c r="Q30" i="22"/>
  <c r="P30" i="22"/>
  <c r="O30" i="22"/>
  <c r="N30" i="22"/>
  <c r="M30" i="22"/>
  <c r="Q29" i="22"/>
  <c r="P29" i="22"/>
  <c r="O29" i="22"/>
  <c r="N29" i="22"/>
  <c r="M29" i="22"/>
  <c r="Q28" i="22"/>
  <c r="P28" i="22"/>
  <c r="O28" i="22"/>
  <c r="N28" i="22"/>
  <c r="M28" i="22"/>
  <c r="Q27" i="22"/>
  <c r="P27" i="22"/>
  <c r="O27" i="22"/>
  <c r="N27" i="22"/>
  <c r="M27" i="22"/>
  <c r="Q26" i="22"/>
  <c r="P26" i="22"/>
  <c r="O26" i="22"/>
  <c r="N26" i="22"/>
  <c r="M26" i="22"/>
  <c r="Q25" i="22"/>
  <c r="P25" i="22"/>
  <c r="O25" i="22"/>
  <c r="N25" i="22"/>
  <c r="M25" i="22"/>
  <c r="Q24" i="22"/>
  <c r="P24" i="22"/>
  <c r="O24" i="22"/>
  <c r="N24" i="22"/>
  <c r="M24" i="22"/>
  <c r="Q23" i="22"/>
  <c r="P23" i="22"/>
  <c r="O23" i="22"/>
  <c r="N23" i="22"/>
  <c r="M23" i="22"/>
  <c r="Q22" i="22"/>
  <c r="P22" i="22"/>
  <c r="O22" i="22"/>
  <c r="N22" i="22"/>
  <c r="M22" i="22"/>
  <c r="Q21" i="22"/>
  <c r="P21" i="22"/>
  <c r="O21" i="22"/>
  <c r="N21" i="22"/>
  <c r="M21" i="22"/>
  <c r="Q20" i="22"/>
  <c r="P20" i="22"/>
  <c r="O20" i="22"/>
  <c r="N20" i="22"/>
  <c r="M20" i="22"/>
  <c r="Q19" i="22"/>
  <c r="P19" i="22"/>
  <c r="O19" i="22"/>
  <c r="N19" i="22"/>
  <c r="M19" i="22"/>
  <c r="Q18" i="22"/>
  <c r="P18" i="22"/>
  <c r="O18" i="22"/>
  <c r="N18" i="22"/>
  <c r="M18" i="22"/>
  <c r="Q17" i="22"/>
  <c r="P17" i="22"/>
  <c r="O17" i="22"/>
  <c r="N17" i="22"/>
  <c r="M17" i="22"/>
  <c r="Q16" i="22"/>
  <c r="P16" i="22"/>
  <c r="O16" i="22"/>
  <c r="N16" i="22"/>
  <c r="M16" i="22"/>
  <c r="Q15" i="22"/>
  <c r="P15" i="22"/>
  <c r="O15" i="22"/>
  <c r="N15" i="22"/>
  <c r="M15" i="22"/>
  <c r="Q14" i="22"/>
  <c r="P14" i="22"/>
  <c r="O14" i="22"/>
  <c r="N14" i="22"/>
  <c r="M14" i="22"/>
  <c r="Q13" i="22"/>
  <c r="P13" i="22"/>
  <c r="O13" i="22"/>
  <c r="N13" i="22"/>
  <c r="M13" i="22"/>
  <c r="Q12" i="22"/>
  <c r="P12" i="22"/>
  <c r="O12" i="22"/>
  <c r="N12" i="22"/>
  <c r="M12" i="22"/>
  <c r="Q11" i="22"/>
  <c r="P11" i="22"/>
  <c r="O11" i="22"/>
  <c r="N11" i="22"/>
  <c r="M11" i="22"/>
  <c r="Q10" i="22"/>
  <c r="P10" i="22"/>
  <c r="O10" i="22"/>
  <c r="N10" i="22"/>
  <c r="M10" i="22"/>
  <c r="Q9" i="22"/>
  <c r="P9" i="22"/>
  <c r="O9" i="22"/>
  <c r="N9" i="22"/>
  <c r="M9" i="22"/>
  <c r="Q8" i="22"/>
  <c r="P8" i="22"/>
  <c r="O8" i="22"/>
  <c r="N8" i="22"/>
  <c r="M8" i="22"/>
  <c r="Q7" i="22"/>
  <c r="P7" i="22"/>
  <c r="O7" i="22"/>
  <c r="N7" i="22"/>
  <c r="M7" i="22"/>
  <c r="Q6" i="22"/>
  <c r="P6" i="22"/>
  <c r="O6" i="22"/>
  <c r="N6" i="22"/>
  <c r="M6" i="22"/>
  <c r="Q5" i="22"/>
  <c r="P5" i="22"/>
  <c r="O5" i="22"/>
  <c r="N5" i="22"/>
  <c r="M5" i="22"/>
  <c r="Q4" i="22"/>
  <c r="P4" i="22"/>
  <c r="O4" i="22"/>
  <c r="N4" i="22"/>
  <c r="M4" i="22"/>
  <c r="G104" i="21"/>
  <c r="G103" i="21"/>
  <c r="F104" i="21"/>
  <c r="F103" i="21"/>
  <c r="E104" i="21"/>
  <c r="E103" i="21"/>
  <c r="D104" i="21"/>
  <c r="D103" i="21"/>
  <c r="C104" i="21"/>
  <c r="C103" i="21"/>
  <c r="G102" i="21"/>
  <c r="F102" i="21"/>
  <c r="E102" i="21"/>
  <c r="D102" i="21"/>
  <c r="C102" i="21"/>
  <c r="H102" i="21"/>
  <c r="I102" i="21"/>
  <c r="J102" i="21"/>
  <c r="K102" i="21"/>
  <c r="L102" i="21"/>
  <c r="Q100" i="21"/>
  <c r="P100" i="21"/>
  <c r="O100" i="21"/>
  <c r="N100" i="21"/>
  <c r="M100" i="21"/>
  <c r="Q99" i="21"/>
  <c r="P99" i="21"/>
  <c r="O99" i="21"/>
  <c r="N99" i="21"/>
  <c r="M99" i="21"/>
  <c r="Q98" i="21"/>
  <c r="P98" i="21"/>
  <c r="O98" i="21"/>
  <c r="N98" i="21"/>
  <c r="M98" i="21"/>
  <c r="Q97" i="21"/>
  <c r="P97" i="21"/>
  <c r="O97" i="21"/>
  <c r="N97" i="21"/>
  <c r="M97" i="21"/>
  <c r="Q96" i="21"/>
  <c r="P96" i="21"/>
  <c r="O96" i="21"/>
  <c r="N96" i="21"/>
  <c r="M96" i="21"/>
  <c r="Q95" i="21"/>
  <c r="P95" i="21"/>
  <c r="O95" i="21"/>
  <c r="N95" i="21"/>
  <c r="M95" i="21"/>
  <c r="Q94" i="21"/>
  <c r="P94" i="21"/>
  <c r="O94" i="21"/>
  <c r="N94" i="21"/>
  <c r="M94" i="21"/>
  <c r="Q93" i="21"/>
  <c r="P93" i="21"/>
  <c r="O93" i="21"/>
  <c r="N93" i="21"/>
  <c r="M93" i="21"/>
  <c r="Q92" i="21"/>
  <c r="P92" i="21"/>
  <c r="O92" i="21"/>
  <c r="N92" i="21"/>
  <c r="M92" i="21"/>
  <c r="Q91" i="21"/>
  <c r="P91" i="21"/>
  <c r="O91" i="21"/>
  <c r="N91" i="21"/>
  <c r="M91" i="21"/>
  <c r="Q90" i="21"/>
  <c r="P90" i="21"/>
  <c r="O90" i="21"/>
  <c r="N90" i="21"/>
  <c r="M90" i="21"/>
  <c r="Q89" i="21"/>
  <c r="P89" i="21"/>
  <c r="O89" i="21"/>
  <c r="N89" i="21"/>
  <c r="M89" i="21"/>
  <c r="Q88" i="21"/>
  <c r="P88" i="21"/>
  <c r="O88" i="21"/>
  <c r="N88" i="21"/>
  <c r="M88" i="21"/>
  <c r="Q87" i="21"/>
  <c r="P87" i="21"/>
  <c r="O87" i="21"/>
  <c r="N87" i="21"/>
  <c r="M87" i="21"/>
  <c r="Q86" i="21"/>
  <c r="P86" i="21"/>
  <c r="O86" i="21"/>
  <c r="N86" i="21"/>
  <c r="M86" i="21"/>
  <c r="Q85" i="21"/>
  <c r="P85" i="21"/>
  <c r="O85" i="21"/>
  <c r="N85" i="21"/>
  <c r="M85" i="21"/>
  <c r="Q84" i="21"/>
  <c r="P84" i="21"/>
  <c r="O84" i="21"/>
  <c r="N84" i="21"/>
  <c r="M84" i="21"/>
  <c r="Q83" i="21"/>
  <c r="P83" i="21"/>
  <c r="O83" i="21"/>
  <c r="N83" i="21"/>
  <c r="M83" i="21"/>
  <c r="Q82" i="21"/>
  <c r="P82" i="21"/>
  <c r="O82" i="21"/>
  <c r="N82" i="21"/>
  <c r="M82" i="21"/>
  <c r="Q81" i="21"/>
  <c r="P81" i="21"/>
  <c r="O81" i="21"/>
  <c r="N81" i="21"/>
  <c r="M81" i="21"/>
  <c r="Q80" i="21"/>
  <c r="P80" i="21"/>
  <c r="O80" i="21"/>
  <c r="N80" i="21"/>
  <c r="M80" i="21"/>
  <c r="Q79" i="21"/>
  <c r="P79" i="21"/>
  <c r="O79" i="21"/>
  <c r="N79" i="21"/>
  <c r="M79" i="21"/>
  <c r="Q78" i="21"/>
  <c r="P78" i="21"/>
  <c r="O78" i="21"/>
  <c r="N78" i="21"/>
  <c r="M78" i="21"/>
  <c r="Q77" i="21"/>
  <c r="P77" i="21"/>
  <c r="O77" i="21"/>
  <c r="N77" i="21"/>
  <c r="M77" i="21"/>
  <c r="Q76" i="21"/>
  <c r="P76" i="21"/>
  <c r="O76" i="21"/>
  <c r="N76" i="21"/>
  <c r="M76" i="21"/>
  <c r="Q75" i="21"/>
  <c r="P75" i="21"/>
  <c r="O75" i="21"/>
  <c r="N75" i="21"/>
  <c r="M75" i="21"/>
  <c r="Q74" i="21"/>
  <c r="P74" i="21"/>
  <c r="O74" i="21"/>
  <c r="N74" i="21"/>
  <c r="M74" i="21"/>
  <c r="Q73" i="21"/>
  <c r="P73" i="21"/>
  <c r="O73" i="21"/>
  <c r="N73" i="21"/>
  <c r="M73" i="21"/>
  <c r="Q72" i="21"/>
  <c r="P72" i="21"/>
  <c r="O72" i="21"/>
  <c r="N72" i="21"/>
  <c r="M72" i="21"/>
  <c r="Q71" i="21"/>
  <c r="P71" i="21"/>
  <c r="O71" i="21"/>
  <c r="N71" i="21"/>
  <c r="M71" i="21"/>
  <c r="Q70" i="21"/>
  <c r="P70" i="21"/>
  <c r="O70" i="21"/>
  <c r="N70" i="21"/>
  <c r="M70" i="21"/>
  <c r="Q69" i="21"/>
  <c r="P69" i="21"/>
  <c r="O69" i="21"/>
  <c r="N69" i="21"/>
  <c r="M69" i="21"/>
  <c r="Q68" i="21"/>
  <c r="P68" i="21"/>
  <c r="O68" i="21"/>
  <c r="N68" i="21"/>
  <c r="M68" i="21"/>
  <c r="Q67" i="21"/>
  <c r="P67" i="21"/>
  <c r="O67" i="21"/>
  <c r="N67" i="21"/>
  <c r="M67" i="21"/>
  <c r="Q66" i="21"/>
  <c r="P66" i="21"/>
  <c r="O66" i="21"/>
  <c r="N66" i="21"/>
  <c r="M66" i="21"/>
  <c r="Q65" i="21"/>
  <c r="P65" i="21"/>
  <c r="O65" i="21"/>
  <c r="N65" i="21"/>
  <c r="M65" i="21"/>
  <c r="Q64" i="21"/>
  <c r="P64" i="21"/>
  <c r="O64" i="21"/>
  <c r="N64" i="21"/>
  <c r="M64" i="21"/>
  <c r="Q63" i="21"/>
  <c r="P63" i="21"/>
  <c r="O63" i="21"/>
  <c r="N63" i="21"/>
  <c r="M63" i="21"/>
  <c r="Q62" i="21"/>
  <c r="P62" i="21"/>
  <c r="O62" i="21"/>
  <c r="N62" i="21"/>
  <c r="M62" i="21"/>
  <c r="Q61" i="21"/>
  <c r="P61" i="21"/>
  <c r="O61" i="21"/>
  <c r="N61" i="21"/>
  <c r="M61" i="21"/>
  <c r="Q60" i="21"/>
  <c r="P60" i="21"/>
  <c r="O60" i="21"/>
  <c r="N60" i="21"/>
  <c r="M60" i="21"/>
  <c r="Q59" i="21"/>
  <c r="P59" i="21"/>
  <c r="O59" i="21"/>
  <c r="N59" i="21"/>
  <c r="M59" i="21"/>
  <c r="Q58" i="21"/>
  <c r="P58" i="21"/>
  <c r="O58" i="21"/>
  <c r="N58" i="21"/>
  <c r="M58" i="21"/>
  <c r="Q57" i="21"/>
  <c r="P57" i="21"/>
  <c r="O57" i="21"/>
  <c r="N57" i="21"/>
  <c r="M57" i="21"/>
  <c r="Q56" i="21"/>
  <c r="P56" i="21"/>
  <c r="O56" i="21"/>
  <c r="N56" i="21"/>
  <c r="M56" i="21"/>
  <c r="Q55" i="21"/>
  <c r="P55" i="21"/>
  <c r="O55" i="21"/>
  <c r="N55" i="21"/>
  <c r="M55" i="21"/>
  <c r="Q54" i="21"/>
  <c r="P54" i="21"/>
  <c r="O54" i="21"/>
  <c r="N54" i="21"/>
  <c r="M54" i="21"/>
  <c r="Q53" i="21"/>
  <c r="P53" i="21"/>
  <c r="O53" i="21"/>
  <c r="N53" i="21"/>
  <c r="M53" i="21"/>
  <c r="Q52" i="21"/>
  <c r="P52" i="21"/>
  <c r="O52" i="21"/>
  <c r="N52" i="21"/>
  <c r="M52" i="21"/>
  <c r="Q51" i="21"/>
  <c r="P51" i="21"/>
  <c r="O51" i="21"/>
  <c r="N51" i="21"/>
  <c r="M51" i="21"/>
  <c r="Q50" i="21"/>
  <c r="P50" i="21"/>
  <c r="O50" i="21"/>
  <c r="N50" i="21"/>
  <c r="M50" i="21"/>
  <c r="Q49" i="21"/>
  <c r="P49" i="21"/>
  <c r="O49" i="21"/>
  <c r="N49" i="21"/>
  <c r="M49" i="21"/>
  <c r="Q48" i="21"/>
  <c r="P48" i="21"/>
  <c r="O48" i="21"/>
  <c r="N48" i="21"/>
  <c r="M48" i="21"/>
  <c r="Q47" i="21"/>
  <c r="P47" i="21"/>
  <c r="O47" i="21"/>
  <c r="N47" i="21"/>
  <c r="M47" i="21"/>
  <c r="Q46" i="21"/>
  <c r="P46" i="21"/>
  <c r="O46" i="21"/>
  <c r="N46" i="21"/>
  <c r="M46" i="21"/>
  <c r="Q45" i="21"/>
  <c r="P45" i="21"/>
  <c r="O45" i="21"/>
  <c r="N45" i="21"/>
  <c r="M45" i="21"/>
  <c r="Q44" i="21"/>
  <c r="P44" i="21"/>
  <c r="O44" i="21"/>
  <c r="N44" i="21"/>
  <c r="M44" i="21"/>
  <c r="Q43" i="21"/>
  <c r="P43" i="21"/>
  <c r="O43" i="21"/>
  <c r="N43" i="21"/>
  <c r="M43" i="21"/>
  <c r="Q42" i="21"/>
  <c r="P42" i="21"/>
  <c r="O42" i="21"/>
  <c r="N42" i="21"/>
  <c r="M42" i="21"/>
  <c r="Q41" i="21"/>
  <c r="P41" i="21"/>
  <c r="O41" i="21"/>
  <c r="N41" i="21"/>
  <c r="M41" i="21"/>
  <c r="Q40" i="21"/>
  <c r="P40" i="21"/>
  <c r="O40" i="21"/>
  <c r="N40" i="21"/>
  <c r="M40" i="21"/>
  <c r="Q39" i="21"/>
  <c r="P39" i="21"/>
  <c r="O39" i="21"/>
  <c r="N39" i="21"/>
  <c r="M39" i="21"/>
  <c r="Q38" i="21"/>
  <c r="P38" i="21"/>
  <c r="O38" i="21"/>
  <c r="N38" i="21"/>
  <c r="M38" i="21"/>
  <c r="Q37" i="21"/>
  <c r="P37" i="21"/>
  <c r="O37" i="21"/>
  <c r="N37" i="21"/>
  <c r="M37" i="21"/>
  <c r="Q36" i="21"/>
  <c r="P36" i="21"/>
  <c r="O36" i="21"/>
  <c r="N36" i="21"/>
  <c r="M36" i="21"/>
  <c r="Q35" i="21"/>
  <c r="P35" i="21"/>
  <c r="O35" i="21"/>
  <c r="N35" i="21"/>
  <c r="M35" i="21"/>
  <c r="Q34" i="21"/>
  <c r="P34" i="21"/>
  <c r="O34" i="21"/>
  <c r="N34" i="21"/>
  <c r="M34" i="21"/>
  <c r="Q33" i="21"/>
  <c r="P33" i="21"/>
  <c r="O33" i="21"/>
  <c r="N33" i="21"/>
  <c r="M33" i="21"/>
  <c r="Q32" i="21"/>
  <c r="P32" i="21"/>
  <c r="O32" i="21"/>
  <c r="N32" i="21"/>
  <c r="M32" i="21"/>
  <c r="Q31" i="21"/>
  <c r="P31" i="21"/>
  <c r="O31" i="21"/>
  <c r="N31" i="21"/>
  <c r="M31" i="21"/>
  <c r="Q30" i="21"/>
  <c r="P30" i="21"/>
  <c r="O30" i="21"/>
  <c r="N30" i="21"/>
  <c r="M30" i="21"/>
  <c r="Q29" i="21"/>
  <c r="P29" i="21"/>
  <c r="O29" i="21"/>
  <c r="N29" i="21"/>
  <c r="M29" i="21"/>
  <c r="Q28" i="21"/>
  <c r="P28" i="21"/>
  <c r="O28" i="21"/>
  <c r="N28" i="21"/>
  <c r="M28" i="21"/>
  <c r="Q27" i="21"/>
  <c r="P27" i="21"/>
  <c r="O27" i="21"/>
  <c r="N27" i="21"/>
  <c r="M27" i="21"/>
  <c r="Q26" i="21"/>
  <c r="P26" i="21"/>
  <c r="O26" i="21"/>
  <c r="N26" i="21"/>
  <c r="M26" i="21"/>
  <c r="Q25" i="21"/>
  <c r="P25" i="21"/>
  <c r="O25" i="21"/>
  <c r="N25" i="21"/>
  <c r="M25" i="21"/>
  <c r="Q24" i="21"/>
  <c r="P24" i="21"/>
  <c r="O24" i="21"/>
  <c r="N24" i="21"/>
  <c r="M24" i="21"/>
  <c r="Q23" i="21"/>
  <c r="P23" i="21"/>
  <c r="O23" i="21"/>
  <c r="N23" i="21"/>
  <c r="M23" i="21"/>
  <c r="Q22" i="21"/>
  <c r="P22" i="21"/>
  <c r="O22" i="21"/>
  <c r="N22" i="21"/>
  <c r="M22" i="21"/>
  <c r="Q21" i="21"/>
  <c r="P21" i="21"/>
  <c r="O21" i="21"/>
  <c r="N21" i="21"/>
  <c r="M21" i="21"/>
  <c r="Q20" i="21"/>
  <c r="P20" i="21"/>
  <c r="O20" i="21"/>
  <c r="N20" i="21"/>
  <c r="M20" i="21"/>
  <c r="Q19" i="21"/>
  <c r="P19" i="21"/>
  <c r="O19" i="21"/>
  <c r="N19" i="21"/>
  <c r="M19" i="21"/>
  <c r="Q18" i="21"/>
  <c r="P18" i="21"/>
  <c r="O18" i="21"/>
  <c r="N18" i="21"/>
  <c r="M18" i="21"/>
  <c r="Q17" i="21"/>
  <c r="P17" i="21"/>
  <c r="O17" i="21"/>
  <c r="N17" i="21"/>
  <c r="M17" i="21"/>
  <c r="Q16" i="21"/>
  <c r="P16" i="21"/>
  <c r="O16" i="21"/>
  <c r="N16" i="21"/>
  <c r="M16" i="21"/>
  <c r="Q15" i="21"/>
  <c r="P15" i="21"/>
  <c r="O15" i="21"/>
  <c r="N15" i="21"/>
  <c r="M15" i="21"/>
  <c r="Q14" i="21"/>
  <c r="P14" i="21"/>
  <c r="O14" i="21"/>
  <c r="N14" i="21"/>
  <c r="M14" i="21"/>
  <c r="Q13" i="21"/>
  <c r="P13" i="21"/>
  <c r="O13" i="21"/>
  <c r="N13" i="21"/>
  <c r="M13" i="21"/>
  <c r="Q12" i="21"/>
  <c r="P12" i="21"/>
  <c r="O12" i="21"/>
  <c r="N12" i="21"/>
  <c r="M12" i="21"/>
  <c r="Q11" i="21"/>
  <c r="P11" i="21"/>
  <c r="O11" i="21"/>
  <c r="N11" i="21"/>
  <c r="M11" i="21"/>
  <c r="Q10" i="21"/>
  <c r="P10" i="21"/>
  <c r="O10" i="21"/>
  <c r="N10" i="21"/>
  <c r="M10" i="21"/>
  <c r="Q9" i="21"/>
  <c r="P9" i="21"/>
  <c r="O9" i="21"/>
  <c r="N9" i="21"/>
  <c r="M9" i="21"/>
  <c r="Q8" i="21"/>
  <c r="P8" i="21"/>
  <c r="O8" i="21"/>
  <c r="N8" i="21"/>
  <c r="M8" i="21"/>
  <c r="Q7" i="21"/>
  <c r="P7" i="21"/>
  <c r="O7" i="21"/>
  <c r="N7" i="21"/>
  <c r="M7" i="21"/>
  <c r="Q6" i="21"/>
  <c r="P6" i="21"/>
  <c r="O6" i="21"/>
  <c r="N6" i="21"/>
  <c r="M6" i="21"/>
  <c r="Q5" i="21"/>
  <c r="P5" i="21"/>
  <c r="O5" i="21"/>
  <c r="N5" i="21"/>
  <c r="M5" i="21"/>
  <c r="Q4" i="21"/>
  <c r="Q102" i="21" s="1"/>
  <c r="P4" i="21"/>
  <c r="P102" i="21" s="1"/>
  <c r="O4" i="21"/>
  <c r="O102" i="21" s="1"/>
  <c r="N4" i="21"/>
  <c r="N102" i="21" s="1"/>
  <c r="M4" i="21"/>
  <c r="M102" i="21" s="1"/>
  <c r="Q10" i="20"/>
  <c r="P10" i="20"/>
  <c r="O10" i="20"/>
  <c r="N10" i="20"/>
  <c r="M10" i="20"/>
  <c r="Q100" i="20"/>
  <c r="P100" i="20"/>
  <c r="O100" i="20"/>
  <c r="N100" i="20"/>
  <c r="M100" i="20"/>
  <c r="Q99" i="20"/>
  <c r="P99" i="20"/>
  <c r="O99" i="20"/>
  <c r="N99" i="20"/>
  <c r="M99" i="20"/>
  <c r="Q98" i="20"/>
  <c r="P98" i="20"/>
  <c r="O98" i="20"/>
  <c r="N98" i="20"/>
  <c r="M98" i="20"/>
  <c r="Q97" i="20"/>
  <c r="P97" i="20"/>
  <c r="O97" i="20"/>
  <c r="N97" i="20"/>
  <c r="M97" i="20"/>
  <c r="Q96" i="20"/>
  <c r="P96" i="20"/>
  <c r="O96" i="20"/>
  <c r="N96" i="20"/>
  <c r="M96" i="20"/>
  <c r="Q95" i="20"/>
  <c r="P95" i="20"/>
  <c r="O95" i="20"/>
  <c r="N95" i="20"/>
  <c r="M95" i="20"/>
  <c r="Q94" i="20"/>
  <c r="P94" i="20"/>
  <c r="O94" i="20"/>
  <c r="N94" i="20"/>
  <c r="M94" i="20"/>
  <c r="Q93" i="20"/>
  <c r="P93" i="20"/>
  <c r="O93" i="20"/>
  <c r="N93" i="20"/>
  <c r="M93" i="20"/>
  <c r="Q92" i="20"/>
  <c r="P92" i="20"/>
  <c r="O92" i="20"/>
  <c r="N92" i="20"/>
  <c r="M92" i="20"/>
  <c r="Q91" i="20"/>
  <c r="P91" i="20"/>
  <c r="O91" i="20"/>
  <c r="N91" i="20"/>
  <c r="M91" i="20"/>
  <c r="Q90" i="20"/>
  <c r="P90" i="20"/>
  <c r="O90" i="20"/>
  <c r="N90" i="20"/>
  <c r="M90" i="20"/>
  <c r="Q89" i="20"/>
  <c r="P89" i="20"/>
  <c r="O89" i="20"/>
  <c r="N89" i="20"/>
  <c r="M89" i="20"/>
  <c r="Q88" i="20"/>
  <c r="P88" i="20"/>
  <c r="O88" i="20"/>
  <c r="N88" i="20"/>
  <c r="M88" i="20"/>
  <c r="Q87" i="20"/>
  <c r="P87" i="20"/>
  <c r="O87" i="20"/>
  <c r="N87" i="20"/>
  <c r="M87" i="20"/>
  <c r="Q86" i="20"/>
  <c r="P86" i="20"/>
  <c r="O86" i="20"/>
  <c r="N86" i="20"/>
  <c r="M86" i="20"/>
  <c r="Q85" i="20"/>
  <c r="P85" i="20"/>
  <c r="O85" i="20"/>
  <c r="N85" i="20"/>
  <c r="M85" i="20"/>
  <c r="Q84" i="20"/>
  <c r="P84" i="20"/>
  <c r="O84" i="20"/>
  <c r="N84" i="20"/>
  <c r="M84" i="20"/>
  <c r="Q83" i="20"/>
  <c r="P83" i="20"/>
  <c r="O83" i="20"/>
  <c r="N83" i="20"/>
  <c r="M83" i="20"/>
  <c r="Q82" i="20"/>
  <c r="P82" i="20"/>
  <c r="O82" i="20"/>
  <c r="N82" i="20"/>
  <c r="M82" i="20"/>
  <c r="Q81" i="20"/>
  <c r="P81" i="20"/>
  <c r="O81" i="20"/>
  <c r="N81" i="20"/>
  <c r="M81" i="20"/>
  <c r="Q80" i="20"/>
  <c r="P80" i="20"/>
  <c r="O80" i="20"/>
  <c r="N80" i="20"/>
  <c r="M80" i="20"/>
  <c r="Q79" i="20"/>
  <c r="P79" i="20"/>
  <c r="O79" i="20"/>
  <c r="N79" i="20"/>
  <c r="M79" i="20"/>
  <c r="Q78" i="20"/>
  <c r="P78" i="20"/>
  <c r="O78" i="20"/>
  <c r="N78" i="20"/>
  <c r="M78" i="20"/>
  <c r="Q77" i="20"/>
  <c r="P77" i="20"/>
  <c r="O77" i="20"/>
  <c r="N77" i="20"/>
  <c r="M77" i="20"/>
  <c r="Q76" i="20"/>
  <c r="P76" i="20"/>
  <c r="O76" i="20"/>
  <c r="N76" i="20"/>
  <c r="M76" i="20"/>
  <c r="Q75" i="20"/>
  <c r="P75" i="20"/>
  <c r="O75" i="20"/>
  <c r="N75" i="20"/>
  <c r="M75" i="20"/>
  <c r="Q74" i="20"/>
  <c r="P74" i="20"/>
  <c r="O74" i="20"/>
  <c r="N74" i="20"/>
  <c r="M74" i="20"/>
  <c r="Q73" i="20"/>
  <c r="P73" i="20"/>
  <c r="O73" i="20"/>
  <c r="N73" i="20"/>
  <c r="M73" i="20"/>
  <c r="Q72" i="20"/>
  <c r="P72" i="20"/>
  <c r="O72" i="20"/>
  <c r="N72" i="20"/>
  <c r="M72" i="20"/>
  <c r="Q71" i="20"/>
  <c r="P71" i="20"/>
  <c r="O71" i="20"/>
  <c r="N71" i="20"/>
  <c r="M71" i="20"/>
  <c r="Q70" i="20"/>
  <c r="P70" i="20"/>
  <c r="O70" i="20"/>
  <c r="N70" i="20"/>
  <c r="M70" i="20"/>
  <c r="Q69" i="20"/>
  <c r="P69" i="20"/>
  <c r="O69" i="20"/>
  <c r="N69" i="20"/>
  <c r="M69" i="20"/>
  <c r="Q68" i="20"/>
  <c r="P68" i="20"/>
  <c r="O68" i="20"/>
  <c r="N68" i="20"/>
  <c r="M68" i="20"/>
  <c r="Q67" i="20"/>
  <c r="P67" i="20"/>
  <c r="O67" i="20"/>
  <c r="N67" i="20"/>
  <c r="M67" i="20"/>
  <c r="Q66" i="20"/>
  <c r="P66" i="20"/>
  <c r="O66" i="20"/>
  <c r="N66" i="20"/>
  <c r="M66" i="20"/>
  <c r="Q65" i="20"/>
  <c r="P65" i="20"/>
  <c r="O65" i="20"/>
  <c r="N65" i="20"/>
  <c r="M65" i="20"/>
  <c r="Q64" i="20"/>
  <c r="P64" i="20"/>
  <c r="O64" i="20"/>
  <c r="N64" i="20"/>
  <c r="M64" i="20"/>
  <c r="Q63" i="20"/>
  <c r="P63" i="20"/>
  <c r="O63" i="20"/>
  <c r="N63" i="20"/>
  <c r="M63" i="20"/>
  <c r="Q62" i="20"/>
  <c r="P62" i="20"/>
  <c r="O62" i="20"/>
  <c r="N62" i="20"/>
  <c r="M62" i="20"/>
  <c r="Q61" i="20"/>
  <c r="P61" i="20"/>
  <c r="O61" i="20"/>
  <c r="N61" i="20"/>
  <c r="M61" i="20"/>
  <c r="Q60" i="20"/>
  <c r="P60" i="20"/>
  <c r="O60" i="20"/>
  <c r="N60" i="20"/>
  <c r="M60" i="20"/>
  <c r="Q59" i="20"/>
  <c r="P59" i="20"/>
  <c r="O59" i="20"/>
  <c r="N59" i="20"/>
  <c r="M59" i="20"/>
  <c r="Q58" i="20"/>
  <c r="P58" i="20"/>
  <c r="O58" i="20"/>
  <c r="N58" i="20"/>
  <c r="M58" i="20"/>
  <c r="Q57" i="20"/>
  <c r="P57" i="20"/>
  <c r="O57" i="20"/>
  <c r="N57" i="20"/>
  <c r="M57" i="20"/>
  <c r="Q56" i="20"/>
  <c r="P56" i="20"/>
  <c r="O56" i="20"/>
  <c r="N56" i="20"/>
  <c r="M56" i="20"/>
  <c r="Q55" i="20"/>
  <c r="P55" i="20"/>
  <c r="O55" i="20"/>
  <c r="N55" i="20"/>
  <c r="M55" i="20"/>
  <c r="Q54" i="20"/>
  <c r="P54" i="20"/>
  <c r="O54" i="20"/>
  <c r="N54" i="20"/>
  <c r="M54" i="20"/>
  <c r="Q53" i="20"/>
  <c r="P53" i="20"/>
  <c r="O53" i="20"/>
  <c r="N53" i="20"/>
  <c r="M53" i="20"/>
  <c r="Q52" i="20"/>
  <c r="P52" i="20"/>
  <c r="O52" i="20"/>
  <c r="N52" i="20"/>
  <c r="M52" i="20"/>
  <c r="Q51" i="20"/>
  <c r="P51" i="20"/>
  <c r="O51" i="20"/>
  <c r="N51" i="20"/>
  <c r="M51" i="20"/>
  <c r="Q50" i="20"/>
  <c r="P50" i="20"/>
  <c r="O50" i="20"/>
  <c r="N50" i="20"/>
  <c r="M50" i="20"/>
  <c r="Q49" i="20"/>
  <c r="P49" i="20"/>
  <c r="O49" i="20"/>
  <c r="N49" i="20"/>
  <c r="M49" i="20"/>
  <c r="Q48" i="20"/>
  <c r="P48" i="20"/>
  <c r="O48" i="20"/>
  <c r="N48" i="20"/>
  <c r="M48" i="20"/>
  <c r="Q47" i="20"/>
  <c r="P47" i="20"/>
  <c r="O47" i="20"/>
  <c r="N47" i="20"/>
  <c r="M47" i="20"/>
  <c r="Q46" i="20"/>
  <c r="P46" i="20"/>
  <c r="O46" i="20"/>
  <c r="N46" i="20"/>
  <c r="M46" i="20"/>
  <c r="Q45" i="20"/>
  <c r="P45" i="20"/>
  <c r="O45" i="20"/>
  <c r="N45" i="20"/>
  <c r="M45" i="20"/>
  <c r="Q44" i="20"/>
  <c r="P44" i="20"/>
  <c r="O44" i="20"/>
  <c r="N44" i="20"/>
  <c r="M44" i="20"/>
  <c r="Q43" i="20"/>
  <c r="P43" i="20"/>
  <c r="O43" i="20"/>
  <c r="N43" i="20"/>
  <c r="M43" i="20"/>
  <c r="Q42" i="20"/>
  <c r="P42" i="20"/>
  <c r="O42" i="20"/>
  <c r="N42" i="20"/>
  <c r="M42" i="20"/>
  <c r="Q41" i="20"/>
  <c r="P41" i="20"/>
  <c r="O41" i="20"/>
  <c r="N41" i="20"/>
  <c r="M41" i="20"/>
  <c r="Q40" i="20"/>
  <c r="P40" i="20"/>
  <c r="O40" i="20"/>
  <c r="N40" i="20"/>
  <c r="M40" i="20"/>
  <c r="Q39" i="20"/>
  <c r="P39" i="20"/>
  <c r="O39" i="20"/>
  <c r="N39" i="20"/>
  <c r="M39" i="20"/>
  <c r="Q38" i="20"/>
  <c r="P38" i="20"/>
  <c r="O38" i="20"/>
  <c r="N38" i="20"/>
  <c r="M38" i="20"/>
  <c r="Q37" i="20"/>
  <c r="P37" i="20"/>
  <c r="O37" i="20"/>
  <c r="N37" i="20"/>
  <c r="M37" i="20"/>
  <c r="Q36" i="20"/>
  <c r="P36" i="20"/>
  <c r="O36" i="20"/>
  <c r="N36" i="20"/>
  <c r="M36" i="20"/>
  <c r="Q35" i="20"/>
  <c r="P35" i="20"/>
  <c r="O35" i="20"/>
  <c r="N35" i="20"/>
  <c r="M35" i="20"/>
  <c r="Q34" i="20"/>
  <c r="P34" i="20"/>
  <c r="O34" i="20"/>
  <c r="N34" i="20"/>
  <c r="M34" i="20"/>
  <c r="Q33" i="20"/>
  <c r="P33" i="20"/>
  <c r="O33" i="20"/>
  <c r="N33" i="20"/>
  <c r="M33" i="20"/>
  <c r="Q32" i="20"/>
  <c r="P32" i="20"/>
  <c r="O32" i="20"/>
  <c r="N32" i="20"/>
  <c r="M32" i="20"/>
  <c r="Q31" i="20"/>
  <c r="P31" i="20"/>
  <c r="O31" i="20"/>
  <c r="N31" i="20"/>
  <c r="M31" i="20"/>
  <c r="Q30" i="20"/>
  <c r="P30" i="20"/>
  <c r="O30" i="20"/>
  <c r="N30" i="20"/>
  <c r="M30" i="20"/>
  <c r="Q29" i="20"/>
  <c r="P29" i="20"/>
  <c r="O29" i="20"/>
  <c r="N29" i="20"/>
  <c r="M29" i="20"/>
  <c r="Q28" i="20"/>
  <c r="P28" i="20"/>
  <c r="O28" i="20"/>
  <c r="N28" i="20"/>
  <c r="M28" i="20"/>
  <c r="Q27" i="20"/>
  <c r="P27" i="20"/>
  <c r="O27" i="20"/>
  <c r="N27" i="20"/>
  <c r="M27" i="20"/>
  <c r="Q26" i="20"/>
  <c r="P26" i="20"/>
  <c r="O26" i="20"/>
  <c r="N26" i="20"/>
  <c r="M26" i="20"/>
  <c r="Q25" i="20"/>
  <c r="P25" i="20"/>
  <c r="O25" i="20"/>
  <c r="N25" i="20"/>
  <c r="M25" i="20"/>
  <c r="Q24" i="20"/>
  <c r="P24" i="20"/>
  <c r="O24" i="20"/>
  <c r="N24" i="20"/>
  <c r="M24" i="20"/>
  <c r="Q23" i="20"/>
  <c r="P23" i="20"/>
  <c r="O23" i="20"/>
  <c r="N23" i="20"/>
  <c r="M23" i="20"/>
  <c r="Q22" i="20"/>
  <c r="P22" i="20"/>
  <c r="O22" i="20"/>
  <c r="N22" i="20"/>
  <c r="M22" i="20"/>
  <c r="Q21" i="20"/>
  <c r="P21" i="20"/>
  <c r="O21" i="20"/>
  <c r="N21" i="20"/>
  <c r="M21" i="20"/>
  <c r="Q20" i="20"/>
  <c r="P20" i="20"/>
  <c r="O20" i="20"/>
  <c r="N20" i="20"/>
  <c r="M20" i="20"/>
  <c r="Q19" i="20"/>
  <c r="P19" i="20"/>
  <c r="O19" i="20"/>
  <c r="N19" i="20"/>
  <c r="M19" i="20"/>
  <c r="Q18" i="20"/>
  <c r="P18" i="20"/>
  <c r="O18" i="20"/>
  <c r="N18" i="20"/>
  <c r="M18" i="20"/>
  <c r="Q17" i="20"/>
  <c r="P17" i="20"/>
  <c r="O17" i="20"/>
  <c r="N17" i="20"/>
  <c r="M17" i="20"/>
  <c r="Q16" i="20"/>
  <c r="P16" i="20"/>
  <c r="O16" i="20"/>
  <c r="N16" i="20"/>
  <c r="M16" i="20"/>
  <c r="Q15" i="20"/>
  <c r="P15" i="20"/>
  <c r="O15" i="20"/>
  <c r="N15" i="20"/>
  <c r="M15" i="20"/>
  <c r="Q14" i="20"/>
  <c r="P14" i="20"/>
  <c r="O14" i="20"/>
  <c r="N14" i="20"/>
  <c r="M14" i="20"/>
  <c r="Q13" i="20"/>
  <c r="P13" i="20"/>
  <c r="O13" i="20"/>
  <c r="N13" i="20"/>
  <c r="M13" i="20"/>
  <c r="Q12" i="20"/>
  <c r="P12" i="20"/>
  <c r="O12" i="20"/>
  <c r="N12" i="20"/>
  <c r="M12" i="20"/>
  <c r="Q11" i="20"/>
  <c r="P11" i="20"/>
  <c r="O11" i="20"/>
  <c r="N11" i="20"/>
  <c r="M11" i="20"/>
  <c r="Q9" i="20"/>
  <c r="P9" i="20"/>
  <c r="O9" i="20"/>
  <c r="N9" i="20"/>
  <c r="M9" i="20"/>
  <c r="Q8" i="20"/>
  <c r="P8" i="20"/>
  <c r="O8" i="20"/>
  <c r="N8" i="20"/>
  <c r="M8" i="20"/>
  <c r="Q7" i="20"/>
  <c r="P7" i="20"/>
  <c r="O7" i="20"/>
  <c r="N7" i="20"/>
  <c r="M7" i="20"/>
  <c r="Q6" i="20"/>
  <c r="P6" i="20"/>
  <c r="O6" i="20"/>
  <c r="N6" i="20"/>
  <c r="M6" i="20"/>
  <c r="Q5" i="20"/>
  <c r="P5" i="20"/>
  <c r="O5" i="20"/>
  <c r="N5" i="20"/>
  <c r="M5" i="20"/>
  <c r="Q4" i="20"/>
  <c r="P4" i="20"/>
  <c r="O4" i="20"/>
  <c r="N4" i="20"/>
  <c r="M4" i="20"/>
  <c r="Q101" i="19"/>
  <c r="P101" i="19"/>
  <c r="O101" i="19"/>
  <c r="N101" i="19"/>
  <c r="M101" i="19"/>
  <c r="Q100" i="19"/>
  <c r="P100" i="19"/>
  <c r="O100" i="19"/>
  <c r="N100" i="19"/>
  <c r="M100" i="19"/>
  <c r="Q99" i="19"/>
  <c r="P99" i="19"/>
  <c r="O99" i="19"/>
  <c r="N99" i="19"/>
  <c r="M99" i="19"/>
  <c r="Q98" i="19"/>
  <c r="P98" i="19"/>
  <c r="O98" i="19"/>
  <c r="N98" i="19"/>
  <c r="M98" i="19"/>
  <c r="Q97" i="19"/>
  <c r="P97" i="19"/>
  <c r="O97" i="19"/>
  <c r="N97" i="19"/>
  <c r="M97" i="19"/>
  <c r="Q96" i="19"/>
  <c r="P96" i="19"/>
  <c r="O96" i="19"/>
  <c r="N96" i="19"/>
  <c r="M96" i="19"/>
  <c r="Q95" i="19"/>
  <c r="P95" i="19"/>
  <c r="O95" i="19"/>
  <c r="N95" i="19"/>
  <c r="M95" i="19"/>
  <c r="Q94" i="19"/>
  <c r="P94" i="19"/>
  <c r="O94" i="19"/>
  <c r="N94" i="19"/>
  <c r="M94" i="19"/>
  <c r="Q93" i="19"/>
  <c r="P93" i="19"/>
  <c r="O93" i="19"/>
  <c r="N93" i="19"/>
  <c r="M93" i="19"/>
  <c r="Q92" i="19"/>
  <c r="P92" i="19"/>
  <c r="O92" i="19"/>
  <c r="N92" i="19"/>
  <c r="M92" i="19"/>
  <c r="Q91" i="19"/>
  <c r="P91" i="19"/>
  <c r="O91" i="19"/>
  <c r="N91" i="19"/>
  <c r="M91" i="19"/>
  <c r="Q90" i="19"/>
  <c r="P90" i="19"/>
  <c r="O90" i="19"/>
  <c r="N90" i="19"/>
  <c r="M90" i="19"/>
  <c r="Q89" i="19"/>
  <c r="P89" i="19"/>
  <c r="O89" i="19"/>
  <c r="N89" i="19"/>
  <c r="M89" i="19"/>
  <c r="Q88" i="19"/>
  <c r="P88" i="19"/>
  <c r="O88" i="19"/>
  <c r="N88" i="19"/>
  <c r="M88" i="19"/>
  <c r="Q87" i="19"/>
  <c r="P87" i="19"/>
  <c r="O87" i="19"/>
  <c r="N87" i="19"/>
  <c r="M87" i="19"/>
  <c r="Q86" i="19"/>
  <c r="P86" i="19"/>
  <c r="O86" i="19"/>
  <c r="N86" i="19"/>
  <c r="M86" i="19"/>
  <c r="Q85" i="19"/>
  <c r="P85" i="19"/>
  <c r="O85" i="19"/>
  <c r="N85" i="19"/>
  <c r="M85" i="19"/>
  <c r="Q84" i="19"/>
  <c r="P84" i="19"/>
  <c r="O84" i="19"/>
  <c r="N84" i="19"/>
  <c r="M84" i="19"/>
  <c r="Q83" i="19"/>
  <c r="P83" i="19"/>
  <c r="O83" i="19"/>
  <c r="N83" i="19"/>
  <c r="M83" i="19"/>
  <c r="Q82" i="19"/>
  <c r="P82" i="19"/>
  <c r="O82" i="19"/>
  <c r="N82" i="19"/>
  <c r="M82" i="19"/>
  <c r="Q81" i="19"/>
  <c r="P81" i="19"/>
  <c r="O81" i="19"/>
  <c r="N81" i="19"/>
  <c r="M81" i="19"/>
  <c r="Q80" i="19"/>
  <c r="P80" i="19"/>
  <c r="O80" i="19"/>
  <c r="N80" i="19"/>
  <c r="M80" i="19"/>
  <c r="Q79" i="19"/>
  <c r="P79" i="19"/>
  <c r="O79" i="19"/>
  <c r="N79" i="19"/>
  <c r="M79" i="19"/>
  <c r="Q78" i="19"/>
  <c r="P78" i="19"/>
  <c r="O78" i="19"/>
  <c r="N78" i="19"/>
  <c r="M78" i="19"/>
  <c r="Q77" i="19"/>
  <c r="P77" i="19"/>
  <c r="O77" i="19"/>
  <c r="N77" i="19"/>
  <c r="M77" i="19"/>
  <c r="Q76" i="19"/>
  <c r="P76" i="19"/>
  <c r="O76" i="19"/>
  <c r="N76" i="19"/>
  <c r="M76" i="19"/>
  <c r="Q75" i="19"/>
  <c r="P75" i="19"/>
  <c r="O75" i="19"/>
  <c r="N75" i="19"/>
  <c r="M75" i="19"/>
  <c r="Q74" i="19"/>
  <c r="P74" i="19"/>
  <c r="O74" i="19"/>
  <c r="N74" i="19"/>
  <c r="M74" i="19"/>
  <c r="Q73" i="19"/>
  <c r="P73" i="19"/>
  <c r="O73" i="19"/>
  <c r="N73" i="19"/>
  <c r="M73" i="19"/>
  <c r="Q72" i="19"/>
  <c r="P72" i="19"/>
  <c r="O72" i="19"/>
  <c r="N72" i="19"/>
  <c r="M72" i="19"/>
  <c r="Q71" i="19"/>
  <c r="P71" i="19"/>
  <c r="O71" i="19"/>
  <c r="N71" i="19"/>
  <c r="M71" i="19"/>
  <c r="Q70" i="19"/>
  <c r="P70" i="19"/>
  <c r="O70" i="19"/>
  <c r="N70" i="19"/>
  <c r="M70" i="19"/>
  <c r="Q69" i="19"/>
  <c r="P69" i="19"/>
  <c r="O69" i="19"/>
  <c r="N69" i="19"/>
  <c r="M69" i="19"/>
  <c r="Q68" i="19"/>
  <c r="P68" i="19"/>
  <c r="O68" i="19"/>
  <c r="N68" i="19"/>
  <c r="M68" i="19"/>
  <c r="Q67" i="19"/>
  <c r="P67" i="19"/>
  <c r="O67" i="19"/>
  <c r="N67" i="19"/>
  <c r="M67" i="19"/>
  <c r="Q66" i="19"/>
  <c r="P66" i="19"/>
  <c r="O66" i="19"/>
  <c r="N66" i="19"/>
  <c r="M66" i="19"/>
  <c r="Q65" i="19"/>
  <c r="P65" i="19"/>
  <c r="O65" i="19"/>
  <c r="N65" i="19"/>
  <c r="M65" i="19"/>
  <c r="Q64" i="19"/>
  <c r="P64" i="19"/>
  <c r="O64" i="19"/>
  <c r="N64" i="19"/>
  <c r="M64" i="19"/>
  <c r="Q63" i="19"/>
  <c r="P63" i="19"/>
  <c r="O63" i="19"/>
  <c r="N63" i="19"/>
  <c r="M63" i="19"/>
  <c r="Q62" i="19"/>
  <c r="P62" i="19"/>
  <c r="O62" i="19"/>
  <c r="N62" i="19"/>
  <c r="M62" i="19"/>
  <c r="Q61" i="19"/>
  <c r="P61" i="19"/>
  <c r="O61" i="19"/>
  <c r="N61" i="19"/>
  <c r="M61" i="19"/>
  <c r="Q60" i="19"/>
  <c r="P60" i="19"/>
  <c r="O60" i="19"/>
  <c r="N60" i="19"/>
  <c r="M60" i="19"/>
  <c r="Q59" i="19"/>
  <c r="P59" i="19"/>
  <c r="O59" i="19"/>
  <c r="N59" i="19"/>
  <c r="M59" i="19"/>
  <c r="Q58" i="19"/>
  <c r="P58" i="19"/>
  <c r="O58" i="19"/>
  <c r="N58" i="19"/>
  <c r="M58" i="19"/>
  <c r="Q57" i="19"/>
  <c r="P57" i="19"/>
  <c r="O57" i="19"/>
  <c r="N57" i="19"/>
  <c r="M57" i="19"/>
  <c r="Q56" i="19"/>
  <c r="P56" i="19"/>
  <c r="O56" i="19"/>
  <c r="N56" i="19"/>
  <c r="M56" i="19"/>
  <c r="Q55" i="19"/>
  <c r="P55" i="19"/>
  <c r="O55" i="19"/>
  <c r="N55" i="19"/>
  <c r="M55" i="19"/>
  <c r="Q54" i="19"/>
  <c r="P54" i="19"/>
  <c r="O54" i="19"/>
  <c r="N54" i="19"/>
  <c r="M54" i="19"/>
  <c r="Q53" i="19"/>
  <c r="P53" i="19"/>
  <c r="O53" i="19"/>
  <c r="N53" i="19"/>
  <c r="M53" i="19"/>
  <c r="Q52" i="19"/>
  <c r="P52" i="19"/>
  <c r="O52" i="19"/>
  <c r="N52" i="19"/>
  <c r="M52" i="19"/>
  <c r="Q51" i="19"/>
  <c r="P51" i="19"/>
  <c r="O51" i="19"/>
  <c r="N51" i="19"/>
  <c r="M51" i="19"/>
  <c r="Q50" i="19"/>
  <c r="P50" i="19"/>
  <c r="O50" i="19"/>
  <c r="N50" i="19"/>
  <c r="M50" i="19"/>
  <c r="Q49" i="19"/>
  <c r="P49" i="19"/>
  <c r="O49" i="19"/>
  <c r="N49" i="19"/>
  <c r="M49" i="19"/>
  <c r="Q48" i="19"/>
  <c r="P48" i="19"/>
  <c r="O48" i="19"/>
  <c r="N48" i="19"/>
  <c r="M48" i="19"/>
  <c r="Q47" i="19"/>
  <c r="P47" i="19"/>
  <c r="O47" i="19"/>
  <c r="N47" i="19"/>
  <c r="M47" i="19"/>
  <c r="Q46" i="19"/>
  <c r="P46" i="19"/>
  <c r="O46" i="19"/>
  <c r="N46" i="19"/>
  <c r="M46" i="19"/>
  <c r="Q45" i="19"/>
  <c r="P45" i="19"/>
  <c r="O45" i="19"/>
  <c r="N45" i="19"/>
  <c r="M45" i="19"/>
  <c r="Q44" i="19"/>
  <c r="P44" i="19"/>
  <c r="O44" i="19"/>
  <c r="N44" i="19"/>
  <c r="M44" i="19"/>
  <c r="Q43" i="19"/>
  <c r="P43" i="19"/>
  <c r="O43" i="19"/>
  <c r="N43" i="19"/>
  <c r="M43" i="19"/>
  <c r="Q42" i="19"/>
  <c r="P42" i="19"/>
  <c r="O42" i="19"/>
  <c r="N42" i="19"/>
  <c r="M42" i="19"/>
  <c r="Q41" i="19"/>
  <c r="P41" i="19"/>
  <c r="O41" i="19"/>
  <c r="N41" i="19"/>
  <c r="M41" i="19"/>
  <c r="Q40" i="19"/>
  <c r="P40" i="19"/>
  <c r="O40" i="19"/>
  <c r="N40" i="19"/>
  <c r="M40" i="19"/>
  <c r="Q39" i="19"/>
  <c r="P39" i="19"/>
  <c r="O39" i="19"/>
  <c r="N39" i="19"/>
  <c r="M39" i="19"/>
  <c r="Q38" i="19"/>
  <c r="P38" i="19"/>
  <c r="O38" i="19"/>
  <c r="N38" i="19"/>
  <c r="M38" i="19"/>
  <c r="Q37" i="19"/>
  <c r="P37" i="19"/>
  <c r="O37" i="19"/>
  <c r="N37" i="19"/>
  <c r="M37" i="19"/>
  <c r="Q36" i="19"/>
  <c r="P36" i="19"/>
  <c r="O36" i="19"/>
  <c r="N36" i="19"/>
  <c r="M36" i="19"/>
  <c r="Q35" i="19"/>
  <c r="P35" i="19"/>
  <c r="O35" i="19"/>
  <c r="N35" i="19"/>
  <c r="M35" i="19"/>
  <c r="Q34" i="19"/>
  <c r="P34" i="19"/>
  <c r="O34" i="19"/>
  <c r="N34" i="19"/>
  <c r="M34" i="19"/>
  <c r="Q33" i="19"/>
  <c r="P33" i="19"/>
  <c r="O33" i="19"/>
  <c r="N33" i="19"/>
  <c r="M33" i="19"/>
  <c r="Q32" i="19"/>
  <c r="P32" i="19"/>
  <c r="O32" i="19"/>
  <c r="N32" i="19"/>
  <c r="M32" i="19"/>
  <c r="Q31" i="19"/>
  <c r="P31" i="19"/>
  <c r="O31" i="19"/>
  <c r="N31" i="19"/>
  <c r="M31" i="19"/>
  <c r="Q30" i="19"/>
  <c r="P30" i="19"/>
  <c r="O30" i="19"/>
  <c r="N30" i="19"/>
  <c r="M30" i="19"/>
  <c r="Q29" i="19"/>
  <c r="P29" i="19"/>
  <c r="O29" i="19"/>
  <c r="N29" i="19"/>
  <c r="M29" i="19"/>
  <c r="Q28" i="19"/>
  <c r="P28" i="19"/>
  <c r="O28" i="19"/>
  <c r="N28" i="19"/>
  <c r="M28" i="19"/>
  <c r="Q27" i="19"/>
  <c r="P27" i="19"/>
  <c r="O27" i="19"/>
  <c r="N27" i="19"/>
  <c r="M27" i="19"/>
  <c r="Q26" i="19"/>
  <c r="P26" i="19"/>
  <c r="O26" i="19"/>
  <c r="N26" i="19"/>
  <c r="M26" i="19"/>
  <c r="Q25" i="19"/>
  <c r="P25" i="19"/>
  <c r="O25" i="19"/>
  <c r="N25" i="19"/>
  <c r="M25" i="19"/>
  <c r="Q24" i="19"/>
  <c r="P24" i="19"/>
  <c r="O24" i="19"/>
  <c r="N24" i="19"/>
  <c r="M24" i="19"/>
  <c r="Q23" i="19"/>
  <c r="P23" i="19"/>
  <c r="O23" i="19"/>
  <c r="N23" i="19"/>
  <c r="M23" i="19"/>
  <c r="Q22" i="19"/>
  <c r="P22" i="19"/>
  <c r="O22" i="19"/>
  <c r="N22" i="19"/>
  <c r="M22" i="19"/>
  <c r="Q21" i="19"/>
  <c r="P21" i="19"/>
  <c r="O21" i="19"/>
  <c r="N21" i="19"/>
  <c r="M21" i="19"/>
  <c r="Q20" i="19"/>
  <c r="P20" i="19"/>
  <c r="O20" i="19"/>
  <c r="N20" i="19"/>
  <c r="M20" i="19"/>
  <c r="Q19" i="19"/>
  <c r="P19" i="19"/>
  <c r="O19" i="19"/>
  <c r="N19" i="19"/>
  <c r="M19" i="19"/>
  <c r="Q18" i="19"/>
  <c r="P18" i="19"/>
  <c r="O18" i="19"/>
  <c r="N18" i="19"/>
  <c r="M18" i="19"/>
  <c r="Q17" i="19"/>
  <c r="P17" i="19"/>
  <c r="O17" i="19"/>
  <c r="N17" i="19"/>
  <c r="M17" i="19"/>
  <c r="Q16" i="19"/>
  <c r="P16" i="19"/>
  <c r="O16" i="19"/>
  <c r="N16" i="19"/>
  <c r="M16" i="19"/>
  <c r="Q15" i="19"/>
  <c r="P15" i="19"/>
  <c r="O15" i="19"/>
  <c r="N15" i="19"/>
  <c r="M15" i="19"/>
  <c r="Q14" i="19"/>
  <c r="P14" i="19"/>
  <c r="O14" i="19"/>
  <c r="N14" i="19"/>
  <c r="M14" i="19"/>
  <c r="Q13" i="19"/>
  <c r="P13" i="19"/>
  <c r="O13" i="19"/>
  <c r="N13" i="19"/>
  <c r="M13" i="19"/>
  <c r="Q12" i="19"/>
  <c r="P12" i="19"/>
  <c r="O12" i="19"/>
  <c r="N12" i="19"/>
  <c r="M12" i="19"/>
  <c r="Q11" i="19"/>
  <c r="P11" i="19"/>
  <c r="O11" i="19"/>
  <c r="N11" i="19"/>
  <c r="M11" i="19"/>
  <c r="Q10" i="19"/>
  <c r="P10" i="19"/>
  <c r="O10" i="19"/>
  <c r="N10" i="19"/>
  <c r="M10" i="19"/>
  <c r="Q9" i="19"/>
  <c r="P9" i="19"/>
  <c r="O9" i="19"/>
  <c r="N9" i="19"/>
  <c r="M9" i="19"/>
  <c r="Q8" i="19"/>
  <c r="P8" i="19"/>
  <c r="O8" i="19"/>
  <c r="N8" i="19"/>
  <c r="M8" i="19"/>
  <c r="Q7" i="19"/>
  <c r="P7" i="19"/>
  <c r="O7" i="19"/>
  <c r="N7" i="19"/>
  <c r="M7" i="19"/>
  <c r="Q6" i="19"/>
  <c r="P6" i="19"/>
  <c r="O6" i="19"/>
  <c r="N6" i="19"/>
  <c r="M6" i="19"/>
  <c r="Q5" i="19"/>
  <c r="P5" i="19"/>
  <c r="O5" i="19"/>
  <c r="N5" i="19"/>
  <c r="M5" i="19"/>
  <c r="Q4" i="19"/>
  <c r="P4" i="19"/>
  <c r="O4" i="19"/>
  <c r="N4" i="19"/>
  <c r="M4" i="19"/>
  <c r="G103" i="12"/>
  <c r="F103" i="12"/>
  <c r="C103" i="12"/>
  <c r="E103" i="12"/>
  <c r="D103" i="12"/>
  <c r="G74" i="16"/>
  <c r="Q74" i="16" s="1"/>
  <c r="F74" i="16"/>
  <c r="P74" i="16" s="1"/>
  <c r="E74" i="16"/>
  <c r="O74" i="16" s="1"/>
  <c r="D74" i="16"/>
  <c r="F32" i="16"/>
  <c r="D32" i="16"/>
  <c r="N32" i="16" s="1"/>
  <c r="C74" i="16"/>
  <c r="M74" i="16" s="1"/>
  <c r="C32" i="16"/>
  <c r="M32" i="16" s="1"/>
  <c r="M4" i="16"/>
  <c r="N4" i="16"/>
  <c r="M5" i="16"/>
  <c r="N5" i="16"/>
  <c r="O5" i="16"/>
  <c r="P5" i="16"/>
  <c r="Q5" i="16"/>
  <c r="M6" i="16"/>
  <c r="N6" i="16"/>
  <c r="O6" i="16"/>
  <c r="P6" i="16"/>
  <c r="Q6" i="16"/>
  <c r="M7" i="16"/>
  <c r="N7" i="16"/>
  <c r="O7" i="16"/>
  <c r="P7" i="16"/>
  <c r="Q7" i="16"/>
  <c r="M8" i="16"/>
  <c r="N8" i="16"/>
  <c r="O8" i="16"/>
  <c r="P8" i="16"/>
  <c r="Q8" i="16"/>
  <c r="M9" i="16"/>
  <c r="N9" i="16"/>
  <c r="O9" i="16"/>
  <c r="P9" i="16"/>
  <c r="Q9" i="16"/>
  <c r="M10" i="16"/>
  <c r="N10" i="16"/>
  <c r="O10" i="16"/>
  <c r="P10" i="16"/>
  <c r="Q10" i="16"/>
  <c r="M11" i="16"/>
  <c r="N11" i="16"/>
  <c r="O11" i="16"/>
  <c r="P11" i="16"/>
  <c r="Q11" i="16"/>
  <c r="M12" i="16"/>
  <c r="N12" i="16"/>
  <c r="O12" i="16"/>
  <c r="P12" i="16"/>
  <c r="Q12" i="16"/>
  <c r="M13" i="16"/>
  <c r="N13" i="16"/>
  <c r="O13" i="16"/>
  <c r="P13" i="16"/>
  <c r="Q13" i="16"/>
  <c r="M14" i="16"/>
  <c r="N14" i="16"/>
  <c r="O14" i="16"/>
  <c r="P14" i="16"/>
  <c r="Q14" i="16"/>
  <c r="M15" i="16"/>
  <c r="N15" i="16"/>
  <c r="O15" i="16"/>
  <c r="P15" i="16"/>
  <c r="Q15" i="16"/>
  <c r="M16" i="16"/>
  <c r="N16" i="16"/>
  <c r="O16" i="16"/>
  <c r="P16" i="16"/>
  <c r="Q16" i="16"/>
  <c r="M17" i="16"/>
  <c r="N17" i="16"/>
  <c r="O17" i="16"/>
  <c r="P17" i="16"/>
  <c r="Q17" i="16"/>
  <c r="M18" i="16"/>
  <c r="N18" i="16"/>
  <c r="O18" i="16"/>
  <c r="P18" i="16"/>
  <c r="Q18" i="16"/>
  <c r="M19" i="16"/>
  <c r="N19" i="16"/>
  <c r="O19" i="16"/>
  <c r="P19" i="16"/>
  <c r="Q19" i="16"/>
  <c r="M20" i="16"/>
  <c r="N20" i="16"/>
  <c r="O20" i="16"/>
  <c r="P20" i="16"/>
  <c r="Q20" i="16"/>
  <c r="M21" i="16"/>
  <c r="N21" i="16"/>
  <c r="O21" i="16"/>
  <c r="P21" i="16"/>
  <c r="Q21" i="16"/>
  <c r="M22" i="16"/>
  <c r="N22" i="16"/>
  <c r="O22" i="16"/>
  <c r="P22" i="16"/>
  <c r="Q22" i="16"/>
  <c r="M23" i="16"/>
  <c r="N23" i="16"/>
  <c r="O23" i="16"/>
  <c r="P23" i="16"/>
  <c r="Q23" i="16"/>
  <c r="M24" i="16"/>
  <c r="N24" i="16"/>
  <c r="O24" i="16"/>
  <c r="P24" i="16"/>
  <c r="Q24" i="16"/>
  <c r="M25" i="16"/>
  <c r="N25" i="16"/>
  <c r="O25" i="16"/>
  <c r="P25" i="16"/>
  <c r="Q25" i="16"/>
  <c r="M26" i="16"/>
  <c r="N26" i="16"/>
  <c r="O26" i="16"/>
  <c r="P26" i="16"/>
  <c r="Q26" i="16"/>
  <c r="M27" i="16"/>
  <c r="N27" i="16"/>
  <c r="O27" i="16"/>
  <c r="P27" i="16"/>
  <c r="Q27" i="16"/>
  <c r="M28" i="16"/>
  <c r="N28" i="16"/>
  <c r="O28" i="16"/>
  <c r="P28" i="16"/>
  <c r="Q28" i="16"/>
  <c r="M29" i="16"/>
  <c r="N29" i="16"/>
  <c r="O29" i="16"/>
  <c r="P29" i="16"/>
  <c r="Q29" i="16"/>
  <c r="M30" i="16"/>
  <c r="N30" i="16"/>
  <c r="O30" i="16"/>
  <c r="P30" i="16"/>
  <c r="Q30" i="16"/>
  <c r="M31" i="16"/>
  <c r="N31" i="16"/>
  <c r="O31" i="16"/>
  <c r="P31" i="16"/>
  <c r="Q31" i="16"/>
  <c r="O32" i="16"/>
  <c r="P32" i="16"/>
  <c r="Q32" i="16"/>
  <c r="M33" i="16"/>
  <c r="N33" i="16"/>
  <c r="O33" i="16"/>
  <c r="P33" i="16"/>
  <c r="Q33" i="16"/>
  <c r="M34" i="16"/>
  <c r="N34" i="16"/>
  <c r="O34" i="16"/>
  <c r="P34" i="16"/>
  <c r="Q34" i="16"/>
  <c r="M35" i="16"/>
  <c r="N35" i="16"/>
  <c r="O35" i="16"/>
  <c r="P35" i="16"/>
  <c r="Q35" i="16"/>
  <c r="M36" i="16"/>
  <c r="N36" i="16"/>
  <c r="O36" i="16"/>
  <c r="P36" i="16"/>
  <c r="Q36" i="16"/>
  <c r="M37" i="16"/>
  <c r="N37" i="16"/>
  <c r="O37" i="16"/>
  <c r="P37" i="16"/>
  <c r="Q37" i="16"/>
  <c r="M38" i="16"/>
  <c r="N38" i="16"/>
  <c r="O38" i="16"/>
  <c r="P38" i="16"/>
  <c r="Q38" i="16"/>
  <c r="M39" i="16"/>
  <c r="N39" i="16"/>
  <c r="O39" i="16"/>
  <c r="P39" i="16"/>
  <c r="Q39" i="16"/>
  <c r="M40" i="16"/>
  <c r="N40" i="16"/>
  <c r="O40" i="16"/>
  <c r="P40" i="16"/>
  <c r="Q40" i="16"/>
  <c r="M41" i="16"/>
  <c r="N41" i="16"/>
  <c r="O41" i="16"/>
  <c r="P41" i="16"/>
  <c r="Q41" i="16"/>
  <c r="M42" i="16"/>
  <c r="N42" i="16"/>
  <c r="O42" i="16"/>
  <c r="P42" i="16"/>
  <c r="Q42" i="16"/>
  <c r="M43" i="16"/>
  <c r="N43" i="16"/>
  <c r="O43" i="16"/>
  <c r="P43" i="16"/>
  <c r="Q43" i="16"/>
  <c r="M44" i="16"/>
  <c r="N44" i="16"/>
  <c r="O44" i="16"/>
  <c r="P44" i="16"/>
  <c r="Q44" i="16"/>
  <c r="M45" i="16"/>
  <c r="N45" i="16"/>
  <c r="O45" i="16"/>
  <c r="P45" i="16"/>
  <c r="Q45" i="16"/>
  <c r="M46" i="16"/>
  <c r="N46" i="16"/>
  <c r="O46" i="16"/>
  <c r="P46" i="16"/>
  <c r="Q46" i="16"/>
  <c r="M47" i="16"/>
  <c r="N47" i="16"/>
  <c r="O47" i="16"/>
  <c r="P47" i="16"/>
  <c r="Q47" i="16"/>
  <c r="M48" i="16"/>
  <c r="N48" i="16"/>
  <c r="O48" i="16"/>
  <c r="P48" i="16"/>
  <c r="Q48" i="16"/>
  <c r="M49" i="16"/>
  <c r="N49" i="16"/>
  <c r="O49" i="16"/>
  <c r="P49" i="16"/>
  <c r="Q49" i="16"/>
  <c r="M50" i="16"/>
  <c r="N50" i="16"/>
  <c r="O50" i="16"/>
  <c r="P50" i="16"/>
  <c r="Q50" i="16"/>
  <c r="M51" i="16"/>
  <c r="N51" i="16"/>
  <c r="O51" i="16"/>
  <c r="P51" i="16"/>
  <c r="Q51" i="16"/>
  <c r="M52" i="16"/>
  <c r="N52" i="16"/>
  <c r="O52" i="16"/>
  <c r="P52" i="16"/>
  <c r="Q52" i="16"/>
  <c r="M53" i="16"/>
  <c r="N53" i="16"/>
  <c r="O53" i="16"/>
  <c r="P53" i="16"/>
  <c r="Q53" i="16"/>
  <c r="M54" i="16"/>
  <c r="N54" i="16"/>
  <c r="O54" i="16"/>
  <c r="P54" i="16"/>
  <c r="Q54" i="16"/>
  <c r="M55" i="16"/>
  <c r="N55" i="16"/>
  <c r="O55" i="16"/>
  <c r="P55" i="16"/>
  <c r="Q55" i="16"/>
  <c r="M56" i="16"/>
  <c r="N56" i="16"/>
  <c r="O56" i="16"/>
  <c r="P56" i="16"/>
  <c r="Q56" i="16"/>
  <c r="M57" i="16"/>
  <c r="N57" i="16"/>
  <c r="O57" i="16"/>
  <c r="P57" i="16"/>
  <c r="Q57" i="16"/>
  <c r="M58" i="16"/>
  <c r="N58" i="16"/>
  <c r="O58" i="16"/>
  <c r="P58" i="16"/>
  <c r="Q58" i="16"/>
  <c r="M59" i="16"/>
  <c r="N59" i="16"/>
  <c r="O59" i="16"/>
  <c r="P59" i="16"/>
  <c r="Q59" i="16"/>
  <c r="M60" i="16"/>
  <c r="N60" i="16"/>
  <c r="O60" i="16"/>
  <c r="P60" i="16"/>
  <c r="Q60" i="16"/>
  <c r="M61" i="16"/>
  <c r="N61" i="16"/>
  <c r="O61" i="16"/>
  <c r="P61" i="16"/>
  <c r="Q61" i="16"/>
  <c r="M62" i="16"/>
  <c r="N62" i="16"/>
  <c r="O62" i="16"/>
  <c r="P62" i="16"/>
  <c r="Q62" i="16"/>
  <c r="M63" i="16"/>
  <c r="N63" i="16"/>
  <c r="O63" i="16"/>
  <c r="P63" i="16"/>
  <c r="Q63" i="16"/>
  <c r="M64" i="16"/>
  <c r="N64" i="16"/>
  <c r="O64" i="16"/>
  <c r="P64" i="16"/>
  <c r="Q64" i="16"/>
  <c r="M65" i="16"/>
  <c r="N65" i="16"/>
  <c r="O65" i="16"/>
  <c r="P65" i="16"/>
  <c r="Q65" i="16"/>
  <c r="M66" i="16"/>
  <c r="N66" i="16"/>
  <c r="O66" i="16"/>
  <c r="P66" i="16"/>
  <c r="Q66" i="16"/>
  <c r="M67" i="16"/>
  <c r="N67" i="16"/>
  <c r="O67" i="16"/>
  <c r="P67" i="16"/>
  <c r="Q67" i="16"/>
  <c r="M68" i="16"/>
  <c r="N68" i="16"/>
  <c r="O68" i="16"/>
  <c r="P68" i="16"/>
  <c r="Q68" i="16"/>
  <c r="M69" i="16"/>
  <c r="N69" i="16"/>
  <c r="O69" i="16"/>
  <c r="P69" i="16"/>
  <c r="Q69" i="16"/>
  <c r="M70" i="16"/>
  <c r="N70" i="16"/>
  <c r="O70" i="16"/>
  <c r="P70" i="16"/>
  <c r="Q70" i="16"/>
  <c r="M71" i="16"/>
  <c r="N71" i="16"/>
  <c r="O71" i="16"/>
  <c r="P71" i="16"/>
  <c r="Q71" i="16"/>
  <c r="M72" i="16"/>
  <c r="N72" i="16"/>
  <c r="O72" i="16"/>
  <c r="P72" i="16"/>
  <c r="Q72" i="16"/>
  <c r="M73" i="16"/>
  <c r="N73" i="16"/>
  <c r="O73" i="16"/>
  <c r="P73" i="16"/>
  <c r="Q73" i="16"/>
  <c r="N74" i="16"/>
  <c r="M75" i="16"/>
  <c r="N75" i="16"/>
  <c r="O75" i="16"/>
  <c r="P75" i="16"/>
  <c r="Q75" i="16"/>
  <c r="M76" i="16"/>
  <c r="N76" i="16"/>
  <c r="O76" i="16"/>
  <c r="P76" i="16"/>
  <c r="Q76" i="16"/>
  <c r="M77" i="16"/>
  <c r="N77" i="16"/>
  <c r="O77" i="16"/>
  <c r="P77" i="16"/>
  <c r="Q77" i="16"/>
  <c r="M78" i="16"/>
  <c r="N78" i="16"/>
  <c r="O78" i="16"/>
  <c r="P78" i="16"/>
  <c r="Q78" i="16"/>
  <c r="M79" i="16"/>
  <c r="N79" i="16"/>
  <c r="O79" i="16"/>
  <c r="P79" i="16"/>
  <c r="Q79" i="16"/>
  <c r="M80" i="16"/>
  <c r="N80" i="16"/>
  <c r="O80" i="16"/>
  <c r="P80" i="16"/>
  <c r="Q80" i="16"/>
  <c r="M81" i="16"/>
  <c r="N81" i="16"/>
  <c r="O81" i="16"/>
  <c r="P81" i="16"/>
  <c r="Q81" i="16"/>
  <c r="M82" i="16"/>
  <c r="N82" i="16"/>
  <c r="O82" i="16"/>
  <c r="P82" i="16"/>
  <c r="Q82" i="16"/>
  <c r="M83" i="16"/>
  <c r="N83" i="16"/>
  <c r="O83" i="16"/>
  <c r="P83" i="16"/>
  <c r="Q83" i="16"/>
  <c r="M84" i="16"/>
  <c r="N84" i="16"/>
  <c r="O84" i="16"/>
  <c r="P84" i="16"/>
  <c r="Q84" i="16"/>
  <c r="M85" i="16"/>
  <c r="N85" i="16"/>
  <c r="O85" i="16"/>
  <c r="P85" i="16"/>
  <c r="Q85" i="16"/>
  <c r="M86" i="16"/>
  <c r="N86" i="16"/>
  <c r="O86" i="16"/>
  <c r="P86" i="16"/>
  <c r="Q86" i="16"/>
  <c r="M87" i="16"/>
  <c r="N87" i="16"/>
  <c r="O87" i="16"/>
  <c r="P87" i="16"/>
  <c r="Q87" i="16"/>
  <c r="M88" i="16"/>
  <c r="N88" i="16"/>
  <c r="O88" i="16"/>
  <c r="P88" i="16"/>
  <c r="Q88" i="16"/>
  <c r="M89" i="16"/>
  <c r="N89" i="16"/>
  <c r="O89" i="16"/>
  <c r="P89" i="16"/>
  <c r="Q89" i="16"/>
  <c r="M90" i="16"/>
  <c r="N90" i="16"/>
  <c r="O90" i="16"/>
  <c r="P90" i="16"/>
  <c r="Q90" i="16"/>
  <c r="M91" i="16"/>
  <c r="N91" i="16"/>
  <c r="O91" i="16"/>
  <c r="P91" i="16"/>
  <c r="Q91" i="16"/>
  <c r="M92" i="16"/>
  <c r="N92" i="16"/>
  <c r="O92" i="16"/>
  <c r="P92" i="16"/>
  <c r="Q92" i="16"/>
  <c r="M93" i="16"/>
  <c r="N93" i="16"/>
  <c r="O93" i="16"/>
  <c r="P93" i="16"/>
  <c r="Q93" i="16"/>
  <c r="M94" i="16"/>
  <c r="N94" i="16"/>
  <c r="O94" i="16"/>
  <c r="P94" i="16"/>
  <c r="Q94" i="16"/>
  <c r="M95" i="16"/>
  <c r="N95" i="16"/>
  <c r="O95" i="16"/>
  <c r="P95" i="16"/>
  <c r="Q95" i="16"/>
  <c r="M96" i="16"/>
  <c r="N96" i="16"/>
  <c r="O96" i="16"/>
  <c r="P96" i="16"/>
  <c r="Q96" i="16"/>
  <c r="M97" i="16"/>
  <c r="N97" i="16"/>
  <c r="O97" i="16"/>
  <c r="P97" i="16"/>
  <c r="Q97" i="16"/>
  <c r="M98" i="16"/>
  <c r="N98" i="16"/>
  <c r="O98" i="16"/>
  <c r="P98" i="16"/>
  <c r="Q98" i="16"/>
  <c r="M99" i="16"/>
  <c r="N99" i="16"/>
  <c r="O99" i="16"/>
  <c r="P99" i="16"/>
  <c r="Q99" i="16"/>
  <c r="M100" i="16"/>
  <c r="N100" i="16"/>
  <c r="O100" i="16"/>
  <c r="P100" i="16"/>
  <c r="Q100" i="16"/>
  <c r="M101" i="16"/>
  <c r="N101" i="16"/>
  <c r="O101" i="16"/>
  <c r="P101" i="16"/>
  <c r="Q101" i="16"/>
  <c r="O4" i="16"/>
  <c r="P4" i="16"/>
  <c r="Q4" i="16"/>
  <c r="N104" i="26" l="1"/>
  <c r="Q104" i="26"/>
  <c r="N105" i="26"/>
  <c r="Q105" i="24"/>
  <c r="P105" i="24"/>
  <c r="Q104" i="24"/>
  <c r="O104" i="26"/>
  <c r="P105" i="29"/>
  <c r="P104" i="29"/>
  <c r="M105" i="24"/>
  <c r="Q103" i="26"/>
  <c r="M104" i="26"/>
  <c r="M104" i="24"/>
  <c r="M103" i="26"/>
  <c r="Q104" i="29"/>
  <c r="Q105" i="29"/>
</calcChain>
</file>

<file path=xl/comments1.xml><?xml version="1.0" encoding="utf-8"?>
<comments xmlns="http://schemas.openxmlformats.org/spreadsheetml/2006/main">
  <authors>
    <author>HP</author>
  </authors>
  <commentList>
    <comment ref="B81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Koreksi Data SBDK berdasarkan Email Tanggal 6 Juni 2020 dari DIP</t>
        </r>
      </text>
    </comment>
    <comment ref="S81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Data sebelum Koreksi</t>
        </r>
      </text>
    </comment>
  </commentList>
</comments>
</file>

<file path=xl/comments10.xml><?xml version="1.0" encoding="utf-8"?>
<comments xmlns="http://schemas.openxmlformats.org/spreadsheetml/2006/main">
  <authors>
    <author>HP</author>
  </authors>
  <commentList>
    <comment ref="C10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JP MORGAN CHASE BANK, NA</t>
        </r>
      </text>
    </comment>
    <comment ref="D10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PT BPD DAERAH ISTIMEWA YOGYAKARTA</t>
        </r>
      </text>
    </comment>
    <comment ref="E10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PT BANK Digital BCA</t>
        </r>
      </text>
    </comment>
    <comment ref="F10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PT BPD DAERAH ISTIMEWA YOGYAKARTA</t>
        </r>
      </text>
    </comment>
    <comment ref="G10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PT BPD SULAWESI TENGAH</t>
        </r>
      </text>
    </comment>
    <comment ref="C106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PT BANK JAGO, Tbk </t>
        </r>
      </text>
    </comment>
    <comment ref="D106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PT BANK SAHABAT SAMPOERNA</t>
        </r>
      </text>
    </comment>
    <comment ref="E106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PT BANK Jtrust Indonesia, Tbk</t>
        </r>
      </text>
    </comment>
    <comment ref="F106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PT BANK SAHABAT SAMPOERNA</t>
        </r>
      </text>
    </comment>
    <comment ref="G106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PT BANK SAHABAT SAMPOERNA</t>
        </r>
      </text>
    </comment>
  </commentList>
</comments>
</file>

<file path=xl/comments11.xml><?xml version="1.0" encoding="utf-8"?>
<comments xmlns="http://schemas.openxmlformats.org/spreadsheetml/2006/main">
  <authors>
    <author>HP</author>
    <author>DPSIAdm</author>
  </authors>
  <commentList>
    <comment ref="C107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JP MORGAN CHASE BANK, NA</t>
        </r>
      </text>
    </comment>
    <comment ref="D107" authorId="1" shapeId="0">
      <text>
        <r>
          <rPr>
            <b/>
            <sz val="9"/>
            <color indexed="81"/>
            <rFont val="Tahoma"/>
            <family val="2"/>
          </rPr>
          <t>DPSIAdm:</t>
        </r>
        <r>
          <rPr>
            <sz val="9"/>
            <color indexed="81"/>
            <rFont val="Tahoma"/>
            <family val="2"/>
          </rPr>
          <t xml:space="preserve">
PT BPD SULAWESI TENGAH</t>
        </r>
      </text>
    </comment>
    <comment ref="E107" authorId="1" shapeId="0">
      <text>
        <r>
          <rPr>
            <b/>
            <sz val="9"/>
            <color indexed="81"/>
            <rFont val="Tahoma"/>
            <family val="2"/>
          </rPr>
          <t>DPSIAdm:</t>
        </r>
        <r>
          <rPr>
            <sz val="9"/>
            <color indexed="81"/>
            <rFont val="Tahoma"/>
            <family val="2"/>
          </rPr>
          <t xml:space="preserve">
PT BPD SULAWESI TENGAH</t>
        </r>
      </text>
    </comment>
    <comment ref="F107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PT BPD SULAWESI TENGAH</t>
        </r>
      </text>
    </comment>
    <comment ref="G107" authorId="1" shapeId="0">
      <text>
        <r>
          <rPr>
            <b/>
            <sz val="9"/>
            <color indexed="81"/>
            <rFont val="Tahoma"/>
            <family val="2"/>
          </rPr>
          <t>DPSIAdm:</t>
        </r>
        <r>
          <rPr>
            <sz val="9"/>
            <color indexed="81"/>
            <rFont val="Tahoma"/>
            <family val="2"/>
          </rPr>
          <t xml:space="preserve">
PT BPD SULAWESI TENGAH</t>
        </r>
      </text>
    </comment>
    <comment ref="C108" authorId="1" shapeId="0">
      <text>
        <r>
          <rPr>
            <b/>
            <sz val="9"/>
            <color indexed="81"/>
            <rFont val="Tahoma"/>
            <family val="2"/>
          </rPr>
          <t>DPSIAdm:</t>
        </r>
        <r>
          <rPr>
            <sz val="9"/>
            <color indexed="81"/>
            <rFont val="Tahoma"/>
            <family val="2"/>
          </rPr>
          <t xml:space="preserve">
PT BANK JAGO, Tbk </t>
        </r>
      </text>
    </comment>
    <comment ref="D108" authorId="1" shapeId="0">
      <text>
        <r>
          <rPr>
            <b/>
            <sz val="9"/>
            <color indexed="81"/>
            <rFont val="Tahoma"/>
            <family val="2"/>
          </rPr>
          <t>DPSIAdm:</t>
        </r>
        <r>
          <rPr>
            <sz val="9"/>
            <color indexed="81"/>
            <rFont val="Tahoma"/>
            <family val="2"/>
          </rPr>
          <t xml:space="preserve">
PT BANK SAHABAT SAMPOERNA</t>
        </r>
      </text>
    </comment>
    <comment ref="E108" authorId="1" shapeId="0">
      <text>
        <r>
          <rPr>
            <b/>
            <sz val="9"/>
            <color indexed="81"/>
            <rFont val="Tahoma"/>
            <family val="2"/>
          </rPr>
          <t>DPSIAdm:</t>
        </r>
        <r>
          <rPr>
            <sz val="9"/>
            <color indexed="81"/>
            <rFont val="Tahoma"/>
            <family val="2"/>
          </rPr>
          <t xml:space="preserve">
PT BANK J TRUST INDONESIA, Tbk</t>
        </r>
      </text>
    </comment>
    <comment ref="F108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PT BANK SAHABAT SAMPOERNA</t>
        </r>
      </text>
    </comment>
    <comment ref="G108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PT BANK SAHABAT SAMPOERNA</t>
        </r>
      </text>
    </comment>
  </commentList>
</comments>
</file>

<file path=xl/comments12.xml><?xml version="1.0" encoding="utf-8"?>
<comments xmlns="http://schemas.openxmlformats.org/spreadsheetml/2006/main">
  <authors>
    <author>HP</author>
    <author>DPSIAdm</author>
  </authors>
  <commentList>
    <comment ref="C106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JP MORGAN CHASE BANK, NA</t>
        </r>
      </text>
    </comment>
    <comment ref="D106" authorId="1" shapeId="0">
      <text>
        <r>
          <rPr>
            <b/>
            <sz val="9"/>
            <color indexed="81"/>
            <rFont val="Tahoma"/>
            <family val="2"/>
          </rPr>
          <t>DPSIAdm:</t>
        </r>
        <r>
          <rPr>
            <sz val="9"/>
            <color indexed="81"/>
            <rFont val="Tahoma"/>
            <family val="2"/>
          </rPr>
          <t xml:space="preserve">
PT BPD Riau Kepri</t>
        </r>
      </text>
    </comment>
    <comment ref="E106" authorId="1" shapeId="0">
      <text>
        <r>
          <rPr>
            <b/>
            <sz val="9"/>
            <color indexed="81"/>
            <rFont val="Tahoma"/>
            <family val="2"/>
          </rPr>
          <t>DPSIAdm:</t>
        </r>
        <r>
          <rPr>
            <sz val="9"/>
            <color indexed="81"/>
            <rFont val="Tahoma"/>
            <family val="2"/>
          </rPr>
          <t xml:space="preserve">
PT BPD RIAU KEPRI</t>
        </r>
      </text>
    </comment>
    <comment ref="F106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PT BPD RIAU KEPRI</t>
        </r>
      </text>
    </comment>
    <comment ref="G106" authorId="1" shapeId="0">
      <text>
        <r>
          <rPr>
            <b/>
            <sz val="9"/>
            <color indexed="81"/>
            <rFont val="Tahoma"/>
            <family val="2"/>
          </rPr>
          <t>DPSIAdm:</t>
        </r>
        <r>
          <rPr>
            <sz val="9"/>
            <color indexed="81"/>
            <rFont val="Tahoma"/>
            <family val="2"/>
          </rPr>
          <t xml:space="preserve">
PT BPD RIAU KEPRI</t>
        </r>
      </text>
    </comment>
    <comment ref="C107" authorId="1" shapeId="0">
      <text>
        <r>
          <rPr>
            <b/>
            <sz val="9"/>
            <color indexed="81"/>
            <rFont val="Tahoma"/>
            <family val="2"/>
          </rPr>
          <t>DPSIAdm:</t>
        </r>
        <r>
          <rPr>
            <sz val="9"/>
            <color indexed="81"/>
            <rFont val="Tahoma"/>
            <family val="2"/>
          </rPr>
          <t xml:space="preserve">
PT BANK SAHABAT SAMPOERNA</t>
        </r>
      </text>
    </comment>
    <comment ref="D107" authorId="1" shapeId="0">
      <text>
        <r>
          <rPr>
            <b/>
            <sz val="9"/>
            <color indexed="81"/>
            <rFont val="Tahoma"/>
            <family val="2"/>
          </rPr>
          <t>DPSIAdm:</t>
        </r>
        <r>
          <rPr>
            <sz val="9"/>
            <color indexed="81"/>
            <rFont val="Tahoma"/>
            <family val="2"/>
          </rPr>
          <t xml:space="preserve">
PT BANK JAGO, Tbk </t>
        </r>
      </text>
    </comment>
    <comment ref="E107" authorId="1" shapeId="0">
      <text>
        <r>
          <rPr>
            <b/>
            <sz val="9"/>
            <color indexed="81"/>
            <rFont val="Tahoma"/>
            <family val="2"/>
          </rPr>
          <t>DPSIAdm:</t>
        </r>
        <r>
          <rPr>
            <sz val="9"/>
            <color indexed="81"/>
            <rFont val="Tahoma"/>
            <family val="2"/>
          </rPr>
          <t xml:space="preserve">
PT BANK J TRUST INDONESIA, Tbk</t>
        </r>
      </text>
    </comment>
    <comment ref="F107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PT BANK SAHABAT SAMPOERNA</t>
        </r>
      </text>
    </comment>
    <comment ref="G107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PT BANK JAGO, Tbk </t>
        </r>
      </text>
    </comment>
  </commentList>
</comments>
</file>

<file path=xl/comments13.xml><?xml version="1.0" encoding="utf-8"?>
<comments xmlns="http://schemas.openxmlformats.org/spreadsheetml/2006/main">
  <authors>
    <author>HP</author>
    <author>DPSIAdm</author>
  </authors>
  <commentList>
    <comment ref="C10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JP MORGAN CHASE BANK, NA</t>
        </r>
      </text>
    </comment>
    <comment ref="D105" authorId="1" shapeId="0">
      <text>
        <r>
          <rPr>
            <b/>
            <sz val="9"/>
            <color indexed="81"/>
            <rFont val="Tahoma"/>
            <family val="2"/>
          </rPr>
          <t>DPSIAdm:</t>
        </r>
        <r>
          <rPr>
            <sz val="9"/>
            <color indexed="81"/>
            <rFont val="Tahoma"/>
            <family val="2"/>
          </rPr>
          <t xml:space="preserve">
BANK OF CHINA HONGKONG LIMITED</t>
        </r>
      </text>
    </comment>
    <comment ref="E105" authorId="1" shapeId="0">
      <text>
        <r>
          <rPr>
            <b/>
            <sz val="9"/>
            <color indexed="81"/>
            <rFont val="Tahoma"/>
            <family val="2"/>
          </rPr>
          <t>DPSIAdm:</t>
        </r>
        <r>
          <rPr>
            <sz val="9"/>
            <color indexed="81"/>
            <rFont val="Tahoma"/>
            <family val="2"/>
          </rPr>
          <t xml:space="preserve">
PT BPD SULAWESI TENGAH</t>
        </r>
      </text>
    </comment>
    <comment ref="F10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PT BPD RIAU KEPRI</t>
        </r>
      </text>
    </comment>
    <comment ref="G105" authorId="1" shapeId="0">
      <text>
        <r>
          <rPr>
            <b/>
            <sz val="9"/>
            <color indexed="81"/>
            <rFont val="Tahoma"/>
            <family val="2"/>
          </rPr>
          <t>DPSIAdm:</t>
        </r>
        <r>
          <rPr>
            <sz val="9"/>
            <color indexed="81"/>
            <rFont val="Tahoma"/>
            <family val="2"/>
          </rPr>
          <t xml:space="preserve">
PT BPD SULAWESI TENGAH</t>
        </r>
      </text>
    </comment>
    <comment ref="C106" authorId="1" shapeId="0">
      <text>
        <r>
          <rPr>
            <b/>
            <sz val="9"/>
            <color indexed="81"/>
            <rFont val="Tahoma"/>
            <family val="2"/>
          </rPr>
          <t>DPSIAdm:</t>
        </r>
        <r>
          <rPr>
            <sz val="9"/>
            <color indexed="81"/>
            <rFont val="Tahoma"/>
            <family val="2"/>
          </rPr>
          <t xml:space="preserve">
PT BANK SAHABAT SAMPOERNA</t>
        </r>
      </text>
    </comment>
    <comment ref="D106" authorId="1" shapeId="0">
      <text>
        <r>
          <rPr>
            <b/>
            <sz val="9"/>
            <color indexed="81"/>
            <rFont val="Tahoma"/>
            <family val="2"/>
          </rPr>
          <t>DPSIAdm:</t>
        </r>
        <r>
          <rPr>
            <sz val="9"/>
            <color indexed="81"/>
            <rFont val="Tahoma"/>
            <family val="2"/>
          </rPr>
          <t xml:space="preserve">
PT BANK JAGO, Tbk </t>
        </r>
      </text>
    </comment>
    <comment ref="E106" authorId="1" shapeId="0">
      <text>
        <r>
          <rPr>
            <b/>
            <sz val="9"/>
            <color indexed="81"/>
            <rFont val="Tahoma"/>
            <family val="2"/>
          </rPr>
          <t>DPSIAdm:</t>
        </r>
        <r>
          <rPr>
            <sz val="9"/>
            <color indexed="81"/>
            <rFont val="Tahoma"/>
            <family val="2"/>
          </rPr>
          <t xml:space="preserve">
PT BANK J TRUST INDONESIA, Tbk</t>
        </r>
      </text>
    </comment>
    <comment ref="F106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PT BANK SAHABAT SAMPOERNA</t>
        </r>
      </text>
    </comment>
    <comment ref="G106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PT BANK JAGO, Tbk </t>
        </r>
      </text>
    </comment>
  </commentList>
</comments>
</file>

<file path=xl/comments14.xml><?xml version="1.0" encoding="utf-8"?>
<comments xmlns="http://schemas.openxmlformats.org/spreadsheetml/2006/main">
  <authors>
    <author>HP</author>
    <author>DPSIAdm</author>
  </authors>
  <commentList>
    <comment ref="C10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JP MORGAN CHASE BANK, NA</t>
        </r>
      </text>
    </comment>
    <comment ref="D105" authorId="1" shapeId="0">
      <text>
        <r>
          <rPr>
            <b/>
            <sz val="9"/>
            <color indexed="81"/>
            <rFont val="Tahoma"/>
            <family val="2"/>
          </rPr>
          <t>DPSIAdm:</t>
        </r>
        <r>
          <rPr>
            <sz val="9"/>
            <color indexed="81"/>
            <rFont val="Tahoma"/>
            <family val="2"/>
          </rPr>
          <t xml:space="preserve">
PT BPD SULAWESI TENGAH</t>
        </r>
      </text>
    </comment>
    <comment ref="E105" authorId="1" shapeId="0">
      <text>
        <r>
          <rPr>
            <b/>
            <sz val="9"/>
            <color indexed="81"/>
            <rFont val="Tahoma"/>
            <family val="2"/>
          </rPr>
          <t>DPSIAdm:</t>
        </r>
        <r>
          <rPr>
            <sz val="9"/>
            <color indexed="81"/>
            <rFont val="Tahoma"/>
            <family val="2"/>
          </rPr>
          <t xml:space="preserve">
PT BPD SULAWESI TENGAH</t>
        </r>
      </text>
    </comment>
    <comment ref="F10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PT BPD RIAU KEPRI</t>
        </r>
      </text>
    </comment>
    <comment ref="G105" authorId="1" shapeId="0">
      <text>
        <r>
          <rPr>
            <b/>
            <sz val="9"/>
            <color indexed="81"/>
            <rFont val="Tahoma"/>
            <family val="2"/>
          </rPr>
          <t>DPSIAdm:</t>
        </r>
        <r>
          <rPr>
            <sz val="9"/>
            <color indexed="81"/>
            <rFont val="Tahoma"/>
            <family val="2"/>
          </rPr>
          <t xml:space="preserve">
PT BPD SULAWESI TENGAH</t>
        </r>
      </text>
    </comment>
    <comment ref="C106" authorId="1" shapeId="0">
      <text>
        <r>
          <rPr>
            <b/>
            <sz val="9"/>
            <color indexed="81"/>
            <rFont val="Tahoma"/>
            <family val="2"/>
          </rPr>
          <t>DPSIAdm:</t>
        </r>
        <r>
          <rPr>
            <sz val="9"/>
            <color indexed="81"/>
            <rFont val="Tahoma"/>
            <family val="2"/>
          </rPr>
          <t xml:space="preserve">
PT BPD NTT</t>
        </r>
      </text>
    </comment>
    <comment ref="D106" authorId="1" shapeId="0">
      <text>
        <r>
          <rPr>
            <b/>
            <sz val="9"/>
            <color indexed="81"/>
            <rFont val="Tahoma"/>
            <family val="2"/>
          </rPr>
          <t>DPSIAdm:</t>
        </r>
        <r>
          <rPr>
            <sz val="9"/>
            <color indexed="81"/>
            <rFont val="Tahoma"/>
            <family val="2"/>
          </rPr>
          <t xml:space="preserve">
PT BANK SAHABAT SAMPOERNA</t>
        </r>
      </text>
    </comment>
    <comment ref="E106" authorId="1" shapeId="0">
      <text>
        <r>
          <rPr>
            <b/>
            <sz val="9"/>
            <color indexed="81"/>
            <rFont val="Tahoma"/>
            <family val="2"/>
          </rPr>
          <t>DPSIAdm:</t>
        </r>
        <r>
          <rPr>
            <sz val="9"/>
            <color indexed="81"/>
            <rFont val="Tahoma"/>
            <family val="2"/>
          </rPr>
          <t xml:space="preserve">
PT BANK J Trust Indonesia, Tbk</t>
        </r>
      </text>
    </comment>
    <comment ref="F106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PT BANK SAHABAT SAMPOERNA</t>
        </r>
      </text>
    </comment>
    <comment ref="G106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PT BANK JAGO, Tbk </t>
        </r>
      </text>
    </comment>
  </commentList>
</comments>
</file>

<file path=xl/comments2.xml><?xml version="1.0" encoding="utf-8"?>
<comments xmlns="http://schemas.openxmlformats.org/spreadsheetml/2006/main">
  <authors>
    <author>HP</author>
  </authors>
  <commentList>
    <comment ref="C106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PT BANK ROYAL INDONESIA**)</t>
        </r>
      </text>
    </comment>
    <comment ref="D106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PT BANK ROYAL INDONESIA**)</t>
        </r>
      </text>
    </comment>
    <comment ref="E106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PT BPD MALUKU DAN MALUKU UTARA</t>
        </r>
      </text>
    </comment>
    <comment ref="F106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PT BANK ROYAL INDONESIA**)</t>
        </r>
      </text>
    </comment>
    <comment ref="G106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PT BANK ROYAL INDONESIA**)</t>
        </r>
      </text>
    </comment>
    <comment ref="C107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PT BANK ARTOS INDONESIA ***)</t>
        </r>
      </text>
    </comment>
    <comment ref="D107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PT BANK ARTOS INDONESIA ***)</t>
        </r>
      </text>
    </comment>
    <comment ref="E107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PT BANK J TRUST INDONESIA, Tbk</t>
        </r>
      </text>
    </comment>
    <comment ref="F107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PT BANK SAHABAT SAMPOERNA</t>
        </r>
      </text>
    </comment>
    <comment ref="G107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PT BANK SAHABAT SAMPOERNA</t>
        </r>
      </text>
    </comment>
  </commentList>
</comments>
</file>

<file path=xl/comments3.xml><?xml version="1.0" encoding="utf-8"?>
<comments xmlns="http://schemas.openxmlformats.org/spreadsheetml/2006/main">
  <authors>
    <author>HP</author>
  </authors>
  <commentList>
    <comment ref="C10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PT BANK DIGITAL BCA</t>
        </r>
      </text>
    </comment>
    <comment ref="D10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PT BANK DIGITAL BCA</t>
        </r>
      </text>
    </comment>
    <comment ref="E10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PT BPD MALUKU DAN MALUKU UTARA</t>
        </r>
      </text>
    </comment>
    <comment ref="F10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PT BANK DIGITAL BCA</t>
        </r>
      </text>
    </comment>
    <comment ref="G10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PT BANK DIGITAL BCA</t>
        </r>
      </text>
    </comment>
    <comment ref="C106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PT BANK JAGO, Tbk</t>
        </r>
      </text>
    </comment>
    <comment ref="D106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PT BANK JAGO, Tbk</t>
        </r>
      </text>
    </comment>
    <comment ref="E106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PT BANK J TRUST INDONESIA, Tbk</t>
        </r>
      </text>
    </comment>
    <comment ref="F106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PT BANK SAHABAT SAMPOERNA</t>
        </r>
      </text>
    </comment>
    <comment ref="G106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PT BANK SAHABAT SAMPOERNA</t>
        </r>
      </text>
    </comment>
  </commentList>
</comments>
</file>

<file path=xl/comments4.xml><?xml version="1.0" encoding="utf-8"?>
<comments xmlns="http://schemas.openxmlformats.org/spreadsheetml/2006/main">
  <authors>
    <author>HP</author>
  </authors>
  <commentList>
    <comment ref="C104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PT BANK DIGITAL BCA</t>
        </r>
      </text>
    </comment>
    <comment ref="D104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PT BANK DIGITAL BCA</t>
        </r>
      </text>
    </comment>
    <comment ref="E104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PT BPD MALUKU DAN MALUKU UTARA</t>
        </r>
      </text>
    </comment>
    <comment ref="F104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PT BANK DIGITAL BCA</t>
        </r>
      </text>
    </comment>
    <comment ref="G104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PT BANK DIGITAL BCA</t>
        </r>
      </text>
    </comment>
    <comment ref="C10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PT BANK JAGO, Tbk</t>
        </r>
      </text>
    </comment>
    <comment ref="D10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PT BANK JAGO, Tbk</t>
        </r>
      </text>
    </comment>
    <comment ref="E10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PT BANK J TRUST INDONESIA, Tbk</t>
        </r>
      </text>
    </comment>
    <comment ref="F10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PT BANK SAHABAT SAMPOERNA</t>
        </r>
      </text>
    </comment>
    <comment ref="G10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PT BANK SAHABAT SAMPOERNA</t>
        </r>
      </text>
    </comment>
  </commentList>
</comments>
</file>

<file path=xl/comments5.xml><?xml version="1.0" encoding="utf-8"?>
<comments xmlns="http://schemas.openxmlformats.org/spreadsheetml/2006/main">
  <authors>
    <author>HP</author>
  </authors>
  <commentList>
    <comment ref="C10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PT BANK DIGITAL BCA</t>
        </r>
      </text>
    </comment>
    <comment ref="D10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PT BANK DIGITAL BCA</t>
        </r>
      </text>
    </comment>
    <comment ref="E10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PT BPD MALUKU DAN MALUKU UTARA</t>
        </r>
      </text>
    </comment>
    <comment ref="F10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PT BANK DIGITAL BCA</t>
        </r>
      </text>
    </comment>
    <comment ref="G10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PT BANK DIGITAL BCA</t>
        </r>
      </text>
    </comment>
    <comment ref="C106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PT BANK JAGO, Tbk</t>
        </r>
      </text>
    </comment>
    <comment ref="D106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PT BANK JAGO, Tbk</t>
        </r>
      </text>
    </comment>
    <comment ref="E106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PT BANK J TRUST INDONESIA, Tbk</t>
        </r>
      </text>
    </comment>
    <comment ref="F106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PT BANK SAHABAT SAMPOERNA</t>
        </r>
      </text>
    </comment>
    <comment ref="G106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PT BANK SAHABAT SAMPOERNA</t>
        </r>
      </text>
    </comment>
  </commentList>
</comments>
</file>

<file path=xl/comments6.xml><?xml version="1.0" encoding="utf-8"?>
<comments xmlns="http://schemas.openxmlformats.org/spreadsheetml/2006/main">
  <authors>
    <author>HP</author>
  </authors>
  <commentList>
    <comment ref="C10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PT BANK DIGITAL BCA</t>
        </r>
      </text>
    </comment>
    <comment ref="D10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PT BANK DIGITAL BCA</t>
        </r>
      </text>
    </comment>
    <comment ref="E10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PT BPD MALUKU DAN MALUKU UTARA</t>
        </r>
      </text>
    </comment>
    <comment ref="F10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PT BANK DIGITAL BCA</t>
        </r>
      </text>
    </comment>
    <comment ref="G10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PT BANK DIGITAL BCA</t>
        </r>
      </text>
    </comment>
    <comment ref="C106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PT BANK JAGO</t>
        </r>
      </text>
    </comment>
    <comment ref="D106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PT BANK JAGO</t>
        </r>
      </text>
    </comment>
    <comment ref="E106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PT BANK J TRUST INDONESIA, Tbk</t>
        </r>
      </text>
    </comment>
    <comment ref="F106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PT BANK SAHABAT SAMPOERNA</t>
        </r>
      </text>
    </comment>
    <comment ref="G106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PT BANK SAHABAT SAMPOERNA</t>
        </r>
      </text>
    </comment>
  </commentList>
</comments>
</file>

<file path=xl/comments7.xml><?xml version="1.0" encoding="utf-8"?>
<comments xmlns="http://schemas.openxmlformats.org/spreadsheetml/2006/main">
  <authors>
    <author>Wythesa Ernala K. Sitepu</author>
    <author>HP</author>
  </authors>
  <commentList>
    <comment ref="G78" authorId="0" shapeId="0">
      <text>
        <r>
          <rPr>
            <b/>
            <sz val="9"/>
            <color indexed="81"/>
            <rFont val="Tahoma"/>
            <family val="2"/>
          </rPr>
          <t>Wythesa Ernala K. Sitepu: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03" authorId="1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PT BANK DIGITAL BCA</t>
        </r>
      </text>
    </comment>
    <comment ref="D103" authorId="1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PT BANK DIGITAL BCA</t>
        </r>
      </text>
    </comment>
    <comment ref="E103" authorId="1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PT BPD MALUKU DAN MALUKU UTARA</t>
        </r>
      </text>
    </comment>
    <comment ref="F103" authorId="1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PT BANK DIGITAL BCA</t>
        </r>
      </text>
    </comment>
    <comment ref="G103" authorId="1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PT BANK DIGITAL BCA</t>
        </r>
      </text>
    </comment>
    <comment ref="C104" authorId="1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PT BANK YUDHA BHAKTI, Tbk</t>
        </r>
      </text>
    </comment>
    <comment ref="D104" authorId="1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PT Bank Yudha Bhakti</t>
        </r>
      </text>
    </comment>
    <comment ref="E104" authorId="1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PT BANK J TRUST INDONESIA, Tbk</t>
        </r>
      </text>
    </comment>
    <comment ref="F104" authorId="1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PT BANK SAHABAT SAMPOERNA</t>
        </r>
      </text>
    </comment>
    <comment ref="G104" authorId="1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PT BANK YUDHA BHAKTI, Tbk</t>
        </r>
      </text>
    </comment>
  </commentList>
</comments>
</file>

<file path=xl/comments8.xml><?xml version="1.0" encoding="utf-8"?>
<comments xmlns="http://schemas.openxmlformats.org/spreadsheetml/2006/main">
  <authors>
    <author>Wythesa Ernala K. Sitepu</author>
  </authors>
  <commentList>
    <comment ref="C105" authorId="0" shapeId="0">
      <text>
        <r>
          <rPr>
            <sz val="9"/>
            <color indexed="81"/>
            <rFont val="Tahoma"/>
            <family val="2"/>
          </rPr>
          <t xml:space="preserve">
JP MORGAN CHASE BANK, NA</t>
        </r>
      </text>
    </comment>
    <comment ref="D105" authorId="0" shapeId="0">
      <text>
        <r>
          <rPr>
            <b/>
            <sz val="9"/>
            <color indexed="81"/>
            <rFont val="Tahoma"/>
            <family val="2"/>
          </rPr>
          <t>Wythesa Ernala K. Sitepu:</t>
        </r>
        <r>
          <rPr>
            <sz val="9"/>
            <color indexed="81"/>
            <rFont val="Tahoma"/>
            <family val="2"/>
          </rPr>
          <t xml:space="preserve">
PT BANK DIGITAL BCA </t>
        </r>
      </text>
    </comment>
    <comment ref="E105" authorId="0" shapeId="0">
      <text>
        <r>
          <rPr>
            <b/>
            <sz val="9"/>
            <color indexed="81"/>
            <rFont val="Tahoma"/>
            <family val="2"/>
          </rPr>
          <t>Wythesa Ernala K. Sitepu:</t>
        </r>
        <r>
          <rPr>
            <sz val="9"/>
            <color indexed="81"/>
            <rFont val="Tahoma"/>
            <family val="2"/>
          </rPr>
          <t xml:space="preserve">
PT BPD MALUKU DAN MALUKU UTARA</t>
        </r>
      </text>
    </comment>
    <comment ref="F105" authorId="0" shapeId="0">
      <text>
        <r>
          <rPr>
            <b/>
            <sz val="9"/>
            <color indexed="81"/>
            <rFont val="Tahoma"/>
            <family val="2"/>
          </rPr>
          <t>Wythesa Ernala K. Sitepu:</t>
        </r>
        <r>
          <rPr>
            <sz val="9"/>
            <color indexed="81"/>
            <rFont val="Tahoma"/>
            <family val="2"/>
          </rPr>
          <t xml:space="preserve">
PT BANK DIGITAL BCA </t>
        </r>
      </text>
    </comment>
    <comment ref="G105" authorId="0" shapeId="0">
      <text>
        <r>
          <rPr>
            <b/>
            <sz val="9"/>
            <color indexed="81"/>
            <rFont val="Tahoma"/>
            <family val="2"/>
          </rPr>
          <t>Wythesa Ernala K. Sitepu:</t>
        </r>
        <r>
          <rPr>
            <sz val="9"/>
            <color indexed="81"/>
            <rFont val="Tahoma"/>
            <family val="2"/>
          </rPr>
          <t xml:space="preserve">
PT BANK DIGITAL BCA </t>
        </r>
      </text>
    </comment>
    <comment ref="C106" authorId="0" shapeId="0">
      <text>
        <r>
          <rPr>
            <sz val="9"/>
            <color indexed="81"/>
            <rFont val="Tahoma"/>
            <family val="2"/>
          </rPr>
          <t xml:space="preserve">
PT BANK JAGO, Tbk </t>
        </r>
      </text>
    </comment>
    <comment ref="D106" authorId="0" shapeId="0">
      <text>
        <r>
          <rPr>
            <b/>
            <sz val="9"/>
            <color indexed="81"/>
            <rFont val="Tahoma"/>
            <family val="2"/>
          </rPr>
          <t>Wythesa Ernala K. Sitepu:</t>
        </r>
        <r>
          <rPr>
            <sz val="9"/>
            <color indexed="81"/>
            <rFont val="Tahoma"/>
            <family val="2"/>
          </rPr>
          <t xml:space="preserve">
PT BANK JAGO, Tbk </t>
        </r>
      </text>
    </comment>
    <comment ref="E106" authorId="0" shapeId="0">
      <text>
        <r>
          <rPr>
            <b/>
            <sz val="9"/>
            <color indexed="81"/>
            <rFont val="Tahoma"/>
            <family val="2"/>
          </rPr>
          <t>Wythesa Ernala K. Sitepu:</t>
        </r>
        <r>
          <rPr>
            <sz val="9"/>
            <color indexed="81"/>
            <rFont val="Tahoma"/>
            <family val="2"/>
          </rPr>
          <t xml:space="preserve">
PT BANK J TRUST INDONESIA, Tbk
</t>
        </r>
      </text>
    </comment>
    <comment ref="F106" authorId="0" shapeId="0">
      <text>
        <r>
          <rPr>
            <b/>
            <sz val="9"/>
            <color indexed="81"/>
            <rFont val="Tahoma"/>
            <family val="2"/>
          </rPr>
          <t>Wythesa Ernala K. Sitepu:</t>
        </r>
        <r>
          <rPr>
            <sz val="9"/>
            <color indexed="81"/>
            <rFont val="Tahoma"/>
            <family val="2"/>
          </rPr>
          <t xml:space="preserve">
PT BANK SAHABAT SAMPOERNA</t>
        </r>
      </text>
    </comment>
    <comment ref="G106" authorId="0" shapeId="0">
      <text>
        <r>
          <rPr>
            <b/>
            <sz val="9"/>
            <color indexed="81"/>
            <rFont val="Tahoma"/>
            <family val="2"/>
          </rPr>
          <t>Wythesa Ernala K. Sitepu:</t>
        </r>
        <r>
          <rPr>
            <sz val="9"/>
            <color indexed="81"/>
            <rFont val="Tahoma"/>
            <family val="2"/>
          </rPr>
          <t xml:space="preserve">
PT BANK SAHABAT SAMPOERNA</t>
        </r>
      </text>
    </comment>
  </commentList>
</comments>
</file>

<file path=xl/comments9.xml><?xml version="1.0" encoding="utf-8"?>
<comments xmlns="http://schemas.openxmlformats.org/spreadsheetml/2006/main">
  <authors>
    <author>HP</author>
  </authors>
  <commentList>
    <comment ref="C104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PT BANK DIGITAL BCA </t>
        </r>
      </text>
    </comment>
    <comment ref="D104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PT BANK DIGITAL BCA </t>
        </r>
      </text>
    </comment>
    <comment ref="E104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PT BPD SULAWESI TENGAH</t>
        </r>
      </text>
    </comment>
    <comment ref="F104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PT BANK DIGITAL BCA </t>
        </r>
      </text>
    </comment>
    <comment ref="G104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PT BANK DIGITAL BCA </t>
        </r>
      </text>
    </comment>
    <comment ref="C10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PT Bank Jago</t>
        </r>
      </text>
    </comment>
    <comment ref="D10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PT BANK SAHABAT SAMPOERNA</t>
        </r>
      </text>
    </comment>
    <comment ref="E10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PT BANK J TRUST INDONESIA, Tbk</t>
        </r>
      </text>
    </comment>
    <comment ref="F10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PT BANK SAHABAT SAMPOERNA</t>
        </r>
      </text>
    </comment>
    <comment ref="G105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PT BANK SAHABAT SAMPOERNA</t>
        </r>
      </text>
    </comment>
  </commentList>
</comments>
</file>

<file path=xl/sharedStrings.xml><?xml version="1.0" encoding="utf-8"?>
<sst xmlns="http://schemas.openxmlformats.org/spreadsheetml/2006/main" count="6626" uniqueCount="222">
  <si>
    <t>Data SBDK Juli 2018</t>
  </si>
  <si>
    <t>No.</t>
  </si>
  <si>
    <t>Tahun</t>
  </si>
  <si>
    <t>Bulan</t>
  </si>
  <si>
    <t>Nama Bank</t>
  </si>
  <si>
    <t>Korporasi</t>
  </si>
  <si>
    <t>Ritel</t>
  </si>
  <si>
    <t>Mikro</t>
  </si>
  <si>
    <t>KPR</t>
  </si>
  <si>
    <t>Non
KPR</t>
  </si>
  <si>
    <t>2018</t>
  </si>
  <si>
    <t>7</t>
  </si>
  <si>
    <t>PT BANK RAKYAT INDONESIA (PERSERO), Tbk</t>
  </si>
  <si>
    <t>PT BANK MANDIRI (PERSERO), Tbk</t>
  </si>
  <si>
    <t>PT BANK NEGARA INDONESIA (PERSERO), Tbk</t>
  </si>
  <si>
    <t>PT BANK DANAMON INDONESIA, Tbk</t>
  </si>
  <si>
    <t>PT BANK PERMATA, Tbk</t>
  </si>
  <si>
    <t>PT BANK CENTRAL ASIA, Tbk</t>
  </si>
  <si>
    <t>PT BANK MAYBANK INDONESIA, Tbk</t>
  </si>
  <si>
    <t>PT BANK PAN INDONESIA, Tbk</t>
  </si>
  <si>
    <t>PT BANK CIMB NIAGA, Tbk</t>
  </si>
  <si>
    <t>PT BANK UOB INDONESIA</t>
  </si>
  <si>
    <t>PT BANK OCBC NISP, Tbk</t>
  </si>
  <si>
    <t>CITIBANK, N.A.</t>
  </si>
  <si>
    <t>JP MORGAN CHASE BANK, NA</t>
  </si>
  <si>
    <t>BANK OF AMERICA, N.A</t>
  </si>
  <si>
    <t>PT BANK CHINA CONSTRUCTION BANK INDONESIA Tbk</t>
  </si>
  <si>
    <t>PT BANK ARTHA GRAHA INTERNASIONAL, Tbk</t>
  </si>
  <si>
    <t>BANGKOK BANK PCL</t>
  </si>
  <si>
    <t>THE HONGKONG &amp; SHANGHAI B.C, LTD</t>
  </si>
  <si>
    <t>THE BANK OF TOKYO-MITSUBISHI UFJ LTD.</t>
  </si>
  <si>
    <t>PT BANK SUMITOMO MITSUI INDONESIA</t>
  </si>
  <si>
    <t>PT BANK DBS INDONESIA</t>
  </si>
  <si>
    <t>PT BANK RESONA PERDANIA</t>
  </si>
  <si>
    <t>PT BANK MIZUHO INDONESIA</t>
  </si>
  <si>
    <t>STANDARD CHARTERED BANK</t>
  </si>
  <si>
    <t>PT BANK CAPITAL INDONESIA, Tbk</t>
  </si>
  <si>
    <t>PT BANK BNP PARIBAS INDONESIA</t>
  </si>
  <si>
    <t>PT BANK ANZ INDONESIA</t>
  </si>
  <si>
    <t>DEUTSCHE BANK AG</t>
  </si>
  <si>
    <t>BANK OF CHINA HONGKONG LIMITED</t>
  </si>
  <si>
    <t>PT BANK BUMI ARTA, Tbk</t>
  </si>
  <si>
    <t>PT BANK HSBC INDONESIA</t>
  </si>
  <si>
    <t>PT BANK RABOBANK INTERNATIONAL INDONESIA</t>
  </si>
  <si>
    <t>PT BANK J TRUST INDONESIA, Tbk</t>
  </si>
  <si>
    <t>PT BANK MAYAPADA INTERNATIONAL, Tbk</t>
  </si>
  <si>
    <t>PT BPD JAWA BARAT DAN BANTEN, Tbk</t>
  </si>
  <si>
    <t>PT BPD DKI</t>
  </si>
  <si>
    <t>PT BPD DAERAH ISTIMEWA YOGYAKARTA</t>
  </si>
  <si>
    <t>PT BPD JAWA TENGAH</t>
  </si>
  <si>
    <t>PT BPD JAWA TIMUR, Tbk</t>
  </si>
  <si>
    <t>PT BPD JAMBI</t>
  </si>
  <si>
    <t>PT BPD SUMATERA UTARA</t>
  </si>
  <si>
    <t>PT BPD SUMATERA BARAT</t>
  </si>
  <si>
    <t>PT BPD RIAU KEPRI</t>
  </si>
  <si>
    <t>PT BPD SUMATERA SELATAN DAN BANGKA BELITUNG</t>
  </si>
  <si>
    <t>PT BPD LAMPUNG</t>
  </si>
  <si>
    <t>PT BPD KALIMANTAN SELATAN</t>
  </si>
  <si>
    <t>PT BPD KALIMANTAN BARAT</t>
  </si>
  <si>
    <t>PT BPD KALIMANTAN TIMUR DAN KALIMANTAN UTARA</t>
  </si>
  <si>
    <t>PT BPD KALIMANTAN TENGAH</t>
  </si>
  <si>
    <t>PT BPD SULAWESI SELATAN DAN SULAWESI BARAT</t>
  </si>
  <si>
    <t>PT BPD SULAWESI UTARA DAN GORONTALO</t>
  </si>
  <si>
    <t xml:space="preserve">  PT BPD NUSA TENGGARA BARAT</t>
  </si>
  <si>
    <t>PT BPD BALI</t>
  </si>
  <si>
    <t>PT BPD NUSA TENGGARA TIMUR</t>
  </si>
  <si>
    <t>PT BPD MALUKU DAN MALUKU UTARA</t>
  </si>
  <si>
    <t>PT BPD PAPUA</t>
  </si>
  <si>
    <t>PT BPD BENGKULU</t>
  </si>
  <si>
    <t>PT BPD SULAWESI TENGAH</t>
  </si>
  <si>
    <t>PT BPD SULAWESI TENGGARA</t>
  </si>
  <si>
    <t>PT BANK PEMBANGUNAN DAERAH BANTEN</t>
  </si>
  <si>
    <t>PT BANK NUSANTARA PARAHYANGAN, Tbk</t>
  </si>
  <si>
    <t>PT BANK OF INDIA INDONESIA, Tbk</t>
  </si>
  <si>
    <t>PT BANK MESTIKA DHARMA, Tbk</t>
  </si>
  <si>
    <t>PT BANK SHINHAN INDONESIA</t>
  </si>
  <si>
    <t>PT BANK SINARMAS, Tbk</t>
  </si>
  <si>
    <t>PT BANK MASPION INDONESIA, Tbk</t>
  </si>
  <si>
    <t>PT BANK GANESHA</t>
  </si>
  <si>
    <t>PT BANK ICBC INDONESIA</t>
  </si>
  <si>
    <t>PT BANK QNB INDONESIA, Tbk</t>
  </si>
  <si>
    <t>PT BANK TABUNGAN NEGARA (PERSERO), Tbk</t>
  </si>
  <si>
    <t>PT BANK WOORI SAUDARA INDONESIA 1906, Tbk</t>
  </si>
  <si>
    <t>PT BANK TABUNGAN PENSIUNAN NASIONAL, Tbk</t>
  </si>
  <si>
    <t>PT BANK MEGA, Tbk</t>
  </si>
  <si>
    <t>PT BANK BUKOPIN, Tbk</t>
  </si>
  <si>
    <t>PT BANK BISNIS INTERNASIONAL</t>
  </si>
  <si>
    <t>PT BANK OKE INDONESIA</t>
  </si>
  <si>
    <t>PT BANK JASA JAKARTA</t>
  </si>
  <si>
    <t>PT BANK KEB HANA INDONESIA</t>
  </si>
  <si>
    <t>PT BANK MNC INTERNASIONAL, Tbk</t>
  </si>
  <si>
    <t>PT BANK YUDHA BHAKTI, Tbk</t>
  </si>
  <si>
    <t>PT BANK MITRANIAGA, Tbk</t>
  </si>
  <si>
    <t>PT BANK RAKYAT INDONESIA AGRONIAGA, Tbk</t>
  </si>
  <si>
    <t>PT BANK SBI INDONESIA</t>
  </si>
  <si>
    <t>PT BANK ROYAL INDONESIA</t>
  </si>
  <si>
    <t>PT BANK NATIONALNOBU, Tbk</t>
  </si>
  <si>
    <t>PT BANK INA PERDANA, Tbk</t>
  </si>
  <si>
    <t>PT PRIMA MASTER BANK</t>
  </si>
  <si>
    <t>PT BANK SAHABAT SAMPOERNA</t>
  </si>
  <si>
    <t>PT BANK DINAR INDONESIA, Tbk</t>
  </si>
  <si>
    <t>PT BANK AMAR INDONESIA</t>
  </si>
  <si>
    <t>PT BANK KESEJAHTERAAN EKONOMI</t>
  </si>
  <si>
    <t>PT BANK ARTOS INDONESIA</t>
  </si>
  <si>
    <t>PT BANK MULTIARTA SENTOSA</t>
  </si>
  <si>
    <t>PT BANK MAYORA</t>
  </si>
  <si>
    <t>PT BANK INDEX SELINDO</t>
  </si>
  <si>
    <t>PT BANK FAMA INTERNASIONAL</t>
  </si>
  <si>
    <t>PT BANK MANDIRI TASPEN</t>
  </si>
  <si>
    <t>PT BANK VICTORIA INTERNATIONAL, Tbk</t>
  </si>
  <si>
    <t>PT BANK HARDA INTERNASIONAL</t>
  </si>
  <si>
    <t>PT BANK AGRIS, Tbk</t>
  </si>
  <si>
    <t>PT BANK CTBC INDONESIA</t>
  </si>
  <si>
    <t>PT BANK COMMONWEALTH</t>
  </si>
  <si>
    <t>Data SBDK Agustus 2018</t>
  </si>
  <si>
    <t>8</t>
  </si>
  <si>
    <t>Data SBDK September 2018</t>
  </si>
  <si>
    <t>9</t>
  </si>
  <si>
    <t>Data SBDK Oktober 2018</t>
  </si>
  <si>
    <t>10</t>
  </si>
  <si>
    <t>-</t>
  </si>
  <si>
    <t>Data SBDK November 2018</t>
  </si>
  <si>
    <t>11</t>
  </si>
  <si>
    <t>Data SBDK Desember 2018</t>
  </si>
  <si>
    <t>12</t>
  </si>
  <si>
    <t>Data SBDK Januari 2019</t>
  </si>
  <si>
    <t>2019</t>
  </si>
  <si>
    <t>1</t>
  </si>
  <si>
    <t>Data SBDK Februari 2019</t>
  </si>
  <si>
    <t>2</t>
  </si>
  <si>
    <t>Data SBDK Maret 2019</t>
  </si>
  <si>
    <t>PT BANK BTPN, Tbk</t>
  </si>
  <si>
    <t>Data SBDK April 2019</t>
  </si>
  <si>
    <t>Data SBDK Mei 2019</t>
  </si>
  <si>
    <t>Data SBDK Juni 2019</t>
  </si>
  <si>
    <t>Juni 2019</t>
  </si>
  <si>
    <t>Juli 2019</t>
  </si>
  <si>
    <t>Data SBDK Juli 2019</t>
  </si>
  <si>
    <t>Data SBDK Agustus 2019</t>
  </si>
  <si>
    <t>selisih</t>
  </si>
  <si>
    <t>Agustus 2019</t>
  </si>
  <si>
    <t>September 2019</t>
  </si>
  <si>
    <t>Keterangan</t>
  </si>
  <si>
    <t xml:space="preserve">   PT BANK BUKOPIN, Tbk</t>
  </si>
  <si>
    <t>Merger dengan Danamon</t>
  </si>
  <si>
    <t>Data SBDK September 2019</t>
  </si>
  <si>
    <t xml:space="preserve">   PT BANK HSBC INDONESIA</t>
  </si>
  <si>
    <t>Data SBDK Oktober 2019</t>
  </si>
  <si>
    <t xml:space="preserve"> Oktober 2019</t>
  </si>
  <si>
    <t>* PT Bank Nusantara Parahyangan Merger dengan Danamon</t>
  </si>
  <si>
    <t>PT BANK PANIN INDONESIA, Tbk</t>
  </si>
  <si>
    <t>Data SBDK November 2019</t>
  </si>
  <si>
    <t xml:space="preserve"> November 2019</t>
  </si>
  <si>
    <t>MIN</t>
  </si>
  <si>
    <t>MAX</t>
  </si>
  <si>
    <t>AVERAGE</t>
  </si>
  <si>
    <t>PT BANK MAYBANK INDONESIA, Tbk*)</t>
  </si>
  <si>
    <t>Data SBDK Desember 2019</t>
  </si>
  <si>
    <t xml:space="preserve"> Desember 2019</t>
  </si>
  <si>
    <t>PT BANK IBK INDONESIA, Tbk *)</t>
  </si>
  <si>
    <t>*) Per Desember PT IBK Indonesia, Tbk (d/h PT Bank Agris, Tbk) telah merger operasional dengan PT Bank Mitraniaga, Tbk</t>
  </si>
  <si>
    <t>Data SBDK Januari 2020</t>
  </si>
  <si>
    <t xml:space="preserve">  Januari 2020</t>
  </si>
  <si>
    <t>Data SBDK Februari  2020</t>
  </si>
  <si>
    <t xml:space="preserve">  Februari  2020</t>
  </si>
  <si>
    <t>Data SBDK  Maret 2020</t>
  </si>
  <si>
    <t xml:space="preserve">  Maret 2020</t>
  </si>
  <si>
    <t>PT BANK ROYAL INDONESIA**)</t>
  </si>
  <si>
    <t>Data SBDK April  2020</t>
  </si>
  <si>
    <t xml:space="preserve"> April  2020</t>
  </si>
  <si>
    <t>**) Koreksi Data SBDK PT Bank Royal Indonesia berdasarkan Email Tanggal 6 Juni 2020 dari DIP</t>
  </si>
  <si>
    <t>**)Perubahan nama bank dari PT Bank Royal Indonesia menjadi PT Bank Digital BCA  sejak bulan Mei 2020 (berdasarkan KEP-92/PB.1/2020 Tgl 13-05-2020)</t>
  </si>
  <si>
    <t xml:space="preserve"> </t>
  </si>
  <si>
    <t>***) Perubahan nama bank dari PT Bank Artos Indonesia menjadi PT Bank Jago Tbk  sejak bulan Mei 2020 (berdasarkan KEP-95/PB.1/2020 Tgl 27-05-2020)</t>
  </si>
  <si>
    <t>PT BANK ARTOS INDONESIA ***)</t>
  </si>
  <si>
    <t>PT BANK JAGO, Tbk ***)</t>
  </si>
  <si>
    <t xml:space="preserve"> Juni  2020</t>
  </si>
  <si>
    <t>PT BANK DIGITAL BCA **)</t>
  </si>
  <si>
    <t>Rata-rata</t>
  </si>
  <si>
    <t>Terendah</t>
  </si>
  <si>
    <t>Tertinggi</t>
  </si>
  <si>
    <t>DATA SBDK</t>
  </si>
  <si>
    <t>Mei 2020</t>
  </si>
  <si>
    <t xml:space="preserve"> Juli  2020</t>
  </si>
  <si>
    <t xml:space="preserve"> Agustus 2020</t>
  </si>
  <si>
    <t xml:space="preserve"> September 2020</t>
  </si>
  <si>
    <t xml:space="preserve"> Oktober 2020</t>
  </si>
  <si>
    <t>*) Per September 2020 PT Rabobank International Indonesia berubah nama menjadi PT Bank Interim Indonesia sesuai dengan KEP-126/PB.1/2020 Tgl 22 September 2020.</t>
  </si>
  <si>
    <t xml:space="preserve">PT BANK DIGITAL BCA </t>
  </si>
  <si>
    <t xml:space="preserve">PT BANK JAGO, Tbk </t>
  </si>
  <si>
    <t>PT BANK INTERIM INDONESIA*)</t>
  </si>
  <si>
    <t xml:space="preserve">PT BANK IBK INDONESIA, Tbk </t>
  </si>
  <si>
    <t xml:space="preserve"> November 2020</t>
  </si>
  <si>
    <t>10,25</t>
  </si>
  <si>
    <t>9,62</t>
  </si>
  <si>
    <t>13,99</t>
  </si>
  <si>
    <t>8,40</t>
  </si>
  <si>
    <t>10,30</t>
  </si>
  <si>
    <t xml:space="preserve"> Desember 2020</t>
  </si>
  <si>
    <t xml:space="preserve">*) PT Bank Interim Indonesia melakukan Penggabungan  ke dalam PT Bank BCA Syariah sesuai KEP - 182/D.03/2020 tanggal  8 Desember 2020
</t>
  </si>
  <si>
    <t xml:space="preserve">Suku Bunga Dasar Kredit Bank Umum Konvensional di Indonesia </t>
  </si>
  <si>
    <t>Januari 2021</t>
  </si>
  <si>
    <t>(1)</t>
  </si>
  <si>
    <t>(2)</t>
  </si>
  <si>
    <t>(3)</t>
  </si>
  <si>
    <t>(4)</t>
  </si>
  <si>
    <t>(5)</t>
  </si>
  <si>
    <t>(6)</t>
  </si>
  <si>
    <t>(7)</t>
  </si>
  <si>
    <t>Non KPR</t>
  </si>
  <si>
    <t xml:space="preserve">   Dalam Persen (%)</t>
  </si>
  <si>
    <t xml:space="preserve">Lanjutan </t>
  </si>
  <si>
    <t>Februari 2021</t>
  </si>
  <si>
    <t>Dalam Persen (%)</t>
  </si>
  <si>
    <t>Maret 2021</t>
  </si>
  <si>
    <t>April 2021</t>
  </si>
  <si>
    <t>Lanjutan</t>
  </si>
  <si>
    <t>Mei 2021</t>
  </si>
  <si>
    <t>5,86</t>
  </si>
  <si>
    <t>5,76</t>
  </si>
  <si>
    <t>14,70</t>
  </si>
  <si>
    <t>14,75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</si>
</sst>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(* #,##0_);_(* \(#,##0\);_(* &quot;-&quot;_);_(@_)"/>
    <numFmt numFmtId="165" formatCode="_(* #,##0.00_);_(* \(#,##0.00\);_(* &quot;-&quot;??_);_(@_)"/>
    <numFmt numFmtId="166" formatCode="_(* #,##0.00_);_(* \(#,##0.00\);_(* &quot;-&quot;_);_(@_)"/>
    <numFmt numFmtId="167" formatCode="#,##0.00_);\-#,##0.00"/>
    <numFmt numFmtId="168" formatCode="[$-10421]#,##0.00;\-#,##0.00"/>
    <numFmt numFmtId="169" formatCode="0.0"/>
  </numFmts>
  <fonts count="52">
    <font>
      <sz val="11"/>
      <color theme="1"/>
      <name val="Perpetua"/>
      <family val="2"/>
      <scheme val="minor"/>
    </font>
    <font>
      <sz val="11"/>
      <color theme="1"/>
      <name val="Perpetua"/>
      <family val="2"/>
      <scheme val="minor"/>
    </font>
    <font>
      <b/>
      <sz val="11"/>
      <color theme="1"/>
      <name val="Bookman Old Style"/>
      <family val="1"/>
    </font>
    <font>
      <sz val="11"/>
      <color theme="1"/>
      <name val="Bookman Old Style"/>
      <family val="1"/>
    </font>
    <font>
      <b/>
      <sz val="11"/>
      <color rgb="FFFFFFFF"/>
      <name val="Bookman Old Style"/>
      <family val="1"/>
    </font>
    <font>
      <sz val="9"/>
      <color theme="1"/>
      <name val="Bookman Old Style"/>
      <family val="1"/>
    </font>
    <font>
      <sz val="10"/>
      <color theme="1"/>
      <name val="Tahoma"/>
      <family val="2"/>
    </font>
    <font>
      <sz val="10"/>
      <color theme="1"/>
      <name val="Bookman Old Style"/>
      <family val="1"/>
    </font>
    <font>
      <sz val="9"/>
      <name val="Bookman Old Style"/>
      <family val="1"/>
    </font>
    <font>
      <sz val="11"/>
      <name val="Bookman Old Style"/>
      <family val="1"/>
    </font>
    <font>
      <sz val="8"/>
      <color rgb="FF000000"/>
      <name val="Century Gothic"/>
      <family val="2"/>
    </font>
    <font>
      <sz val="11"/>
      <name val="Calibri"/>
      <family val="2"/>
    </font>
    <font>
      <b/>
      <sz val="9"/>
      <color theme="1"/>
      <name val="Bookman Old Style"/>
      <family val="1"/>
    </font>
    <font>
      <b/>
      <sz val="9"/>
      <color rgb="FFFFFFFF"/>
      <name val="Bookman Old Style"/>
      <family val="1"/>
    </font>
    <font>
      <sz val="9"/>
      <color rgb="FF000000"/>
      <name val="Bookman Old Style"/>
      <family val="1"/>
    </font>
    <font>
      <sz val="8"/>
      <color rgb="FF000000"/>
      <name val="Bookman Old Style"/>
      <family val="1"/>
    </font>
    <font>
      <sz val="8"/>
      <color rgb="FF000000"/>
      <name val="Century Gothic"/>
      <family val="2"/>
    </font>
    <font>
      <sz val="9"/>
      <color theme="1"/>
      <name val="Perpetua"/>
      <family val="2"/>
      <scheme val="minor"/>
    </font>
    <font>
      <b/>
      <sz val="10"/>
      <color theme="1"/>
      <name val="Bookman Old Style"/>
      <family val="1"/>
    </font>
    <font>
      <sz val="9"/>
      <color rgb="FF000000"/>
      <name val="Calibri"/>
      <family val="2"/>
    </font>
    <font>
      <sz val="9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name val="Perpetua"/>
      <family val="2"/>
      <scheme val="minor"/>
    </font>
    <font>
      <sz val="9"/>
      <name val="Dialog"/>
    </font>
    <font>
      <sz val="11"/>
      <name val="Dialog"/>
    </font>
    <font>
      <b/>
      <sz val="14"/>
      <color theme="1"/>
      <name val="Bookman Old Style"/>
      <family val="1"/>
    </font>
    <font>
      <sz val="9"/>
      <color theme="0"/>
      <name val="Bookman Old Style"/>
      <family val="1"/>
    </font>
    <font>
      <sz val="11"/>
      <color theme="0"/>
      <name val="Perpetua"/>
      <family val="2"/>
      <scheme val="minor"/>
    </font>
    <font>
      <b/>
      <sz val="12"/>
      <color theme="1"/>
      <name val="Perpetua"/>
      <family val="1"/>
    </font>
    <font>
      <sz val="12"/>
      <color theme="1"/>
      <name val="Perpetua"/>
      <family val="1"/>
    </font>
    <font>
      <b/>
      <sz val="12"/>
      <color rgb="FFFFFFFF"/>
      <name val="Perpetua"/>
      <family val="1"/>
    </font>
    <font>
      <sz val="12"/>
      <name val="Perpetua"/>
      <family val="1"/>
    </font>
    <font>
      <sz val="12"/>
      <color theme="0"/>
      <name val="Perpetua"/>
      <family val="1"/>
    </font>
    <font>
      <b/>
      <sz val="16"/>
      <color theme="1"/>
      <name val="Perpetua"/>
      <family val="1"/>
    </font>
    <font>
      <b/>
      <sz val="18"/>
      <color theme="1"/>
      <name val="Perpetua"/>
      <family val="1"/>
    </font>
    <font>
      <sz val="10"/>
      <name val="Dialog"/>
    </font>
    <font>
      <b/>
      <sz val="10"/>
      <name val="Dialog"/>
    </font>
    <font>
      <sz val="9"/>
      <color theme="0"/>
      <name val="Perpetua"/>
      <family val="1"/>
    </font>
    <font>
      <sz val="9"/>
      <color theme="1"/>
      <name val="Perpetua"/>
      <family val="1"/>
    </font>
    <font>
      <b/>
      <sz val="9"/>
      <name val="Bookman Old Style"/>
      <family val="1"/>
    </font>
    <font>
      <b/>
      <sz val="18"/>
      <color theme="1"/>
      <name val="Perpetua"/>
      <family val="1"/>
      <scheme val="minor"/>
    </font>
    <font>
      <sz val="12"/>
      <color theme="1"/>
      <name val="Perpetua"/>
      <family val="1"/>
      <scheme val="minor"/>
    </font>
    <font>
      <b/>
      <sz val="16"/>
      <color theme="1"/>
      <name val="Perpetua"/>
      <family val="1"/>
      <scheme val="minor"/>
    </font>
    <font>
      <b/>
      <sz val="12"/>
      <color theme="1"/>
      <name val="Perpetua"/>
      <family val="1"/>
      <scheme val="minor"/>
    </font>
    <font>
      <b/>
      <sz val="12"/>
      <color rgb="FFFFFFFF"/>
      <name val="Perpetua"/>
      <family val="1"/>
      <scheme val="minor"/>
    </font>
    <font>
      <sz val="10"/>
      <name val="Perpetua"/>
      <family val="1"/>
      <scheme val="minor"/>
    </font>
    <font>
      <sz val="12"/>
      <name val="Perpetua"/>
      <family val="1"/>
      <scheme val="minor"/>
    </font>
    <font>
      <b/>
      <sz val="9"/>
      <name val="Perpetua"/>
      <family val="1"/>
      <scheme val="minor"/>
    </font>
    <font>
      <sz val="9"/>
      <color theme="1"/>
      <name val="Perpetua"/>
      <family val="1"/>
      <scheme val="minor"/>
    </font>
    <font>
      <sz val="9"/>
      <name val="Perpetua"/>
      <family val="1"/>
      <scheme val="minor"/>
    </font>
    <font>
      <b/>
      <sz val="12"/>
      <name val="Perpetua"/>
      <family val="1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B03A3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7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rgb="FF3A3A3A"/>
      </bottom>
      <diagonal/>
    </border>
    <border>
      <left/>
      <right style="medium">
        <color rgb="FF3A3A3A"/>
      </right>
      <top style="medium">
        <color indexed="64"/>
      </top>
      <bottom style="medium">
        <color rgb="FF3A3A3A"/>
      </bottom>
      <diagonal/>
    </border>
    <border>
      <left style="medium">
        <color rgb="FF3A3A3A"/>
      </left>
      <right style="medium">
        <color rgb="FF3A3A3A"/>
      </right>
      <top style="medium">
        <color indexed="64"/>
      </top>
      <bottom style="medium">
        <color rgb="FF3A3A3A"/>
      </bottom>
      <diagonal/>
    </border>
    <border>
      <left style="medium">
        <color rgb="FF3A3A3A"/>
      </left>
      <right style="medium">
        <color indexed="64"/>
      </right>
      <top style="medium">
        <color indexed="64"/>
      </top>
      <bottom style="medium">
        <color rgb="FF3A3A3A"/>
      </bottom>
      <diagonal/>
    </border>
    <border>
      <left style="medium">
        <color indexed="64"/>
      </left>
      <right style="thin">
        <color indexed="64"/>
      </right>
      <top/>
      <bottom style="medium">
        <color rgb="FF666666"/>
      </bottom>
      <diagonal/>
    </border>
    <border>
      <left/>
      <right style="medium">
        <color rgb="FF666666"/>
      </right>
      <top/>
      <bottom style="medium">
        <color rgb="FF666666"/>
      </bottom>
      <diagonal/>
    </border>
    <border>
      <left/>
      <right style="medium">
        <color indexed="64"/>
      </right>
      <top/>
      <bottom style="medium">
        <color rgb="FF66666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666666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D3D3D3"/>
      </right>
      <top style="thin">
        <color rgb="FFD3D3D3"/>
      </top>
      <bottom style="thin">
        <color indexed="6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indexed="64"/>
      </bottom>
      <diagonal/>
    </border>
    <border>
      <left style="thin">
        <color rgb="FFD3D3D3"/>
      </left>
      <right style="medium">
        <color indexed="64"/>
      </right>
      <top style="thin">
        <color rgb="FFD3D3D3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76">
    <xf numFmtId="0" fontId="0" fillId="0" borderId="0" xfId="0"/>
    <xf numFmtId="0" fontId="3" fillId="0" borderId="0" xfId="0" applyFont="1"/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49" fontId="5" fillId="0" borderId="5" xfId="0" applyNumberFormat="1" applyFont="1" applyFill="1" applyBorder="1" applyAlignment="1">
      <alignment horizontal="right" wrapText="1" indent="1"/>
    </xf>
    <xf numFmtId="49" fontId="5" fillId="0" borderId="6" xfId="0" applyNumberFormat="1" applyFont="1" applyFill="1" applyBorder="1" applyAlignment="1">
      <alignment horizontal="left" wrapText="1" indent="1"/>
    </xf>
    <xf numFmtId="49" fontId="5" fillId="0" borderId="6" xfId="0" applyNumberFormat="1" applyFont="1" applyFill="1" applyBorder="1" applyAlignment="1">
      <alignment horizontal="center" wrapText="1"/>
    </xf>
    <xf numFmtId="166" fontId="5" fillId="0" borderId="6" xfId="1" applyNumberFormat="1" applyFont="1" applyFill="1" applyBorder="1" applyAlignment="1">
      <alignment horizontal="right" wrapText="1" indent="1"/>
    </xf>
    <xf numFmtId="166" fontId="5" fillId="0" borderId="7" xfId="1" applyNumberFormat="1" applyFont="1" applyFill="1" applyBorder="1" applyAlignment="1">
      <alignment horizontal="right" wrapText="1" indent="1"/>
    </xf>
    <xf numFmtId="0" fontId="6" fillId="0" borderId="0" xfId="0" applyFont="1" applyBorder="1" applyAlignment="1">
      <alignment horizontal="center"/>
    </xf>
    <xf numFmtId="0" fontId="7" fillId="0" borderId="8" xfId="1" applyNumberFormat="1" applyFont="1" applyBorder="1" applyAlignment="1">
      <alignment horizontal="left" vertical="center" wrapText="1"/>
    </xf>
    <xf numFmtId="49" fontId="5" fillId="0" borderId="9" xfId="0" applyNumberFormat="1" applyFont="1" applyFill="1" applyBorder="1" applyAlignment="1">
      <alignment horizontal="left" wrapText="1" indent="1"/>
    </xf>
    <xf numFmtId="49" fontId="5" fillId="0" borderId="9" xfId="0" applyNumberFormat="1" applyFont="1" applyFill="1" applyBorder="1" applyAlignment="1">
      <alignment horizontal="center" wrapText="1"/>
    </xf>
    <xf numFmtId="166" fontId="5" fillId="0" borderId="9" xfId="1" applyNumberFormat="1" applyFont="1" applyFill="1" applyBorder="1" applyAlignment="1">
      <alignment horizontal="right" wrapText="1" indent="1"/>
    </xf>
    <xf numFmtId="166" fontId="5" fillId="0" borderId="10" xfId="1" applyNumberFormat="1" applyFont="1" applyFill="1" applyBorder="1" applyAlignment="1">
      <alignment horizontal="right" wrapText="1" indent="1"/>
    </xf>
    <xf numFmtId="0" fontId="6" fillId="0" borderId="8" xfId="0" applyFont="1" applyBorder="1" applyAlignment="1">
      <alignment horizontal="center"/>
    </xf>
    <xf numFmtId="49" fontId="5" fillId="0" borderId="11" xfId="0" applyNumberFormat="1" applyFont="1" applyFill="1" applyBorder="1" applyAlignment="1">
      <alignment horizontal="right" wrapText="1" indent="1"/>
    </xf>
    <xf numFmtId="167" fontId="5" fillId="0" borderId="6" xfId="0" applyNumberFormat="1" applyFont="1" applyFill="1" applyBorder="1" applyAlignment="1">
      <alignment horizontal="right" wrapText="1" indent="1"/>
    </xf>
    <xf numFmtId="167" fontId="5" fillId="0" borderId="7" xfId="0" applyNumberFormat="1" applyFont="1" applyFill="1" applyBorder="1" applyAlignment="1">
      <alignment horizontal="right" wrapText="1" indent="1"/>
    </xf>
    <xf numFmtId="167" fontId="5" fillId="0" borderId="9" xfId="0" applyNumberFormat="1" applyFont="1" applyFill="1" applyBorder="1" applyAlignment="1">
      <alignment horizontal="right" wrapText="1" indent="1"/>
    </xf>
    <xf numFmtId="167" fontId="5" fillId="0" borderId="10" xfId="0" applyNumberFormat="1" applyFont="1" applyFill="1" applyBorder="1" applyAlignment="1">
      <alignment horizontal="right" wrapText="1" indent="1"/>
    </xf>
    <xf numFmtId="49" fontId="5" fillId="0" borderId="8" xfId="0" applyNumberFormat="1" applyFont="1" applyFill="1" applyBorder="1" applyAlignment="1">
      <alignment horizontal="left" wrapText="1" indent="1"/>
    </xf>
    <xf numFmtId="166" fontId="5" fillId="0" borderId="8" xfId="1" applyNumberFormat="1" applyFont="1" applyFill="1" applyBorder="1" applyAlignment="1">
      <alignment horizontal="right" wrapText="1" indent="1"/>
    </xf>
    <xf numFmtId="49" fontId="5" fillId="0" borderId="12" xfId="0" applyNumberFormat="1" applyFont="1" applyFill="1" applyBorder="1" applyAlignment="1">
      <alignment horizontal="right" wrapText="1" indent="1"/>
    </xf>
    <xf numFmtId="166" fontId="5" fillId="0" borderId="13" xfId="1" applyNumberFormat="1" applyFont="1" applyFill="1" applyBorder="1" applyAlignment="1">
      <alignment horizontal="right" wrapText="1" indent="1"/>
    </xf>
    <xf numFmtId="49" fontId="5" fillId="0" borderId="14" xfId="0" applyNumberFormat="1" applyFont="1" applyFill="1" applyBorder="1" applyAlignment="1">
      <alignment horizontal="right" wrapText="1" indent="1"/>
    </xf>
    <xf numFmtId="49" fontId="5" fillId="0" borderId="15" xfId="0" applyNumberFormat="1" applyFont="1" applyFill="1" applyBorder="1" applyAlignment="1">
      <alignment horizontal="left" wrapText="1" indent="1"/>
    </xf>
    <xf numFmtId="166" fontId="5" fillId="0" borderId="15" xfId="1" applyNumberFormat="1" applyFont="1" applyFill="1" applyBorder="1" applyAlignment="1">
      <alignment horizontal="right" wrapText="1" indent="1"/>
    </xf>
    <xf numFmtId="166" fontId="5" fillId="0" borderId="16" xfId="1" applyNumberFormat="1" applyFont="1" applyFill="1" applyBorder="1" applyAlignment="1">
      <alignment horizontal="right" wrapText="1" indent="1"/>
    </xf>
    <xf numFmtId="0" fontId="3" fillId="3" borderId="0" xfId="0" applyFont="1" applyFill="1"/>
    <xf numFmtId="0" fontId="3" fillId="0" borderId="0" xfId="0" applyFont="1" applyFill="1"/>
    <xf numFmtId="49" fontId="8" fillId="0" borderId="12" xfId="0" applyNumberFormat="1" applyFont="1" applyFill="1" applyBorder="1" applyAlignment="1">
      <alignment horizontal="right" wrapText="1" indent="1"/>
    </xf>
    <xf numFmtId="49" fontId="8" fillId="0" borderId="8" xfId="0" applyNumberFormat="1" applyFont="1" applyFill="1" applyBorder="1" applyAlignment="1">
      <alignment horizontal="left" wrapText="1" indent="1"/>
    </xf>
    <xf numFmtId="166" fontId="8" fillId="0" borderId="8" xfId="1" applyNumberFormat="1" applyFont="1" applyFill="1" applyBorder="1" applyAlignment="1">
      <alignment horizontal="right" wrapText="1" indent="1"/>
    </xf>
    <xf numFmtId="166" fontId="8" fillId="0" borderId="13" xfId="1" applyNumberFormat="1" applyFont="1" applyFill="1" applyBorder="1" applyAlignment="1">
      <alignment horizontal="right" wrapText="1" indent="1"/>
    </xf>
    <xf numFmtId="0" fontId="9" fillId="0" borderId="0" xfId="0" applyFont="1" applyFill="1"/>
    <xf numFmtId="0" fontId="4" fillId="2" borderId="17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166" fontId="3" fillId="0" borderId="0" xfId="0" applyNumberFormat="1" applyFont="1"/>
    <xf numFmtId="166" fontId="3" fillId="0" borderId="0" xfId="0" applyNumberFormat="1" applyFont="1" applyFill="1"/>
    <xf numFmtId="49" fontId="5" fillId="0" borderId="8" xfId="0" applyNumberFormat="1" applyFont="1" applyFill="1" applyBorder="1" applyAlignment="1">
      <alignment horizontal="center" wrapText="1"/>
    </xf>
    <xf numFmtId="49" fontId="8" fillId="0" borderId="8" xfId="0" applyNumberFormat="1" applyFont="1" applyFill="1" applyBorder="1" applyAlignment="1">
      <alignment horizontal="center" wrapText="1"/>
    </xf>
    <xf numFmtId="49" fontId="5" fillId="0" borderId="15" xfId="0" applyNumberFormat="1" applyFont="1" applyFill="1" applyBorder="1" applyAlignment="1">
      <alignment horizontal="center" wrapText="1"/>
    </xf>
    <xf numFmtId="166" fontId="5" fillId="3" borderId="8" xfId="1" applyNumberFormat="1" applyFont="1" applyFill="1" applyBorder="1" applyAlignment="1">
      <alignment horizontal="right" vertical="center" wrapText="1"/>
    </xf>
    <xf numFmtId="166" fontId="5" fillId="3" borderId="13" xfId="1" applyNumberFormat="1" applyFont="1" applyFill="1" applyBorder="1" applyAlignment="1">
      <alignment horizontal="right" vertical="center" wrapText="1"/>
    </xf>
    <xf numFmtId="49" fontId="5" fillId="0" borderId="12" xfId="0" applyNumberFormat="1" applyFont="1" applyFill="1" applyBorder="1" applyAlignment="1">
      <alignment horizontal="center" vertical="center" wrapText="1"/>
    </xf>
    <xf numFmtId="168" fontId="10" fillId="0" borderId="21" xfId="0" applyNumberFormat="1" applyFont="1" applyFill="1" applyBorder="1" applyAlignment="1">
      <alignment horizontal="right" vertical="top" wrapText="1" readingOrder="1"/>
    </xf>
    <xf numFmtId="168" fontId="10" fillId="0" borderId="21" xfId="0" applyNumberFormat="1" applyFont="1" applyFill="1" applyBorder="1" applyAlignment="1">
      <alignment horizontal="right" vertical="top" wrapText="1" readingOrder="1"/>
    </xf>
    <xf numFmtId="0" fontId="11" fillId="0" borderId="22" xfId="0" applyNumberFormat="1" applyFont="1" applyFill="1" applyBorder="1" applyAlignment="1">
      <alignment vertical="top" wrapText="1"/>
    </xf>
    <xf numFmtId="0" fontId="11" fillId="0" borderId="23" xfId="0" applyNumberFormat="1" applyFont="1" applyFill="1" applyBorder="1" applyAlignment="1">
      <alignment vertical="top" wrapText="1"/>
    </xf>
    <xf numFmtId="49" fontId="5" fillId="0" borderId="8" xfId="0" applyNumberFormat="1" applyFont="1" applyFill="1" applyBorder="1" applyAlignment="1">
      <alignment horizontal="left" vertical="center" wrapText="1"/>
    </xf>
    <xf numFmtId="166" fontId="5" fillId="0" borderId="8" xfId="1" applyNumberFormat="1" applyFont="1" applyFill="1" applyBorder="1" applyAlignment="1">
      <alignment horizontal="right" vertical="center" wrapText="1" indent="1"/>
    </xf>
    <xf numFmtId="166" fontId="5" fillId="0" borderId="25" xfId="1" applyNumberFormat="1" applyFont="1" applyFill="1" applyBorder="1" applyAlignment="1">
      <alignment horizontal="right" wrapText="1" indent="1"/>
    </xf>
    <xf numFmtId="166" fontId="8" fillId="0" borderId="25" xfId="1" applyNumberFormat="1" applyFont="1" applyFill="1" applyBorder="1" applyAlignment="1">
      <alignment horizontal="right" wrapText="1" indent="1"/>
    </xf>
    <xf numFmtId="166" fontId="5" fillId="0" borderId="26" xfId="1" applyNumberFormat="1" applyFont="1" applyFill="1" applyBorder="1" applyAlignment="1">
      <alignment horizontal="right" wrapText="1" indent="1"/>
    </xf>
    <xf numFmtId="166" fontId="5" fillId="0" borderId="25" xfId="1" applyNumberFormat="1" applyFont="1" applyFill="1" applyBorder="1" applyAlignment="1">
      <alignment horizontal="right" vertical="center" wrapText="1"/>
    </xf>
    <xf numFmtId="166" fontId="5" fillId="0" borderId="8" xfId="1" applyNumberFormat="1" applyFont="1" applyFill="1" applyBorder="1" applyAlignment="1">
      <alignment horizontal="right" vertical="center" wrapText="1"/>
    </xf>
    <xf numFmtId="166" fontId="5" fillId="0" borderId="13" xfId="1" applyNumberFormat="1" applyFont="1" applyFill="1" applyBorder="1" applyAlignment="1">
      <alignment horizontal="right" vertical="center" wrapText="1"/>
    </xf>
    <xf numFmtId="49" fontId="8" fillId="0" borderId="8" xfId="0" applyNumberFormat="1" applyFont="1" applyFill="1" applyBorder="1" applyAlignment="1">
      <alignment horizontal="left" vertical="center" wrapText="1"/>
    </xf>
    <xf numFmtId="166" fontId="8" fillId="0" borderId="25" xfId="1" applyNumberFormat="1" applyFont="1" applyFill="1" applyBorder="1" applyAlignment="1">
      <alignment horizontal="right" vertical="center" wrapText="1"/>
    </xf>
    <xf numFmtId="166" fontId="8" fillId="0" borderId="8" xfId="1" applyNumberFormat="1" applyFont="1" applyFill="1" applyBorder="1" applyAlignment="1">
      <alignment horizontal="right" vertical="center" wrapText="1"/>
    </xf>
    <xf numFmtId="166" fontId="8" fillId="0" borderId="13" xfId="1" applyNumberFormat="1" applyFont="1" applyFill="1" applyBorder="1" applyAlignment="1">
      <alignment horizontal="right" vertical="center" wrapText="1"/>
    </xf>
    <xf numFmtId="49" fontId="5" fillId="0" borderId="15" xfId="0" applyNumberFormat="1" applyFont="1" applyFill="1" applyBorder="1" applyAlignment="1">
      <alignment horizontal="left" vertical="center" wrapText="1"/>
    </xf>
    <xf numFmtId="166" fontId="5" fillId="0" borderId="26" xfId="1" applyNumberFormat="1" applyFont="1" applyFill="1" applyBorder="1" applyAlignment="1">
      <alignment horizontal="right" vertical="center" wrapText="1"/>
    </xf>
    <xf numFmtId="166" fontId="5" fillId="0" borderId="15" xfId="1" applyNumberFormat="1" applyFont="1" applyFill="1" applyBorder="1" applyAlignment="1">
      <alignment horizontal="right" vertical="center" wrapText="1"/>
    </xf>
    <xf numFmtId="166" fontId="5" fillId="0" borderId="16" xfId="1" applyNumberFormat="1" applyFont="1" applyFill="1" applyBorder="1" applyAlignment="1">
      <alignment horizontal="right" vertical="center" wrapText="1"/>
    </xf>
    <xf numFmtId="49" fontId="5" fillId="0" borderId="8" xfId="0" applyNumberFormat="1" applyFont="1" applyFill="1" applyBorder="1" applyAlignment="1">
      <alignment horizontal="center" vertical="center" wrapText="1"/>
    </xf>
    <xf numFmtId="166" fontId="5" fillId="0" borderId="28" xfId="1" applyNumberFormat="1" applyFont="1" applyFill="1" applyBorder="1" applyAlignment="1">
      <alignment horizontal="right" vertical="center" wrapText="1"/>
    </xf>
    <xf numFmtId="166" fontId="5" fillId="3" borderId="28" xfId="1" applyNumberFormat="1" applyFont="1" applyFill="1" applyBorder="1" applyAlignment="1">
      <alignment horizontal="right" vertical="center" wrapText="1"/>
    </xf>
    <xf numFmtId="168" fontId="10" fillId="0" borderId="23" xfId="0" applyNumberFormat="1" applyFont="1" applyFill="1" applyBorder="1" applyAlignment="1">
      <alignment horizontal="right" vertical="top" wrapText="1" readingOrder="1"/>
    </xf>
    <xf numFmtId="49" fontId="5" fillId="0" borderId="8" xfId="0" applyNumberFormat="1" applyFont="1" applyFill="1" applyBorder="1" applyAlignment="1">
      <alignment horizontal="left" vertical="center" wrapText="1" indent="1"/>
    </xf>
    <xf numFmtId="166" fontId="5" fillId="0" borderId="8" xfId="1" applyNumberFormat="1" applyFont="1" applyFill="1" applyBorder="1" applyAlignment="1">
      <alignment horizontal="center" vertical="center" wrapText="1"/>
    </xf>
    <xf numFmtId="166" fontId="5" fillId="0" borderId="13" xfId="1" applyNumberFormat="1" applyFont="1" applyFill="1" applyBorder="1" applyAlignment="1">
      <alignment horizontal="center" vertical="center" wrapText="1"/>
    </xf>
    <xf numFmtId="166" fontId="8" fillId="0" borderId="8" xfId="1" applyNumberFormat="1" applyFont="1" applyFill="1" applyBorder="1" applyAlignment="1">
      <alignment horizontal="center" vertical="center" wrapText="1"/>
    </xf>
    <xf numFmtId="166" fontId="8" fillId="0" borderId="13" xfId="1" applyNumberFormat="1" applyFont="1" applyFill="1" applyBorder="1" applyAlignment="1">
      <alignment horizontal="center" vertical="center" wrapText="1"/>
    </xf>
    <xf numFmtId="166" fontId="5" fillId="0" borderId="15" xfId="1" applyNumberFormat="1" applyFont="1" applyFill="1" applyBorder="1" applyAlignment="1">
      <alignment horizontal="center" vertical="center" wrapText="1"/>
    </xf>
    <xf numFmtId="166" fontId="5" fillId="0" borderId="16" xfId="1" applyNumberFormat="1" applyFont="1" applyFill="1" applyBorder="1" applyAlignment="1">
      <alignment horizontal="center" vertical="center" wrapText="1"/>
    </xf>
    <xf numFmtId="166" fontId="3" fillId="0" borderId="0" xfId="0" applyNumberFormat="1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168" fontId="8" fillId="0" borderId="8" xfId="0" applyNumberFormat="1" applyFont="1" applyFill="1" applyBorder="1" applyAlignment="1">
      <alignment horizontal="right" vertical="top" wrapText="1" readingOrder="1"/>
    </xf>
    <xf numFmtId="168" fontId="8" fillId="0" borderId="8" xfId="0" applyNumberFormat="1" applyFont="1" applyFill="1" applyBorder="1" applyAlignment="1">
      <alignment vertical="top" wrapText="1" readingOrder="1"/>
    </xf>
    <xf numFmtId="0" fontId="8" fillId="0" borderId="8" xfId="0" applyNumberFormat="1" applyFont="1" applyFill="1" applyBorder="1" applyAlignment="1">
      <alignment vertical="top" wrapText="1"/>
    </xf>
    <xf numFmtId="0" fontId="12" fillId="0" borderId="0" xfId="0" applyFont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13" fillId="2" borderId="17" xfId="0" applyFont="1" applyFill="1" applyBorder="1" applyAlignment="1">
      <alignment horizontal="center" vertical="center" wrapText="1"/>
    </xf>
    <xf numFmtId="0" fontId="13" fillId="2" borderId="18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13" fillId="2" borderId="24" xfId="0" applyFont="1" applyFill="1" applyBorder="1" applyAlignment="1">
      <alignment horizontal="center" vertical="center" wrapText="1"/>
    </xf>
    <xf numFmtId="0" fontId="13" fillId="2" borderId="19" xfId="0" applyFont="1" applyFill="1" applyBorder="1" applyAlignment="1">
      <alignment horizontal="center" vertical="center" wrapText="1"/>
    </xf>
    <xf numFmtId="0" fontId="13" fillId="2" borderId="27" xfId="0" applyFont="1" applyFill="1" applyBorder="1" applyAlignment="1">
      <alignment horizontal="center" vertical="center" wrapText="1"/>
    </xf>
    <xf numFmtId="0" fontId="5" fillId="0" borderId="8" xfId="0" applyFont="1" applyBorder="1"/>
    <xf numFmtId="168" fontId="14" fillId="0" borderId="21" xfId="0" applyNumberFormat="1" applyFont="1" applyFill="1" applyBorder="1" applyAlignment="1">
      <alignment horizontal="right" vertical="top" wrapText="1" readingOrder="1"/>
    </xf>
    <xf numFmtId="0" fontId="8" fillId="0" borderId="22" xfId="0" applyNumberFormat="1" applyFont="1" applyFill="1" applyBorder="1" applyAlignment="1">
      <alignment vertical="top" wrapText="1"/>
    </xf>
    <xf numFmtId="0" fontId="8" fillId="0" borderId="23" xfId="0" applyNumberFormat="1" applyFont="1" applyFill="1" applyBorder="1" applyAlignment="1">
      <alignment vertical="top" wrapText="1"/>
    </xf>
    <xf numFmtId="168" fontId="14" fillId="0" borderId="8" xfId="0" applyNumberFormat="1" applyFont="1" applyFill="1" applyBorder="1" applyAlignment="1">
      <alignment horizontal="right" vertical="top" wrapText="1" readingOrder="1"/>
    </xf>
    <xf numFmtId="168" fontId="14" fillId="0" borderId="8" xfId="0" applyNumberFormat="1" applyFont="1" applyFill="1" applyBorder="1" applyAlignment="1">
      <alignment vertical="top" wrapText="1" readingOrder="1"/>
    </xf>
    <xf numFmtId="0" fontId="8" fillId="0" borderId="0" xfId="0" applyFont="1" applyFill="1" applyAlignment="1">
      <alignment vertical="center"/>
    </xf>
    <xf numFmtId="166" fontId="5" fillId="0" borderId="0" xfId="0" applyNumberFormat="1" applyFont="1" applyFill="1" applyAlignment="1">
      <alignment vertical="center"/>
    </xf>
    <xf numFmtId="166" fontId="5" fillId="0" borderId="0" xfId="0" applyNumberFormat="1" applyFont="1" applyAlignment="1">
      <alignment vertical="center"/>
    </xf>
    <xf numFmtId="166" fontId="5" fillId="0" borderId="15" xfId="3" applyNumberFormat="1" applyFont="1" applyFill="1" applyBorder="1" applyAlignment="1">
      <alignment horizontal="right" wrapText="1" indent="1"/>
    </xf>
    <xf numFmtId="168" fontId="15" fillId="0" borderId="8" xfId="0" applyNumberFormat="1" applyFont="1" applyFill="1" applyBorder="1" applyAlignment="1">
      <alignment horizontal="right" vertical="top" wrapText="1" readingOrder="1"/>
    </xf>
    <xf numFmtId="168" fontId="14" fillId="0" borderId="8" xfId="0" applyNumberFormat="1" applyFont="1" applyFill="1" applyBorder="1" applyAlignment="1">
      <alignment horizontal="right" vertical="center" wrapText="1" readingOrder="1"/>
    </xf>
    <xf numFmtId="165" fontId="5" fillId="0" borderId="8" xfId="2" applyFont="1" applyFill="1" applyBorder="1" applyAlignment="1">
      <alignment horizontal="center" vertical="top" wrapText="1"/>
    </xf>
    <xf numFmtId="168" fontId="15" fillId="0" borderId="13" xfId="0" applyNumberFormat="1" applyFont="1" applyFill="1" applyBorder="1" applyAlignment="1">
      <alignment horizontal="right" vertical="top" wrapText="1" readingOrder="1"/>
    </xf>
    <xf numFmtId="168" fontId="8" fillId="0" borderId="8" xfId="0" applyNumberFormat="1" applyFont="1" applyFill="1" applyBorder="1" applyAlignment="1">
      <alignment horizontal="right" vertical="center" wrapText="1" readingOrder="1"/>
    </xf>
    <xf numFmtId="168" fontId="8" fillId="0" borderId="13" xfId="0" applyNumberFormat="1" applyFont="1" applyFill="1" applyBorder="1" applyAlignment="1">
      <alignment horizontal="right" vertical="center" wrapText="1" readingOrder="1"/>
    </xf>
    <xf numFmtId="168" fontId="14" fillId="0" borderId="30" xfId="0" applyNumberFormat="1" applyFont="1" applyFill="1" applyBorder="1" applyAlignment="1">
      <alignment vertical="top" wrapText="1" readingOrder="1"/>
    </xf>
    <xf numFmtId="168" fontId="14" fillId="0" borderId="13" xfId="0" applyNumberFormat="1" applyFont="1" applyFill="1" applyBorder="1" applyAlignment="1">
      <alignment horizontal="right" vertical="top" wrapText="1" readingOrder="1"/>
    </xf>
    <xf numFmtId="168" fontId="8" fillId="0" borderId="8" xfId="0" applyNumberFormat="1" applyFont="1" applyFill="1" applyBorder="1" applyAlignment="1">
      <alignment horizontal="center" vertical="center" wrapText="1" readingOrder="1"/>
    </xf>
    <xf numFmtId="0" fontId="5" fillId="0" borderId="0" xfId="0" applyFont="1" applyFill="1"/>
    <xf numFmtId="0" fontId="5" fillId="0" borderId="0" xfId="0" applyFont="1"/>
    <xf numFmtId="0" fontId="8" fillId="0" borderId="0" xfId="0" applyFont="1" applyFill="1"/>
    <xf numFmtId="168" fontId="14" fillId="0" borderId="29" xfId="0" applyNumberFormat="1" applyFont="1" applyFill="1" applyBorder="1" applyAlignment="1">
      <alignment vertical="top" wrapText="1" readingOrder="1"/>
    </xf>
    <xf numFmtId="168" fontId="14" fillId="0" borderId="31" xfId="0" applyNumberFormat="1" applyFont="1" applyFill="1" applyBorder="1" applyAlignment="1">
      <alignment vertical="top" wrapText="1" readingOrder="1"/>
    </xf>
    <xf numFmtId="166" fontId="5" fillId="0" borderId="0" xfId="0" applyNumberFormat="1" applyFont="1" applyFill="1" applyAlignment="1">
      <alignment horizontal="center" vertical="center"/>
    </xf>
    <xf numFmtId="166" fontId="5" fillId="0" borderId="0" xfId="0" applyNumberFormat="1" applyFont="1" applyAlignment="1">
      <alignment horizontal="center" vertical="center"/>
    </xf>
    <xf numFmtId="168" fontId="8" fillId="0" borderId="13" xfId="0" applyNumberFormat="1" applyFont="1" applyFill="1" applyBorder="1" applyAlignment="1">
      <alignment horizontal="center" vertical="center" wrapText="1" readingOrder="1"/>
    </xf>
    <xf numFmtId="168" fontId="8" fillId="0" borderId="21" xfId="0" applyNumberFormat="1" applyFont="1" applyFill="1" applyBorder="1" applyAlignment="1">
      <alignment horizontal="right" vertical="top" wrapText="1" readingOrder="1"/>
    </xf>
    <xf numFmtId="0" fontId="12" fillId="0" borderId="0" xfId="0" applyFont="1" applyAlignment="1">
      <alignment horizontal="center"/>
    </xf>
    <xf numFmtId="166" fontId="5" fillId="0" borderId="0" xfId="1" applyNumberFormat="1" applyFont="1"/>
    <xf numFmtId="166" fontId="5" fillId="0" borderId="0" xfId="1" applyNumberFormat="1" applyFont="1" applyFill="1"/>
    <xf numFmtId="166" fontId="5" fillId="0" borderId="0" xfId="0" applyNumberFormat="1" applyFont="1" applyFill="1"/>
    <xf numFmtId="166" fontId="5" fillId="0" borderId="0" xfId="0" applyNumberFormat="1" applyFont="1"/>
    <xf numFmtId="49" fontId="5" fillId="0" borderId="14" xfId="0" applyNumberFormat="1" applyFont="1" applyFill="1" applyBorder="1" applyAlignment="1">
      <alignment horizontal="center" vertical="center" wrapText="1"/>
    </xf>
    <xf numFmtId="49" fontId="5" fillId="0" borderId="28" xfId="0" applyNumberFormat="1" applyFont="1" applyFill="1" applyBorder="1" applyAlignment="1">
      <alignment horizontal="left" vertical="center" wrapText="1"/>
    </xf>
    <xf numFmtId="49" fontId="8" fillId="0" borderId="28" xfId="0" applyNumberFormat="1" applyFont="1" applyFill="1" applyBorder="1" applyAlignment="1">
      <alignment horizontal="left" vertical="center" wrapText="1"/>
    </xf>
    <xf numFmtId="49" fontId="5" fillId="0" borderId="33" xfId="0" applyNumberFormat="1" applyFont="1" applyFill="1" applyBorder="1" applyAlignment="1">
      <alignment horizontal="left" vertical="center" wrapText="1"/>
    </xf>
    <xf numFmtId="0" fontId="8" fillId="0" borderId="25" xfId="0" applyNumberFormat="1" applyFont="1" applyFill="1" applyBorder="1" applyAlignment="1">
      <alignment vertical="top" wrapText="1"/>
    </xf>
    <xf numFmtId="0" fontId="5" fillId="4" borderId="0" xfId="0" applyFont="1" applyFill="1" applyAlignment="1">
      <alignment vertical="center"/>
    </xf>
    <xf numFmtId="4" fontId="13" fillId="2" borderId="18" xfId="0" applyNumberFormat="1" applyFont="1" applyFill="1" applyBorder="1" applyAlignment="1">
      <alignment horizontal="center" vertical="center" wrapText="1"/>
    </xf>
    <xf numFmtId="4" fontId="5" fillId="0" borderId="0" xfId="0" applyNumberFormat="1" applyFont="1" applyFill="1" applyAlignment="1">
      <alignment vertical="center"/>
    </xf>
    <xf numFmtId="4" fontId="5" fillId="0" borderId="0" xfId="0" applyNumberFormat="1" applyFont="1" applyAlignment="1">
      <alignment vertical="center"/>
    </xf>
    <xf numFmtId="4" fontId="5" fillId="0" borderId="8" xfId="0" applyNumberFormat="1" applyFont="1" applyBorder="1"/>
    <xf numFmtId="4" fontId="5" fillId="0" borderId="8" xfId="0" applyNumberFormat="1" applyFont="1" applyFill="1" applyBorder="1"/>
    <xf numFmtId="4" fontId="5" fillId="0" borderId="15" xfId="0" applyNumberFormat="1" applyFont="1" applyBorder="1"/>
    <xf numFmtId="168" fontId="16" fillId="0" borderId="23" xfId="0" applyNumberFormat="1" applyFont="1" applyFill="1" applyBorder="1" applyAlignment="1">
      <alignment horizontal="right" vertical="top" wrapText="1" readingOrder="1"/>
    </xf>
    <xf numFmtId="168" fontId="16" fillId="0" borderId="34" xfId="0" applyNumberFormat="1" applyFont="1" applyFill="1" applyBorder="1" applyAlignment="1">
      <alignment vertical="top" wrapText="1" readingOrder="1"/>
    </xf>
    <xf numFmtId="168" fontId="16" fillId="0" borderId="25" xfId="0" applyNumberFormat="1" applyFont="1" applyFill="1" applyBorder="1" applyAlignment="1">
      <alignment vertical="top" wrapText="1" readingOrder="1"/>
    </xf>
    <xf numFmtId="4" fontId="5" fillId="0" borderId="35" xfId="0" applyNumberFormat="1" applyFont="1" applyBorder="1" applyAlignment="1">
      <alignment vertical="center"/>
    </xf>
    <xf numFmtId="166" fontId="5" fillId="0" borderId="13" xfId="1" applyNumberFormat="1" applyFont="1" applyFill="1" applyBorder="1" applyAlignment="1">
      <alignment horizontal="left" vertical="center" wrapText="1"/>
    </xf>
    <xf numFmtId="0" fontId="12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166" fontId="5" fillId="5" borderId="25" xfId="1" applyNumberFormat="1" applyFont="1" applyFill="1" applyBorder="1" applyAlignment="1">
      <alignment horizontal="right" vertical="center" wrapText="1"/>
    </xf>
    <xf numFmtId="166" fontId="5" fillId="5" borderId="8" xfId="1" applyNumberFormat="1" applyFont="1" applyFill="1" applyBorder="1" applyAlignment="1">
      <alignment horizontal="right" vertical="center" wrapText="1"/>
    </xf>
    <xf numFmtId="166" fontId="5" fillId="5" borderId="13" xfId="1" applyNumberFormat="1" applyFont="1" applyFill="1" applyBorder="1" applyAlignment="1">
      <alignment horizontal="right" vertical="center" wrapText="1"/>
    </xf>
    <xf numFmtId="166" fontId="5" fillId="5" borderId="28" xfId="1" applyNumberFormat="1" applyFont="1" applyFill="1" applyBorder="1" applyAlignment="1">
      <alignment horizontal="right" vertical="center" wrapText="1"/>
    </xf>
    <xf numFmtId="0" fontId="12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4" fontId="14" fillId="0" borderId="8" xfId="0" applyNumberFormat="1" applyFont="1" applyFill="1" applyBorder="1" applyAlignment="1">
      <alignment horizontal="right" vertical="top" wrapText="1" readingOrder="1"/>
    </xf>
    <xf numFmtId="4" fontId="14" fillId="0" borderId="8" xfId="0" applyNumberFormat="1" applyFont="1" applyFill="1" applyBorder="1" applyAlignment="1">
      <alignment vertical="top" wrapText="1" readingOrder="1"/>
    </xf>
    <xf numFmtId="4" fontId="5" fillId="0" borderId="8" xfId="0" applyNumberFormat="1" applyFont="1" applyBorder="1" applyAlignment="1">
      <alignment vertical="center"/>
    </xf>
    <xf numFmtId="4" fontId="5" fillId="0" borderId="32" xfId="0" applyNumberFormat="1" applyFont="1" applyBorder="1"/>
    <xf numFmtId="4" fontId="5" fillId="0" borderId="8" xfId="1" applyNumberFormat="1" applyFont="1" applyFill="1" applyBorder="1" applyAlignment="1">
      <alignment wrapText="1"/>
    </xf>
    <xf numFmtId="4" fontId="8" fillId="0" borderId="8" xfId="0" applyNumberFormat="1" applyFont="1" applyFill="1" applyBorder="1" applyAlignment="1">
      <alignment horizontal="right" vertical="top" wrapText="1" readingOrder="1"/>
    </xf>
    <xf numFmtId="4" fontId="8" fillId="0" borderId="8" xfId="0" applyNumberFormat="1" applyFont="1" applyFill="1" applyBorder="1" applyAlignment="1">
      <alignment vertical="top" wrapText="1" readingOrder="1"/>
    </xf>
    <xf numFmtId="4" fontId="8" fillId="0" borderId="8" xfId="0" applyNumberFormat="1" applyFont="1" applyFill="1" applyBorder="1" applyAlignment="1">
      <alignment vertical="top" wrapText="1"/>
    </xf>
    <xf numFmtId="4" fontId="14" fillId="0" borderId="28" xfId="0" applyNumberFormat="1" applyFont="1" applyFill="1" applyBorder="1" applyAlignment="1">
      <alignment vertical="top" wrapText="1" readingOrder="1"/>
    </xf>
    <xf numFmtId="39" fontId="5" fillId="0" borderId="0" xfId="0" applyNumberFormat="1" applyFont="1" applyAlignment="1">
      <alignment vertical="center"/>
    </xf>
    <xf numFmtId="166" fontId="17" fillId="0" borderId="8" xfId="1" applyNumberFormat="1" applyFont="1" applyBorder="1"/>
    <xf numFmtId="166" fontId="17" fillId="0" borderId="15" xfId="1" applyNumberFormat="1" applyFont="1" applyBorder="1"/>
    <xf numFmtId="0" fontId="5" fillId="0" borderId="0" xfId="0" applyFont="1" applyAlignment="1">
      <alignment horizontal="right" vertical="center"/>
    </xf>
    <xf numFmtId="168" fontId="10" fillId="0" borderId="21" xfId="0" applyNumberFormat="1" applyFont="1" applyFill="1" applyBorder="1" applyAlignment="1">
      <alignment horizontal="right" vertical="top" wrapText="1" readingOrder="1"/>
    </xf>
    <xf numFmtId="0" fontId="11" fillId="0" borderId="23" xfId="0" applyNumberFormat="1" applyFont="1" applyFill="1" applyBorder="1" applyAlignment="1">
      <alignment vertical="top" wrapText="1"/>
    </xf>
    <xf numFmtId="168" fontId="19" fillId="0" borderId="8" xfId="0" applyNumberFormat="1" applyFont="1" applyFill="1" applyBorder="1" applyAlignment="1">
      <alignment horizontal="right" vertical="top" wrapText="1" readingOrder="1"/>
    </xf>
    <xf numFmtId="0" fontId="20" fillId="0" borderId="8" xfId="0" applyNumberFormat="1" applyFont="1" applyFill="1" applyBorder="1" applyAlignment="1">
      <alignment vertical="top" wrapText="1"/>
    </xf>
    <xf numFmtId="0" fontId="11" fillId="0" borderId="22" xfId="0" applyNumberFormat="1" applyFont="1" applyFill="1" applyBorder="1" applyAlignment="1">
      <alignment vertical="top" wrapText="1" readingOrder="1"/>
    </xf>
    <xf numFmtId="0" fontId="11" fillId="0" borderId="23" xfId="0" applyNumberFormat="1" applyFont="1" applyFill="1" applyBorder="1" applyAlignment="1">
      <alignment vertical="top" wrapText="1" readingOrder="1"/>
    </xf>
    <xf numFmtId="166" fontId="5" fillId="0" borderId="8" xfId="1" applyNumberFormat="1" applyFont="1" applyFill="1" applyBorder="1"/>
    <xf numFmtId="166" fontId="5" fillId="0" borderId="13" xfId="1" applyNumberFormat="1" applyFont="1" applyFill="1" applyBorder="1"/>
    <xf numFmtId="0" fontId="5" fillId="0" borderId="0" xfId="0" applyFont="1" applyAlignment="1">
      <alignment horizontal="left" vertical="center"/>
    </xf>
    <xf numFmtId="49" fontId="5" fillId="0" borderId="0" xfId="0" applyNumberFormat="1" applyFont="1" applyFill="1" applyBorder="1" applyAlignment="1">
      <alignment horizontal="center" vertical="center" wrapText="1"/>
    </xf>
    <xf numFmtId="166" fontId="5" fillId="0" borderId="0" xfId="1" applyNumberFormat="1" applyFont="1" applyFill="1" applyBorder="1" applyAlignment="1">
      <alignment horizontal="right" vertical="center" wrapText="1"/>
    </xf>
    <xf numFmtId="166" fontId="5" fillId="0" borderId="36" xfId="1" applyNumberFormat="1" applyFont="1" applyFill="1" applyBorder="1" applyAlignment="1">
      <alignment horizontal="right" vertical="center" wrapText="1"/>
    </xf>
    <xf numFmtId="4" fontId="13" fillId="2" borderId="18" xfId="0" applyNumberFormat="1" applyFont="1" applyFill="1" applyBorder="1" applyAlignment="1">
      <alignment horizontal="right" vertical="center" wrapText="1"/>
    </xf>
    <xf numFmtId="166" fontId="5" fillId="0" borderId="8" xfId="1" applyNumberFormat="1" applyFont="1" applyFill="1" applyBorder="1" applyAlignment="1">
      <alignment horizontal="right"/>
    </xf>
    <xf numFmtId="39" fontId="5" fillId="0" borderId="0" xfId="0" applyNumberFormat="1" applyFont="1" applyAlignment="1">
      <alignment horizontal="right" vertical="center"/>
    </xf>
    <xf numFmtId="4" fontId="5" fillId="0" borderId="0" xfId="0" applyNumberFormat="1" applyFont="1" applyAlignment="1">
      <alignment horizontal="right" vertical="center"/>
    </xf>
    <xf numFmtId="0" fontId="5" fillId="0" borderId="0" xfId="0" applyFont="1" applyFill="1" applyAlignment="1">
      <alignment horizontal="right" vertical="center"/>
    </xf>
    <xf numFmtId="168" fontId="10" fillId="0" borderId="21" xfId="0" applyNumberFormat="1" applyFont="1" applyFill="1" applyBorder="1" applyAlignment="1">
      <alignment horizontal="right" vertical="top" wrapText="1" readingOrder="1"/>
    </xf>
    <xf numFmtId="0" fontId="12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166" fontId="5" fillId="0" borderId="20" xfId="0" applyNumberFormat="1" applyFont="1" applyBorder="1" applyAlignment="1">
      <alignment vertical="center"/>
    </xf>
    <xf numFmtId="0" fontId="0" fillId="0" borderId="8" xfId="0" applyBorder="1"/>
    <xf numFmtId="0" fontId="5" fillId="0" borderId="0" xfId="0" applyFont="1" applyBorder="1" applyAlignment="1">
      <alignment horizontal="left" vertical="center" wrapText="1"/>
    </xf>
    <xf numFmtId="4" fontId="0" fillId="0" borderId="8" xfId="0" applyNumberFormat="1" applyBorder="1"/>
    <xf numFmtId="4" fontId="0" fillId="0" borderId="8" xfId="0" applyNumberFormat="1" applyFill="1" applyBorder="1"/>
    <xf numFmtId="0" fontId="13" fillId="6" borderId="18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11" fillId="0" borderId="8" xfId="0" applyNumberFormat="1" applyFont="1" applyFill="1" applyBorder="1" applyAlignment="1">
      <alignment vertical="top" wrapText="1" readingOrder="1"/>
    </xf>
    <xf numFmtId="168" fontId="10" fillId="0" borderId="8" xfId="0" applyNumberFormat="1" applyFont="1" applyFill="1" applyBorder="1" applyAlignment="1">
      <alignment horizontal="right" vertical="top" wrapText="1" readingOrder="1"/>
    </xf>
    <xf numFmtId="166" fontId="5" fillId="0" borderId="8" xfId="1" applyNumberFormat="1" applyFont="1" applyFill="1" applyBorder="1" applyAlignment="1">
      <alignment horizontal="left" vertical="center" wrapText="1"/>
    </xf>
    <xf numFmtId="0" fontId="13" fillId="2" borderId="37" xfId="0" applyFont="1" applyFill="1" applyBorder="1" applyAlignment="1">
      <alignment horizontal="center" vertical="center" wrapText="1"/>
    </xf>
    <xf numFmtId="0" fontId="13" fillId="2" borderId="38" xfId="0" applyFont="1" applyFill="1" applyBorder="1" applyAlignment="1">
      <alignment horizontal="center" vertical="center" wrapText="1"/>
    </xf>
    <xf numFmtId="4" fontId="13" fillId="2" borderId="38" xfId="0" applyNumberFormat="1" applyFont="1" applyFill="1" applyBorder="1" applyAlignment="1">
      <alignment horizontal="center" vertical="center" wrapText="1"/>
    </xf>
    <xf numFmtId="0" fontId="13" fillId="2" borderId="39" xfId="0" applyFont="1" applyFill="1" applyBorder="1" applyAlignment="1">
      <alignment horizontal="center" vertical="center" wrapText="1"/>
    </xf>
    <xf numFmtId="49" fontId="5" fillId="0" borderId="40" xfId="0" applyNumberFormat="1" applyFont="1" applyFill="1" applyBorder="1" applyAlignment="1">
      <alignment horizontal="center" vertical="center" wrapText="1"/>
    </xf>
    <xf numFmtId="49" fontId="5" fillId="0" borderId="40" xfId="0" applyNumberFormat="1" applyFont="1" applyFill="1" applyBorder="1" applyAlignment="1">
      <alignment horizontal="left" vertical="center" wrapText="1"/>
    </xf>
    <xf numFmtId="166" fontId="5" fillId="0" borderId="40" xfId="1" applyNumberFormat="1" applyFont="1" applyFill="1" applyBorder="1" applyAlignment="1">
      <alignment horizontal="right" vertical="center" wrapText="1"/>
    </xf>
    <xf numFmtId="49" fontId="5" fillId="0" borderId="41" xfId="0" applyNumberFormat="1" applyFont="1" applyFill="1" applyBorder="1" applyAlignment="1">
      <alignment horizontal="center" vertical="center" wrapText="1"/>
    </xf>
    <xf numFmtId="49" fontId="5" fillId="0" borderId="41" xfId="0" applyNumberFormat="1" applyFont="1" applyFill="1" applyBorder="1" applyAlignment="1">
      <alignment horizontal="left" vertical="center" wrapText="1"/>
    </xf>
    <xf numFmtId="166" fontId="5" fillId="0" borderId="8" xfId="0" applyNumberFormat="1" applyFont="1" applyFill="1" applyBorder="1" applyAlignment="1">
      <alignment vertical="center"/>
    </xf>
    <xf numFmtId="0" fontId="12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42" xfId="0" applyFont="1" applyBorder="1" applyAlignment="1">
      <alignment vertical="center" wrapText="1"/>
    </xf>
    <xf numFmtId="0" fontId="5" fillId="0" borderId="0" xfId="0" applyFont="1" applyBorder="1" applyAlignment="1">
      <alignment horizontal="left" vertical="center" wrapText="1"/>
    </xf>
    <xf numFmtId="0" fontId="13" fillId="6" borderId="37" xfId="0" applyFont="1" applyFill="1" applyBorder="1" applyAlignment="1">
      <alignment horizontal="center" vertical="center" wrapText="1"/>
    </xf>
    <xf numFmtId="0" fontId="13" fillId="6" borderId="38" xfId="0" applyFont="1" applyFill="1" applyBorder="1" applyAlignment="1">
      <alignment horizontal="center" vertical="center" wrapText="1"/>
    </xf>
    <xf numFmtId="4" fontId="13" fillId="6" borderId="38" xfId="0" applyNumberFormat="1" applyFont="1" applyFill="1" applyBorder="1" applyAlignment="1">
      <alignment horizontal="center" vertical="center" wrapText="1"/>
    </xf>
    <xf numFmtId="0" fontId="13" fillId="6" borderId="24" xfId="0" applyFont="1" applyFill="1" applyBorder="1" applyAlignment="1">
      <alignment horizontal="center" vertical="center" wrapText="1"/>
    </xf>
    <xf numFmtId="0" fontId="13" fillId="6" borderId="19" xfId="0" applyFont="1" applyFill="1" applyBorder="1" applyAlignment="1">
      <alignment horizontal="center" vertical="center" wrapText="1"/>
    </xf>
    <xf numFmtId="0" fontId="13" fillId="6" borderId="27" xfId="0" applyFont="1" applyFill="1" applyBorder="1" applyAlignment="1">
      <alignment horizontal="center" vertical="center" wrapText="1"/>
    </xf>
    <xf numFmtId="0" fontId="13" fillId="6" borderId="39" xfId="0" applyFont="1" applyFill="1" applyBorder="1" applyAlignment="1">
      <alignment horizontal="center" vertical="center" wrapText="1"/>
    </xf>
    <xf numFmtId="2" fontId="5" fillId="0" borderId="8" xfId="0" applyNumberFormat="1" applyFont="1" applyBorder="1"/>
    <xf numFmtId="2" fontId="5" fillId="0" borderId="8" xfId="0" applyNumberFormat="1" applyFont="1" applyFill="1" applyBorder="1"/>
    <xf numFmtId="1" fontId="5" fillId="0" borderId="8" xfId="0" applyNumberFormat="1" applyFont="1" applyFill="1" applyBorder="1"/>
    <xf numFmtId="0" fontId="5" fillId="0" borderId="0" xfId="0" applyFont="1" applyBorder="1" applyAlignment="1">
      <alignment horizontal="left" vertical="center" wrapText="1"/>
    </xf>
    <xf numFmtId="49" fontId="0" fillId="0" borderId="0" xfId="0" applyNumberFormat="1"/>
    <xf numFmtId="166" fontId="17" fillId="0" borderId="25" xfId="1" applyNumberFormat="1" applyFont="1" applyFill="1" applyBorder="1" applyAlignment="1">
      <alignment horizontal="right" vertical="center" wrapText="1"/>
    </xf>
    <xf numFmtId="166" fontId="17" fillId="0" borderId="8" xfId="1" applyNumberFormat="1" applyFont="1" applyFill="1" applyBorder="1" applyAlignment="1">
      <alignment horizontal="right" vertical="center" wrapText="1"/>
    </xf>
    <xf numFmtId="166" fontId="17" fillId="0" borderId="13" xfId="1" applyNumberFormat="1" applyFont="1" applyFill="1" applyBorder="1" applyAlignment="1">
      <alignment horizontal="right" vertical="center" wrapText="1"/>
    </xf>
    <xf numFmtId="166" fontId="17" fillId="0" borderId="28" xfId="1" applyNumberFormat="1" applyFont="1" applyFill="1" applyBorder="1" applyAlignment="1">
      <alignment horizontal="right" vertical="center" wrapText="1"/>
    </xf>
    <xf numFmtId="49" fontId="0" fillId="0" borderId="0" xfId="0" applyNumberFormat="1" applyFont="1"/>
    <xf numFmtId="2" fontId="23" fillId="0" borderId="8" xfId="0" applyNumberFormat="1" applyFont="1" applyFill="1" applyBorder="1" applyAlignment="1">
      <alignment horizontal="right"/>
    </xf>
    <xf numFmtId="0" fontId="5" fillId="0" borderId="0" xfId="0" applyFont="1" applyBorder="1" applyAlignment="1">
      <alignment horizontal="left" vertical="center" wrapText="1"/>
    </xf>
    <xf numFmtId="168" fontId="10" fillId="0" borderId="21" xfId="0" applyNumberFormat="1" applyFont="1" applyFill="1" applyBorder="1" applyAlignment="1">
      <alignment horizontal="right" vertical="top" wrapText="1" readingOrder="1"/>
    </xf>
    <xf numFmtId="166" fontId="5" fillId="0" borderId="15" xfId="1" applyNumberFormat="1" applyFont="1" applyFill="1" applyBorder="1"/>
    <xf numFmtId="166" fontId="5" fillId="0" borderId="15" xfId="1" applyNumberFormat="1" applyFont="1" applyFill="1" applyBorder="1" applyAlignment="1">
      <alignment horizontal="right"/>
    </xf>
    <xf numFmtId="166" fontId="5" fillId="0" borderId="16" xfId="1" applyNumberFormat="1" applyFont="1" applyFill="1" applyBorder="1"/>
    <xf numFmtId="0" fontId="0" fillId="0" borderId="8" xfId="0" applyFill="1" applyBorder="1"/>
    <xf numFmtId="166" fontId="17" fillId="0" borderId="8" xfId="1" applyNumberFormat="1" applyFont="1" applyFill="1" applyBorder="1"/>
    <xf numFmtId="4" fontId="5" fillId="0" borderId="8" xfId="0" applyNumberFormat="1" applyFont="1" applyFill="1" applyBorder="1" applyAlignment="1">
      <alignment vertical="center"/>
    </xf>
    <xf numFmtId="0" fontId="25" fillId="0" borderId="0" xfId="0" applyFont="1" applyAlignment="1">
      <alignment horizontal="right"/>
    </xf>
    <xf numFmtId="0" fontId="8" fillId="0" borderId="8" xfId="0" applyFont="1" applyFill="1" applyBorder="1" applyAlignment="1">
      <alignment horizontal="right"/>
    </xf>
    <xf numFmtId="0" fontId="12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left" vertical="center" wrapText="1"/>
    </xf>
    <xf numFmtId="1" fontId="5" fillId="0" borderId="8" xfId="0" applyNumberFormat="1" applyFont="1" applyFill="1" applyBorder="1" applyAlignment="1">
      <alignment horizontal="center" vertical="center" wrapText="1"/>
    </xf>
    <xf numFmtId="0" fontId="13" fillId="6" borderId="43" xfId="0" applyFont="1" applyFill="1" applyBorder="1" applyAlignment="1">
      <alignment horizontal="center" vertical="center" wrapText="1"/>
    </xf>
    <xf numFmtId="1" fontId="5" fillId="0" borderId="8" xfId="1" applyNumberFormat="1" applyFont="1" applyFill="1" applyBorder="1" applyAlignment="1">
      <alignment horizontal="center" vertical="center" wrapText="1"/>
    </xf>
    <xf numFmtId="166" fontId="8" fillId="0" borderId="8" xfId="1" applyNumberFormat="1" applyFont="1" applyFill="1" applyBorder="1" applyAlignment="1">
      <alignment horizontal="right"/>
    </xf>
    <xf numFmtId="166" fontId="24" fillId="0" borderId="8" xfId="1" applyNumberFormat="1" applyFont="1" applyFill="1" applyBorder="1" applyAlignment="1">
      <alignment horizontal="right"/>
    </xf>
    <xf numFmtId="1" fontId="5" fillId="0" borderId="0" xfId="0" applyNumberFormat="1" applyFont="1" applyFill="1" applyBorder="1" applyAlignment="1">
      <alignment horizontal="center" vertical="center" wrapText="1"/>
    </xf>
    <xf numFmtId="49" fontId="5" fillId="0" borderId="42" xfId="0" applyNumberFormat="1" applyFont="1" applyFill="1" applyBorder="1" applyAlignment="1">
      <alignment horizontal="left" vertical="center" wrapText="1"/>
    </xf>
    <xf numFmtId="166" fontId="8" fillId="0" borderId="42" xfId="1" applyNumberFormat="1" applyFont="1" applyFill="1" applyBorder="1" applyAlignment="1">
      <alignment horizontal="right"/>
    </xf>
    <xf numFmtId="166" fontId="5" fillId="0" borderId="42" xfId="0" applyNumberFormat="1" applyFont="1" applyFill="1" applyBorder="1" applyAlignment="1">
      <alignment vertical="center"/>
    </xf>
    <xf numFmtId="166" fontId="5" fillId="0" borderId="42" xfId="1" applyNumberFormat="1" applyFont="1" applyFill="1" applyBorder="1" applyAlignment="1">
      <alignment horizontal="right" vertical="center" wrapText="1"/>
    </xf>
    <xf numFmtId="2" fontId="5" fillId="0" borderId="0" xfId="0" applyNumberFormat="1" applyFont="1" applyAlignment="1">
      <alignment vertical="center"/>
    </xf>
    <xf numFmtId="2" fontId="5" fillId="0" borderId="0" xfId="0" applyNumberFormat="1" applyFont="1" applyFill="1" applyAlignment="1">
      <alignment vertical="center"/>
    </xf>
    <xf numFmtId="0" fontId="11" fillId="0" borderId="25" xfId="0" applyNumberFormat="1" applyFont="1" applyFill="1" applyBorder="1" applyAlignment="1">
      <alignment vertical="top" wrapText="1" readingOrder="1"/>
    </xf>
    <xf numFmtId="166" fontId="5" fillId="3" borderId="25" xfId="1" applyNumberFormat="1" applyFont="1" applyFill="1" applyBorder="1" applyAlignment="1">
      <alignment horizontal="right" vertical="center" wrapText="1"/>
    </xf>
    <xf numFmtId="166" fontId="5" fillId="0" borderId="25" xfId="0" applyNumberFormat="1" applyFont="1" applyFill="1" applyBorder="1" applyAlignment="1">
      <alignment vertical="center"/>
    </xf>
    <xf numFmtId="0" fontId="13" fillId="6" borderId="8" xfId="0" applyFont="1" applyFill="1" applyBorder="1" applyAlignment="1">
      <alignment horizontal="center" vertical="center" wrapText="1"/>
    </xf>
    <xf numFmtId="4" fontId="13" fillId="6" borderId="8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left" vertical="center" wrapText="1"/>
    </xf>
    <xf numFmtId="0" fontId="12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left" vertical="center" wrapText="1"/>
    </xf>
    <xf numFmtId="166" fontId="5" fillId="0" borderId="0" xfId="1" applyNumberFormat="1" applyFont="1" applyAlignment="1">
      <alignment vertical="center"/>
    </xf>
    <xf numFmtId="166" fontId="5" fillId="0" borderId="0" xfId="1" applyNumberFormat="1" applyFont="1" applyFill="1" applyAlignment="1">
      <alignment vertical="center"/>
    </xf>
    <xf numFmtId="166" fontId="0" fillId="0" borderId="8" xfId="1" applyNumberFormat="1" applyFont="1" applyFill="1" applyBorder="1"/>
    <xf numFmtId="0" fontId="12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left" vertical="center" wrapText="1"/>
    </xf>
    <xf numFmtId="166" fontId="8" fillId="0" borderId="8" xfId="1" applyNumberFormat="1" applyFont="1" applyBorder="1" applyAlignment="1">
      <alignment horizontal="right"/>
    </xf>
    <xf numFmtId="0" fontId="18" fillId="0" borderId="0" xfId="0" applyFont="1" applyAlignment="1">
      <alignment horizontal="center" vertical="center"/>
    </xf>
    <xf numFmtId="169" fontId="0" fillId="0" borderId="0" xfId="0" applyNumberFormat="1"/>
    <xf numFmtId="166" fontId="0" fillId="0" borderId="8" xfId="0" applyNumberFormat="1" applyBorder="1"/>
    <xf numFmtId="0" fontId="5" fillId="0" borderId="0" xfId="0" applyFont="1" applyFill="1" applyBorder="1" applyAlignment="1">
      <alignment vertical="center"/>
    </xf>
    <xf numFmtId="166" fontId="0" fillId="0" borderId="0" xfId="0" applyNumberFormat="1" applyBorder="1" applyAlignment="1">
      <alignment vertical="center"/>
    </xf>
    <xf numFmtId="0" fontId="5" fillId="0" borderId="0" xfId="0" applyFont="1" applyBorder="1" applyAlignment="1">
      <alignment horizontal="left" wrapText="1"/>
    </xf>
    <xf numFmtId="49" fontId="5" fillId="0" borderId="0" xfId="0" applyNumberFormat="1" applyFont="1" applyAlignment="1">
      <alignment horizontal="center" vertical="center"/>
    </xf>
    <xf numFmtId="49" fontId="5" fillId="0" borderId="0" xfId="0" applyNumberFormat="1" applyFont="1" applyAlignment="1">
      <alignment horizontal="right" vertical="center"/>
    </xf>
    <xf numFmtId="49" fontId="5" fillId="0" borderId="0" xfId="0" applyNumberFormat="1" applyFont="1" applyFill="1" applyAlignment="1">
      <alignment vertical="center"/>
    </xf>
    <xf numFmtId="1" fontId="13" fillId="6" borderId="8" xfId="0" applyNumberFormat="1" applyFont="1" applyFill="1" applyBorder="1" applyAlignment="1">
      <alignment horizontal="center" vertical="center" wrapText="1"/>
    </xf>
    <xf numFmtId="1" fontId="5" fillId="0" borderId="0" xfId="0" applyNumberFormat="1" applyFont="1" applyAlignment="1">
      <alignment horizontal="center" vertical="center"/>
    </xf>
    <xf numFmtId="1" fontId="5" fillId="0" borderId="0" xfId="0" applyNumberFormat="1" applyFont="1" applyFill="1" applyBorder="1" applyAlignment="1">
      <alignment horizontal="center" vertical="center"/>
    </xf>
    <xf numFmtId="1" fontId="5" fillId="0" borderId="0" xfId="0" applyNumberFormat="1" applyFont="1" applyFill="1" applyAlignment="1">
      <alignment horizontal="center" vertical="center"/>
    </xf>
    <xf numFmtId="2" fontId="0" fillId="0" borderId="0" xfId="0" applyNumberFormat="1" applyBorder="1" applyAlignment="1">
      <alignment horizontal="center" vertical="center"/>
    </xf>
    <xf numFmtId="2" fontId="5" fillId="0" borderId="0" xfId="1" applyNumberFormat="1" applyFont="1" applyFill="1" applyAlignment="1">
      <alignment horizontal="center" vertical="center"/>
    </xf>
    <xf numFmtId="2" fontId="5" fillId="0" borderId="0" xfId="1" applyNumberFormat="1" applyFont="1" applyAlignment="1">
      <alignment horizontal="center" vertical="center"/>
    </xf>
    <xf numFmtId="2" fontId="17" fillId="0" borderId="8" xfId="0" applyNumberFormat="1" applyFont="1" applyBorder="1" applyAlignment="1">
      <alignment horizontal="right"/>
    </xf>
    <xf numFmtId="0" fontId="18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left" wrapText="1"/>
    </xf>
    <xf numFmtId="0" fontId="5" fillId="0" borderId="0" xfId="0" applyFont="1" applyBorder="1" applyAlignment="1">
      <alignment horizontal="left" wrapText="1"/>
    </xf>
    <xf numFmtId="2" fontId="0" fillId="0" borderId="8" xfId="0" applyNumberFormat="1" applyBorder="1"/>
    <xf numFmtId="2" fontId="0" fillId="0" borderId="8" xfId="0" applyNumberFormat="1" applyBorder="1" applyAlignment="1">
      <alignment horizontal="right"/>
    </xf>
    <xf numFmtId="2" fontId="5" fillId="0" borderId="0" xfId="1" applyNumberFormat="1" applyFont="1" applyAlignment="1">
      <alignment horizontal="right" vertical="center"/>
    </xf>
    <xf numFmtId="2" fontId="5" fillId="0" borderId="0" xfId="1" applyNumberFormat="1" applyFont="1" applyFill="1" applyAlignment="1">
      <alignment horizontal="right" vertical="center"/>
    </xf>
    <xf numFmtId="2" fontId="0" fillId="0" borderId="0" xfId="0" applyNumberFormat="1" applyBorder="1" applyAlignment="1">
      <alignment horizontal="right" vertical="center"/>
    </xf>
    <xf numFmtId="2" fontId="0" fillId="0" borderId="0" xfId="0" applyNumberFormat="1" applyBorder="1" applyAlignment="1">
      <alignment vertical="center"/>
    </xf>
    <xf numFmtId="0" fontId="5" fillId="0" borderId="0" xfId="0" applyFont="1" applyFill="1" applyBorder="1" applyAlignment="1">
      <alignment horizontal="left" wrapText="1"/>
    </xf>
    <xf numFmtId="49" fontId="5" fillId="0" borderId="0" xfId="0" applyNumberFormat="1" applyFont="1" applyFill="1" applyAlignment="1">
      <alignment horizontal="right" vertical="center"/>
    </xf>
    <xf numFmtId="0" fontId="18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left" wrapText="1"/>
    </xf>
    <xf numFmtId="49" fontId="0" fillId="0" borderId="8" xfId="0" applyNumberFormat="1" applyBorder="1" applyAlignment="1">
      <alignment horizontal="right"/>
    </xf>
    <xf numFmtId="1" fontId="13" fillId="6" borderId="8" xfId="0" applyNumberFormat="1" applyFont="1" applyFill="1" applyBorder="1" applyAlignment="1">
      <alignment horizontal="right" vertical="center" wrapText="1"/>
    </xf>
    <xf numFmtId="1" fontId="5" fillId="0" borderId="0" xfId="0" applyNumberFormat="1" applyFont="1" applyAlignment="1">
      <alignment horizontal="right" vertical="center"/>
    </xf>
    <xf numFmtId="49" fontId="27" fillId="0" borderId="0" xfId="0" applyNumberFormat="1" applyFont="1" applyFill="1" applyAlignment="1">
      <alignment horizontal="right" vertical="center"/>
    </xf>
    <xf numFmtId="2" fontId="27" fillId="0" borderId="0" xfId="1" applyNumberFormat="1" applyFont="1" applyAlignment="1">
      <alignment horizontal="right" vertical="center"/>
    </xf>
    <xf numFmtId="2" fontId="27" fillId="0" borderId="0" xfId="1" applyNumberFormat="1" applyFont="1" applyFill="1" applyAlignment="1">
      <alignment horizontal="right" vertical="center"/>
    </xf>
    <xf numFmtId="2" fontId="0" fillId="0" borderId="28" xfId="0" applyNumberFormat="1" applyBorder="1"/>
    <xf numFmtId="2" fontId="28" fillId="0" borderId="8" xfId="0" applyNumberFormat="1" applyFont="1" applyBorder="1" applyAlignment="1">
      <alignment horizontal="right" vertical="center"/>
    </xf>
    <xf numFmtId="2" fontId="27" fillId="0" borderId="8" xfId="1" applyNumberFormat="1" applyFont="1" applyFill="1" applyBorder="1" applyAlignment="1">
      <alignment horizontal="right" vertical="center"/>
    </xf>
    <xf numFmtId="0" fontId="30" fillId="0" borderId="0" xfId="0" applyFont="1" applyFill="1" applyAlignment="1">
      <alignment vertical="center"/>
    </xf>
    <xf numFmtId="0" fontId="31" fillId="6" borderId="45" xfId="0" applyFont="1" applyFill="1" applyBorder="1" applyAlignment="1">
      <alignment horizontal="center" vertical="center" wrapText="1"/>
    </xf>
    <xf numFmtId="0" fontId="31" fillId="6" borderId="35" xfId="0" applyFont="1" applyFill="1" applyBorder="1" applyAlignment="1">
      <alignment horizontal="center" vertical="center" wrapText="1"/>
    </xf>
    <xf numFmtId="1" fontId="31" fillId="6" borderId="35" xfId="0" applyNumberFormat="1" applyFont="1" applyFill="1" applyBorder="1" applyAlignment="1">
      <alignment horizontal="center" vertical="center" wrapText="1"/>
    </xf>
    <xf numFmtId="1" fontId="31" fillId="6" borderId="46" xfId="0" applyNumberFormat="1" applyFont="1" applyFill="1" applyBorder="1" applyAlignment="1">
      <alignment horizontal="center" vertical="center" wrapText="1"/>
    </xf>
    <xf numFmtId="0" fontId="31" fillId="6" borderId="50" xfId="0" quotePrefix="1" applyFont="1" applyFill="1" applyBorder="1" applyAlignment="1">
      <alignment horizontal="center" vertical="center" wrapText="1"/>
    </xf>
    <xf numFmtId="0" fontId="31" fillId="6" borderId="34" xfId="0" quotePrefix="1" applyFont="1" applyFill="1" applyBorder="1" applyAlignment="1">
      <alignment horizontal="center" vertical="center" wrapText="1"/>
    </xf>
    <xf numFmtId="0" fontId="31" fillId="6" borderId="51" xfId="0" quotePrefix="1" applyFont="1" applyFill="1" applyBorder="1" applyAlignment="1">
      <alignment horizontal="center" vertical="center" wrapText="1"/>
    </xf>
    <xf numFmtId="2" fontId="30" fillId="7" borderId="0" xfId="0" applyNumberFormat="1" applyFont="1" applyFill="1" applyBorder="1" applyAlignment="1">
      <alignment horizontal="right"/>
    </xf>
    <xf numFmtId="2" fontId="30" fillId="0" borderId="0" xfId="0" applyNumberFormat="1" applyFont="1" applyFill="1" applyBorder="1" applyAlignment="1">
      <alignment horizontal="right"/>
    </xf>
    <xf numFmtId="0" fontId="30" fillId="7" borderId="0" xfId="0" applyFont="1" applyFill="1" applyAlignment="1">
      <alignment vertical="center"/>
    </xf>
    <xf numFmtId="2" fontId="30" fillId="0" borderId="48" xfId="0" applyNumberFormat="1" applyFont="1" applyFill="1" applyBorder="1" applyAlignment="1">
      <alignment horizontal="right"/>
    </xf>
    <xf numFmtId="2" fontId="30" fillId="7" borderId="48" xfId="0" applyNumberFormat="1" applyFont="1" applyFill="1" applyBorder="1" applyAlignment="1">
      <alignment horizontal="right"/>
    </xf>
    <xf numFmtId="0" fontId="32" fillId="0" borderId="0" xfId="0" applyFont="1" applyFill="1" applyAlignment="1">
      <alignment vertical="center"/>
    </xf>
    <xf numFmtId="2" fontId="30" fillId="7" borderId="20" xfId="0" applyNumberFormat="1" applyFont="1" applyFill="1" applyBorder="1" applyAlignment="1">
      <alignment horizontal="right"/>
    </xf>
    <xf numFmtId="1" fontId="30" fillId="0" borderId="0" xfId="0" applyNumberFormat="1" applyFont="1" applyFill="1" applyBorder="1" applyAlignment="1">
      <alignment horizontal="center" vertical="center" wrapText="1"/>
    </xf>
    <xf numFmtId="49" fontId="30" fillId="0" borderId="0" xfId="0" applyNumberFormat="1" applyFont="1" applyAlignment="1">
      <alignment horizontal="center" vertical="center"/>
    </xf>
    <xf numFmtId="49" fontId="33" fillId="0" borderId="0" xfId="0" applyNumberFormat="1" applyFont="1" applyFill="1" applyAlignment="1">
      <alignment horizontal="right" vertical="center"/>
    </xf>
    <xf numFmtId="49" fontId="30" fillId="0" borderId="0" xfId="0" applyNumberFormat="1" applyFont="1" applyFill="1" applyAlignment="1">
      <alignment vertical="center"/>
    </xf>
    <xf numFmtId="0" fontId="30" fillId="0" borderId="0" xfId="0" applyFont="1" applyAlignment="1">
      <alignment horizontal="center" vertical="center"/>
    </xf>
    <xf numFmtId="0" fontId="30" fillId="0" borderId="0" xfId="0" applyFont="1" applyFill="1" applyAlignment="1">
      <alignment horizontal="right" vertical="center"/>
    </xf>
    <xf numFmtId="1" fontId="30" fillId="0" borderId="0" xfId="0" applyNumberFormat="1" applyFont="1" applyFill="1" applyAlignment="1">
      <alignment horizontal="center" vertical="center"/>
    </xf>
    <xf numFmtId="1" fontId="30" fillId="0" borderId="0" xfId="0" applyNumberFormat="1" applyFont="1" applyAlignment="1">
      <alignment horizontal="center" vertical="center"/>
    </xf>
    <xf numFmtId="4" fontId="30" fillId="0" borderId="0" xfId="0" applyNumberFormat="1" applyFont="1" applyAlignment="1">
      <alignment vertical="center"/>
    </xf>
    <xf numFmtId="0" fontId="30" fillId="0" borderId="0" xfId="0" applyFont="1" applyBorder="1" applyAlignment="1">
      <alignment horizontal="center" wrapText="1"/>
    </xf>
    <xf numFmtId="2" fontId="33" fillId="0" borderId="8" xfId="1" applyNumberFormat="1" applyFont="1" applyBorder="1" applyAlignment="1">
      <alignment horizontal="center" vertical="center"/>
    </xf>
    <xf numFmtId="2" fontId="33" fillId="0" borderId="8" xfId="1" applyNumberFormat="1" applyFont="1" applyFill="1" applyBorder="1" applyAlignment="1">
      <alignment horizontal="center" vertical="center"/>
    </xf>
    <xf numFmtId="2" fontId="30" fillId="0" borderId="8" xfId="0" applyNumberFormat="1" applyFont="1" applyBorder="1" applyAlignment="1">
      <alignment horizontal="center"/>
    </xf>
    <xf numFmtId="2" fontId="30" fillId="7" borderId="10" xfId="0" applyNumberFormat="1" applyFont="1" applyFill="1" applyBorder="1" applyAlignment="1">
      <alignment horizontal="right"/>
    </xf>
    <xf numFmtId="2" fontId="30" fillId="7" borderId="44" xfId="0" applyNumberFormat="1" applyFont="1" applyFill="1" applyBorder="1" applyAlignment="1">
      <alignment horizontal="right"/>
    </xf>
    <xf numFmtId="2" fontId="30" fillId="7" borderId="53" xfId="0" applyNumberFormat="1" applyFont="1" applyFill="1" applyBorder="1" applyAlignment="1">
      <alignment horizontal="right"/>
    </xf>
    <xf numFmtId="0" fontId="29" fillId="0" borderId="0" xfId="0" applyFont="1" applyFill="1" applyBorder="1" applyAlignment="1">
      <alignment vertical="center"/>
    </xf>
    <xf numFmtId="1" fontId="30" fillId="7" borderId="47" xfId="1" applyNumberFormat="1" applyFont="1" applyFill="1" applyBorder="1" applyAlignment="1">
      <alignment horizontal="center" vertical="center" wrapText="1"/>
    </xf>
    <xf numFmtId="1" fontId="30" fillId="0" borderId="47" xfId="1" applyNumberFormat="1" applyFont="1" applyFill="1" applyBorder="1" applyAlignment="1">
      <alignment horizontal="center" vertical="center" wrapText="1"/>
    </xf>
    <xf numFmtId="1" fontId="30" fillId="7" borderId="47" xfId="0" applyNumberFormat="1" applyFont="1" applyFill="1" applyBorder="1" applyAlignment="1">
      <alignment horizontal="center" vertical="center" wrapText="1"/>
    </xf>
    <xf numFmtId="1" fontId="30" fillId="0" borderId="47" xfId="0" applyNumberFormat="1" applyFont="1" applyFill="1" applyBorder="1" applyAlignment="1">
      <alignment horizontal="center" vertical="center" wrapText="1"/>
    </xf>
    <xf numFmtId="1" fontId="30" fillId="7" borderId="52" xfId="0" applyNumberFormat="1" applyFont="1" applyFill="1" applyBorder="1" applyAlignment="1">
      <alignment horizontal="center" vertical="center" wrapText="1"/>
    </xf>
    <xf numFmtId="1" fontId="30" fillId="7" borderId="49" xfId="0" applyNumberFormat="1" applyFont="1" applyFill="1" applyBorder="1" applyAlignment="1">
      <alignment horizontal="center" vertical="center" wrapText="1"/>
    </xf>
    <xf numFmtId="49" fontId="30" fillId="7" borderId="0" xfId="0" applyNumberFormat="1" applyFont="1" applyFill="1" applyBorder="1" applyAlignment="1">
      <alignment horizontal="left" vertical="center" wrapText="1"/>
    </xf>
    <xf numFmtId="49" fontId="30" fillId="0" borderId="0" xfId="0" applyNumberFormat="1" applyFont="1" applyFill="1" applyBorder="1" applyAlignment="1">
      <alignment horizontal="left" vertical="center" wrapText="1"/>
    </xf>
    <xf numFmtId="49" fontId="30" fillId="7" borderId="44" xfId="0" applyNumberFormat="1" applyFont="1" applyFill="1" applyBorder="1" applyAlignment="1">
      <alignment horizontal="left" vertical="center" wrapText="1"/>
    </xf>
    <xf numFmtId="49" fontId="32" fillId="0" borderId="0" xfId="0" applyNumberFormat="1" applyFont="1" applyFill="1" applyBorder="1" applyAlignment="1">
      <alignment horizontal="left" vertical="center" wrapText="1"/>
    </xf>
    <xf numFmtId="49" fontId="30" fillId="7" borderId="20" xfId="0" applyNumberFormat="1" applyFont="1" applyFill="1" applyBorder="1" applyAlignment="1">
      <alignment horizontal="left" vertical="center" wrapText="1"/>
    </xf>
    <xf numFmtId="0" fontId="30" fillId="0" borderId="0" xfId="0" applyFont="1" applyFill="1" applyBorder="1" applyAlignment="1">
      <alignment horizontal="left" vertical="center" wrapText="1"/>
    </xf>
    <xf numFmtId="49" fontId="30" fillId="7" borderId="35" xfId="0" applyNumberFormat="1" applyFont="1" applyFill="1" applyBorder="1" applyAlignment="1">
      <alignment horizontal="left" vertical="center" wrapText="1"/>
    </xf>
    <xf numFmtId="2" fontId="36" fillId="7" borderId="35" xfId="0" applyNumberFormat="1" applyFont="1" applyFill="1" applyBorder="1" applyAlignment="1">
      <alignment horizontal="right" vertical="center"/>
    </xf>
    <xf numFmtId="2" fontId="36" fillId="0" borderId="0" xfId="0" applyNumberFormat="1" applyFont="1" applyBorder="1" applyAlignment="1">
      <alignment horizontal="right" vertical="center"/>
    </xf>
    <xf numFmtId="2" fontId="36" fillId="0" borderId="48" xfId="0" applyNumberFormat="1" applyFont="1" applyBorder="1" applyAlignment="1">
      <alignment horizontal="right" vertical="center"/>
    </xf>
    <xf numFmtId="2" fontId="36" fillId="7" borderId="0" xfId="0" applyNumberFormat="1" applyFont="1" applyFill="1" applyBorder="1" applyAlignment="1">
      <alignment horizontal="right" vertical="center"/>
    </xf>
    <xf numFmtId="2" fontId="36" fillId="7" borderId="48" xfId="0" applyNumberFormat="1" applyFont="1" applyFill="1" applyBorder="1" applyAlignment="1">
      <alignment horizontal="right" vertical="center"/>
    </xf>
    <xf numFmtId="0" fontId="30" fillId="0" borderId="0" xfId="0" applyFont="1" applyBorder="1" applyAlignment="1">
      <alignment horizontal="center" vertical="center" wrapText="1"/>
    </xf>
    <xf numFmtId="2" fontId="36" fillId="7" borderId="20" xfId="0" applyNumberFormat="1" applyFont="1" applyFill="1" applyBorder="1" applyAlignment="1">
      <alignment horizontal="right" vertical="center"/>
    </xf>
    <xf numFmtId="2" fontId="36" fillId="7" borderId="10" xfId="0" applyNumberFormat="1" applyFont="1" applyFill="1" applyBorder="1" applyAlignment="1">
      <alignment horizontal="right" vertical="center"/>
    </xf>
    <xf numFmtId="2" fontId="36" fillId="0" borderId="0" xfId="0" applyNumberFormat="1" applyFont="1" applyFill="1" applyBorder="1" applyAlignment="1">
      <alignment horizontal="right" vertical="center"/>
    </xf>
    <xf numFmtId="2" fontId="36" fillId="0" borderId="48" xfId="0" applyNumberFormat="1" applyFont="1" applyFill="1" applyBorder="1" applyAlignment="1">
      <alignment horizontal="right" vertical="center"/>
    </xf>
    <xf numFmtId="2" fontId="36" fillId="0" borderId="54" xfId="0" applyNumberFormat="1" applyFont="1" applyBorder="1" applyAlignment="1">
      <alignment horizontal="right" vertical="center"/>
    </xf>
    <xf numFmtId="2" fontId="36" fillId="7" borderId="56" xfId="0" applyNumberFormat="1" applyFont="1" applyFill="1" applyBorder="1" applyAlignment="1">
      <alignment horizontal="right" vertical="center"/>
    </xf>
    <xf numFmtId="2" fontId="36" fillId="7" borderId="44" xfId="0" applyNumberFormat="1" applyFont="1" applyFill="1" applyBorder="1" applyAlignment="1">
      <alignment horizontal="right" vertical="center"/>
    </xf>
    <xf numFmtId="1" fontId="30" fillId="7" borderId="62" xfId="1" applyNumberFormat="1" applyFont="1" applyFill="1" applyBorder="1" applyAlignment="1">
      <alignment horizontal="center" vertical="center" wrapText="1"/>
    </xf>
    <xf numFmtId="2" fontId="36" fillId="7" borderId="43" xfId="0" applyNumberFormat="1" applyFont="1" applyFill="1" applyBorder="1" applyAlignment="1">
      <alignment horizontal="right" vertical="center"/>
    </xf>
    <xf numFmtId="1" fontId="30" fillId="0" borderId="58" xfId="1" applyNumberFormat="1" applyFont="1" applyFill="1" applyBorder="1" applyAlignment="1">
      <alignment horizontal="center" vertical="center" wrapText="1"/>
    </xf>
    <xf numFmtId="2" fontId="36" fillId="0" borderId="59" xfId="0" applyNumberFormat="1" applyFont="1" applyBorder="1" applyAlignment="1">
      <alignment horizontal="right" vertical="center"/>
    </xf>
    <xf numFmtId="1" fontId="30" fillId="7" borderId="58" xfId="0" applyNumberFormat="1" applyFont="1" applyFill="1" applyBorder="1" applyAlignment="1">
      <alignment horizontal="center" vertical="center" wrapText="1"/>
    </xf>
    <xf numFmtId="2" fontId="36" fillId="7" borderId="59" xfId="0" applyNumberFormat="1" applyFont="1" applyFill="1" applyBorder="1" applyAlignment="1">
      <alignment horizontal="right" vertical="center"/>
    </xf>
    <xf numFmtId="1" fontId="30" fillId="0" borderId="58" xfId="0" applyNumberFormat="1" applyFont="1" applyFill="1" applyBorder="1" applyAlignment="1">
      <alignment horizontal="center" vertical="center" wrapText="1"/>
    </xf>
    <xf numFmtId="1" fontId="30" fillId="7" borderId="63" xfId="0" applyNumberFormat="1" applyFont="1" applyFill="1" applyBorder="1" applyAlignment="1">
      <alignment horizontal="center" vertical="center" wrapText="1"/>
    </xf>
    <xf numFmtId="2" fontId="36" fillId="7" borderId="64" xfId="0" applyNumberFormat="1" applyFont="1" applyFill="1" applyBorder="1" applyAlignment="1">
      <alignment horizontal="right" vertical="center"/>
    </xf>
    <xf numFmtId="0" fontId="31" fillId="6" borderId="60" xfId="0" applyFont="1" applyFill="1" applyBorder="1" applyAlignment="1">
      <alignment horizontal="center" vertical="center" wrapText="1"/>
    </xf>
    <xf numFmtId="0" fontId="31" fillId="6" borderId="42" xfId="0" applyFont="1" applyFill="1" applyBorder="1" applyAlignment="1">
      <alignment horizontal="center" vertical="center" wrapText="1"/>
    </xf>
    <xf numFmtId="1" fontId="31" fillId="6" borderId="42" xfId="0" applyNumberFormat="1" applyFont="1" applyFill="1" applyBorder="1" applyAlignment="1">
      <alignment horizontal="center" vertical="center" wrapText="1"/>
    </xf>
    <xf numFmtId="1" fontId="31" fillId="6" borderId="61" xfId="0" applyNumberFormat="1" applyFont="1" applyFill="1" applyBorder="1" applyAlignment="1">
      <alignment horizontal="center" vertical="center" wrapText="1"/>
    </xf>
    <xf numFmtId="0" fontId="31" fillId="6" borderId="33" xfId="0" quotePrefix="1" applyFont="1" applyFill="1" applyBorder="1" applyAlignment="1">
      <alignment horizontal="center" vertical="center" wrapText="1"/>
    </xf>
    <xf numFmtId="0" fontId="31" fillId="6" borderId="65" xfId="0" quotePrefix="1" applyFont="1" applyFill="1" applyBorder="1" applyAlignment="1">
      <alignment horizontal="center" vertical="center" wrapText="1"/>
    </xf>
    <xf numFmtId="0" fontId="31" fillId="6" borderId="26" xfId="0" quotePrefix="1" applyFont="1" applyFill="1" applyBorder="1" applyAlignment="1">
      <alignment horizontal="center" vertical="center" wrapText="1"/>
    </xf>
    <xf numFmtId="49" fontId="30" fillId="7" borderId="56" xfId="0" applyNumberFormat="1" applyFont="1" applyFill="1" applyBorder="1" applyAlignment="1">
      <alignment horizontal="left" vertical="center" wrapText="1"/>
    </xf>
    <xf numFmtId="49" fontId="38" fillId="0" borderId="0" xfId="0" applyNumberFormat="1" applyFont="1" applyFill="1" applyAlignment="1">
      <alignment horizontal="right" vertical="center"/>
    </xf>
    <xf numFmtId="2" fontId="24" fillId="0" borderId="55" xfId="0" applyNumberFormat="1" applyFont="1" applyBorder="1" applyAlignment="1">
      <alignment horizontal="right" vertical="center"/>
    </xf>
    <xf numFmtId="2" fontId="24" fillId="7" borderId="55" xfId="0" applyNumberFormat="1" applyFont="1" applyFill="1" applyBorder="1" applyAlignment="1">
      <alignment horizontal="right" vertical="center"/>
    </xf>
    <xf numFmtId="0" fontId="39" fillId="0" borderId="0" xfId="0" applyFont="1" applyFill="1" applyAlignment="1">
      <alignment horizontal="right" vertical="center"/>
    </xf>
    <xf numFmtId="1" fontId="39" fillId="0" borderId="0" xfId="0" applyNumberFormat="1" applyFont="1" applyFill="1" applyAlignment="1">
      <alignment horizontal="center" vertical="center"/>
    </xf>
    <xf numFmtId="1" fontId="39" fillId="0" borderId="0" xfId="0" applyNumberFormat="1" applyFont="1" applyAlignment="1">
      <alignment horizontal="center" vertical="center"/>
    </xf>
    <xf numFmtId="2" fontId="38" fillId="0" borderId="32" xfId="1" applyNumberFormat="1" applyFont="1" applyBorder="1" applyAlignment="1">
      <alignment horizontal="right" vertical="center"/>
    </xf>
    <xf numFmtId="2" fontId="39" fillId="0" borderId="55" xfId="0" applyNumberFormat="1" applyFont="1" applyBorder="1" applyAlignment="1">
      <alignment horizontal="right" vertical="center"/>
    </xf>
    <xf numFmtId="1" fontId="40" fillId="6" borderId="8" xfId="0" applyNumberFormat="1" applyFont="1" applyFill="1" applyBorder="1" applyAlignment="1">
      <alignment horizontal="center" vertical="center" wrapText="1"/>
    </xf>
    <xf numFmtId="1" fontId="30" fillId="7" borderId="66" xfId="0" applyNumberFormat="1" applyFont="1" applyFill="1" applyBorder="1" applyAlignment="1">
      <alignment horizontal="center" vertical="center" wrapText="1"/>
    </xf>
    <xf numFmtId="0" fontId="42" fillId="0" borderId="0" xfId="0" applyFont="1" applyFill="1" applyAlignment="1">
      <alignment vertical="center"/>
    </xf>
    <xf numFmtId="0" fontId="45" fillId="6" borderId="65" xfId="0" quotePrefix="1" applyFont="1" applyFill="1" applyBorder="1" applyAlignment="1">
      <alignment horizontal="center" vertical="center" wrapText="1"/>
    </xf>
    <xf numFmtId="49" fontId="42" fillId="8" borderId="35" xfId="0" applyNumberFormat="1" applyFont="1" applyFill="1" applyBorder="1" applyAlignment="1">
      <alignment horizontal="left" vertical="center" wrapText="1"/>
    </xf>
    <xf numFmtId="49" fontId="42" fillId="0" borderId="0" xfId="0" applyNumberFormat="1" applyFont="1" applyFill="1" applyBorder="1" applyAlignment="1">
      <alignment horizontal="left" vertical="center" wrapText="1"/>
    </xf>
    <xf numFmtId="49" fontId="42" fillId="8" borderId="0" xfId="0" applyNumberFormat="1" applyFont="1" applyFill="1" applyBorder="1" applyAlignment="1">
      <alignment horizontal="left" vertical="center" wrapText="1"/>
    </xf>
    <xf numFmtId="0" fontId="42" fillId="7" borderId="0" xfId="0" applyFont="1" applyFill="1" applyAlignment="1">
      <alignment vertical="center"/>
    </xf>
    <xf numFmtId="0" fontId="42" fillId="8" borderId="0" xfId="0" applyFont="1" applyFill="1" applyAlignment="1">
      <alignment vertical="center"/>
    </xf>
    <xf numFmtId="0" fontId="47" fillId="0" borderId="0" xfId="0" applyFont="1" applyFill="1" applyAlignment="1">
      <alignment vertical="center"/>
    </xf>
    <xf numFmtId="49" fontId="47" fillId="0" borderId="0" xfId="0" applyNumberFormat="1" applyFont="1" applyFill="1" applyBorder="1" applyAlignment="1">
      <alignment horizontal="left" vertical="center" wrapText="1"/>
    </xf>
    <xf numFmtId="49" fontId="42" fillId="8" borderId="20" xfId="0" applyNumberFormat="1" applyFont="1" applyFill="1" applyBorder="1" applyAlignment="1">
      <alignment horizontal="left" vertical="center" wrapText="1"/>
    </xf>
    <xf numFmtId="1" fontId="42" fillId="0" borderId="0" xfId="0" applyNumberFormat="1" applyFont="1" applyFill="1" applyBorder="1" applyAlignment="1">
      <alignment horizontal="center" vertical="center" wrapText="1"/>
    </xf>
    <xf numFmtId="0" fontId="42" fillId="0" borderId="0" xfId="0" applyFont="1" applyFill="1" applyBorder="1" applyAlignment="1">
      <alignment horizontal="left" vertical="center" wrapText="1"/>
    </xf>
    <xf numFmtId="0" fontId="42" fillId="0" borderId="0" xfId="0" applyFont="1" applyBorder="1" applyAlignment="1">
      <alignment horizontal="center" vertical="center" wrapText="1"/>
    </xf>
    <xf numFmtId="49" fontId="42" fillId="0" borderId="0" xfId="0" applyNumberFormat="1" applyFont="1" applyAlignment="1">
      <alignment horizontal="center" vertical="center"/>
    </xf>
    <xf numFmtId="49" fontId="42" fillId="0" borderId="0" xfId="0" applyNumberFormat="1" applyFont="1" applyFill="1" applyAlignment="1">
      <alignment vertical="center"/>
    </xf>
    <xf numFmtId="0" fontId="42" fillId="0" borderId="0" xfId="0" applyFont="1" applyAlignment="1">
      <alignment horizontal="center" vertical="center"/>
    </xf>
    <xf numFmtId="0" fontId="49" fillId="0" borderId="0" xfId="0" applyFont="1" applyFill="1" applyAlignment="1">
      <alignment horizontal="right" vertical="center"/>
    </xf>
    <xf numFmtId="1" fontId="49" fillId="0" borderId="0" xfId="0" applyNumberFormat="1" applyFont="1" applyFill="1" applyAlignment="1">
      <alignment horizontal="center" vertical="center"/>
    </xf>
    <xf numFmtId="1" fontId="49" fillId="0" borderId="0" xfId="0" applyNumberFormat="1" applyFont="1" applyAlignment="1">
      <alignment horizontal="center" vertical="center"/>
    </xf>
    <xf numFmtId="0" fontId="42" fillId="0" borderId="0" xfId="0" applyFont="1" applyFill="1" applyAlignment="1">
      <alignment horizontal="right" vertical="center"/>
    </xf>
    <xf numFmtId="1" fontId="42" fillId="0" borderId="0" xfId="0" applyNumberFormat="1" applyFont="1" applyAlignment="1">
      <alignment horizontal="center" vertical="center"/>
    </xf>
    <xf numFmtId="4" fontId="42" fillId="0" borderId="0" xfId="0" applyNumberFormat="1" applyFont="1" applyAlignment="1">
      <alignment vertical="center"/>
    </xf>
    <xf numFmtId="49" fontId="49" fillId="0" borderId="0" xfId="0" applyNumberFormat="1" applyFont="1" applyFill="1" applyAlignment="1">
      <alignment horizontal="right" vertical="center"/>
    </xf>
    <xf numFmtId="1" fontId="48" fillId="3" borderId="8" xfId="0" applyNumberFormat="1" applyFont="1" applyFill="1" applyBorder="1" applyAlignment="1">
      <alignment horizontal="center" vertical="center" wrapText="1"/>
    </xf>
    <xf numFmtId="2" fontId="49" fillId="0" borderId="32" xfId="1" applyNumberFormat="1" applyFont="1" applyBorder="1" applyAlignment="1">
      <alignment horizontal="center" vertical="center"/>
    </xf>
    <xf numFmtId="2" fontId="49" fillId="0" borderId="55" xfId="0" applyNumberFormat="1" applyFont="1" applyBorder="1" applyAlignment="1">
      <alignment horizontal="center" vertical="center"/>
    </xf>
    <xf numFmtId="2" fontId="50" fillId="0" borderId="55" xfId="0" applyNumberFormat="1" applyFont="1" applyBorder="1" applyAlignment="1">
      <alignment horizontal="center" vertical="center"/>
    </xf>
    <xf numFmtId="2" fontId="50" fillId="7" borderId="55" xfId="0" applyNumberFormat="1" applyFont="1" applyFill="1" applyBorder="1" applyAlignment="1">
      <alignment horizontal="center" vertical="center"/>
    </xf>
    <xf numFmtId="2" fontId="25" fillId="8" borderId="0" xfId="0" applyNumberFormat="1" applyFont="1" applyFill="1" applyBorder="1" applyAlignment="1">
      <alignment horizontal="center"/>
    </xf>
    <xf numFmtId="2" fontId="25" fillId="0" borderId="0" xfId="0" applyNumberFormat="1" applyFont="1" applyBorder="1" applyAlignment="1">
      <alignment horizontal="center"/>
    </xf>
    <xf numFmtId="0" fontId="45" fillId="6" borderId="45" xfId="0" applyFont="1" applyFill="1" applyBorder="1" applyAlignment="1">
      <alignment horizontal="center" vertical="center" wrapText="1"/>
    </xf>
    <xf numFmtId="0" fontId="45" fillId="6" borderId="35" xfId="0" applyFont="1" applyFill="1" applyBorder="1" applyAlignment="1">
      <alignment horizontal="center" vertical="center" wrapText="1"/>
    </xf>
    <xf numFmtId="1" fontId="45" fillId="6" borderId="35" xfId="0" applyNumberFormat="1" applyFont="1" applyFill="1" applyBorder="1" applyAlignment="1">
      <alignment horizontal="center" vertical="center" wrapText="1"/>
    </xf>
    <xf numFmtId="1" fontId="45" fillId="6" borderId="46" xfId="0" applyNumberFormat="1" applyFont="1" applyFill="1" applyBorder="1" applyAlignment="1">
      <alignment horizontal="center" vertical="center" wrapText="1"/>
    </xf>
    <xf numFmtId="0" fontId="45" fillId="6" borderId="68" xfId="0" quotePrefix="1" applyFont="1" applyFill="1" applyBorder="1" applyAlignment="1">
      <alignment horizontal="center" vertical="center" wrapText="1"/>
    </xf>
    <xf numFmtId="0" fontId="45" fillId="6" borderId="69" xfId="0" quotePrefix="1" applyFont="1" applyFill="1" applyBorder="1" applyAlignment="1">
      <alignment horizontal="center" vertical="center" wrapText="1"/>
    </xf>
    <xf numFmtId="1" fontId="42" fillId="8" borderId="45" xfId="1" applyNumberFormat="1" applyFont="1" applyFill="1" applyBorder="1" applyAlignment="1">
      <alignment horizontal="center" vertical="center" wrapText="1"/>
    </xf>
    <xf numFmtId="2" fontId="25" fillId="8" borderId="48" xfId="0" applyNumberFormat="1" applyFont="1" applyFill="1" applyBorder="1" applyAlignment="1">
      <alignment horizontal="center"/>
    </xf>
    <xf numFmtId="1" fontId="42" fillId="0" borderId="47" xfId="1" applyNumberFormat="1" applyFont="1" applyFill="1" applyBorder="1" applyAlignment="1">
      <alignment horizontal="center" vertical="center" wrapText="1"/>
    </xf>
    <xf numFmtId="2" fontId="25" fillId="0" borderId="48" xfId="0" applyNumberFormat="1" applyFont="1" applyBorder="1" applyAlignment="1">
      <alignment horizontal="center"/>
    </xf>
    <xf numFmtId="1" fontId="42" fillId="8" borderId="47" xfId="0" applyNumberFormat="1" applyFont="1" applyFill="1" applyBorder="1" applyAlignment="1">
      <alignment horizontal="center" vertical="center" wrapText="1"/>
    </xf>
    <xf numFmtId="1" fontId="42" fillId="0" borderId="47" xfId="0" applyNumberFormat="1" applyFont="1" applyFill="1" applyBorder="1" applyAlignment="1">
      <alignment horizontal="center" vertical="center" wrapText="1"/>
    </xf>
    <xf numFmtId="1" fontId="42" fillId="8" borderId="49" xfId="0" applyNumberFormat="1" applyFont="1" applyFill="1" applyBorder="1" applyAlignment="1">
      <alignment horizontal="center" vertical="center" wrapText="1"/>
    </xf>
    <xf numFmtId="2" fontId="25" fillId="8" borderId="20" xfId="0" applyNumberFormat="1" applyFont="1" applyFill="1" applyBorder="1" applyAlignment="1">
      <alignment horizontal="center"/>
    </xf>
    <xf numFmtId="2" fontId="25" fillId="8" borderId="10" xfId="0" applyNumberFormat="1" applyFont="1" applyFill="1" applyBorder="1" applyAlignment="1">
      <alignment horizontal="center"/>
    </xf>
    <xf numFmtId="1" fontId="42" fillId="8" borderId="70" xfId="0" applyNumberFormat="1" applyFont="1" applyFill="1" applyBorder="1" applyAlignment="1">
      <alignment horizontal="center" vertical="center" wrapText="1"/>
    </xf>
    <xf numFmtId="49" fontId="42" fillId="8" borderId="71" xfId="0" applyNumberFormat="1" applyFont="1" applyFill="1" applyBorder="1" applyAlignment="1">
      <alignment horizontal="left" vertical="center" wrapText="1"/>
    </xf>
    <xf numFmtId="2" fontId="46" fillId="8" borderId="71" xfId="0" applyNumberFormat="1" applyFont="1" applyFill="1" applyBorder="1" applyAlignment="1">
      <alignment horizontal="center" vertical="center"/>
    </xf>
    <xf numFmtId="0" fontId="45" fillId="6" borderId="58" xfId="0" applyFont="1" applyFill="1" applyBorder="1" applyAlignment="1">
      <alignment horizontal="center" vertical="center" wrapText="1"/>
    </xf>
    <xf numFmtId="0" fontId="45" fillId="6" borderId="0" xfId="0" applyFont="1" applyFill="1" applyBorder="1" applyAlignment="1">
      <alignment horizontal="center" vertical="center" wrapText="1"/>
    </xf>
    <xf numFmtId="1" fontId="45" fillId="6" borderId="0" xfId="0" applyNumberFormat="1" applyFont="1" applyFill="1" applyBorder="1" applyAlignment="1">
      <alignment horizontal="center" vertical="center" wrapText="1"/>
    </xf>
    <xf numFmtId="1" fontId="45" fillId="6" borderId="59" xfId="0" applyNumberFormat="1" applyFont="1" applyFill="1" applyBorder="1" applyAlignment="1">
      <alignment horizontal="center" vertical="center" wrapText="1"/>
    </xf>
    <xf numFmtId="0" fontId="45" fillId="6" borderId="33" xfId="0" quotePrefix="1" applyFont="1" applyFill="1" applyBorder="1" applyAlignment="1">
      <alignment horizontal="center" vertical="center" wrapText="1"/>
    </xf>
    <xf numFmtId="0" fontId="45" fillId="6" borderId="26" xfId="0" quotePrefix="1" applyFont="1" applyFill="1" applyBorder="1" applyAlignment="1">
      <alignment horizontal="center" vertical="center" wrapText="1"/>
    </xf>
    <xf numFmtId="1" fontId="42" fillId="8" borderId="62" xfId="1" applyNumberFormat="1" applyFont="1" applyFill="1" applyBorder="1" applyAlignment="1">
      <alignment horizontal="center" vertical="center" wrapText="1"/>
    </xf>
    <xf numFmtId="2" fontId="47" fillId="8" borderId="0" xfId="0" applyNumberFormat="1" applyFont="1" applyFill="1" applyBorder="1" applyAlignment="1">
      <alignment horizontal="right"/>
    </xf>
    <xf numFmtId="2" fontId="47" fillId="8" borderId="59" xfId="0" applyNumberFormat="1" applyFont="1" applyFill="1" applyBorder="1" applyAlignment="1">
      <alignment horizontal="right"/>
    </xf>
    <xf numFmtId="1" fontId="42" fillId="0" borderId="58" xfId="1" applyNumberFormat="1" applyFont="1" applyFill="1" applyBorder="1" applyAlignment="1">
      <alignment horizontal="center" vertical="center" wrapText="1"/>
    </xf>
    <xf numFmtId="2" fontId="47" fillId="0" borderId="0" xfId="0" applyNumberFormat="1" applyFont="1" applyBorder="1" applyAlignment="1">
      <alignment horizontal="right"/>
    </xf>
    <xf numFmtId="2" fontId="47" fillId="0" borderId="59" xfId="0" applyNumberFormat="1" applyFont="1" applyBorder="1" applyAlignment="1">
      <alignment horizontal="right"/>
    </xf>
    <xf numFmtId="1" fontId="42" fillId="8" borderId="58" xfId="0" applyNumberFormat="1" applyFont="1" applyFill="1" applyBorder="1" applyAlignment="1">
      <alignment horizontal="center" vertical="center" wrapText="1"/>
    </xf>
    <xf numFmtId="2" fontId="47" fillId="8" borderId="0" xfId="0" quotePrefix="1" applyNumberFormat="1" applyFont="1" applyFill="1" applyBorder="1" applyAlignment="1">
      <alignment horizontal="right"/>
    </xf>
    <xf numFmtId="1" fontId="42" fillId="0" borderId="58" xfId="0" applyNumberFormat="1" applyFont="1" applyFill="1" applyBorder="1" applyAlignment="1">
      <alignment horizontal="center" vertical="center" wrapText="1"/>
    </xf>
    <xf numFmtId="2" fontId="47" fillId="0" borderId="0" xfId="0" quotePrefix="1" applyNumberFormat="1" applyFont="1" applyBorder="1" applyAlignment="1">
      <alignment horizontal="right"/>
    </xf>
    <xf numFmtId="2" fontId="47" fillId="0" borderId="59" xfId="0" quotePrefix="1" applyNumberFormat="1" applyFont="1" applyBorder="1" applyAlignment="1">
      <alignment horizontal="right"/>
    </xf>
    <xf numFmtId="2" fontId="47" fillId="8" borderId="59" xfId="0" quotePrefix="1" applyNumberFormat="1" applyFont="1" applyFill="1" applyBorder="1" applyAlignment="1">
      <alignment horizontal="right"/>
    </xf>
    <xf numFmtId="1" fontId="42" fillId="8" borderId="73" xfId="0" applyNumberFormat="1" applyFont="1" applyFill="1" applyBorder="1" applyAlignment="1">
      <alignment horizontal="center" vertical="center" wrapText="1"/>
    </xf>
    <xf numFmtId="2" fontId="47" fillId="8" borderId="71" xfId="0" applyNumberFormat="1" applyFont="1" applyFill="1" applyBorder="1" applyAlignment="1">
      <alignment horizontal="right"/>
    </xf>
    <xf numFmtId="2" fontId="51" fillId="8" borderId="74" xfId="0" applyNumberFormat="1" applyFont="1" applyFill="1" applyBorder="1" applyAlignment="1">
      <alignment horizontal="right"/>
    </xf>
    <xf numFmtId="1" fontId="42" fillId="8" borderId="63" xfId="0" applyNumberFormat="1" applyFont="1" applyFill="1" applyBorder="1" applyAlignment="1">
      <alignment horizontal="center" vertical="center" wrapText="1"/>
    </xf>
    <xf numFmtId="49" fontId="42" fillId="8" borderId="44" xfId="0" applyNumberFormat="1" applyFont="1" applyFill="1" applyBorder="1" applyAlignment="1">
      <alignment horizontal="left" vertical="center" wrapText="1"/>
    </xf>
    <xf numFmtId="2" fontId="47" fillId="8" borderId="44" xfId="0" quotePrefix="1" applyNumberFormat="1" applyFont="1" applyFill="1" applyBorder="1" applyAlignment="1">
      <alignment horizontal="right"/>
    </xf>
    <xf numFmtId="2" fontId="47" fillId="8" borderId="44" xfId="0" applyNumberFormat="1" applyFont="1" applyFill="1" applyBorder="1" applyAlignment="1">
      <alignment horizontal="right"/>
    </xf>
    <xf numFmtId="2" fontId="47" fillId="8" borderId="64" xfId="0" applyNumberFormat="1" applyFont="1" applyFill="1" applyBorder="1" applyAlignment="1">
      <alignment horizontal="right"/>
    </xf>
    <xf numFmtId="2" fontId="47" fillId="8" borderId="74" xfId="0" applyNumberFormat="1" applyFont="1" applyFill="1" applyBorder="1" applyAlignment="1">
      <alignment horizontal="right"/>
    </xf>
    <xf numFmtId="0" fontId="2" fillId="0" borderId="0" xfId="0" applyFont="1" applyAlignment="1">
      <alignment horizontal="center"/>
    </xf>
    <xf numFmtId="0" fontId="3" fillId="0" borderId="20" xfId="0" applyFont="1" applyBorder="1" applyAlignment="1">
      <alignment horizontal="center"/>
    </xf>
    <xf numFmtId="17" fontId="3" fillId="0" borderId="20" xfId="0" quotePrefix="1" applyNumberFormat="1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168" fontId="10" fillId="0" borderId="21" xfId="0" applyNumberFormat="1" applyFont="1" applyFill="1" applyBorder="1" applyAlignment="1">
      <alignment horizontal="right" vertical="top" wrapText="1" readingOrder="1"/>
    </xf>
    <xf numFmtId="0" fontId="11" fillId="0" borderId="22" xfId="0" applyNumberFormat="1" applyFont="1" applyFill="1" applyBorder="1" applyAlignment="1">
      <alignment vertical="top" wrapText="1"/>
    </xf>
    <xf numFmtId="0" fontId="11" fillId="0" borderId="23" xfId="0" applyNumberFormat="1" applyFont="1" applyFill="1" applyBorder="1" applyAlignment="1">
      <alignment vertical="top" wrapText="1"/>
    </xf>
    <xf numFmtId="0" fontId="12" fillId="0" borderId="0" xfId="0" applyFont="1" applyAlignment="1">
      <alignment horizontal="center"/>
    </xf>
    <xf numFmtId="17" fontId="5" fillId="0" borderId="20" xfId="0" quotePrefix="1" applyNumberFormat="1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17" fontId="5" fillId="0" borderId="0" xfId="0" quotePrefix="1" applyNumberFormat="1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17" fontId="5" fillId="0" borderId="20" xfId="0" quotePrefix="1" applyNumberFormat="1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12" fillId="0" borderId="0" xfId="0" applyFont="1" applyAlignment="1">
      <alignment horizontal="center" vertical="center"/>
    </xf>
    <xf numFmtId="4" fontId="12" fillId="0" borderId="0" xfId="0" quotePrefix="1" applyNumberFormat="1" applyFont="1" applyBorder="1" applyAlignment="1">
      <alignment horizontal="center" vertical="center"/>
    </xf>
    <xf numFmtId="4" fontId="12" fillId="0" borderId="0" xfId="0" applyNumberFormat="1" applyFont="1" applyBorder="1" applyAlignment="1">
      <alignment horizontal="center" vertical="center"/>
    </xf>
    <xf numFmtId="17" fontId="5" fillId="0" borderId="0" xfId="0" quotePrefix="1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left" vertical="center" wrapText="1"/>
    </xf>
    <xf numFmtId="0" fontId="5" fillId="0" borderId="35" xfId="0" applyFont="1" applyBorder="1" applyAlignment="1">
      <alignment horizontal="left" vertical="center" wrapText="1"/>
    </xf>
    <xf numFmtId="0" fontId="5" fillId="0" borderId="42" xfId="0" applyFont="1" applyBorder="1" applyAlignment="1">
      <alignment horizontal="left" vertical="center" wrapText="1"/>
    </xf>
    <xf numFmtId="4" fontId="12" fillId="0" borderId="20" xfId="0" quotePrefix="1" applyNumberFormat="1" applyFont="1" applyBorder="1" applyAlignment="1">
      <alignment horizontal="right"/>
    </xf>
    <xf numFmtId="4" fontId="12" fillId="0" borderId="20" xfId="0" applyNumberFormat="1" applyFont="1" applyBorder="1" applyAlignment="1">
      <alignment horizontal="right"/>
    </xf>
    <xf numFmtId="0" fontId="5" fillId="0" borderId="0" xfId="0" applyFont="1" applyBorder="1" applyAlignment="1">
      <alignment horizontal="left" wrapText="1"/>
    </xf>
    <xf numFmtId="0" fontId="26" fillId="0" borderId="0" xfId="0" applyFont="1" applyAlignment="1">
      <alignment horizontal="center" vertical="center"/>
    </xf>
    <xf numFmtId="4" fontId="12" fillId="0" borderId="44" xfId="0" quotePrefix="1" applyNumberFormat="1" applyFont="1" applyBorder="1" applyAlignment="1">
      <alignment horizontal="right" vertical="center"/>
    </xf>
    <xf numFmtId="4" fontId="12" fillId="0" borderId="44" xfId="0" applyNumberFormat="1" applyFont="1" applyBorder="1" applyAlignment="1">
      <alignment horizontal="right" vertical="center"/>
    </xf>
    <xf numFmtId="49" fontId="12" fillId="0" borderId="44" xfId="0" quotePrefix="1" applyNumberFormat="1" applyFont="1" applyBorder="1" applyAlignment="1">
      <alignment horizontal="right" vertical="center"/>
    </xf>
    <xf numFmtId="49" fontId="12" fillId="0" borderId="44" xfId="0" applyNumberFormat="1" applyFont="1" applyBorder="1" applyAlignment="1">
      <alignment horizontal="right" vertical="center"/>
    </xf>
    <xf numFmtId="0" fontId="12" fillId="0" borderId="42" xfId="0" applyFont="1" applyBorder="1" applyAlignment="1">
      <alignment horizontal="left" wrapText="1"/>
    </xf>
    <xf numFmtId="0" fontId="26" fillId="0" borderId="0" xfId="0" applyFont="1" applyAlignment="1">
      <alignment horizontal="right" vertical="center"/>
    </xf>
    <xf numFmtId="0" fontId="12" fillId="0" borderId="42" xfId="0" applyFont="1" applyBorder="1" applyAlignment="1">
      <alignment horizontal="left" vertical="top" wrapText="1"/>
    </xf>
    <xf numFmtId="0" fontId="29" fillId="0" borderId="0" xfId="0" applyFont="1" applyFill="1" applyBorder="1" applyAlignment="1">
      <alignment horizontal="left" vertical="top" wrapText="1"/>
    </xf>
    <xf numFmtId="0" fontId="35" fillId="0" borderId="0" xfId="0" applyFont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29" fillId="0" borderId="0" xfId="0" applyFont="1" applyFill="1" applyBorder="1" applyAlignment="1">
      <alignment horizontal="center" vertical="center"/>
    </xf>
    <xf numFmtId="2" fontId="37" fillId="7" borderId="56" xfId="0" applyNumberFormat="1" applyFont="1" applyFill="1" applyBorder="1" applyAlignment="1">
      <alignment horizontal="right" vertical="center"/>
    </xf>
    <xf numFmtId="2" fontId="37" fillId="7" borderId="57" xfId="0" applyNumberFormat="1" applyFont="1" applyFill="1" applyBorder="1" applyAlignment="1">
      <alignment horizontal="right" vertical="center"/>
    </xf>
    <xf numFmtId="0" fontId="29" fillId="0" borderId="35" xfId="0" applyFont="1" applyFill="1" applyBorder="1" applyAlignment="1">
      <alignment horizontal="left" vertical="top" wrapText="1"/>
    </xf>
    <xf numFmtId="0" fontId="35" fillId="0" borderId="0" xfId="0" applyFont="1" applyBorder="1" applyAlignment="1">
      <alignment horizontal="center" vertical="center"/>
    </xf>
    <xf numFmtId="0" fontId="34" fillId="0" borderId="0" xfId="0" applyFont="1" applyBorder="1" applyAlignment="1">
      <alignment horizontal="center" vertical="center"/>
    </xf>
    <xf numFmtId="0" fontId="42" fillId="9" borderId="27" xfId="0" applyFont="1" applyFill="1" applyBorder="1" applyAlignment="1">
      <alignment horizontal="left" vertical="top" wrapText="1"/>
    </xf>
    <xf numFmtId="0" fontId="42" fillId="9" borderId="67" xfId="0" applyFont="1" applyFill="1" applyBorder="1" applyAlignment="1">
      <alignment horizontal="left" vertical="top" wrapText="1"/>
    </xf>
    <xf numFmtId="0" fontId="42" fillId="9" borderId="24" xfId="0" applyFont="1" applyFill="1" applyBorder="1" applyAlignment="1">
      <alignment horizontal="left" vertical="top" wrapText="1"/>
    </xf>
    <xf numFmtId="0" fontId="41" fillId="0" borderId="0" xfId="0" applyFont="1" applyBorder="1" applyAlignment="1">
      <alignment horizontal="center" vertical="center"/>
    </xf>
    <xf numFmtId="49" fontId="43" fillId="0" borderId="0" xfId="0" applyNumberFormat="1" applyFont="1" applyBorder="1" applyAlignment="1">
      <alignment horizontal="center" vertical="center"/>
    </xf>
    <xf numFmtId="0" fontId="44" fillId="0" borderId="0" xfId="0" applyFont="1" applyFill="1" applyBorder="1" applyAlignment="1">
      <alignment horizontal="center" vertical="center"/>
    </xf>
    <xf numFmtId="2" fontId="51" fillId="8" borderId="71" xfId="0" applyNumberFormat="1" applyFont="1" applyFill="1" applyBorder="1" applyAlignment="1">
      <alignment horizontal="right" vertical="center"/>
    </xf>
    <xf numFmtId="2" fontId="51" fillId="8" borderId="72" xfId="0" applyNumberFormat="1" applyFont="1" applyFill="1" applyBorder="1" applyAlignment="1">
      <alignment horizontal="right" vertical="center"/>
    </xf>
    <xf numFmtId="0" fontId="41" fillId="0" borderId="0" xfId="0" applyFont="1" applyBorder="1" applyAlignment="1">
      <alignment horizontal="right" vertical="center"/>
    </xf>
    <xf numFmtId="49" fontId="43" fillId="0" borderId="0" xfId="0" applyNumberFormat="1" applyFont="1" applyBorder="1" applyAlignment="1">
      <alignment horizontal="right" vertical="center"/>
    </xf>
    <xf numFmtId="0" fontId="44" fillId="0" borderId="0" xfId="0" applyFont="1" applyFill="1" applyBorder="1" applyAlignment="1">
      <alignment horizontal="right" vertical="center"/>
    </xf>
    <xf numFmtId="2" fontId="45" fillId="6" borderId="65" xfId="0" quotePrefix="1" applyNumberFormat="1" applyFont="1" applyFill="1" applyBorder="1" applyAlignment="1">
      <alignment horizontal="center" vertical="center" wrapText="1"/>
    </xf>
    <xf numFmtId="2" fontId="45" fillId="6" borderId="65" xfId="0" quotePrefix="1" applyNumberFormat="1" applyFont="1" applyFill="1" applyBorder="1" applyAlignment="1">
      <alignment horizontal="right" vertical="center" wrapText="1"/>
    </xf>
    <xf numFmtId="49" fontId="42" fillId="7" borderId="35" xfId="0" applyNumberFormat="1" applyFont="1" applyFill="1" applyBorder="1" applyAlignment="1">
      <alignment horizontal="left" vertical="center" wrapText="1"/>
    </xf>
    <xf numFmtId="2" fontId="0" fillId="7" borderId="0" xfId="0" applyNumberFormat="1" applyFill="1" applyBorder="1"/>
    <xf numFmtId="2" fontId="0" fillId="0" borderId="0" xfId="0" applyNumberFormat="1" applyBorder="1"/>
    <xf numFmtId="49" fontId="42" fillId="7" borderId="0" xfId="0" applyNumberFormat="1" applyFont="1" applyFill="1" applyBorder="1" applyAlignment="1">
      <alignment horizontal="left" vertical="center" wrapText="1"/>
    </xf>
    <xf numFmtId="0" fontId="0" fillId="0" borderId="0" xfId="0" applyNumberFormat="1" applyBorder="1" applyAlignment="1">
      <alignment horizontal="right"/>
    </xf>
    <xf numFmtId="0" fontId="0" fillId="7" borderId="0" xfId="0" applyNumberFormat="1" applyFill="1" applyBorder="1" applyAlignment="1">
      <alignment horizontal="right"/>
    </xf>
    <xf numFmtId="2" fontId="0" fillId="7" borderId="0" xfId="0" applyNumberFormat="1" applyFill="1" applyBorder="1" applyAlignment="1">
      <alignment horizontal="right"/>
    </xf>
    <xf numFmtId="2" fontId="0" fillId="0" borderId="0" xfId="0" applyNumberFormat="1" applyBorder="1" applyAlignment="1">
      <alignment horizontal="right"/>
    </xf>
    <xf numFmtId="49" fontId="42" fillId="7" borderId="44" xfId="0" applyNumberFormat="1" applyFont="1" applyFill="1" applyBorder="1" applyAlignment="1">
      <alignment horizontal="left" vertical="center" wrapText="1"/>
    </xf>
    <xf numFmtId="2" fontId="0" fillId="7" borderId="44" xfId="0" applyNumberFormat="1" applyFill="1" applyBorder="1"/>
    <xf numFmtId="2" fontId="42" fillId="0" borderId="0" xfId="0" applyNumberFormat="1" applyFont="1" applyBorder="1" applyAlignment="1">
      <alignment horizontal="center" vertical="center" wrapText="1"/>
    </xf>
    <xf numFmtId="2" fontId="42" fillId="0" borderId="0" xfId="0" applyNumberFormat="1" applyFont="1" applyBorder="1" applyAlignment="1">
      <alignment horizontal="right" vertical="center" wrapText="1"/>
    </xf>
    <xf numFmtId="2" fontId="48" fillId="3" borderId="8" xfId="0" applyNumberFormat="1" applyFont="1" applyFill="1" applyBorder="1" applyAlignment="1">
      <alignment horizontal="center" vertical="center" wrapText="1"/>
    </xf>
    <xf numFmtId="2" fontId="48" fillId="3" borderId="8" xfId="0" applyNumberFormat="1" applyFont="1" applyFill="1" applyBorder="1" applyAlignment="1">
      <alignment horizontal="right" vertical="center" wrapText="1"/>
    </xf>
    <xf numFmtId="2" fontId="49" fillId="0" borderId="32" xfId="1" applyNumberFormat="1" applyFont="1" applyBorder="1" applyAlignment="1">
      <alignment horizontal="right" vertical="center"/>
    </xf>
    <xf numFmtId="2" fontId="50" fillId="0" borderId="55" xfId="0" applyNumberFormat="1" applyFont="1" applyBorder="1" applyAlignment="1">
      <alignment horizontal="right" vertical="center"/>
    </xf>
    <xf numFmtId="2" fontId="49" fillId="0" borderId="55" xfId="0" applyNumberFormat="1" applyFont="1" applyBorder="1" applyAlignment="1">
      <alignment horizontal="right" vertical="center"/>
    </xf>
    <xf numFmtId="2" fontId="50" fillId="7" borderId="55" xfId="0" applyNumberFormat="1" applyFont="1" applyFill="1" applyBorder="1" applyAlignment="1">
      <alignment horizontal="right" vertical="center"/>
    </xf>
    <xf numFmtId="2" fontId="49" fillId="0" borderId="0" xfId="0" applyNumberFormat="1" applyFont="1" applyFill="1" applyAlignment="1">
      <alignment horizontal="center" vertical="center"/>
    </xf>
    <xf numFmtId="2" fontId="49" fillId="0" borderId="0" xfId="0" applyNumberFormat="1" applyFont="1" applyFill="1" applyAlignment="1">
      <alignment horizontal="right" vertical="center"/>
    </xf>
    <xf numFmtId="2" fontId="49" fillId="0" borderId="0" xfId="0" applyNumberFormat="1" applyFont="1" applyAlignment="1">
      <alignment horizontal="right" vertical="center"/>
    </xf>
    <xf numFmtId="2" fontId="42" fillId="0" borderId="0" xfId="0" applyNumberFormat="1" applyFont="1" applyAlignment="1">
      <alignment horizontal="center" vertical="center"/>
    </xf>
    <xf numFmtId="2" fontId="42" fillId="0" borderId="0" xfId="0" applyNumberFormat="1" applyFont="1" applyAlignment="1">
      <alignment horizontal="right" vertical="center"/>
    </xf>
    <xf numFmtId="2" fontId="0" fillId="7" borderId="44" xfId="0" applyNumberFormat="1" applyFill="1" applyBorder="1" applyAlignment="1">
      <alignment horizontal="right"/>
    </xf>
    <xf numFmtId="2" fontId="45" fillId="6" borderId="35" xfId="0" applyNumberFormat="1" applyFont="1" applyFill="1" applyBorder="1" applyAlignment="1">
      <alignment horizontal="center" vertical="center" wrapText="1"/>
    </xf>
    <xf numFmtId="2" fontId="45" fillId="6" borderId="35" xfId="0" applyNumberFormat="1" applyFont="1" applyFill="1" applyBorder="1" applyAlignment="1">
      <alignment horizontal="right" vertical="center" wrapText="1"/>
    </xf>
    <xf numFmtId="2" fontId="45" fillId="6" borderId="46" xfId="0" applyNumberFormat="1" applyFont="1" applyFill="1" applyBorder="1" applyAlignment="1">
      <alignment horizontal="right" vertical="center" wrapText="1"/>
    </xf>
    <xf numFmtId="2" fontId="45" fillId="6" borderId="69" xfId="0" quotePrefix="1" applyNumberFormat="1" applyFont="1" applyFill="1" applyBorder="1" applyAlignment="1">
      <alignment horizontal="right" vertical="center" wrapText="1"/>
    </xf>
    <xf numFmtId="1" fontId="42" fillId="7" borderId="45" xfId="1" applyNumberFormat="1" applyFont="1" applyFill="1" applyBorder="1" applyAlignment="1">
      <alignment horizontal="center" vertical="center" wrapText="1"/>
    </xf>
    <xf numFmtId="2" fontId="0" fillId="7" borderId="48" xfId="0" applyNumberFormat="1" applyFill="1" applyBorder="1"/>
    <xf numFmtId="2" fontId="0" fillId="0" borderId="48" xfId="0" applyNumberFormat="1" applyBorder="1"/>
    <xf numFmtId="1" fontId="42" fillId="7" borderId="47" xfId="0" applyNumberFormat="1" applyFont="1" applyFill="1" applyBorder="1" applyAlignment="1">
      <alignment horizontal="center" vertical="center" wrapText="1"/>
    </xf>
    <xf numFmtId="0" fontId="0" fillId="0" borderId="48" xfId="0" applyNumberFormat="1" applyBorder="1" applyAlignment="1">
      <alignment horizontal="right"/>
    </xf>
    <xf numFmtId="0" fontId="0" fillId="7" borderId="48" xfId="0" applyNumberFormat="1" applyFill="1" applyBorder="1" applyAlignment="1">
      <alignment horizontal="right"/>
    </xf>
    <xf numFmtId="0" fontId="0" fillId="7" borderId="0" xfId="0" applyNumberFormat="1" applyFill="1" applyBorder="1"/>
    <xf numFmtId="1" fontId="42" fillId="7" borderId="52" xfId="0" applyNumberFormat="1" applyFont="1" applyFill="1" applyBorder="1" applyAlignment="1">
      <alignment horizontal="center" vertical="center" wrapText="1"/>
    </xf>
    <xf numFmtId="2" fontId="0" fillId="7" borderId="53" xfId="0" applyNumberFormat="1" applyFill="1" applyBorder="1"/>
    <xf numFmtId="0" fontId="0" fillId="0" borderId="0" xfId="0" applyNumberFormat="1" applyBorder="1"/>
    <xf numFmtId="1" fontId="42" fillId="7" borderId="49" xfId="0" applyNumberFormat="1" applyFont="1" applyFill="1" applyBorder="1" applyAlignment="1">
      <alignment horizontal="center" vertical="center" wrapText="1"/>
    </xf>
    <xf numFmtId="49" fontId="42" fillId="7" borderId="20" xfId="0" applyNumberFormat="1" applyFont="1" applyFill="1" applyBorder="1" applyAlignment="1">
      <alignment horizontal="left" vertical="center" wrapText="1"/>
    </xf>
    <xf numFmtId="0" fontId="0" fillId="7" borderId="20" xfId="0" applyNumberFormat="1" applyFill="1" applyBorder="1"/>
    <xf numFmtId="2" fontId="0" fillId="7" borderId="20" xfId="0" applyNumberFormat="1" applyFill="1" applyBorder="1"/>
    <xf numFmtId="0" fontId="0" fillId="7" borderId="20" xfId="0" applyNumberFormat="1" applyFill="1" applyBorder="1" applyAlignment="1">
      <alignment horizontal="right"/>
    </xf>
    <xf numFmtId="2" fontId="0" fillId="7" borderId="10" xfId="0" applyNumberFormat="1" applyFill="1" applyBorder="1"/>
  </cellXfs>
  <cellStyles count="4">
    <cellStyle name="Comma" xfId="2" builtinId="3"/>
    <cellStyle name="Comma [0]" xfId="1" builtinId="6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externalLink" Target="externalLinks/externalLink4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externalLink" Target="externalLinks/externalLink2.xml"/><Relationship Id="rId40" Type="http://schemas.openxmlformats.org/officeDocument/2006/relationships/theme" Target="theme/theme1.xml"/><Relationship Id="rId45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calcChain" Target="calcChain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externalLink" Target="externalLinks/externalLink3.xml"/><Relationship Id="rId46" Type="http://schemas.openxmlformats.org/officeDocument/2006/relationships/customXml" Target="../customXml/item3.xml"/><Relationship Id="rId20" Type="http://schemas.openxmlformats.org/officeDocument/2006/relationships/worksheet" Target="worksheets/sheet20.xml"/><Relationship Id="rId41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5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00">
                <a:solidFill>
                  <a:sysClr val="windowText" lastClr="000000"/>
                </a:solidFill>
              </a:rPr>
              <a:t>Data Rata-Rata </a:t>
            </a:r>
            <a:endParaRPr lang="id-ID" sz="1000">
              <a:solidFill>
                <a:sysClr val="windowText" lastClr="000000"/>
              </a:solidFill>
            </a:endParaRPr>
          </a:p>
          <a:p>
            <a:pPr>
              <a:defRPr/>
            </a:pPr>
            <a:r>
              <a:rPr lang="en-US" sz="1000">
                <a:solidFill>
                  <a:sysClr val="windowText" lastClr="000000"/>
                </a:solidFill>
              </a:rPr>
              <a:t>SBDK </a:t>
            </a:r>
            <a:r>
              <a:rPr lang="id-ID" sz="1000">
                <a:solidFill>
                  <a:sysClr val="windowText" lastClr="000000"/>
                </a:solidFill>
              </a:rPr>
              <a:t> FEBRUARI 2021</a:t>
            </a:r>
          </a:p>
        </c:rich>
      </c:tx>
      <c:layout>
        <c:manualLayout>
          <c:xMode val="edge"/>
          <c:yMode val="edge"/>
          <c:x val="0.31666654571404457"/>
          <c:y val="0.1165048543689321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d-ID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"/>
          <c:y val="0.23598705501618131"/>
          <c:w val="0.93241167434715821"/>
          <c:h val="0.58893203883495115"/>
        </c:manualLayout>
      </c:layout>
      <c:bar3DChart>
        <c:barDir val="col"/>
        <c:grouping val="standard"/>
        <c:varyColors val="0"/>
        <c:ser>
          <c:idx val="0"/>
          <c:order val="0"/>
          <c:spPr>
            <a:gradFill>
              <a:gsLst>
                <a:gs pos="100000">
                  <a:schemeClr val="accent2">
                    <a:alpha val="0"/>
                  </a:schemeClr>
                </a:gs>
                <a:gs pos="50000">
                  <a:schemeClr val="accent2"/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d-ID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'Feb 2021'!$C$105:$G$105</c:f>
              <c:strCache>
                <c:ptCount val="5"/>
                <c:pt idx="0">
                  <c:v>Korporasi</c:v>
                </c:pt>
                <c:pt idx="1">
                  <c:v>Ritel</c:v>
                </c:pt>
                <c:pt idx="2">
                  <c:v>Mikro</c:v>
                </c:pt>
                <c:pt idx="3">
                  <c:v>KPR</c:v>
                </c:pt>
                <c:pt idx="4">
                  <c:v>Non
KPR</c:v>
                </c:pt>
              </c:strCache>
            </c:strRef>
          </c:cat>
          <c:val>
            <c:numRef>
              <c:f>'Feb 2021'!$C$106:$G$106</c:f>
              <c:numCache>
                <c:formatCode>0.00</c:formatCode>
                <c:ptCount val="5"/>
                <c:pt idx="0">
                  <c:v>8.7134444444444448</c:v>
                </c:pt>
                <c:pt idx="1">
                  <c:v>9.6683333333333312</c:v>
                </c:pt>
                <c:pt idx="2">
                  <c:v>11.674561403508777</c:v>
                </c:pt>
                <c:pt idx="3">
                  <c:v>9.4212500000000023</c:v>
                </c:pt>
                <c:pt idx="4">
                  <c:v>10.332368421052632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4FE-4B50-8FEB-2E68F6D7634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gapDepth val="0"/>
        <c:shape val="pyramid"/>
        <c:axId val="349925160"/>
        <c:axId val="349927904"/>
        <c:axId val="319139328"/>
      </c:bar3DChart>
      <c:catAx>
        <c:axId val="34992516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d-ID"/>
          </a:p>
        </c:txPr>
        <c:crossAx val="349927904"/>
        <c:crosses val="autoZero"/>
        <c:auto val="1"/>
        <c:lblAlgn val="ctr"/>
        <c:lblOffset val="100"/>
        <c:noMultiLvlLbl val="0"/>
      </c:catAx>
      <c:valAx>
        <c:axId val="3499279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d-ID"/>
          </a:p>
        </c:txPr>
        <c:crossAx val="349925160"/>
        <c:crosses val="autoZero"/>
        <c:crossBetween val="between"/>
      </c:valAx>
      <c:serAx>
        <c:axId val="319139328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  <a:headEnd type="none" w="sm" len="sm"/>
            <a:tailEnd type="none" w="sm" len="sm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d-ID"/>
          </a:p>
        </c:txPr>
        <c:crossAx val="349927904"/>
        <c:crosses val="autoZero"/>
      </c:serAx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d-ID"/>
    </a:p>
  </c:txPr>
  <c:printSettings>
    <c:headerFooter/>
    <c:pageMargins b="0.75000000000000078" l="0.70000000000000062" r="0.70000000000000062" t="0.75000000000000078" header="0.30000000000000032" footer="0.30000000000000032"/>
    <c:pageSetup paperSize="9" orientation="landscape" horizontalDpi="90" verticalDpi="9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5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00">
                <a:solidFill>
                  <a:sysClr val="windowText" lastClr="000000"/>
                </a:solidFill>
              </a:rPr>
              <a:t>Data Rata-Rata </a:t>
            </a:r>
            <a:endParaRPr lang="id-ID" sz="1000">
              <a:solidFill>
                <a:sysClr val="windowText" lastClr="000000"/>
              </a:solidFill>
            </a:endParaRPr>
          </a:p>
          <a:p>
            <a:pPr>
              <a:defRPr sz="1800" b="1" i="0" u="none" strike="noStrike" kern="1200" cap="all" spc="5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00">
                <a:solidFill>
                  <a:sysClr val="windowText" lastClr="000000"/>
                </a:solidFill>
              </a:rPr>
              <a:t>SBDK</a:t>
            </a:r>
            <a:r>
              <a:rPr lang="id-ID" sz="1000">
                <a:solidFill>
                  <a:sysClr val="windowText" lastClr="000000"/>
                </a:solidFill>
              </a:rPr>
              <a:t> Maret 2021</a:t>
            </a:r>
            <a:r>
              <a:rPr lang="en-US" sz="1000">
                <a:solidFill>
                  <a:sysClr val="windowText" lastClr="000000"/>
                </a:solidFill>
              </a:rPr>
              <a:t> </a:t>
            </a:r>
            <a:r>
              <a:rPr lang="id-ID" sz="1000">
                <a:solidFill>
                  <a:sysClr val="windowText" lastClr="000000"/>
                </a:solidFill>
              </a:rPr>
              <a:t> </a:t>
            </a:r>
            <a:endParaRPr lang="en-US" sz="1000">
              <a:solidFill>
                <a:sysClr val="windowText" lastClr="000000"/>
              </a:solidFill>
            </a:endParaRPr>
          </a:p>
        </c:rich>
      </c:tx>
      <c:layout>
        <c:manualLayout>
          <c:xMode val="edge"/>
          <c:yMode val="edge"/>
          <c:x val="0.36276595744680851"/>
          <c:y val="0.13592233009708748"/>
        </c:manualLayout>
      </c:layout>
      <c:overlay val="0"/>
      <c:spPr>
        <a:noFill/>
        <a:ln>
          <a:noFill/>
        </a:ln>
        <a:effectLst/>
      </c:sp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ndard"/>
        <c:varyColors val="0"/>
        <c:ser>
          <c:idx val="0"/>
          <c:order val="0"/>
          <c:spPr>
            <a:gradFill>
              <a:gsLst>
                <a:gs pos="100000">
                  <a:schemeClr val="accent2">
                    <a:alpha val="0"/>
                  </a:schemeClr>
                </a:gs>
                <a:gs pos="50000">
                  <a:schemeClr val="accent2"/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d-ID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'Maret 2021'!$C$105:$G$105</c:f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4FE-4B50-8FEB-2E68F6D76347}"/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 xmlns:c16="http://schemas.microsoft.com/office/drawing/2014/chart" xmlns:c16r2="http://schemas.microsoft.com/office/drawing/2015/06/chart">
                      <c:ext uri="{02D57815-91ED-43cb-92C2-25804820EDAC}">
                        <c15:formulaRef>
                          <c15:sqref>'Maret 2021'!$C$104:$G$104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gapDepth val="0"/>
        <c:shape val="pyramid"/>
        <c:axId val="349920848"/>
        <c:axId val="349916144"/>
        <c:axId val="603005216"/>
      </c:bar3DChart>
      <c:catAx>
        <c:axId val="34992084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d-ID"/>
          </a:p>
        </c:txPr>
        <c:crossAx val="349916144"/>
        <c:crosses val="autoZero"/>
        <c:auto val="1"/>
        <c:lblAlgn val="ctr"/>
        <c:lblOffset val="100"/>
        <c:noMultiLvlLbl val="0"/>
      </c:catAx>
      <c:valAx>
        <c:axId val="3499161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d-ID"/>
          </a:p>
        </c:txPr>
        <c:crossAx val="349920848"/>
        <c:crosses val="autoZero"/>
        <c:crossBetween val="between"/>
      </c:valAx>
      <c:serAx>
        <c:axId val="60300521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  <a:headEnd type="none" w="sm" len="sm"/>
            <a:tailEnd type="none" w="sm" len="sm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d-ID"/>
          </a:p>
        </c:txPr>
        <c:crossAx val="349916144"/>
        <c:crosses val="autoZero"/>
      </c:serAx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d-ID"/>
    </a:p>
  </c:txPr>
  <c:printSettings>
    <c:headerFooter/>
    <c:pageMargins b="0.750000000000001" l="0.70000000000000062" r="0.70000000000000062" t="0.750000000000001" header="0.30000000000000032" footer="0.30000000000000032"/>
    <c:pageSetup paperSize="9" orientation="landscape" horizontalDpi="90" verticalDpi="9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5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00">
                <a:solidFill>
                  <a:sysClr val="windowText" lastClr="000000"/>
                </a:solidFill>
              </a:rPr>
              <a:t>Data Rata-Rata </a:t>
            </a:r>
            <a:endParaRPr lang="id-ID" sz="1000">
              <a:solidFill>
                <a:sysClr val="windowText" lastClr="000000"/>
              </a:solidFill>
            </a:endParaRPr>
          </a:p>
          <a:p>
            <a:pPr>
              <a:defRPr sz="1800" b="1" i="0" u="none" strike="noStrike" kern="1200" cap="all" spc="5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00">
                <a:solidFill>
                  <a:sysClr val="windowText" lastClr="000000"/>
                </a:solidFill>
              </a:rPr>
              <a:t>SBDK</a:t>
            </a:r>
            <a:r>
              <a:rPr lang="id-ID" sz="1000">
                <a:solidFill>
                  <a:sysClr val="windowText" lastClr="000000"/>
                </a:solidFill>
              </a:rPr>
              <a:t> April  2021</a:t>
            </a:r>
            <a:r>
              <a:rPr lang="en-US" sz="1000">
                <a:solidFill>
                  <a:sysClr val="windowText" lastClr="000000"/>
                </a:solidFill>
              </a:rPr>
              <a:t> </a:t>
            </a:r>
            <a:r>
              <a:rPr lang="id-ID" sz="1000">
                <a:solidFill>
                  <a:sysClr val="windowText" lastClr="000000"/>
                </a:solidFill>
              </a:rPr>
              <a:t> </a:t>
            </a:r>
            <a:endParaRPr lang="en-US" sz="1000">
              <a:solidFill>
                <a:sysClr val="windowText" lastClr="000000"/>
              </a:solidFill>
            </a:endParaRPr>
          </a:p>
        </c:rich>
      </c:tx>
      <c:layout>
        <c:manualLayout>
          <c:xMode val="edge"/>
          <c:yMode val="edge"/>
          <c:x val="0.36276595744680851"/>
          <c:y val="0.13592233009708762"/>
        </c:manualLayout>
      </c:layout>
      <c:overlay val="0"/>
      <c:spPr>
        <a:noFill/>
        <a:ln>
          <a:noFill/>
        </a:ln>
        <a:effectLst/>
      </c:sp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ndard"/>
        <c:varyColors val="0"/>
        <c:ser>
          <c:idx val="0"/>
          <c:order val="0"/>
          <c:tx>
            <c:strRef>
              <c:f>'[3]April 21'!$C$103:$G$103</c:f>
              <c:strCache>
                <c:ptCount val="1"/>
                <c:pt idx="0">
                  <c:v>Korporasi Ritel Mikro KPR Non
KPR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'[3]April 21'!$C$104:$G$104</c:f>
              <c:numCache>
                <c:formatCode>General</c:formatCode>
                <c:ptCount val="5"/>
                <c:pt idx="0">
                  <c:v>8.6641573033707875</c:v>
                </c:pt>
                <c:pt idx="1">
                  <c:v>9.6451807228915669</c:v>
                </c:pt>
                <c:pt idx="2">
                  <c:v>11.629818181818184</c:v>
                </c:pt>
                <c:pt idx="3">
                  <c:v>9.2434615384615402</c:v>
                </c:pt>
                <c:pt idx="4">
                  <c:v>10.230399999999999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'[3]April 21'!$C$103:$G$103</c15:sqref>
                        </c15:formulaRef>
                      </c:ext>
                    </c:extLst>
                    <c:strCache>
                      <c:ptCount val="5"/>
                      <c:pt idx="0">
                        <c:v>Korporasi</c:v>
                      </c:pt>
                      <c:pt idx="1">
                        <c:v>Ritel</c:v>
                      </c:pt>
                      <c:pt idx="2">
                        <c:v>Mikro</c:v>
                      </c:pt>
                      <c:pt idx="3">
                        <c:v>KPR</c:v>
                      </c:pt>
                      <c:pt idx="4">
                        <c:v>Non
KPR</c:v>
                      </c:pt>
                    </c:strCache>
                  </c:str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gapDepth val="0"/>
        <c:shape val="pyramid"/>
        <c:axId val="349916928"/>
        <c:axId val="349924376"/>
        <c:axId val="603000976"/>
      </c:bar3DChart>
      <c:catAx>
        <c:axId val="34991692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d-ID"/>
          </a:p>
        </c:txPr>
        <c:crossAx val="349924376"/>
        <c:crosses val="autoZero"/>
        <c:auto val="1"/>
        <c:lblAlgn val="ctr"/>
        <c:lblOffset val="100"/>
        <c:noMultiLvlLbl val="0"/>
      </c:catAx>
      <c:valAx>
        <c:axId val="3499243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d-ID"/>
          </a:p>
        </c:txPr>
        <c:crossAx val="349916928"/>
        <c:crosses val="autoZero"/>
        <c:crossBetween val="between"/>
      </c:valAx>
      <c:serAx>
        <c:axId val="60300097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  <a:headEnd type="none" w="sm" len="sm"/>
            <a:tailEnd type="none" w="sm" len="sm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d-ID"/>
          </a:p>
        </c:txPr>
        <c:crossAx val="349924376"/>
        <c:crosses val="autoZero"/>
      </c:serAx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d-ID"/>
    </a:p>
  </c:txPr>
  <c:printSettings>
    <c:headerFooter/>
    <c:pageMargins b="0.75000000000000144" l="0.70000000000000062" r="0.70000000000000062" t="0.75000000000000144" header="0.30000000000000032" footer="0.30000000000000032"/>
    <c:pageSetup paperSize="9" orientation="landscape" horizontalDpi="90" verticalDpi="9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5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00">
                <a:solidFill>
                  <a:sysClr val="windowText" lastClr="000000"/>
                </a:solidFill>
              </a:rPr>
              <a:t>Data Rata-Rata </a:t>
            </a:r>
            <a:endParaRPr lang="id-ID" sz="1000">
              <a:solidFill>
                <a:sysClr val="windowText" lastClr="000000"/>
              </a:solidFill>
            </a:endParaRPr>
          </a:p>
          <a:p>
            <a:pPr>
              <a:defRPr sz="1800" b="1" i="0" u="none" strike="noStrike" kern="1200" cap="all" spc="5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00">
                <a:solidFill>
                  <a:sysClr val="windowText" lastClr="000000"/>
                </a:solidFill>
              </a:rPr>
              <a:t>SBDK</a:t>
            </a:r>
            <a:r>
              <a:rPr lang="id-ID" sz="1000">
                <a:solidFill>
                  <a:sysClr val="windowText" lastClr="000000"/>
                </a:solidFill>
              </a:rPr>
              <a:t> </a:t>
            </a:r>
            <a:r>
              <a:rPr lang="en-US" sz="1000">
                <a:solidFill>
                  <a:sysClr val="windowText" lastClr="000000"/>
                </a:solidFill>
              </a:rPr>
              <a:t>Mei</a:t>
            </a:r>
            <a:r>
              <a:rPr lang="en-US" sz="1000" baseline="0">
                <a:solidFill>
                  <a:sysClr val="windowText" lastClr="000000"/>
                </a:solidFill>
              </a:rPr>
              <a:t> </a:t>
            </a:r>
            <a:r>
              <a:rPr lang="id-ID" sz="1000">
                <a:solidFill>
                  <a:sysClr val="windowText" lastClr="000000"/>
                </a:solidFill>
              </a:rPr>
              <a:t>2021</a:t>
            </a:r>
            <a:r>
              <a:rPr lang="en-US" sz="1000">
                <a:solidFill>
                  <a:sysClr val="windowText" lastClr="000000"/>
                </a:solidFill>
              </a:rPr>
              <a:t> </a:t>
            </a:r>
            <a:r>
              <a:rPr lang="id-ID" sz="1000">
                <a:solidFill>
                  <a:sysClr val="windowText" lastClr="000000"/>
                </a:solidFill>
              </a:rPr>
              <a:t> </a:t>
            </a:r>
            <a:endParaRPr lang="en-US" sz="1000">
              <a:solidFill>
                <a:sysClr val="windowText" lastClr="000000"/>
              </a:solidFill>
            </a:endParaRPr>
          </a:p>
        </c:rich>
      </c:tx>
      <c:layout>
        <c:manualLayout>
          <c:xMode val="edge"/>
          <c:yMode val="edge"/>
          <c:x val="0.36276595744680851"/>
          <c:y val="0.13592233009708773"/>
        </c:manualLayout>
      </c:layout>
      <c:overlay val="0"/>
      <c:spPr>
        <a:noFill/>
        <a:ln>
          <a:noFill/>
        </a:ln>
        <a:effectLst/>
      </c:sp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ndard"/>
        <c:varyColors val="0"/>
        <c:ser>
          <c:idx val="0"/>
          <c:order val="0"/>
          <c:tx>
            <c:strRef>
              <c:f>'[4]Mei 21'!$C$104:$G$104</c:f>
              <c:strCache>
                <c:ptCount val="5"/>
                <c:pt idx="0">
                  <c:v>Korporasi</c:v>
                </c:pt>
                <c:pt idx="1">
                  <c:v>Ritel</c:v>
                </c:pt>
                <c:pt idx="2">
                  <c:v>Mikro</c:v>
                </c:pt>
                <c:pt idx="3">
                  <c:v>KPR</c:v>
                </c:pt>
                <c:pt idx="4">
                  <c:v>Non
KPR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'[4]Mei 21'!$C$105:$G$105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'[4]Mei 21'!$C$104:$G$104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gapDepth val="0"/>
        <c:shape val="pyramid"/>
        <c:axId val="601457976"/>
        <c:axId val="601456016"/>
        <c:axId val="603003096"/>
      </c:bar3DChart>
      <c:catAx>
        <c:axId val="60145797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d-ID"/>
          </a:p>
        </c:txPr>
        <c:crossAx val="601456016"/>
        <c:crosses val="autoZero"/>
        <c:auto val="1"/>
        <c:lblAlgn val="ctr"/>
        <c:lblOffset val="100"/>
        <c:noMultiLvlLbl val="0"/>
      </c:catAx>
      <c:valAx>
        <c:axId val="6014560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d-ID"/>
          </a:p>
        </c:txPr>
        <c:crossAx val="601457976"/>
        <c:crosses val="autoZero"/>
        <c:crossBetween val="between"/>
      </c:valAx>
      <c:serAx>
        <c:axId val="60300309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  <a:headEnd type="none" w="sm" len="sm"/>
            <a:tailEnd type="none" w="sm" len="sm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d-ID"/>
          </a:p>
        </c:txPr>
        <c:crossAx val="601456016"/>
        <c:crosses val="autoZero"/>
      </c:serAx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d-ID"/>
    </a:p>
  </c:txPr>
  <c:printSettings>
    <c:headerFooter/>
    <c:pageMargins b="0.75000000000000167" l="0.70000000000000062" r="0.70000000000000062" t="0.75000000000000167" header="0.30000000000000032" footer="0.30000000000000032"/>
    <c:pageSetup paperSize="9" orientation="landscape" horizontalDpi="90" verticalDpi="90"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style1.xml><?xml version="1.0" encoding="utf-8"?>
<cs:chartStyle xmlns:cs="http://schemas.microsoft.com/office/drawing/2012/chartStyle" xmlns:a="http://schemas.openxmlformats.org/drawingml/2006/main" id="29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/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gradFill flip="none" rotWithShape="1">
        <a:gsLst>
          <a:gs pos="0">
            <a:schemeClr val="phClr"/>
          </a:gs>
          <a:gs pos="75000">
            <a:schemeClr val="phClr">
              <a:lumMod val="60000"/>
              <a:lumOff val="40000"/>
            </a:schemeClr>
          </a:gs>
          <a:gs pos="51000">
            <a:schemeClr val="phClr">
              <a:alpha val="75000"/>
            </a:schemeClr>
          </a:gs>
          <a:gs pos="100000">
            <a:schemeClr val="phClr">
              <a:lumMod val="20000"/>
              <a:lumOff val="80000"/>
              <a:alpha val="15000"/>
            </a:schemeClr>
          </a:gs>
        </a:gsLst>
        <a:lin ang="5400000" scaled="0"/>
      </a:gra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alpha val="0"/>
            </a:schemeClr>
          </a:gs>
          <a:gs pos="50000">
            <a:schemeClr val="phClr"/>
          </a:gs>
        </a:gsLst>
        <a:lin ang="5400000" scaled="0"/>
      </a:gradFill>
      <a:sp3d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 flip="none" rotWithShape="1">
        <a:gsLst>
          <a:gs pos="0">
            <a:schemeClr val="phClr"/>
          </a:gs>
          <a:gs pos="75000">
            <a:schemeClr val="phClr">
              <a:lumMod val="60000"/>
              <a:lumOff val="40000"/>
            </a:schemeClr>
          </a:gs>
          <a:gs pos="51000">
            <a:schemeClr val="phClr">
              <a:alpha val="75000"/>
            </a:schemeClr>
          </a:gs>
          <a:gs pos="100000">
            <a:schemeClr val="phClr">
              <a:lumMod val="20000"/>
              <a:lumOff val="80000"/>
              <a:alpha val="15000"/>
            </a:schemeClr>
          </a:gs>
        </a:gsLst>
        <a:lin ang="5400000" scaled="0"/>
      </a:gradFill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  <a:headEnd type="none" w="sm" len="sm"/>
        <a:tailEnd type="none" w="sm" len="sm"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00" b="1" kern="1200" cap="all" spc="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103</xdr:row>
      <xdr:rowOff>219075</xdr:rowOff>
    </xdr:from>
    <xdr:to>
      <xdr:col>1</xdr:col>
      <xdr:colOff>3400425</xdr:colOff>
      <xdr:row>111</xdr:row>
      <xdr:rowOff>47625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102</xdr:row>
      <xdr:rowOff>161925</xdr:rowOff>
    </xdr:from>
    <xdr:to>
      <xdr:col>1</xdr:col>
      <xdr:colOff>3381375</xdr:colOff>
      <xdr:row>109</xdr:row>
      <xdr:rowOff>114300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101</xdr:row>
      <xdr:rowOff>161925</xdr:rowOff>
    </xdr:from>
    <xdr:to>
      <xdr:col>1</xdr:col>
      <xdr:colOff>3381375</xdr:colOff>
      <xdr:row>108</xdr:row>
      <xdr:rowOff>114300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101</xdr:row>
      <xdr:rowOff>161925</xdr:rowOff>
    </xdr:from>
    <xdr:to>
      <xdr:col>1</xdr:col>
      <xdr:colOff>3381375</xdr:colOff>
      <xdr:row>108</xdr:row>
      <xdr:rowOff>114300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BDK/SBDK/Sandi%20Bank%20Copy%20of%20Data%20SBDK%202014-2017%20individual%20bank_final_131220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BDK\SBDK\Sandi%20Bank%20Copy%20of%20Data%20SBDK%202014-2017%20individual%20bank_final_13122017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LetterOutFile_21052521293593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wahyu.abdi/Downloads/LetterOutFile_210618122731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ref nama Bank update"/>
      <sheetName val="data SBDK"/>
      <sheetName val="data SBDK (final)"/>
      <sheetName val="cross cek"/>
      <sheetName val="Ref Ketentuan"/>
      <sheetName val="Temuan"/>
      <sheetName val="Revieu"/>
      <sheetName val="data cleansing"/>
      <sheetName val="Data permata 2014"/>
    </sheetNames>
    <sheetDataSet>
      <sheetData sheetId="0">
        <row r="1">
          <cell r="A1" t="str">
            <v>ID_BANK</v>
          </cell>
          <cell r="B1" t="str">
            <v>Nama</v>
          </cell>
        </row>
        <row r="2">
          <cell r="A2">
            <v>2</v>
          </cell>
          <cell r="B2" t="str">
            <v>PT. BANK RAKYAT INDONESIA (PERSERO), Tbk</v>
          </cell>
        </row>
        <row r="3">
          <cell r="A3">
            <v>8</v>
          </cell>
          <cell r="B3" t="str">
            <v>PT. BANK MANDIRI (PERSERO), Tbk</v>
          </cell>
        </row>
        <row r="4">
          <cell r="A4">
            <v>9</v>
          </cell>
          <cell r="B4" t="str">
            <v>PT. BANK NEGARA INDONESIA (PERSERO), Tbk</v>
          </cell>
        </row>
        <row r="5">
          <cell r="A5">
            <v>76</v>
          </cell>
          <cell r="B5" t="str">
            <v>PT. BANK BUMI ARTA, Tbk</v>
          </cell>
        </row>
        <row r="6">
          <cell r="A6">
            <v>95</v>
          </cell>
          <cell r="B6" t="str">
            <v>PT. BANK J TRUST INDONESIA, Tbk.</v>
          </cell>
        </row>
        <row r="7">
          <cell r="A7">
            <v>146</v>
          </cell>
          <cell r="B7" t="str">
            <v>PT. BANK OF INDIA INDONESIA, Tbk</v>
          </cell>
        </row>
        <row r="8">
          <cell r="A8">
            <v>152</v>
          </cell>
          <cell r="B8" t="str">
            <v>PT. BANK SHINHAN INDONESIA (dahulu BANK METRO EXPRESS)</v>
          </cell>
        </row>
        <row r="9">
          <cell r="A9">
            <v>200</v>
          </cell>
          <cell r="B9" t="str">
            <v>PT. BANK TABUNGAN NEGARA (PERSERO), Tbk</v>
          </cell>
        </row>
        <row r="10">
          <cell r="A10">
            <v>213</v>
          </cell>
          <cell r="B10" t="str">
            <v>PT. BANK TABUNGAN PENSIUNAN NASIONAL, Tbk</v>
          </cell>
        </row>
        <row r="11">
          <cell r="A11">
            <v>426</v>
          </cell>
          <cell r="B11" t="str">
            <v>PT. BANK MEGA, Tbk</v>
          </cell>
        </row>
        <row r="12">
          <cell r="A12">
            <v>441</v>
          </cell>
          <cell r="B12" t="str">
            <v>PT. BANK BUKOPIN, Tbk</v>
          </cell>
        </row>
        <row r="13">
          <cell r="A13">
            <v>484</v>
          </cell>
          <cell r="B13" t="str">
            <v>PT. BANK KEB HANA INDONESIA</v>
          </cell>
        </row>
        <row r="14">
          <cell r="A14">
            <v>490</v>
          </cell>
          <cell r="B14" t="str">
            <v>PT. BANK YUDHA BHAKTI, Tbk</v>
          </cell>
        </row>
        <row r="15">
          <cell r="A15">
            <v>494</v>
          </cell>
          <cell r="B15" t="str">
            <v>PT. BANK RAKYAT INDONESIA AGRONIAGA, Tbk</v>
          </cell>
        </row>
        <row r="16">
          <cell r="A16">
            <v>503</v>
          </cell>
          <cell r="B16" t="str">
            <v>PT. BANK NATIONALNOBU, Tbk</v>
          </cell>
        </row>
        <row r="17">
          <cell r="A17">
            <v>513</v>
          </cell>
          <cell r="B17" t="str">
            <v>PT. BANK INA PERDANA, Tbk</v>
          </cell>
        </row>
        <row r="18">
          <cell r="A18">
            <v>526</v>
          </cell>
          <cell r="B18" t="str">
            <v>PT. BANK DINAR INDONESIA, Tbk</v>
          </cell>
        </row>
        <row r="19">
          <cell r="A19">
            <v>137</v>
          </cell>
          <cell r="B19" t="str">
            <v>PT BANK PEMBANGUNAN DAERAH BANTEN Tbk. d/h PT. BANK PUNDI INDONESIA, Tbk (sandi 558)</v>
          </cell>
        </row>
        <row r="20">
          <cell r="A20">
            <v>11</v>
          </cell>
          <cell r="B20" t="str">
            <v>PT. BANK DANAMON INDONESIA, Tbk</v>
          </cell>
        </row>
        <row r="21">
          <cell r="A21">
            <v>16</v>
          </cell>
          <cell r="B21" t="str">
            <v>PT. BANK MAYBANK INDONESIA Tbk</v>
          </cell>
        </row>
        <row r="22">
          <cell r="A22">
            <v>23</v>
          </cell>
          <cell r="B22" t="str">
            <v>PT. BANK UOB INDONESIA</v>
          </cell>
        </row>
        <row r="23">
          <cell r="A23">
            <v>28</v>
          </cell>
          <cell r="B23" t="str">
            <v>PT. BANK OCBC NISP, Tbk</v>
          </cell>
        </row>
        <row r="24">
          <cell r="A24">
            <v>31</v>
          </cell>
          <cell r="B24" t="str">
            <v>CITIBANK, N.A.</v>
          </cell>
        </row>
        <row r="25">
          <cell r="A25">
            <v>32</v>
          </cell>
          <cell r="B25" t="str">
            <v>JP MORGAN CHASE BANK, NA</v>
          </cell>
        </row>
        <row r="26">
          <cell r="A26">
            <v>33</v>
          </cell>
          <cell r="B26" t="str">
            <v>BANK OF AMERICA, N.A</v>
          </cell>
        </row>
        <row r="27">
          <cell r="A27">
            <v>36</v>
          </cell>
          <cell r="B27" t="str">
            <v>PT. BANK WINDU KENTJANA INTERNATIONAL, Tbk</v>
          </cell>
        </row>
        <row r="28">
          <cell r="A28">
            <v>40</v>
          </cell>
          <cell r="B28" t="str">
            <v>BANGKOK BANK PCL</v>
          </cell>
        </row>
        <row r="29">
          <cell r="A29">
            <v>41</v>
          </cell>
          <cell r="B29" t="str">
            <v>THE HONGKONG &amp; SHANGHAI B.C, LTD</v>
          </cell>
        </row>
        <row r="30">
          <cell r="A30">
            <v>42</v>
          </cell>
          <cell r="B30" t="str">
            <v>THE BANK OF TOKYO-MITSUBISHI UFJ LTD.</v>
          </cell>
        </row>
        <row r="31">
          <cell r="A31">
            <v>45</v>
          </cell>
          <cell r="B31" t="str">
            <v>PT. BANK SUMITOMO MITSUI INDONESIA</v>
          </cell>
        </row>
        <row r="32">
          <cell r="A32">
            <v>46</v>
          </cell>
          <cell r="B32" t="str">
            <v>PT. BANK DBS INDONESIA</v>
          </cell>
        </row>
        <row r="33">
          <cell r="A33">
            <v>47</v>
          </cell>
          <cell r="B33" t="str">
            <v>PT. BANK RESONA PERDANIA</v>
          </cell>
        </row>
        <row r="34">
          <cell r="A34">
            <v>48</v>
          </cell>
          <cell r="B34" t="str">
            <v>PT. BANK MIZUHO INDONESIA</v>
          </cell>
        </row>
        <row r="35">
          <cell r="A35">
            <v>52</v>
          </cell>
          <cell r="B35" t="str">
            <v>THE ROYAL BANK OF SCOTLAND N.V.(Tutup sejak Feb 2017)</v>
          </cell>
        </row>
        <row r="36">
          <cell r="A36">
            <v>57</v>
          </cell>
          <cell r="B36" t="str">
            <v>PT. BANK BNP PARIBAS INDONESIA</v>
          </cell>
        </row>
        <row r="37">
          <cell r="A37">
            <v>67</v>
          </cell>
          <cell r="B37" t="str">
            <v>DEUTSCHE BANK AG</v>
          </cell>
        </row>
        <row r="38">
          <cell r="A38">
            <v>69</v>
          </cell>
          <cell r="B38" t="str">
            <v>BANK OF CHINA HONGKONG LIMITED</v>
          </cell>
        </row>
        <row r="39">
          <cell r="A39">
            <v>89</v>
          </cell>
          <cell r="B39" t="str">
            <v>PT. BANK RABOBANK INTERNATIONAL INDONESIA</v>
          </cell>
        </row>
        <row r="40">
          <cell r="A40">
            <v>164</v>
          </cell>
          <cell r="B40" t="str">
            <v>PT. BANK ICBC INDONESIA</v>
          </cell>
        </row>
        <row r="41">
          <cell r="A41">
            <v>466</v>
          </cell>
          <cell r="B41" t="str">
            <v>PT BANK OKE INDONESIA d/h PT. BANK ANDARA</v>
          </cell>
        </row>
        <row r="42">
          <cell r="A42">
            <v>945</v>
          </cell>
          <cell r="B42" t="str">
            <v>PT. BANK AGRIS, Tbk</v>
          </cell>
        </row>
        <row r="43">
          <cell r="A43">
            <v>949</v>
          </cell>
          <cell r="B43" t="str">
            <v>PT. BANK CTBC INDONESIA</v>
          </cell>
        </row>
        <row r="44">
          <cell r="A44">
            <v>950</v>
          </cell>
          <cell r="B44" t="str">
            <v>PT. BANK COMMONWEALTH</v>
          </cell>
        </row>
        <row r="45">
          <cell r="A45">
            <v>13</v>
          </cell>
          <cell r="B45" t="str">
            <v>PT. BANK PERMATA, Tbk</v>
          </cell>
        </row>
        <row r="46">
          <cell r="A46">
            <v>14</v>
          </cell>
          <cell r="B46" t="str">
            <v>PT. BANK CENTRAL ASIA, Tbk</v>
          </cell>
        </row>
        <row r="47">
          <cell r="A47">
            <v>19</v>
          </cell>
          <cell r="B47" t="str">
            <v>PT. PAN INDONESIA BANK, Tbk</v>
          </cell>
        </row>
        <row r="48">
          <cell r="A48">
            <v>22</v>
          </cell>
          <cell r="B48" t="str">
            <v>PT. BANK CIMB NIAGA, Tbk</v>
          </cell>
        </row>
        <row r="49">
          <cell r="A49">
            <v>37</v>
          </cell>
          <cell r="B49" t="str">
            <v>PT. BANK ARTHA GRAHA INTERNASIONAL, Tbk</v>
          </cell>
        </row>
        <row r="50">
          <cell r="A50">
            <v>50</v>
          </cell>
          <cell r="B50" t="str">
            <v>STANDARD CHARTERED BANK</v>
          </cell>
        </row>
        <row r="51">
          <cell r="A51">
            <v>54</v>
          </cell>
          <cell r="B51" t="str">
            <v>PT. BANK CAPITAL INDONESIA, Tbk</v>
          </cell>
        </row>
        <row r="52">
          <cell r="A52">
            <v>61</v>
          </cell>
          <cell r="B52" t="str">
            <v>PT. BANK ANZ INDONESIA</v>
          </cell>
        </row>
        <row r="53">
          <cell r="A53">
            <v>87</v>
          </cell>
          <cell r="B53" t="str">
            <v>PT. BANK HSBC INDONESIA</v>
          </cell>
        </row>
        <row r="54">
          <cell r="A54">
            <v>97</v>
          </cell>
          <cell r="B54" t="str">
            <v>PT. BANK MAYAPADA INTERNATIONAL, Tbk</v>
          </cell>
        </row>
        <row r="55">
          <cell r="A55">
            <v>153</v>
          </cell>
          <cell r="B55" t="str">
            <v>PT. BANK SINARMAS, Tbk</v>
          </cell>
        </row>
        <row r="56">
          <cell r="A56">
            <v>161</v>
          </cell>
          <cell r="B56" t="str">
            <v>PT. BANK GANESHA</v>
          </cell>
        </row>
        <row r="57">
          <cell r="A57">
            <v>167</v>
          </cell>
          <cell r="B57" t="str">
            <v>PT. BANK QNB INDONESIA, Tbk</v>
          </cell>
        </row>
        <row r="58">
          <cell r="A58">
            <v>472</v>
          </cell>
          <cell r="B58" t="str">
            <v>PT. BANK JASA JAKARTA</v>
          </cell>
        </row>
        <row r="59">
          <cell r="A59">
            <v>485</v>
          </cell>
          <cell r="B59" t="str">
            <v>PT. BANK MNC INTERNASIONAL, Tbk</v>
          </cell>
        </row>
        <row r="60">
          <cell r="A60">
            <v>491</v>
          </cell>
          <cell r="B60" t="str">
            <v>PT. BANK MITRANIAGA, Tbk</v>
          </cell>
        </row>
        <row r="61">
          <cell r="A61">
            <v>498</v>
          </cell>
          <cell r="B61" t="str">
            <v>PT. BANK SBI INDONESIA</v>
          </cell>
        </row>
        <row r="62">
          <cell r="A62">
            <v>501</v>
          </cell>
          <cell r="B62" t="str">
            <v>PT. BANK ROYAL INDONESIA</v>
          </cell>
        </row>
        <row r="63">
          <cell r="A63">
            <v>523</v>
          </cell>
          <cell r="B63" t="str">
            <v>PT. BANK SAHABAT SAMPOERNA</v>
          </cell>
        </row>
        <row r="64">
          <cell r="A64">
            <v>535</v>
          </cell>
          <cell r="B64" t="str">
            <v>PT. BANK KESEJAHTERAAN EKONOMI</v>
          </cell>
        </row>
        <row r="65">
          <cell r="A65">
            <v>548</v>
          </cell>
          <cell r="B65" t="str">
            <v>PT. BANK MULTIARTA SENTOSA</v>
          </cell>
        </row>
        <row r="66">
          <cell r="A66">
            <v>553</v>
          </cell>
          <cell r="B66" t="str">
            <v>PT. BANK MAYORA</v>
          </cell>
        </row>
        <row r="67">
          <cell r="A67">
            <v>555</v>
          </cell>
          <cell r="B67" t="str">
            <v>PT. BANK INDEX SELINDO</v>
          </cell>
        </row>
        <row r="68">
          <cell r="A68">
            <v>566</v>
          </cell>
          <cell r="B68" t="str">
            <v>PT. BANK VICTORIA INTERNATIONAL, Tbk</v>
          </cell>
        </row>
        <row r="69">
          <cell r="A69">
            <v>567</v>
          </cell>
          <cell r="B69" t="str">
            <v>PT. BANK HARDA INTERNASIONAL</v>
          </cell>
        </row>
        <row r="70">
          <cell r="A70">
            <v>147</v>
          </cell>
          <cell r="B70" t="str">
            <v>PT. BANK MUAMALAT INDONESIA</v>
          </cell>
        </row>
        <row r="71">
          <cell r="A71">
            <v>427</v>
          </cell>
          <cell r="B71" t="str">
            <v>PT. BANK BNI SYARIAH</v>
          </cell>
        </row>
        <row r="72">
          <cell r="A72">
            <v>451</v>
          </cell>
          <cell r="B72" t="str">
            <v>PT. BANK SYARIAH MANDIRI</v>
          </cell>
        </row>
        <row r="73">
          <cell r="A73">
            <v>506</v>
          </cell>
          <cell r="B73" t="str">
            <v>PT. BANK MEGA SYARIAH</v>
          </cell>
        </row>
        <row r="74">
          <cell r="A74">
            <v>947</v>
          </cell>
          <cell r="B74" t="str">
            <v>PT. BANK MAYBANK SYARIAH INDONESIA</v>
          </cell>
        </row>
        <row r="75">
          <cell r="A75">
            <v>405</v>
          </cell>
          <cell r="B75" t="str">
            <v>PT. BANK VICTORIA SYARIAH</v>
          </cell>
        </row>
        <row r="76">
          <cell r="A76">
            <v>422</v>
          </cell>
          <cell r="B76" t="str">
            <v xml:space="preserve">PT. BANK BRI SYARIAH </v>
          </cell>
        </row>
        <row r="77">
          <cell r="A77">
            <v>425</v>
          </cell>
          <cell r="B77" t="str">
            <v>PT. BANK JABAR BANTEN SYARIAH</v>
          </cell>
        </row>
        <row r="78">
          <cell r="A78">
            <v>517</v>
          </cell>
          <cell r="B78" t="str">
            <v>PT. BANK PANIN DUBAI SYARIAH, Tbk</v>
          </cell>
        </row>
        <row r="79">
          <cell r="A79">
            <v>521</v>
          </cell>
          <cell r="B79" t="str">
            <v>PT. BANK SYARIAH BUKOPIN</v>
          </cell>
        </row>
        <row r="80">
          <cell r="A80">
            <v>536</v>
          </cell>
          <cell r="B80" t="str">
            <v>PT. BANK BCA SYARIAH</v>
          </cell>
        </row>
        <row r="81">
          <cell r="A81">
            <v>547</v>
          </cell>
          <cell r="B81" t="str">
            <v>PT. BANK TABUNGAN PENSIUNAN NASIONAL SYARIAH</v>
          </cell>
        </row>
        <row r="82">
          <cell r="A82">
            <v>88</v>
          </cell>
          <cell r="B82" t="str">
            <v>PT. BANK ANTAR DAERAH (Merger ke dalam PT Bank Windu Kentjana International, Tbk sejak November 2016, yang selanjutnya menjadi PT China Construction Bank Indonesia, Tbk)</v>
          </cell>
        </row>
        <row r="83">
          <cell r="A83">
            <v>110</v>
          </cell>
          <cell r="B83" t="str">
            <v>PT. BPD JAWA BARAT DAN BANTEN, Tbk</v>
          </cell>
        </row>
        <row r="84">
          <cell r="A84">
            <v>112</v>
          </cell>
          <cell r="B84" t="str">
            <v>PT. BPD DAERAH ISTIMEWA YOGYAKARTA</v>
          </cell>
        </row>
        <row r="85">
          <cell r="A85">
            <v>113</v>
          </cell>
          <cell r="B85" t="str">
            <v>PT. BPD JAWA TENGAH</v>
          </cell>
        </row>
        <row r="86">
          <cell r="A86">
            <v>114</v>
          </cell>
          <cell r="B86" t="str">
            <v>PT. BPD JAWA TIMUR, Tbk</v>
          </cell>
        </row>
        <row r="87">
          <cell r="A87">
            <v>115</v>
          </cell>
          <cell r="B87" t="str">
            <v>PT. BPD JAMBI</v>
          </cell>
        </row>
        <row r="88">
          <cell r="A88">
            <v>116</v>
          </cell>
          <cell r="B88" t="str">
            <v>PT. BANK ACEH SYARIAH</v>
          </cell>
        </row>
        <row r="89">
          <cell r="A89">
            <v>117</v>
          </cell>
          <cell r="B89" t="str">
            <v>PT. BPD SUMATERA UTARA</v>
          </cell>
        </row>
        <row r="90">
          <cell r="A90">
            <v>118</v>
          </cell>
          <cell r="B90" t="str">
            <v>PT. BPD SUMATERA BARAT</v>
          </cell>
        </row>
        <row r="91">
          <cell r="A91">
            <v>119</v>
          </cell>
          <cell r="B91" t="str">
            <v>PT. BPD RIAU KEPRI</v>
          </cell>
        </row>
        <row r="92">
          <cell r="A92">
            <v>120</v>
          </cell>
          <cell r="B92" t="str">
            <v>PT. BPD SUMATERA SELATAN DAN BANGKA BELITUNG</v>
          </cell>
        </row>
        <row r="93">
          <cell r="A93">
            <v>121</v>
          </cell>
          <cell r="B93" t="str">
            <v>PT. BPD LAMPUNG</v>
          </cell>
        </row>
        <row r="94">
          <cell r="A94">
            <v>122</v>
          </cell>
          <cell r="B94" t="str">
            <v>PT. BPD KALIMANTAN SELATAN</v>
          </cell>
        </row>
        <row r="95">
          <cell r="A95">
            <v>123</v>
          </cell>
          <cell r="B95" t="str">
            <v>PT. BPD KALIMANTAN BARAT</v>
          </cell>
        </row>
        <row r="96">
          <cell r="A96">
            <v>124</v>
          </cell>
          <cell r="B96" t="str">
            <v>PD. BPD KALIMANTAN TIMUR DAN KALIMANTAN UTARA</v>
          </cell>
        </row>
        <row r="97">
          <cell r="A97">
            <v>125</v>
          </cell>
          <cell r="B97" t="str">
            <v>PT. BPD KALIMANTAN TENGAH</v>
          </cell>
        </row>
        <row r="98">
          <cell r="A98">
            <v>126</v>
          </cell>
          <cell r="B98" t="str">
            <v>PT. BPD SULAWESI SELATAN DAN SULAWESI BARAT</v>
          </cell>
        </row>
        <row r="99">
          <cell r="A99">
            <v>127</v>
          </cell>
          <cell r="B99" t="str">
            <v>PT. BPD SULAWESI UTARA DAN GORONTALO</v>
          </cell>
        </row>
        <row r="100">
          <cell r="A100">
            <v>128</v>
          </cell>
          <cell r="B100" t="str">
            <v>PT. BPD NUSA TENGGARA BARAT</v>
          </cell>
        </row>
        <row r="101">
          <cell r="A101">
            <v>129</v>
          </cell>
          <cell r="B101" t="str">
            <v>PT. BPD BALI</v>
          </cell>
        </row>
        <row r="102">
          <cell r="A102">
            <v>130</v>
          </cell>
          <cell r="B102" t="str">
            <v>PT. BPD NUSA TENGGARA TIMUR</v>
          </cell>
        </row>
        <row r="103">
          <cell r="A103">
            <v>131</v>
          </cell>
          <cell r="B103" t="str">
            <v>PT. BPD MALUKU DAN MALUKU UTARA</v>
          </cell>
        </row>
        <row r="104">
          <cell r="A104">
            <v>132</v>
          </cell>
          <cell r="B104" t="str">
            <v>PT. BPD PAPUA</v>
          </cell>
        </row>
        <row r="105">
          <cell r="A105">
            <v>133</v>
          </cell>
          <cell r="B105" t="str">
            <v>PT. BPD BENGKULU</v>
          </cell>
        </row>
        <row r="106">
          <cell r="A106">
            <v>134</v>
          </cell>
          <cell r="B106" t="str">
            <v>PT. BPD SULAWESI TENGAH</v>
          </cell>
        </row>
        <row r="107">
          <cell r="A107">
            <v>135</v>
          </cell>
          <cell r="B107" t="str">
            <v>PT. BPD SULAWESI TENGGARA</v>
          </cell>
        </row>
        <row r="108">
          <cell r="A108">
            <v>145</v>
          </cell>
          <cell r="B108" t="str">
            <v>PT. BANK NUSANTARA PARAHYANGAN, Tbk</v>
          </cell>
        </row>
        <row r="109">
          <cell r="A109">
            <v>151</v>
          </cell>
          <cell r="B109" t="str">
            <v>PT. BANK MESTIKA DHARMA, Tbk</v>
          </cell>
        </row>
        <row r="110">
          <cell r="A110">
            <v>157</v>
          </cell>
          <cell r="B110" t="str">
            <v>PT. BANK MASPION INDONESIA, Tbk</v>
          </cell>
        </row>
        <row r="111">
          <cell r="A111">
            <v>212</v>
          </cell>
          <cell r="B111" t="str">
            <v>PT. BANK WOORI SAUDARA 1906, Tbk</v>
          </cell>
        </row>
        <row r="112">
          <cell r="A112">
            <v>459</v>
          </cell>
          <cell r="B112" t="str">
            <v>PT. BANK BISNIS INTERNASIONAL</v>
          </cell>
        </row>
        <row r="113">
          <cell r="A113">
            <v>520</v>
          </cell>
          <cell r="B113" t="str">
            <v>PT. PRIMA MASTER BANK</v>
          </cell>
        </row>
        <row r="114">
          <cell r="A114">
            <v>531</v>
          </cell>
          <cell r="B114" t="str">
            <v>PT. BANK AMAR INDONESIA</v>
          </cell>
        </row>
        <row r="115">
          <cell r="A115">
            <v>542</v>
          </cell>
          <cell r="B115" t="str">
            <v>PT. BANK ARTOS INDONESIA</v>
          </cell>
        </row>
        <row r="116">
          <cell r="A116">
            <v>559</v>
          </cell>
          <cell r="B116" t="str">
            <v>PT. CENTRATAMA NASIONAL BANK</v>
          </cell>
        </row>
        <row r="117">
          <cell r="A117">
            <v>562</v>
          </cell>
          <cell r="B117" t="str">
            <v>PT. BANK FAMA INTERNASIONAL</v>
          </cell>
        </row>
        <row r="118">
          <cell r="A118">
            <v>564</v>
          </cell>
          <cell r="B118" t="str">
            <v>PT. BANK MANDIRI TASPEN POS</v>
          </cell>
        </row>
        <row r="119">
          <cell r="A119">
            <v>111</v>
          </cell>
          <cell r="B119" t="str">
            <v>PT. BPD DKI</v>
          </cell>
        </row>
        <row r="120">
          <cell r="A120">
            <v>68</v>
          </cell>
          <cell r="B120" t="str">
            <v>PT. BANK WOORI INDONESIA *)</v>
          </cell>
        </row>
        <row r="121">
          <cell r="A121">
            <v>558</v>
          </cell>
          <cell r="B121" t="str">
            <v>PT. BANK PUNDI INDONESIA, Tbk (Selanjutnya menjadi PT Bank BPD Banten, Tbk dengan sandi 137 mulai Agustus 2017)</v>
          </cell>
        </row>
        <row r="122">
          <cell r="A122">
            <v>59</v>
          </cell>
          <cell r="B122" t="str">
            <v>PT. Bank KEB Indonesia *)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ref nama Bank update"/>
      <sheetName val="data SBDK"/>
      <sheetName val="data SBDK (final)"/>
      <sheetName val="cross cek"/>
      <sheetName val="Ref Ketentuan"/>
      <sheetName val="Temuan"/>
      <sheetName val="Revieu"/>
      <sheetName val="data cleansing"/>
      <sheetName val="Data permata 2014"/>
    </sheetNames>
    <sheetDataSet>
      <sheetData sheetId="0">
        <row r="1">
          <cell r="A1" t="str">
            <v>ID_BANK</v>
          </cell>
          <cell r="B1" t="str">
            <v>Nama</v>
          </cell>
        </row>
        <row r="2">
          <cell r="A2">
            <v>2</v>
          </cell>
          <cell r="B2" t="str">
            <v>PT. BANK RAKYAT INDONESIA (PERSERO), Tbk</v>
          </cell>
        </row>
        <row r="3">
          <cell r="A3">
            <v>8</v>
          </cell>
          <cell r="B3" t="str">
            <v>PT. BANK MANDIRI (PERSERO), Tbk</v>
          </cell>
        </row>
        <row r="4">
          <cell r="A4">
            <v>9</v>
          </cell>
          <cell r="B4" t="str">
            <v>PT. BANK NEGARA INDONESIA (PERSERO), Tbk</v>
          </cell>
        </row>
        <row r="5">
          <cell r="A5">
            <v>76</v>
          </cell>
          <cell r="B5" t="str">
            <v>PT. BANK BUMI ARTA, Tbk</v>
          </cell>
        </row>
        <row r="6">
          <cell r="A6">
            <v>95</v>
          </cell>
          <cell r="B6" t="str">
            <v>PT. BANK J TRUST INDONESIA, Tbk.</v>
          </cell>
        </row>
        <row r="7">
          <cell r="A7">
            <v>146</v>
          </cell>
          <cell r="B7" t="str">
            <v>PT. BANK OF INDIA INDONESIA, Tbk</v>
          </cell>
        </row>
        <row r="8">
          <cell r="A8">
            <v>152</v>
          </cell>
          <cell r="B8" t="str">
            <v>PT. BANK SHINHAN INDONESIA (dahulu BANK METRO EXPRESS)</v>
          </cell>
        </row>
        <row r="9">
          <cell r="A9">
            <v>200</v>
          </cell>
          <cell r="B9" t="str">
            <v>PT. BANK TABUNGAN NEGARA (PERSERO), Tbk</v>
          </cell>
        </row>
        <row r="10">
          <cell r="A10">
            <v>213</v>
          </cell>
          <cell r="B10" t="str">
            <v>PT. BANK TABUNGAN PENSIUNAN NASIONAL, Tbk</v>
          </cell>
        </row>
        <row r="11">
          <cell r="A11">
            <v>426</v>
          </cell>
          <cell r="B11" t="str">
            <v>PT. BANK MEGA, Tbk</v>
          </cell>
        </row>
        <row r="12">
          <cell r="A12">
            <v>441</v>
          </cell>
          <cell r="B12" t="str">
            <v>PT. BANK BUKOPIN, Tbk</v>
          </cell>
        </row>
        <row r="13">
          <cell r="A13">
            <v>484</v>
          </cell>
          <cell r="B13" t="str">
            <v>PT. BANK KEB HANA INDONESIA</v>
          </cell>
        </row>
        <row r="14">
          <cell r="A14">
            <v>490</v>
          </cell>
          <cell r="B14" t="str">
            <v>PT. BANK YUDHA BHAKTI, Tbk</v>
          </cell>
        </row>
        <row r="15">
          <cell r="A15">
            <v>494</v>
          </cell>
          <cell r="B15" t="str">
            <v>PT. BANK RAKYAT INDONESIA AGRONIAGA, Tbk</v>
          </cell>
        </row>
        <row r="16">
          <cell r="A16">
            <v>503</v>
          </cell>
          <cell r="B16" t="str">
            <v>PT. BANK NATIONALNOBU, Tbk</v>
          </cell>
        </row>
        <row r="17">
          <cell r="A17">
            <v>513</v>
          </cell>
          <cell r="B17" t="str">
            <v>PT. BANK INA PERDANA, Tbk</v>
          </cell>
        </row>
        <row r="18">
          <cell r="A18">
            <v>526</v>
          </cell>
          <cell r="B18" t="str">
            <v>PT. BANK DINAR INDONESIA, Tbk</v>
          </cell>
        </row>
        <row r="19">
          <cell r="A19">
            <v>137</v>
          </cell>
          <cell r="B19" t="str">
            <v>PT BANK PEMBANGUNAN DAERAH BANTEN Tbk. d/h PT. BANK PUNDI INDONESIA, Tbk (sandi 558)</v>
          </cell>
        </row>
        <row r="20">
          <cell r="A20">
            <v>11</v>
          </cell>
          <cell r="B20" t="str">
            <v>PT. BANK DANAMON INDONESIA, Tbk</v>
          </cell>
        </row>
        <row r="21">
          <cell r="A21">
            <v>16</v>
          </cell>
          <cell r="B21" t="str">
            <v>PT. BANK MAYBANK INDONESIA Tbk</v>
          </cell>
        </row>
        <row r="22">
          <cell r="A22">
            <v>23</v>
          </cell>
          <cell r="B22" t="str">
            <v>PT. BANK UOB INDONESIA</v>
          </cell>
        </row>
        <row r="23">
          <cell r="A23">
            <v>28</v>
          </cell>
          <cell r="B23" t="str">
            <v>PT. BANK OCBC NISP, Tbk</v>
          </cell>
        </row>
        <row r="24">
          <cell r="A24">
            <v>31</v>
          </cell>
          <cell r="B24" t="str">
            <v>CITIBANK, N.A.</v>
          </cell>
        </row>
        <row r="25">
          <cell r="A25">
            <v>32</v>
          </cell>
          <cell r="B25" t="str">
            <v>JP MORGAN CHASE BANK, NA</v>
          </cell>
        </row>
        <row r="26">
          <cell r="A26">
            <v>33</v>
          </cell>
          <cell r="B26" t="str">
            <v>BANK OF AMERICA, N.A</v>
          </cell>
        </row>
        <row r="27">
          <cell r="A27">
            <v>36</v>
          </cell>
          <cell r="B27" t="str">
            <v>PT. BANK WINDU KENTJANA INTERNATIONAL, Tbk</v>
          </cell>
        </row>
        <row r="28">
          <cell r="A28">
            <v>40</v>
          </cell>
          <cell r="B28" t="str">
            <v>BANGKOK BANK PCL</v>
          </cell>
        </row>
        <row r="29">
          <cell r="A29">
            <v>41</v>
          </cell>
          <cell r="B29" t="str">
            <v>THE HONGKONG &amp; SHANGHAI B.C, LTD</v>
          </cell>
        </row>
        <row r="30">
          <cell r="A30">
            <v>42</v>
          </cell>
          <cell r="B30" t="str">
            <v>THE BANK OF TOKYO-MITSUBISHI UFJ LTD.</v>
          </cell>
        </row>
        <row r="31">
          <cell r="A31">
            <v>45</v>
          </cell>
          <cell r="B31" t="str">
            <v>PT. BANK SUMITOMO MITSUI INDONESIA</v>
          </cell>
        </row>
        <row r="32">
          <cell r="A32">
            <v>46</v>
          </cell>
          <cell r="B32" t="str">
            <v>PT. BANK DBS INDONESIA</v>
          </cell>
        </row>
        <row r="33">
          <cell r="A33">
            <v>47</v>
          </cell>
          <cell r="B33" t="str">
            <v>PT. BANK RESONA PERDANIA</v>
          </cell>
        </row>
        <row r="34">
          <cell r="A34">
            <v>48</v>
          </cell>
          <cell r="B34" t="str">
            <v>PT. BANK MIZUHO INDONESIA</v>
          </cell>
        </row>
        <row r="35">
          <cell r="A35">
            <v>52</v>
          </cell>
          <cell r="B35" t="str">
            <v>THE ROYAL BANK OF SCOTLAND N.V.(Tutup sejak Feb 2017)</v>
          </cell>
        </row>
        <row r="36">
          <cell r="A36">
            <v>57</v>
          </cell>
          <cell r="B36" t="str">
            <v>PT. BANK BNP PARIBAS INDONESIA</v>
          </cell>
        </row>
        <row r="37">
          <cell r="A37">
            <v>67</v>
          </cell>
          <cell r="B37" t="str">
            <v>DEUTSCHE BANK AG</v>
          </cell>
        </row>
        <row r="38">
          <cell r="A38">
            <v>69</v>
          </cell>
          <cell r="B38" t="str">
            <v>BANK OF CHINA HONGKONG LIMITED</v>
          </cell>
        </row>
        <row r="39">
          <cell r="A39">
            <v>89</v>
          </cell>
          <cell r="B39" t="str">
            <v>PT. BANK RABOBANK INTERNATIONAL INDONESIA</v>
          </cell>
        </row>
        <row r="40">
          <cell r="A40">
            <v>164</v>
          </cell>
          <cell r="B40" t="str">
            <v>PT. BANK ICBC INDONESIA</v>
          </cell>
        </row>
        <row r="41">
          <cell r="A41">
            <v>466</v>
          </cell>
          <cell r="B41" t="str">
            <v>PT BANK OKE INDONESIA d/h PT. BANK ANDARA</v>
          </cell>
        </row>
        <row r="42">
          <cell r="A42">
            <v>945</v>
          </cell>
          <cell r="B42" t="str">
            <v>PT. BANK AGRIS, Tbk</v>
          </cell>
        </row>
        <row r="43">
          <cell r="A43">
            <v>949</v>
          </cell>
          <cell r="B43" t="str">
            <v>PT. BANK CTBC INDONESIA</v>
          </cell>
        </row>
        <row r="44">
          <cell r="A44">
            <v>950</v>
          </cell>
          <cell r="B44" t="str">
            <v>PT. BANK COMMONWEALTH</v>
          </cell>
        </row>
        <row r="45">
          <cell r="A45">
            <v>13</v>
          </cell>
          <cell r="B45" t="str">
            <v>PT. BANK PERMATA, Tbk</v>
          </cell>
        </row>
        <row r="46">
          <cell r="A46">
            <v>14</v>
          </cell>
          <cell r="B46" t="str">
            <v>PT. BANK CENTRAL ASIA, Tbk</v>
          </cell>
        </row>
        <row r="47">
          <cell r="A47">
            <v>19</v>
          </cell>
          <cell r="B47" t="str">
            <v>PT. PAN INDONESIA BANK, Tbk</v>
          </cell>
        </row>
        <row r="48">
          <cell r="A48">
            <v>22</v>
          </cell>
          <cell r="B48" t="str">
            <v>PT. BANK CIMB NIAGA, Tbk</v>
          </cell>
        </row>
        <row r="49">
          <cell r="A49">
            <v>37</v>
          </cell>
          <cell r="B49" t="str">
            <v>PT. BANK ARTHA GRAHA INTERNASIONAL, Tbk</v>
          </cell>
        </row>
        <row r="50">
          <cell r="A50">
            <v>50</v>
          </cell>
          <cell r="B50" t="str">
            <v>STANDARD CHARTERED BANK</v>
          </cell>
        </row>
        <row r="51">
          <cell r="A51">
            <v>54</v>
          </cell>
          <cell r="B51" t="str">
            <v>PT. BANK CAPITAL INDONESIA, Tbk</v>
          </cell>
        </row>
        <row r="52">
          <cell r="A52">
            <v>61</v>
          </cell>
          <cell r="B52" t="str">
            <v>PT. BANK ANZ INDONESIA</v>
          </cell>
        </row>
        <row r="53">
          <cell r="A53">
            <v>87</v>
          </cell>
          <cell r="B53" t="str">
            <v>PT. BANK HSBC INDONESIA</v>
          </cell>
        </row>
        <row r="54">
          <cell r="A54">
            <v>97</v>
          </cell>
          <cell r="B54" t="str">
            <v>PT. BANK MAYAPADA INTERNATIONAL, Tbk</v>
          </cell>
        </row>
        <row r="55">
          <cell r="A55">
            <v>153</v>
          </cell>
          <cell r="B55" t="str">
            <v>PT. BANK SINARMAS, Tbk</v>
          </cell>
        </row>
        <row r="56">
          <cell r="A56">
            <v>161</v>
          </cell>
          <cell r="B56" t="str">
            <v>PT. BANK GANESHA</v>
          </cell>
        </row>
        <row r="57">
          <cell r="A57">
            <v>167</v>
          </cell>
          <cell r="B57" t="str">
            <v>PT. BANK QNB INDONESIA, Tbk</v>
          </cell>
        </row>
        <row r="58">
          <cell r="A58">
            <v>472</v>
          </cell>
          <cell r="B58" t="str">
            <v>PT. BANK JASA JAKARTA</v>
          </cell>
        </row>
        <row r="59">
          <cell r="A59">
            <v>485</v>
          </cell>
          <cell r="B59" t="str">
            <v>PT. BANK MNC INTERNASIONAL, Tbk</v>
          </cell>
        </row>
        <row r="60">
          <cell r="A60">
            <v>491</v>
          </cell>
          <cell r="B60" t="str">
            <v>PT. BANK MITRANIAGA, Tbk</v>
          </cell>
        </row>
        <row r="61">
          <cell r="A61">
            <v>498</v>
          </cell>
          <cell r="B61" t="str">
            <v>PT. BANK SBI INDONESIA</v>
          </cell>
        </row>
        <row r="62">
          <cell r="A62">
            <v>501</v>
          </cell>
          <cell r="B62" t="str">
            <v>PT. BANK ROYAL INDONESIA</v>
          </cell>
        </row>
        <row r="63">
          <cell r="A63">
            <v>523</v>
          </cell>
          <cell r="B63" t="str">
            <v>PT. BANK SAHABAT SAMPOERNA</v>
          </cell>
        </row>
        <row r="64">
          <cell r="A64">
            <v>535</v>
          </cell>
          <cell r="B64" t="str">
            <v>PT. BANK KESEJAHTERAAN EKONOMI</v>
          </cell>
        </row>
        <row r="65">
          <cell r="A65">
            <v>548</v>
          </cell>
          <cell r="B65" t="str">
            <v>PT. BANK MULTIARTA SENTOSA</v>
          </cell>
        </row>
        <row r="66">
          <cell r="A66">
            <v>553</v>
          </cell>
          <cell r="B66" t="str">
            <v>PT. BANK MAYORA</v>
          </cell>
        </row>
        <row r="67">
          <cell r="A67">
            <v>555</v>
          </cell>
          <cell r="B67" t="str">
            <v>PT. BANK INDEX SELINDO</v>
          </cell>
        </row>
        <row r="68">
          <cell r="A68">
            <v>566</v>
          </cell>
          <cell r="B68" t="str">
            <v>PT. BANK VICTORIA INTERNATIONAL, Tbk</v>
          </cell>
        </row>
        <row r="69">
          <cell r="A69">
            <v>567</v>
          </cell>
          <cell r="B69" t="str">
            <v>PT. BANK HARDA INTERNASIONAL</v>
          </cell>
        </row>
        <row r="70">
          <cell r="A70">
            <v>147</v>
          </cell>
          <cell r="B70" t="str">
            <v>PT. BANK MUAMALAT INDONESIA</v>
          </cell>
        </row>
        <row r="71">
          <cell r="A71">
            <v>427</v>
          </cell>
          <cell r="B71" t="str">
            <v>PT. BANK BNI SYARIAH</v>
          </cell>
        </row>
        <row r="72">
          <cell r="A72">
            <v>451</v>
          </cell>
          <cell r="B72" t="str">
            <v>PT. BANK SYARIAH MANDIRI</v>
          </cell>
        </row>
        <row r="73">
          <cell r="A73">
            <v>506</v>
          </cell>
          <cell r="B73" t="str">
            <v>PT. BANK MEGA SYARIAH</v>
          </cell>
        </row>
        <row r="74">
          <cell r="A74">
            <v>947</v>
          </cell>
          <cell r="B74" t="str">
            <v>PT. BANK MAYBANK SYARIAH INDONESIA</v>
          </cell>
        </row>
        <row r="75">
          <cell r="A75">
            <v>405</v>
          </cell>
          <cell r="B75" t="str">
            <v>PT. BANK VICTORIA SYARIAH</v>
          </cell>
        </row>
        <row r="76">
          <cell r="A76">
            <v>422</v>
          </cell>
          <cell r="B76" t="str">
            <v xml:space="preserve">PT. BANK BRI SYARIAH </v>
          </cell>
        </row>
        <row r="77">
          <cell r="A77">
            <v>425</v>
          </cell>
          <cell r="B77" t="str">
            <v>PT. BANK JABAR BANTEN SYARIAH</v>
          </cell>
        </row>
        <row r="78">
          <cell r="A78">
            <v>517</v>
          </cell>
          <cell r="B78" t="str">
            <v>PT. BANK PANIN DUBAI SYARIAH, Tbk</v>
          </cell>
        </row>
        <row r="79">
          <cell r="A79">
            <v>521</v>
          </cell>
          <cell r="B79" t="str">
            <v>PT. BANK SYARIAH BUKOPIN</v>
          </cell>
        </row>
        <row r="80">
          <cell r="A80">
            <v>536</v>
          </cell>
          <cell r="B80" t="str">
            <v>PT. BANK BCA SYARIAH</v>
          </cell>
        </row>
        <row r="81">
          <cell r="A81">
            <v>547</v>
          </cell>
          <cell r="B81" t="str">
            <v>PT. BANK TABUNGAN PENSIUNAN NASIONAL SYARIAH</v>
          </cell>
        </row>
        <row r="82">
          <cell r="A82">
            <v>88</v>
          </cell>
          <cell r="B82" t="str">
            <v>PT. BANK ANTAR DAERAH (Merger ke dalam PT Bank Windu Kentjana International, Tbk sejak November 2016, yang selanjutnya menjadi PT China Construction Bank Indonesia, Tbk)</v>
          </cell>
        </row>
        <row r="83">
          <cell r="A83">
            <v>110</v>
          </cell>
          <cell r="B83" t="str">
            <v>PT. BPD JAWA BARAT DAN BANTEN, Tbk</v>
          </cell>
        </row>
        <row r="84">
          <cell r="A84">
            <v>112</v>
          </cell>
          <cell r="B84" t="str">
            <v>PT. BPD DAERAH ISTIMEWA YOGYAKARTA</v>
          </cell>
        </row>
        <row r="85">
          <cell r="A85">
            <v>113</v>
          </cell>
          <cell r="B85" t="str">
            <v>PT. BPD JAWA TENGAH</v>
          </cell>
        </row>
        <row r="86">
          <cell r="A86">
            <v>114</v>
          </cell>
          <cell r="B86" t="str">
            <v>PT. BPD JAWA TIMUR, Tbk</v>
          </cell>
        </row>
        <row r="87">
          <cell r="A87">
            <v>115</v>
          </cell>
          <cell r="B87" t="str">
            <v>PT. BPD JAMBI</v>
          </cell>
        </row>
        <row r="88">
          <cell r="A88">
            <v>116</v>
          </cell>
          <cell r="B88" t="str">
            <v>PT. BANK ACEH SYARIAH</v>
          </cell>
        </row>
        <row r="89">
          <cell r="A89">
            <v>117</v>
          </cell>
          <cell r="B89" t="str">
            <v>PT. BPD SUMATERA UTARA</v>
          </cell>
        </row>
        <row r="90">
          <cell r="A90">
            <v>118</v>
          </cell>
          <cell r="B90" t="str">
            <v>PT. BPD SUMATERA BARAT</v>
          </cell>
        </row>
        <row r="91">
          <cell r="A91">
            <v>119</v>
          </cell>
          <cell r="B91" t="str">
            <v>PT. BPD RIAU KEPRI</v>
          </cell>
        </row>
        <row r="92">
          <cell r="A92">
            <v>120</v>
          </cell>
          <cell r="B92" t="str">
            <v>PT. BPD SUMATERA SELATAN DAN BANGKA BELITUNG</v>
          </cell>
        </row>
        <row r="93">
          <cell r="A93">
            <v>121</v>
          </cell>
          <cell r="B93" t="str">
            <v>PT. BPD LAMPUNG</v>
          </cell>
        </row>
        <row r="94">
          <cell r="A94">
            <v>122</v>
          </cell>
          <cell r="B94" t="str">
            <v>PT. BPD KALIMANTAN SELATAN</v>
          </cell>
        </row>
        <row r="95">
          <cell r="A95">
            <v>123</v>
          </cell>
          <cell r="B95" t="str">
            <v>PT. BPD KALIMANTAN BARAT</v>
          </cell>
        </row>
        <row r="96">
          <cell r="A96">
            <v>124</v>
          </cell>
          <cell r="B96" t="str">
            <v>PD. BPD KALIMANTAN TIMUR DAN KALIMANTAN UTARA</v>
          </cell>
        </row>
        <row r="97">
          <cell r="A97">
            <v>125</v>
          </cell>
          <cell r="B97" t="str">
            <v>PT. BPD KALIMANTAN TENGAH</v>
          </cell>
        </row>
        <row r="98">
          <cell r="A98">
            <v>126</v>
          </cell>
          <cell r="B98" t="str">
            <v>PT. BPD SULAWESI SELATAN DAN SULAWESI BARAT</v>
          </cell>
        </row>
        <row r="99">
          <cell r="A99">
            <v>127</v>
          </cell>
          <cell r="B99" t="str">
            <v>PT. BPD SULAWESI UTARA DAN GORONTALO</v>
          </cell>
        </row>
        <row r="100">
          <cell r="A100">
            <v>128</v>
          </cell>
          <cell r="B100" t="str">
            <v>PT. BPD NUSA TENGGARA BARAT</v>
          </cell>
        </row>
        <row r="101">
          <cell r="A101">
            <v>129</v>
          </cell>
          <cell r="B101" t="str">
            <v>PT. BPD BALI</v>
          </cell>
        </row>
        <row r="102">
          <cell r="A102">
            <v>130</v>
          </cell>
          <cell r="B102" t="str">
            <v>PT. BPD NUSA TENGGARA TIMUR</v>
          </cell>
        </row>
        <row r="103">
          <cell r="A103">
            <v>131</v>
          </cell>
          <cell r="B103" t="str">
            <v>PT. BPD MALUKU DAN MALUKU UTARA</v>
          </cell>
        </row>
        <row r="104">
          <cell r="A104">
            <v>132</v>
          </cell>
          <cell r="B104" t="str">
            <v>PT. BPD PAPUA</v>
          </cell>
        </row>
        <row r="105">
          <cell r="A105">
            <v>133</v>
          </cell>
          <cell r="B105" t="str">
            <v>PT. BPD BENGKULU</v>
          </cell>
        </row>
        <row r="106">
          <cell r="A106">
            <v>134</v>
          </cell>
          <cell r="B106" t="str">
            <v>PT. BPD SULAWESI TENGAH</v>
          </cell>
        </row>
        <row r="107">
          <cell r="A107">
            <v>135</v>
          </cell>
          <cell r="B107" t="str">
            <v>PT. BPD SULAWESI TENGGARA</v>
          </cell>
        </row>
        <row r="108">
          <cell r="A108">
            <v>145</v>
          </cell>
          <cell r="B108" t="str">
            <v>PT. BANK NUSANTARA PARAHYANGAN, Tbk</v>
          </cell>
        </row>
        <row r="109">
          <cell r="A109">
            <v>151</v>
          </cell>
          <cell r="B109" t="str">
            <v>PT. BANK MESTIKA DHARMA, Tbk</v>
          </cell>
        </row>
        <row r="110">
          <cell r="A110">
            <v>157</v>
          </cell>
          <cell r="B110" t="str">
            <v>PT. BANK MASPION INDONESIA, Tbk</v>
          </cell>
        </row>
        <row r="111">
          <cell r="A111">
            <v>212</v>
          </cell>
          <cell r="B111" t="str">
            <v>PT. BANK WOORI SAUDARA 1906, Tbk</v>
          </cell>
        </row>
        <row r="112">
          <cell r="A112">
            <v>459</v>
          </cell>
          <cell r="B112" t="str">
            <v>PT. BANK BISNIS INTERNASIONAL</v>
          </cell>
        </row>
        <row r="113">
          <cell r="A113">
            <v>520</v>
          </cell>
          <cell r="B113" t="str">
            <v>PT. PRIMA MASTER BANK</v>
          </cell>
        </row>
        <row r="114">
          <cell r="A114">
            <v>531</v>
          </cell>
          <cell r="B114" t="str">
            <v>PT. BANK AMAR INDONESIA</v>
          </cell>
        </row>
        <row r="115">
          <cell r="A115">
            <v>542</v>
          </cell>
          <cell r="B115" t="str">
            <v>PT. BANK ARTOS INDONESIA</v>
          </cell>
        </row>
        <row r="116">
          <cell r="A116">
            <v>559</v>
          </cell>
          <cell r="B116" t="str">
            <v>PT. CENTRATAMA NASIONAL BANK</v>
          </cell>
        </row>
        <row r="117">
          <cell r="A117">
            <v>562</v>
          </cell>
          <cell r="B117" t="str">
            <v>PT. BANK FAMA INTERNASIONAL</v>
          </cell>
        </row>
        <row r="118">
          <cell r="A118">
            <v>564</v>
          </cell>
          <cell r="B118" t="str">
            <v>PT. BANK MANDIRI TASPEN POS</v>
          </cell>
        </row>
        <row r="119">
          <cell r="A119">
            <v>111</v>
          </cell>
          <cell r="B119" t="str">
            <v>PT. BPD DKI</v>
          </cell>
        </row>
        <row r="120">
          <cell r="A120">
            <v>68</v>
          </cell>
          <cell r="B120" t="str">
            <v>PT. BANK WOORI INDONESIA *)</v>
          </cell>
        </row>
        <row r="121">
          <cell r="A121">
            <v>558</v>
          </cell>
          <cell r="B121" t="str">
            <v>PT. BANK PUNDI INDONESIA, Tbk (Selanjutnya menjadi PT Bank BPD Banten, Tbk dengan sandi 137 mulai Agustus 2017)</v>
          </cell>
        </row>
        <row r="122">
          <cell r="A122">
            <v>59</v>
          </cell>
          <cell r="B122" t="str">
            <v>PT. Bank KEB Indonesia *)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l 2018"/>
      <sheetName val="Ags 2018"/>
      <sheetName val="Sep 2018"/>
      <sheetName val="Okt 2018"/>
      <sheetName val="Nov 2018"/>
      <sheetName val="Des 2018"/>
      <sheetName val="Jan 2019"/>
      <sheetName val="Feb 2019"/>
      <sheetName val="Mar 2019"/>
      <sheetName val="April 2019"/>
      <sheetName val="Mei 2019"/>
      <sheetName val="Jun 2019"/>
      <sheetName val="Jul 2019 "/>
      <sheetName val="Agustus 2019"/>
      <sheetName val="September 2019"/>
      <sheetName val="Oktober 2019"/>
      <sheetName val="November 2019 "/>
      <sheetName val="Desember 19"/>
      <sheetName val="Januari 20"/>
      <sheetName val="Februari 20"/>
      <sheetName val="Maret 20"/>
      <sheetName val="April 20"/>
      <sheetName val="Mei 20"/>
      <sheetName val="Juni 20"/>
      <sheetName val="Juli 20"/>
      <sheetName val="Agustus 20"/>
      <sheetName val="September 20"/>
      <sheetName val="Oktober 2020"/>
      <sheetName val="November 2020"/>
      <sheetName val="Desember 2020"/>
      <sheetName val="Jan 21 "/>
      <sheetName val="Feb 2021"/>
      <sheetName val="Maret 2021"/>
      <sheetName val="April 2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>
        <row r="103">
          <cell r="C103" t="str">
            <v>Korporasi</v>
          </cell>
          <cell r="D103" t="str">
            <v>Ritel</v>
          </cell>
          <cell r="E103" t="str">
            <v>Mikro</v>
          </cell>
          <cell r="F103" t="str">
            <v>KPR</v>
          </cell>
          <cell r="G103" t="str">
            <v>Non
KPR</v>
          </cell>
        </row>
        <row r="104">
          <cell r="C104">
            <v>8.6641573033707875</v>
          </cell>
          <cell r="D104">
            <v>9.6451807228915669</v>
          </cell>
          <cell r="E104">
            <v>11.629818181818184</v>
          </cell>
          <cell r="F104">
            <v>9.2434615384615402</v>
          </cell>
          <cell r="G104">
            <v>10.230399999999999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l 2018"/>
      <sheetName val="Ags 2018"/>
      <sheetName val="Sep 2018"/>
      <sheetName val="Okt 2018"/>
      <sheetName val="Nov 2018"/>
      <sheetName val="Des 2018"/>
      <sheetName val="Jan 2019"/>
      <sheetName val="Feb 2019"/>
      <sheetName val="Mar 2019"/>
      <sheetName val="April 2019"/>
      <sheetName val="Mei 2019"/>
      <sheetName val="Jun 2019"/>
      <sheetName val="Jul 2019 "/>
      <sheetName val="Agustus 2019"/>
      <sheetName val="September 2019"/>
      <sheetName val="Oktober 2019"/>
      <sheetName val="November 2019 "/>
      <sheetName val="Desember 19"/>
      <sheetName val="Januari 20"/>
      <sheetName val="Februari 20"/>
      <sheetName val="Maret 20"/>
      <sheetName val="April 20"/>
      <sheetName val="Mei 20"/>
      <sheetName val="Juni 20"/>
      <sheetName val="Juli 20"/>
      <sheetName val="Agustus 20"/>
      <sheetName val="September 20"/>
      <sheetName val="Oktober 2020"/>
      <sheetName val="November 2020"/>
      <sheetName val="Desember 2020"/>
      <sheetName val="Jan 21 "/>
      <sheetName val="Feb 2021"/>
      <sheetName val="Maret 2021"/>
      <sheetName val="April 21"/>
      <sheetName val="Mei 2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104">
          <cell r="C104" t="str">
            <v>Korporasi</v>
          </cell>
          <cell r="D104" t="str">
            <v>Ritel</v>
          </cell>
          <cell r="E104" t="str">
            <v>Mikro</v>
          </cell>
          <cell r="F104" t="str">
            <v>KPR</v>
          </cell>
          <cell r="G104" t="str">
            <v>Non
KPR</v>
          </cell>
        </row>
        <row r="105">
          <cell r="C105">
            <v>8.6333707865168581</v>
          </cell>
          <cell r="D105">
            <v>9.6151219512195176</v>
          </cell>
          <cell r="E105">
            <v>11.66071428571429</v>
          </cell>
          <cell r="F105">
            <v>9.2361038961039004</v>
          </cell>
          <cell r="G105">
            <v>10.246891891891893</v>
          </cell>
        </row>
      </sheetData>
    </sheetDataSet>
  </externalBook>
</externalLink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Equity">
  <a:themeElements>
    <a:clrScheme name="Equity">
      <a:dk1>
        <a:sysClr val="windowText" lastClr="000000"/>
      </a:dk1>
      <a:lt1>
        <a:sysClr val="window" lastClr="FFFFFF"/>
      </a:lt1>
      <a:dk2>
        <a:srgbClr val="696464"/>
      </a:dk2>
      <a:lt2>
        <a:srgbClr val="E9E5DC"/>
      </a:lt2>
      <a:accent1>
        <a:srgbClr val="D34817"/>
      </a:accent1>
      <a:accent2>
        <a:srgbClr val="9B2D1F"/>
      </a:accent2>
      <a:accent3>
        <a:srgbClr val="A28E6A"/>
      </a:accent3>
      <a:accent4>
        <a:srgbClr val="956251"/>
      </a:accent4>
      <a:accent5>
        <a:srgbClr val="918485"/>
      </a:accent5>
      <a:accent6>
        <a:srgbClr val="855D5D"/>
      </a:accent6>
      <a:hlink>
        <a:srgbClr val="CC9900"/>
      </a:hlink>
      <a:folHlink>
        <a:srgbClr val="96A9A9"/>
      </a:folHlink>
    </a:clrScheme>
    <a:fontScheme name="Equity">
      <a:majorFont>
        <a:latin typeface="Franklin Gothic Book"/>
        <a:ea typeface=""/>
        <a:cs typeface=""/>
        <a:font script="Grek" typeface="Calibri"/>
        <a:font script="Cyrl" typeface="Calibri"/>
        <a:font script="Jpan" typeface="HGｺﾞｼｯｸM"/>
        <a:font script="Hang" typeface="바탕"/>
        <a:font script="Hans" typeface="幼圆"/>
        <a:font script="Hant" typeface="微軟正黑體"/>
        <a:font script="Arab" typeface="Tahoma"/>
        <a:font script="Hebr" typeface="Aharoni"/>
        <a:font script="Thai" typeface="Lily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ajorFont>
      <a:minorFont>
        <a:latin typeface="Perpetua"/>
        <a:ea typeface=""/>
        <a:cs typeface=""/>
        <a:font script="Grek" typeface="Cambria"/>
        <a:font script="Cyrl" typeface="Cambria"/>
        <a:font script="Jpan" typeface="HG創英ﾌﾟﾚｾﾞﾝｽEB"/>
        <a:font script="Hang" typeface="맑은 고딕"/>
        <a:font script="Hans" typeface="宋体"/>
        <a:font script="Hant" typeface="新細明體"/>
        <a:font script="Arab" typeface="Times New Roman"/>
        <a:font script="Hebr" typeface="Aharoni"/>
        <a:font script="Thai" typeface="EucrosiaUPC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Equity">
      <a:fillStyleLst>
        <a:solidFill>
          <a:schemeClr val="phClr"/>
        </a:solidFill>
        <a:blipFill>
          <a:blip xmlns:r="http://schemas.openxmlformats.org/officeDocument/2006/relationships" r:embed="rId1">
            <a:duotone>
              <a:schemeClr val="phClr">
                <a:tint val="30000"/>
                <a:satMod val="300000"/>
              </a:schemeClr>
              <a:schemeClr val="phClr">
                <a:tint val="40000"/>
                <a:satMod val="200000"/>
              </a:schemeClr>
            </a:duotone>
          </a:blip>
          <a:tile tx="0" ty="0" sx="70000" sy="70000" flip="none" algn="ctr"/>
        </a:blipFill>
        <a:blipFill>
          <a:blip xmlns:r="http://schemas.openxmlformats.org/officeDocument/2006/relationships" r:embed="rId1">
            <a:duotone>
              <a:schemeClr val="phClr">
                <a:shade val="22000"/>
                <a:satMod val="160000"/>
              </a:schemeClr>
              <a:schemeClr val="phClr">
                <a:shade val="45000"/>
                <a:satMod val="100000"/>
              </a:schemeClr>
            </a:duotone>
          </a:blip>
          <a:tile tx="0" ty="0" sx="65000" sy="65000" flip="none" algn="ctr"/>
        </a:blipFill>
      </a:fillStyleLst>
      <a:lnStyleLst>
        <a:ln w="9525" cap="flat" cmpd="sng" algn="ctr">
          <a:solidFill>
            <a:schemeClr val="phClr">
              <a:shade val="60000"/>
              <a:satMod val="110000"/>
            </a:schemeClr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algn="t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algn="t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50800" dist="50800" dir="5400000" algn="t" rotWithShape="0">
              <a:srgbClr val="000000">
                <a:alpha val="60000"/>
              </a:srgbClr>
            </a:outerShdw>
          </a:effectLst>
          <a:scene3d>
            <a:camera prst="isometricBottomUp" fov="0">
              <a:rot lat="0" lon="0" rev="0"/>
            </a:camera>
            <a:lightRig rig="soft" dir="b">
              <a:rot lat="0" lon="0" rev="9000000"/>
            </a:lightRig>
          </a:scene3d>
          <a:sp3d contourW="35000" prstMaterial="matte">
            <a:bevelT w="45000" h="38100" prst="convex"/>
            <a:contourClr>
              <a:schemeClr val="phClr">
                <a:tint val="10000"/>
                <a:satMod val="13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40000"/>
                <a:satMod val="165000"/>
              </a:schemeClr>
            </a:gs>
            <a:gs pos="50000">
              <a:schemeClr val="phClr">
                <a:shade val="80000"/>
                <a:satMod val="155000"/>
              </a:schemeClr>
            </a:gs>
            <a:gs pos="100000">
              <a:schemeClr val="phClr">
                <a:tint val="95000"/>
                <a:satMod val="200000"/>
              </a:schemeClr>
            </a:gs>
          </a:gsLst>
          <a:lin ang="16200000" scaled="1"/>
        </a:gradFill>
        <a:blipFill>
          <a:blip xmlns:r="http://schemas.openxmlformats.org/officeDocument/2006/relationships" r:embed="rId1">
            <a:duotone>
              <a:schemeClr val="phClr">
                <a:tint val="95000"/>
                <a:satMod val="200000"/>
              </a:schemeClr>
              <a:schemeClr val="phClr">
                <a:shade val="80000"/>
                <a:satMod val="100000"/>
              </a:schemeClr>
            </a:duotone>
          </a:blip>
          <a:tile tx="0" ty="0" sx="55000" sy="55000" flip="none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0.bin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1.bin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2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23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24.bin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25.bin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26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28.bin"/></Relationships>
</file>

<file path=xl/worksheets/_rels/sheet3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29.bin"/></Relationships>
</file>

<file path=xl/worksheets/_rels/sheet3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0.bin"/><Relationship Id="rId4" Type="http://schemas.openxmlformats.org/officeDocument/2006/relationships/comments" Target="../comments11.xml"/></Relationships>
</file>

<file path=xl/worksheets/_rels/sheet3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1.bin"/><Relationship Id="rId4" Type="http://schemas.openxmlformats.org/officeDocument/2006/relationships/comments" Target="../comments12.xml"/></Relationships>
</file>

<file path=xl/worksheets/_rels/sheet3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2.bin"/><Relationship Id="rId4" Type="http://schemas.openxmlformats.org/officeDocument/2006/relationships/comments" Target="../comments13.xml"/></Relationships>
</file>

<file path=xl/worksheets/_rels/sheet3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3.bin"/><Relationship Id="rId4" Type="http://schemas.openxmlformats.org/officeDocument/2006/relationships/comments" Target="../comments14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L105"/>
  <sheetViews>
    <sheetView topLeftCell="A3" zoomScaleSheetLayoutView="100" workbookViewId="0">
      <selection activeCell="D26" sqref="D26"/>
    </sheetView>
  </sheetViews>
  <sheetFormatPr defaultColWidth="9.09765625" defaultRowHeight="14"/>
  <cols>
    <col min="1" max="1" width="6.69921875" style="1" customWidth="1"/>
    <col min="2" max="2" width="10" style="1" customWidth="1"/>
    <col min="3" max="3" width="8" style="1" customWidth="1"/>
    <col min="4" max="4" width="54" style="1" customWidth="1"/>
    <col min="5" max="5" width="13" style="1" customWidth="1"/>
    <col min="6" max="6" width="9.09765625" style="1" customWidth="1"/>
    <col min="7" max="7" width="8.8984375" style="1" customWidth="1"/>
    <col min="8" max="8" width="8.3984375" style="1" customWidth="1"/>
    <col min="9" max="9" width="12.296875" style="1" customWidth="1"/>
    <col min="10" max="16384" width="9.09765625" style="1"/>
  </cols>
  <sheetData>
    <row r="1" spans="1:9">
      <c r="A1" s="476" t="s">
        <v>0</v>
      </c>
      <c r="B1" s="476"/>
      <c r="C1" s="476"/>
      <c r="D1" s="476"/>
      <c r="E1" s="476"/>
      <c r="F1" s="476"/>
      <c r="G1" s="476"/>
      <c r="H1" s="476"/>
      <c r="I1" s="476"/>
    </row>
    <row r="2" spans="1:9" ht="14.5" thickBot="1"/>
    <row r="3" spans="1:9" ht="34.5" customHeight="1" thickBot="1">
      <c r="A3" s="2" t="s">
        <v>1</v>
      </c>
      <c r="B3" s="3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  <c r="I3" s="5" t="s">
        <v>9</v>
      </c>
    </row>
    <row r="4" spans="1:9" ht="14.5" thickBot="1">
      <c r="A4" s="6">
        <v>1</v>
      </c>
      <c r="B4" s="7" t="s">
        <v>10</v>
      </c>
      <c r="C4" s="8" t="s">
        <v>11</v>
      </c>
      <c r="D4" s="7" t="s">
        <v>12</v>
      </c>
      <c r="E4" s="9">
        <v>9.9499999999999993</v>
      </c>
      <c r="F4" s="9">
        <v>9.75</v>
      </c>
      <c r="G4" s="9">
        <v>17.5</v>
      </c>
      <c r="H4" s="9">
        <v>9.98</v>
      </c>
      <c r="I4" s="10">
        <v>12.5</v>
      </c>
    </row>
    <row r="5" spans="1:9" ht="14.5" thickBot="1">
      <c r="A5" s="6">
        <v>2</v>
      </c>
      <c r="B5" s="7" t="s">
        <v>10</v>
      </c>
      <c r="C5" s="8" t="s">
        <v>11</v>
      </c>
      <c r="D5" s="7" t="s">
        <v>13</v>
      </c>
      <c r="E5" s="9">
        <v>9.9499999999999993</v>
      </c>
      <c r="F5" s="9">
        <v>9.9499999999999993</v>
      </c>
      <c r="G5" s="9">
        <v>17.75</v>
      </c>
      <c r="H5" s="9">
        <v>10.25</v>
      </c>
      <c r="I5" s="10">
        <v>12</v>
      </c>
    </row>
    <row r="6" spans="1:9" ht="14.5" thickBot="1">
      <c r="A6" s="6">
        <v>3</v>
      </c>
      <c r="B6" s="7" t="s">
        <v>10</v>
      </c>
      <c r="C6" s="8" t="s">
        <v>11</v>
      </c>
      <c r="D6" s="7" t="s">
        <v>14</v>
      </c>
      <c r="E6" s="9">
        <v>9.9499999999999993</v>
      </c>
      <c r="F6" s="9">
        <v>9.9499999999999993</v>
      </c>
      <c r="G6" s="9">
        <v>0</v>
      </c>
      <c r="H6" s="9">
        <v>10.5</v>
      </c>
      <c r="I6" s="10">
        <v>12.5</v>
      </c>
    </row>
    <row r="7" spans="1:9" ht="14.5" thickBot="1">
      <c r="A7" s="6">
        <v>4</v>
      </c>
      <c r="B7" s="7" t="s">
        <v>10</v>
      </c>
      <c r="C7" s="8" t="s">
        <v>11</v>
      </c>
      <c r="D7" s="7" t="s">
        <v>15</v>
      </c>
      <c r="E7" s="9">
        <v>9.75</v>
      </c>
      <c r="F7" s="9">
        <v>10.5</v>
      </c>
      <c r="G7" s="9">
        <v>17</v>
      </c>
      <c r="H7" s="9">
        <v>10.25</v>
      </c>
      <c r="I7" s="10">
        <v>12</v>
      </c>
    </row>
    <row r="8" spans="1:9" ht="14.5" thickBot="1">
      <c r="A8" s="6">
        <v>5</v>
      </c>
      <c r="B8" s="7" t="s">
        <v>10</v>
      </c>
      <c r="C8" s="8" t="s">
        <v>11</v>
      </c>
      <c r="D8" s="7" t="s">
        <v>16</v>
      </c>
      <c r="E8" s="9">
        <v>9.8000000000000007</v>
      </c>
      <c r="F8" s="9">
        <v>9.8000000000000007</v>
      </c>
      <c r="G8" s="9">
        <v>0</v>
      </c>
      <c r="H8" s="9">
        <v>10</v>
      </c>
      <c r="I8" s="10">
        <v>9.5</v>
      </c>
    </row>
    <row r="9" spans="1:9" ht="14.5" thickBot="1">
      <c r="A9" s="6">
        <v>6</v>
      </c>
      <c r="B9" s="7" t="s">
        <v>10</v>
      </c>
      <c r="C9" s="8" t="s">
        <v>11</v>
      </c>
      <c r="D9" s="7" t="s">
        <v>17</v>
      </c>
      <c r="E9" s="9">
        <v>9.75</v>
      </c>
      <c r="F9" s="9">
        <v>9.9</v>
      </c>
      <c r="G9" s="9">
        <v>0</v>
      </c>
      <c r="H9" s="9">
        <v>9.9</v>
      </c>
      <c r="I9" s="10">
        <v>7.8</v>
      </c>
    </row>
    <row r="10" spans="1:9" ht="14.5" thickBot="1">
      <c r="A10" s="6">
        <v>7</v>
      </c>
      <c r="B10" s="7" t="s">
        <v>10</v>
      </c>
      <c r="C10" s="8" t="s">
        <v>11</v>
      </c>
      <c r="D10" s="7" t="s">
        <v>18</v>
      </c>
      <c r="E10" s="9">
        <v>9</v>
      </c>
      <c r="F10" s="9">
        <v>10.75</v>
      </c>
      <c r="G10" s="9">
        <v>18.3</v>
      </c>
      <c r="H10" s="9">
        <v>9.5</v>
      </c>
      <c r="I10" s="10">
        <v>10</v>
      </c>
    </row>
    <row r="11" spans="1:9" ht="14.5" thickBot="1">
      <c r="A11" s="6">
        <v>8</v>
      </c>
      <c r="B11" s="7" t="s">
        <v>10</v>
      </c>
      <c r="C11" s="8" t="s">
        <v>11</v>
      </c>
      <c r="D11" s="7" t="s">
        <v>19</v>
      </c>
      <c r="E11" s="9">
        <v>9.77</v>
      </c>
      <c r="F11" s="9">
        <v>10.47</v>
      </c>
      <c r="G11" s="9">
        <v>17.72</v>
      </c>
      <c r="H11" s="9">
        <v>9.7899999999999991</v>
      </c>
      <c r="I11" s="10">
        <v>9.7899999999999991</v>
      </c>
    </row>
    <row r="12" spans="1:9" ht="14.5" thickBot="1">
      <c r="A12" s="6">
        <v>9</v>
      </c>
      <c r="B12" s="7" t="s">
        <v>10</v>
      </c>
      <c r="C12" s="8" t="s">
        <v>11</v>
      </c>
      <c r="D12" s="7" t="s">
        <v>20</v>
      </c>
      <c r="E12" s="9">
        <v>9.5</v>
      </c>
      <c r="F12" s="9">
        <v>10.24</v>
      </c>
      <c r="G12" s="9">
        <v>0</v>
      </c>
      <c r="H12" s="9">
        <v>9.75</v>
      </c>
      <c r="I12" s="10">
        <v>10</v>
      </c>
    </row>
    <row r="13" spans="1:9" ht="14.5" thickBot="1">
      <c r="A13" s="6">
        <v>10</v>
      </c>
      <c r="B13" s="7" t="s">
        <v>10</v>
      </c>
      <c r="C13" s="8" t="s">
        <v>11</v>
      </c>
      <c r="D13" s="7" t="s">
        <v>21</v>
      </c>
      <c r="E13" s="9">
        <v>10</v>
      </c>
      <c r="F13" s="9">
        <v>10.5</v>
      </c>
      <c r="G13" s="9">
        <v>0</v>
      </c>
      <c r="H13" s="9">
        <v>10.25</v>
      </c>
      <c r="I13" s="10">
        <v>0</v>
      </c>
    </row>
    <row r="14" spans="1:9" ht="14.5" thickBot="1">
      <c r="A14" s="6">
        <v>11</v>
      </c>
      <c r="B14" s="7" t="s">
        <v>10</v>
      </c>
      <c r="C14" s="8" t="s">
        <v>11</v>
      </c>
      <c r="D14" s="7" t="s">
        <v>22</v>
      </c>
      <c r="E14" s="9">
        <v>10</v>
      </c>
      <c r="F14" s="9">
        <v>11</v>
      </c>
      <c r="G14" s="9">
        <v>0</v>
      </c>
      <c r="H14" s="9">
        <v>10.199999999999999</v>
      </c>
      <c r="I14" s="10">
        <v>10.75</v>
      </c>
    </row>
    <row r="15" spans="1:9" ht="14.5" thickBot="1">
      <c r="A15" s="6">
        <v>12</v>
      </c>
      <c r="B15" s="7" t="s">
        <v>10</v>
      </c>
      <c r="C15" s="8" t="s">
        <v>11</v>
      </c>
      <c r="D15" s="7" t="s">
        <v>23</v>
      </c>
      <c r="E15" s="9">
        <v>7</v>
      </c>
      <c r="F15" s="9">
        <v>8</v>
      </c>
      <c r="G15" s="9">
        <v>0</v>
      </c>
      <c r="H15" s="9">
        <v>0</v>
      </c>
      <c r="I15" s="10">
        <v>0</v>
      </c>
    </row>
    <row r="16" spans="1:9" ht="14.5" thickBot="1">
      <c r="A16" s="6">
        <v>13</v>
      </c>
      <c r="B16" s="7" t="s">
        <v>10</v>
      </c>
      <c r="C16" s="8" t="s">
        <v>11</v>
      </c>
      <c r="D16" s="7" t="s">
        <v>24</v>
      </c>
      <c r="E16" s="9">
        <v>7.89</v>
      </c>
      <c r="F16" s="9">
        <v>0</v>
      </c>
      <c r="G16" s="9">
        <v>0</v>
      </c>
      <c r="H16" s="9">
        <v>0</v>
      </c>
      <c r="I16" s="10">
        <v>0</v>
      </c>
    </row>
    <row r="17" spans="1:9" ht="14.5" thickBot="1">
      <c r="A17" s="6">
        <v>14</v>
      </c>
      <c r="B17" s="7" t="s">
        <v>10</v>
      </c>
      <c r="C17" s="8" t="s">
        <v>11</v>
      </c>
      <c r="D17" s="7" t="s">
        <v>25</v>
      </c>
      <c r="E17" s="9">
        <v>7.95</v>
      </c>
      <c r="F17" s="9">
        <v>0</v>
      </c>
      <c r="G17" s="9">
        <v>0</v>
      </c>
      <c r="H17" s="9">
        <v>0</v>
      </c>
      <c r="I17" s="10">
        <v>0</v>
      </c>
    </row>
    <row r="18" spans="1:9" ht="24" thickBot="1">
      <c r="A18" s="6">
        <v>15</v>
      </c>
      <c r="B18" s="7" t="s">
        <v>10</v>
      </c>
      <c r="C18" s="8" t="s">
        <v>11</v>
      </c>
      <c r="D18" s="7" t="s">
        <v>26</v>
      </c>
      <c r="E18" s="9">
        <v>10.42</v>
      </c>
      <c r="F18" s="9">
        <v>10.42</v>
      </c>
      <c r="G18" s="9">
        <v>0</v>
      </c>
      <c r="H18" s="9">
        <v>10.42</v>
      </c>
      <c r="I18" s="10">
        <v>10.42</v>
      </c>
    </row>
    <row r="19" spans="1:9" ht="14.5" thickBot="1">
      <c r="A19" s="6">
        <v>16</v>
      </c>
      <c r="B19" s="7" t="s">
        <v>10</v>
      </c>
      <c r="C19" s="8" t="s">
        <v>11</v>
      </c>
      <c r="D19" s="7" t="s">
        <v>27</v>
      </c>
      <c r="E19" s="9">
        <v>13.44</v>
      </c>
      <c r="F19" s="9">
        <v>13.44</v>
      </c>
      <c r="G19" s="9">
        <v>17.78</v>
      </c>
      <c r="H19" s="9">
        <v>13.44</v>
      </c>
      <c r="I19" s="10">
        <v>13.44</v>
      </c>
    </row>
    <row r="20" spans="1:9" ht="14.5" thickBot="1">
      <c r="A20" s="6">
        <v>17</v>
      </c>
      <c r="B20" s="7" t="s">
        <v>10</v>
      </c>
      <c r="C20" s="8" t="s">
        <v>11</v>
      </c>
      <c r="D20" s="7" t="s">
        <v>28</v>
      </c>
      <c r="E20" s="9">
        <v>9.5500000000000007</v>
      </c>
      <c r="F20" s="9">
        <v>0</v>
      </c>
      <c r="G20" s="9">
        <v>0</v>
      </c>
      <c r="H20" s="9">
        <v>0</v>
      </c>
      <c r="I20" s="10">
        <v>0</v>
      </c>
    </row>
    <row r="21" spans="1:9" ht="14.5" thickBot="1">
      <c r="A21" s="6">
        <v>18</v>
      </c>
      <c r="B21" s="7" t="s">
        <v>10</v>
      </c>
      <c r="C21" s="8" t="s">
        <v>11</v>
      </c>
      <c r="D21" s="7" t="s">
        <v>29</v>
      </c>
      <c r="E21" s="9">
        <v>10</v>
      </c>
      <c r="F21" s="9">
        <v>10</v>
      </c>
      <c r="G21" s="9">
        <v>0</v>
      </c>
      <c r="H21" s="9">
        <v>10</v>
      </c>
      <c r="I21" s="10">
        <v>0</v>
      </c>
    </row>
    <row r="22" spans="1:9" ht="14.5" thickBot="1">
      <c r="A22" s="6">
        <v>19</v>
      </c>
      <c r="B22" s="7" t="s">
        <v>10</v>
      </c>
      <c r="C22" s="8" t="s">
        <v>11</v>
      </c>
      <c r="D22" s="7" t="s">
        <v>30</v>
      </c>
      <c r="E22" s="9">
        <v>7.84</v>
      </c>
      <c r="F22" s="9">
        <v>0</v>
      </c>
      <c r="G22" s="9">
        <v>0</v>
      </c>
      <c r="H22" s="9">
        <v>0</v>
      </c>
      <c r="I22" s="10">
        <v>0</v>
      </c>
    </row>
    <row r="23" spans="1:9" ht="14.5" thickBot="1">
      <c r="A23" s="6">
        <v>20</v>
      </c>
      <c r="B23" s="7" t="s">
        <v>10</v>
      </c>
      <c r="C23" s="8" t="s">
        <v>11</v>
      </c>
      <c r="D23" s="7" t="s">
        <v>31</v>
      </c>
      <c r="E23" s="9">
        <v>7.74</v>
      </c>
      <c r="F23" s="9">
        <v>0</v>
      </c>
      <c r="G23" s="9">
        <v>0</v>
      </c>
      <c r="H23" s="9">
        <v>0</v>
      </c>
      <c r="I23" s="10">
        <v>0</v>
      </c>
    </row>
    <row r="24" spans="1:9" ht="14.5" thickBot="1">
      <c r="A24" s="6">
        <v>21</v>
      </c>
      <c r="B24" s="7" t="s">
        <v>10</v>
      </c>
      <c r="C24" s="8" t="s">
        <v>11</v>
      </c>
      <c r="D24" s="7" t="s">
        <v>32</v>
      </c>
      <c r="E24" s="9">
        <v>9.76</v>
      </c>
      <c r="F24" s="9">
        <v>11.32</v>
      </c>
      <c r="G24" s="9">
        <v>0</v>
      </c>
      <c r="H24" s="9">
        <v>10.7</v>
      </c>
      <c r="I24" s="10">
        <v>0</v>
      </c>
    </row>
    <row r="25" spans="1:9" ht="14.5" thickBot="1">
      <c r="A25" s="6">
        <v>22</v>
      </c>
      <c r="B25" s="7" t="s">
        <v>10</v>
      </c>
      <c r="C25" s="8" t="s">
        <v>11</v>
      </c>
      <c r="D25" s="7" t="s">
        <v>33</v>
      </c>
      <c r="E25" s="9">
        <v>9.1999999999999993</v>
      </c>
      <c r="F25" s="9">
        <v>0</v>
      </c>
      <c r="G25" s="9">
        <v>0</v>
      </c>
      <c r="H25" s="9">
        <v>0</v>
      </c>
      <c r="I25" s="10">
        <v>0</v>
      </c>
    </row>
    <row r="26" spans="1:9" ht="14.5" thickBot="1">
      <c r="A26" s="6">
        <v>23</v>
      </c>
      <c r="B26" s="7" t="s">
        <v>10</v>
      </c>
      <c r="C26" s="8" t="s">
        <v>11</v>
      </c>
      <c r="D26" s="7" t="s">
        <v>34</v>
      </c>
      <c r="E26" s="9">
        <v>7.9</v>
      </c>
      <c r="F26" s="9">
        <v>0</v>
      </c>
      <c r="G26" s="9">
        <v>0</v>
      </c>
      <c r="H26" s="9">
        <v>0</v>
      </c>
      <c r="I26" s="10">
        <v>0</v>
      </c>
    </row>
    <row r="27" spans="1:9" ht="14.5" thickBot="1">
      <c r="A27" s="6">
        <v>24</v>
      </c>
      <c r="B27" s="7" t="s">
        <v>10</v>
      </c>
      <c r="C27" s="8" t="s">
        <v>11</v>
      </c>
      <c r="D27" s="7" t="s">
        <v>35</v>
      </c>
      <c r="E27" s="9">
        <v>8.6</v>
      </c>
      <c r="F27" s="9">
        <v>0</v>
      </c>
      <c r="G27" s="9">
        <v>0</v>
      </c>
      <c r="H27" s="9">
        <v>9.8800000000000008</v>
      </c>
      <c r="I27" s="10">
        <v>0</v>
      </c>
    </row>
    <row r="28" spans="1:9" ht="14.5" thickBot="1">
      <c r="A28" s="6">
        <v>25</v>
      </c>
      <c r="B28" s="7" t="s">
        <v>10</v>
      </c>
      <c r="C28" s="8" t="s">
        <v>11</v>
      </c>
      <c r="D28" s="7" t="s">
        <v>36</v>
      </c>
      <c r="E28" s="9">
        <v>14.46</v>
      </c>
      <c r="F28" s="9">
        <v>13.46</v>
      </c>
      <c r="G28" s="9">
        <v>13.46</v>
      </c>
      <c r="H28" s="9">
        <v>13.46</v>
      </c>
      <c r="I28" s="10">
        <v>13.46</v>
      </c>
    </row>
    <row r="29" spans="1:9" ht="14.5" thickBot="1">
      <c r="A29" s="6">
        <v>26</v>
      </c>
      <c r="B29" s="7" t="s">
        <v>10</v>
      </c>
      <c r="C29" s="8" t="s">
        <v>11</v>
      </c>
      <c r="D29" s="7" t="s">
        <v>37</v>
      </c>
      <c r="E29" s="9">
        <v>8.44</v>
      </c>
      <c r="F29" s="9">
        <v>0</v>
      </c>
      <c r="G29" s="9">
        <v>0</v>
      </c>
      <c r="H29" s="9">
        <v>0</v>
      </c>
      <c r="I29" s="10">
        <v>0</v>
      </c>
    </row>
    <row r="30" spans="1:9" ht="14.5" thickBot="1">
      <c r="A30" s="6">
        <v>27</v>
      </c>
      <c r="B30" s="7" t="s">
        <v>10</v>
      </c>
      <c r="C30" s="8" t="s">
        <v>11</v>
      </c>
      <c r="D30" s="7" t="s">
        <v>38</v>
      </c>
      <c r="E30" s="9">
        <v>8.93</v>
      </c>
      <c r="F30" s="9">
        <v>0</v>
      </c>
      <c r="G30" s="9">
        <v>0</v>
      </c>
      <c r="H30" s="9">
        <v>0</v>
      </c>
      <c r="I30" s="10">
        <v>0</v>
      </c>
    </row>
    <row r="31" spans="1:9" ht="14.5" thickBot="1">
      <c r="A31" s="6">
        <v>28</v>
      </c>
      <c r="B31" s="7" t="s">
        <v>10</v>
      </c>
      <c r="C31" s="8" t="s">
        <v>11</v>
      </c>
      <c r="D31" s="7" t="s">
        <v>39</v>
      </c>
      <c r="E31" s="9">
        <v>8.5</v>
      </c>
      <c r="F31" s="9">
        <v>0</v>
      </c>
      <c r="G31" s="9">
        <v>0</v>
      </c>
      <c r="H31" s="9">
        <v>0</v>
      </c>
      <c r="I31" s="10">
        <v>0</v>
      </c>
    </row>
    <row r="32" spans="1:9" ht="14.5" thickBot="1">
      <c r="A32" s="6">
        <v>29</v>
      </c>
      <c r="B32" s="7" t="s">
        <v>10</v>
      </c>
      <c r="C32" s="8" t="s">
        <v>11</v>
      </c>
      <c r="D32" s="7" t="s">
        <v>40</v>
      </c>
      <c r="E32" s="9">
        <v>6.98</v>
      </c>
      <c r="F32" s="9">
        <v>6.98</v>
      </c>
      <c r="G32" s="9">
        <v>0</v>
      </c>
      <c r="H32" s="9">
        <v>0</v>
      </c>
      <c r="I32" s="10">
        <v>0</v>
      </c>
    </row>
    <row r="33" spans="1:12" ht="14.5" thickBot="1">
      <c r="A33" s="6">
        <v>30</v>
      </c>
      <c r="B33" s="7" t="s">
        <v>10</v>
      </c>
      <c r="C33" s="8" t="s">
        <v>11</v>
      </c>
      <c r="D33" s="7" t="s">
        <v>41</v>
      </c>
      <c r="E33" s="9">
        <v>9.57</v>
      </c>
      <c r="F33" s="9">
        <v>9.85</v>
      </c>
      <c r="G33" s="9">
        <v>14.81</v>
      </c>
      <c r="H33" s="9">
        <v>9.2799999999999994</v>
      </c>
      <c r="I33" s="10">
        <v>14.21</v>
      </c>
    </row>
    <row r="34" spans="1:12" ht="14.5" thickBot="1">
      <c r="A34" s="6">
        <v>31</v>
      </c>
      <c r="B34" s="7" t="s">
        <v>10</v>
      </c>
      <c r="C34" s="8" t="s">
        <v>11</v>
      </c>
      <c r="D34" s="7" t="s">
        <v>42</v>
      </c>
      <c r="E34" s="9">
        <v>9.75</v>
      </c>
      <c r="F34" s="9">
        <v>10.01</v>
      </c>
      <c r="G34" s="9">
        <v>0</v>
      </c>
      <c r="H34" s="9">
        <v>10.76</v>
      </c>
      <c r="I34" s="10">
        <v>0</v>
      </c>
    </row>
    <row r="35" spans="1:12" ht="14.5" thickBot="1">
      <c r="A35" s="6">
        <v>32</v>
      </c>
      <c r="B35" s="7" t="s">
        <v>10</v>
      </c>
      <c r="C35" s="8" t="s">
        <v>11</v>
      </c>
      <c r="D35" s="7" t="s">
        <v>43</v>
      </c>
      <c r="E35" s="9">
        <v>11.25</v>
      </c>
      <c r="F35" s="9">
        <v>13</v>
      </c>
      <c r="G35" s="9">
        <v>0</v>
      </c>
      <c r="H35" s="9">
        <v>13</v>
      </c>
      <c r="I35" s="10">
        <v>14</v>
      </c>
    </row>
    <row r="36" spans="1:12" ht="14.5" thickBot="1">
      <c r="A36" s="6">
        <v>33</v>
      </c>
      <c r="B36" s="7" t="s">
        <v>10</v>
      </c>
      <c r="C36" s="8" t="s">
        <v>11</v>
      </c>
      <c r="D36" s="7" t="s">
        <v>44</v>
      </c>
      <c r="E36" s="9">
        <v>10.15</v>
      </c>
      <c r="F36" s="9">
        <v>10.65</v>
      </c>
      <c r="G36" s="9">
        <v>21</v>
      </c>
      <c r="H36" s="9">
        <v>13</v>
      </c>
      <c r="I36" s="10">
        <v>12</v>
      </c>
    </row>
    <row r="37" spans="1:12" ht="14.5" thickBot="1">
      <c r="A37" s="6">
        <v>34</v>
      </c>
      <c r="B37" s="7" t="s">
        <v>10</v>
      </c>
      <c r="C37" s="8" t="s">
        <v>11</v>
      </c>
      <c r="D37" s="7" t="s">
        <v>45</v>
      </c>
      <c r="E37" s="9">
        <v>9.5</v>
      </c>
      <c r="F37" s="9">
        <v>11.1</v>
      </c>
      <c r="G37" s="9">
        <v>13.1</v>
      </c>
      <c r="H37" s="9">
        <v>10.9</v>
      </c>
      <c r="I37" s="10">
        <v>10.9</v>
      </c>
    </row>
    <row r="38" spans="1:12" ht="14.5" thickBot="1">
      <c r="A38" s="6">
        <v>35</v>
      </c>
      <c r="B38" s="7" t="s">
        <v>10</v>
      </c>
      <c r="C38" s="8" t="s">
        <v>11</v>
      </c>
      <c r="D38" s="7" t="s">
        <v>46</v>
      </c>
      <c r="E38" s="9">
        <v>8.4</v>
      </c>
      <c r="F38" s="9">
        <v>9.85</v>
      </c>
      <c r="G38" s="9">
        <v>13.18</v>
      </c>
      <c r="H38" s="9">
        <v>9.9700000000000006</v>
      </c>
      <c r="I38" s="10">
        <v>9.99</v>
      </c>
    </row>
    <row r="39" spans="1:12" ht="14.5" thickBot="1">
      <c r="A39" s="6">
        <v>36</v>
      </c>
      <c r="B39" s="7" t="s">
        <v>10</v>
      </c>
      <c r="C39" s="8" t="s">
        <v>11</v>
      </c>
      <c r="D39" s="7" t="s">
        <v>47</v>
      </c>
      <c r="E39" s="9">
        <v>10</v>
      </c>
      <c r="F39" s="9">
        <v>10.5</v>
      </c>
      <c r="G39" s="9">
        <v>15</v>
      </c>
      <c r="H39" s="9">
        <v>10.5</v>
      </c>
      <c r="I39" s="10">
        <v>11.5</v>
      </c>
    </row>
    <row r="40" spans="1:12" ht="14.5" thickBot="1">
      <c r="A40" s="6">
        <v>37</v>
      </c>
      <c r="B40" s="7" t="s">
        <v>10</v>
      </c>
      <c r="C40" s="8" t="s">
        <v>11</v>
      </c>
      <c r="D40" s="7" t="s">
        <v>48</v>
      </c>
      <c r="E40" s="9">
        <v>7.35</v>
      </c>
      <c r="F40" s="9">
        <v>7.47</v>
      </c>
      <c r="G40" s="9">
        <v>6.94</v>
      </c>
      <c r="H40" s="9">
        <v>6.9</v>
      </c>
      <c r="I40" s="10">
        <v>7.99</v>
      </c>
    </row>
    <row r="41" spans="1:12" ht="14.5" thickBot="1">
      <c r="A41" s="6">
        <v>38</v>
      </c>
      <c r="B41" s="7" t="s">
        <v>10</v>
      </c>
      <c r="C41" s="8" t="s">
        <v>11</v>
      </c>
      <c r="D41" s="7" t="s">
        <v>49</v>
      </c>
      <c r="E41" s="9">
        <v>7.51</v>
      </c>
      <c r="F41" s="9">
        <v>8.0500000000000007</v>
      </c>
      <c r="G41" s="9">
        <v>7.18</v>
      </c>
      <c r="H41" s="9">
        <v>6.79</v>
      </c>
      <c r="I41" s="10">
        <v>10.74</v>
      </c>
    </row>
    <row r="42" spans="1:12" ht="14.5" thickBot="1">
      <c r="A42" s="6">
        <v>39</v>
      </c>
      <c r="B42" s="7" t="s">
        <v>10</v>
      </c>
      <c r="C42" s="8" t="s">
        <v>11</v>
      </c>
      <c r="D42" s="7" t="s">
        <v>50</v>
      </c>
      <c r="E42" s="9">
        <v>8.4</v>
      </c>
      <c r="F42" s="9">
        <v>9.73</v>
      </c>
      <c r="G42" s="9">
        <v>12.47</v>
      </c>
      <c r="H42" s="9">
        <v>7.42</v>
      </c>
      <c r="I42" s="10">
        <v>9.49</v>
      </c>
    </row>
    <row r="43" spans="1:12" ht="14.5" thickBot="1">
      <c r="A43" s="6">
        <v>40</v>
      </c>
      <c r="B43" s="7" t="s">
        <v>10</v>
      </c>
      <c r="C43" s="8" t="s">
        <v>11</v>
      </c>
      <c r="D43" s="7" t="s">
        <v>51</v>
      </c>
      <c r="E43" s="9">
        <v>8.23</v>
      </c>
      <c r="F43" s="9">
        <v>8.19</v>
      </c>
      <c r="G43" s="9">
        <v>7.71</v>
      </c>
      <c r="H43" s="9">
        <v>8.1199999999999992</v>
      </c>
      <c r="I43" s="10">
        <v>8.77</v>
      </c>
    </row>
    <row r="44" spans="1:12" ht="14.5" thickBot="1">
      <c r="A44" s="6">
        <v>41</v>
      </c>
      <c r="B44" s="7" t="s">
        <v>10</v>
      </c>
      <c r="C44" s="8" t="s">
        <v>11</v>
      </c>
      <c r="D44" s="7" t="s">
        <v>52</v>
      </c>
      <c r="E44" s="9">
        <v>9.3699999999999992</v>
      </c>
      <c r="F44" s="9">
        <v>10.01</v>
      </c>
      <c r="G44" s="9">
        <v>12.83</v>
      </c>
      <c r="H44" s="9">
        <v>10.08</v>
      </c>
      <c r="I44" s="10">
        <v>12.78</v>
      </c>
    </row>
    <row r="45" spans="1:12" ht="14.5" thickBot="1">
      <c r="A45" s="6">
        <v>42</v>
      </c>
      <c r="B45" s="7" t="s">
        <v>10</v>
      </c>
      <c r="C45" s="8" t="s">
        <v>11</v>
      </c>
      <c r="D45" s="7" t="s">
        <v>53</v>
      </c>
      <c r="E45" s="9">
        <v>9.75</v>
      </c>
      <c r="F45" s="9">
        <v>10.25</v>
      </c>
      <c r="G45" s="9">
        <v>12.25</v>
      </c>
      <c r="H45" s="9">
        <v>10.75</v>
      </c>
      <c r="I45" s="10">
        <v>10.75</v>
      </c>
    </row>
    <row r="46" spans="1:12" ht="14.5" thickBot="1">
      <c r="A46" s="6">
        <v>43</v>
      </c>
      <c r="B46" s="7" t="s">
        <v>10</v>
      </c>
      <c r="C46" s="8" t="s">
        <v>11</v>
      </c>
      <c r="D46" s="7" t="s">
        <v>54</v>
      </c>
      <c r="E46" s="9">
        <v>9.2200000000000006</v>
      </c>
      <c r="F46" s="9">
        <v>8.99</v>
      </c>
      <c r="G46" s="9">
        <v>9.16</v>
      </c>
      <c r="H46" s="9">
        <v>8.77</v>
      </c>
      <c r="I46" s="10">
        <v>9.0399999999999991</v>
      </c>
    </row>
    <row r="47" spans="1:12" ht="14.5" thickBot="1">
      <c r="A47" s="6">
        <v>44</v>
      </c>
      <c r="B47" s="7" t="s">
        <v>10</v>
      </c>
      <c r="C47" s="8" t="s">
        <v>11</v>
      </c>
      <c r="D47" s="7" t="s">
        <v>55</v>
      </c>
      <c r="E47" s="9">
        <v>10.9</v>
      </c>
      <c r="F47" s="9">
        <v>12.65</v>
      </c>
      <c r="G47" s="9">
        <v>15</v>
      </c>
      <c r="H47" s="9">
        <v>12.12</v>
      </c>
      <c r="I47" s="10">
        <v>12.28</v>
      </c>
    </row>
    <row r="48" spans="1:12" ht="14.5" thickBot="1">
      <c r="A48" s="6">
        <v>45</v>
      </c>
      <c r="B48" s="7" t="s">
        <v>10</v>
      </c>
      <c r="C48" s="8" t="s">
        <v>11</v>
      </c>
      <c r="D48" s="7" t="s">
        <v>56</v>
      </c>
      <c r="E48" s="9">
        <v>9.34</v>
      </c>
      <c r="F48" s="9">
        <v>9.34</v>
      </c>
      <c r="G48" s="9">
        <v>9.34</v>
      </c>
      <c r="H48" s="9">
        <v>0</v>
      </c>
      <c r="I48" s="10">
        <v>9.34</v>
      </c>
      <c r="K48" s="11"/>
      <c r="L48" s="11"/>
    </row>
    <row r="49" spans="1:9" ht="14.5" thickBot="1">
      <c r="A49" s="6">
        <v>46</v>
      </c>
      <c r="B49" s="7" t="s">
        <v>10</v>
      </c>
      <c r="C49" s="8" t="s">
        <v>11</v>
      </c>
      <c r="D49" s="7" t="s">
        <v>57</v>
      </c>
      <c r="E49" s="9">
        <v>9.9499999999999993</v>
      </c>
      <c r="F49" s="9">
        <v>11.45</v>
      </c>
      <c r="G49" s="9">
        <v>13.45</v>
      </c>
      <c r="H49" s="9">
        <v>11.95</v>
      </c>
      <c r="I49" s="10">
        <v>11.45</v>
      </c>
    </row>
    <row r="50" spans="1:9" ht="14.5" thickBot="1">
      <c r="A50" s="6">
        <v>47</v>
      </c>
      <c r="B50" s="7" t="s">
        <v>10</v>
      </c>
      <c r="C50" s="8" t="s">
        <v>11</v>
      </c>
      <c r="D50" s="7" t="s">
        <v>58</v>
      </c>
      <c r="E50" s="9">
        <v>9.85</v>
      </c>
      <c r="F50" s="9">
        <v>10.1</v>
      </c>
      <c r="G50" s="9">
        <v>11.19</v>
      </c>
      <c r="H50" s="9">
        <v>9.69</v>
      </c>
      <c r="I50" s="10">
        <v>11.44</v>
      </c>
    </row>
    <row r="51" spans="1:9" ht="14.5" thickBot="1">
      <c r="A51" s="6">
        <v>48</v>
      </c>
      <c r="B51" s="7" t="s">
        <v>10</v>
      </c>
      <c r="C51" s="8" t="s">
        <v>11</v>
      </c>
      <c r="D51" s="7" t="s">
        <v>59</v>
      </c>
      <c r="E51" s="9">
        <v>12.75</v>
      </c>
      <c r="F51" s="9">
        <v>13.75</v>
      </c>
      <c r="G51" s="9">
        <v>13.75</v>
      </c>
      <c r="H51" s="9">
        <v>13.25</v>
      </c>
      <c r="I51" s="10">
        <v>12.75</v>
      </c>
    </row>
    <row r="52" spans="1:9" ht="14.5" thickBot="1">
      <c r="A52" s="6">
        <v>49</v>
      </c>
      <c r="B52" s="7" t="s">
        <v>10</v>
      </c>
      <c r="C52" s="8" t="s">
        <v>11</v>
      </c>
      <c r="D52" s="7" t="s">
        <v>60</v>
      </c>
      <c r="E52" s="9">
        <v>11.94</v>
      </c>
      <c r="F52" s="9">
        <v>9.4700000000000006</v>
      </c>
      <c r="G52" s="9">
        <v>13.55</v>
      </c>
      <c r="H52" s="9">
        <v>9.3800000000000008</v>
      </c>
      <c r="I52" s="10">
        <v>12.09</v>
      </c>
    </row>
    <row r="53" spans="1:9" ht="14.5" thickBot="1">
      <c r="A53" s="6">
        <v>50</v>
      </c>
      <c r="B53" s="7" t="s">
        <v>10</v>
      </c>
      <c r="C53" s="8" t="s">
        <v>11</v>
      </c>
      <c r="D53" s="7" t="s">
        <v>61</v>
      </c>
      <c r="E53" s="9">
        <v>3.22</v>
      </c>
      <c r="F53" s="9">
        <v>3.89</v>
      </c>
      <c r="G53" s="9">
        <v>3.33</v>
      </c>
      <c r="H53" s="9">
        <v>2.93</v>
      </c>
      <c r="I53" s="10">
        <v>11.5</v>
      </c>
    </row>
    <row r="54" spans="1:9" ht="14.5" thickBot="1">
      <c r="A54" s="6">
        <v>51</v>
      </c>
      <c r="B54" s="7" t="s">
        <v>10</v>
      </c>
      <c r="C54" s="8" t="s">
        <v>11</v>
      </c>
      <c r="D54" s="7" t="s">
        <v>62</v>
      </c>
      <c r="E54" s="9">
        <v>10</v>
      </c>
      <c r="F54" s="9">
        <v>10</v>
      </c>
      <c r="G54" s="9">
        <v>10</v>
      </c>
      <c r="H54" s="9">
        <v>10</v>
      </c>
      <c r="I54" s="10">
        <v>10</v>
      </c>
    </row>
    <row r="55" spans="1:9" ht="14.5" thickBot="1">
      <c r="A55" s="6">
        <v>52</v>
      </c>
      <c r="B55" s="7" t="s">
        <v>10</v>
      </c>
      <c r="C55" s="8" t="s">
        <v>11</v>
      </c>
      <c r="D55" s="12" t="s">
        <v>63</v>
      </c>
      <c r="E55" s="9">
        <v>8.2799999999999994</v>
      </c>
      <c r="F55" s="9">
        <v>9.1300000000000008</v>
      </c>
      <c r="G55" s="9">
        <v>8.44</v>
      </c>
      <c r="H55" s="9">
        <v>8.3800000000000008</v>
      </c>
      <c r="I55" s="10">
        <v>15.02</v>
      </c>
    </row>
    <row r="56" spans="1:9" ht="14.5" thickBot="1">
      <c r="A56" s="6">
        <v>53</v>
      </c>
      <c r="B56" s="7" t="s">
        <v>10</v>
      </c>
      <c r="C56" s="8" t="s">
        <v>11</v>
      </c>
      <c r="D56" s="7" t="s">
        <v>64</v>
      </c>
      <c r="E56" s="9">
        <v>9.51</v>
      </c>
      <c r="F56" s="9">
        <v>10.64</v>
      </c>
      <c r="G56" s="9">
        <v>10.25</v>
      </c>
      <c r="H56" s="9">
        <v>10.3</v>
      </c>
      <c r="I56" s="10">
        <v>12.35</v>
      </c>
    </row>
    <row r="57" spans="1:9" ht="14.5" thickBot="1">
      <c r="A57" s="6">
        <v>54</v>
      </c>
      <c r="B57" s="7" t="s">
        <v>10</v>
      </c>
      <c r="C57" s="8" t="s">
        <v>11</v>
      </c>
      <c r="D57" s="7" t="s">
        <v>65</v>
      </c>
      <c r="E57" s="9">
        <v>10.56</v>
      </c>
      <c r="F57" s="9">
        <v>11.68</v>
      </c>
      <c r="G57" s="9">
        <v>10.63</v>
      </c>
      <c r="H57" s="9">
        <v>10.58</v>
      </c>
      <c r="I57" s="10">
        <v>13.82</v>
      </c>
    </row>
    <row r="58" spans="1:9" ht="14.5" thickBot="1">
      <c r="A58" s="6">
        <v>55</v>
      </c>
      <c r="B58" s="7" t="s">
        <v>10</v>
      </c>
      <c r="C58" s="8" t="s">
        <v>11</v>
      </c>
      <c r="D58" s="7" t="s">
        <v>66</v>
      </c>
      <c r="E58" s="9">
        <v>5.12</v>
      </c>
      <c r="F58" s="9">
        <v>5.12</v>
      </c>
      <c r="G58" s="9">
        <v>5.12</v>
      </c>
      <c r="H58" s="9">
        <v>9.1300000000000008</v>
      </c>
      <c r="I58" s="10">
        <v>9.1300000000000008</v>
      </c>
    </row>
    <row r="59" spans="1:9" ht="14.5" thickBot="1">
      <c r="A59" s="6">
        <v>56</v>
      </c>
      <c r="B59" s="7" t="s">
        <v>10</v>
      </c>
      <c r="C59" s="8" t="s">
        <v>11</v>
      </c>
      <c r="D59" s="7" t="s">
        <v>67</v>
      </c>
      <c r="E59" s="9">
        <v>11.79</v>
      </c>
      <c r="F59" s="9">
        <v>10.42</v>
      </c>
      <c r="G59" s="9">
        <v>11.99</v>
      </c>
      <c r="H59" s="9">
        <v>10.029999999999999</v>
      </c>
      <c r="I59" s="10">
        <v>9.9499999999999993</v>
      </c>
    </row>
    <row r="60" spans="1:9" ht="14.5" thickBot="1">
      <c r="A60" s="6">
        <v>57</v>
      </c>
      <c r="B60" s="7" t="s">
        <v>10</v>
      </c>
      <c r="C60" s="8" t="s">
        <v>11</v>
      </c>
      <c r="D60" s="7" t="s">
        <v>68</v>
      </c>
      <c r="E60" s="9">
        <v>8.19</v>
      </c>
      <c r="F60" s="9">
        <v>8.19</v>
      </c>
      <c r="G60" s="9">
        <v>59.97</v>
      </c>
      <c r="H60" s="9">
        <v>8.19</v>
      </c>
      <c r="I60" s="10">
        <v>8.19</v>
      </c>
    </row>
    <row r="61" spans="1:9" ht="14.5" thickBot="1">
      <c r="A61" s="6">
        <v>58</v>
      </c>
      <c r="B61" s="7" t="s">
        <v>10</v>
      </c>
      <c r="C61" s="8" t="s">
        <v>11</v>
      </c>
      <c r="D61" s="7" t="s">
        <v>69</v>
      </c>
      <c r="E61" s="9">
        <v>0</v>
      </c>
      <c r="F61" s="9">
        <v>8.58</v>
      </c>
      <c r="G61" s="9">
        <v>0</v>
      </c>
      <c r="H61" s="9">
        <v>8.58</v>
      </c>
      <c r="I61" s="10">
        <v>8.58</v>
      </c>
    </row>
    <row r="62" spans="1:9" ht="14.5" thickBot="1">
      <c r="A62" s="6">
        <v>59</v>
      </c>
      <c r="B62" s="7" t="s">
        <v>10</v>
      </c>
      <c r="C62" s="8" t="s">
        <v>11</v>
      </c>
      <c r="D62" s="7" t="s">
        <v>70</v>
      </c>
      <c r="E62" s="9">
        <v>8.34</v>
      </c>
      <c r="F62" s="9">
        <v>8.49</v>
      </c>
      <c r="G62" s="9">
        <v>8.35</v>
      </c>
      <c r="H62" s="9">
        <v>8.3800000000000008</v>
      </c>
      <c r="I62" s="10">
        <v>8.48</v>
      </c>
    </row>
    <row r="63" spans="1:9" ht="14.5" thickBot="1">
      <c r="A63" s="6">
        <v>60</v>
      </c>
      <c r="B63" s="7" t="s">
        <v>10</v>
      </c>
      <c r="C63" s="8" t="s">
        <v>11</v>
      </c>
      <c r="D63" s="7" t="s">
        <v>71</v>
      </c>
      <c r="E63" s="9">
        <v>8.59</v>
      </c>
      <c r="F63" s="9">
        <v>8.85</v>
      </c>
      <c r="G63" s="9">
        <v>11.49</v>
      </c>
      <c r="H63" s="9">
        <v>8.4</v>
      </c>
      <c r="I63" s="10">
        <v>10.8</v>
      </c>
    </row>
    <row r="64" spans="1:9" ht="14.5" thickBot="1">
      <c r="A64" s="6">
        <v>61</v>
      </c>
      <c r="B64" s="7" t="s">
        <v>10</v>
      </c>
      <c r="C64" s="8" t="s">
        <v>11</v>
      </c>
      <c r="D64" s="7" t="s">
        <v>72</v>
      </c>
      <c r="E64" s="9">
        <v>12.13</v>
      </c>
      <c r="F64" s="9">
        <v>11.3</v>
      </c>
      <c r="G64" s="9">
        <v>7.42</v>
      </c>
      <c r="H64" s="9">
        <v>7.74</v>
      </c>
      <c r="I64" s="10">
        <v>7.49</v>
      </c>
    </row>
    <row r="65" spans="1:9" ht="14.5" thickBot="1">
      <c r="A65" s="6">
        <v>62</v>
      </c>
      <c r="B65" s="7" t="s">
        <v>10</v>
      </c>
      <c r="C65" s="8" t="s">
        <v>11</v>
      </c>
      <c r="D65" s="7" t="s">
        <v>73</v>
      </c>
      <c r="E65" s="9">
        <v>13.05</v>
      </c>
      <c r="F65" s="9">
        <v>13.05</v>
      </c>
      <c r="G65" s="9">
        <v>13.05</v>
      </c>
      <c r="H65" s="9">
        <v>13.05</v>
      </c>
      <c r="I65" s="10">
        <v>13.06</v>
      </c>
    </row>
    <row r="66" spans="1:9" ht="14.5" thickBot="1">
      <c r="A66" s="6">
        <v>63</v>
      </c>
      <c r="B66" s="7" t="s">
        <v>10</v>
      </c>
      <c r="C66" s="8" t="s">
        <v>11</v>
      </c>
      <c r="D66" s="7" t="s">
        <v>74</v>
      </c>
      <c r="E66" s="9">
        <v>10.9</v>
      </c>
      <c r="F66" s="9">
        <v>11.2</v>
      </c>
      <c r="G66" s="9">
        <v>11.2</v>
      </c>
      <c r="H66" s="9">
        <v>11.05</v>
      </c>
      <c r="I66" s="10">
        <v>11.1</v>
      </c>
    </row>
    <row r="67" spans="1:9" ht="14.5" thickBot="1">
      <c r="A67" s="6">
        <v>64</v>
      </c>
      <c r="B67" s="7" t="s">
        <v>10</v>
      </c>
      <c r="C67" s="8" t="s">
        <v>11</v>
      </c>
      <c r="D67" s="7" t="s">
        <v>75</v>
      </c>
      <c r="E67" s="9">
        <v>10.94</v>
      </c>
      <c r="F67" s="9">
        <v>10.94</v>
      </c>
      <c r="G67" s="9">
        <v>11.99</v>
      </c>
      <c r="H67" s="9">
        <v>10.94</v>
      </c>
      <c r="I67" s="10">
        <v>11</v>
      </c>
    </row>
    <row r="68" spans="1:9" ht="14.5" thickBot="1">
      <c r="A68" s="6">
        <v>65</v>
      </c>
      <c r="B68" s="7" t="s">
        <v>10</v>
      </c>
      <c r="C68" s="8" t="s">
        <v>11</v>
      </c>
      <c r="D68" s="7" t="s">
        <v>76</v>
      </c>
      <c r="E68" s="9">
        <v>10.5</v>
      </c>
      <c r="F68" s="9">
        <v>11.5</v>
      </c>
      <c r="G68" s="9">
        <v>16</v>
      </c>
      <c r="H68" s="9">
        <v>0</v>
      </c>
      <c r="I68" s="10">
        <v>11</v>
      </c>
    </row>
    <row r="69" spans="1:9" ht="14.5" thickBot="1">
      <c r="A69" s="6">
        <v>66</v>
      </c>
      <c r="B69" s="7" t="s">
        <v>10</v>
      </c>
      <c r="C69" s="8" t="s">
        <v>11</v>
      </c>
      <c r="D69" s="7" t="s">
        <v>77</v>
      </c>
      <c r="E69" s="9">
        <v>0</v>
      </c>
      <c r="F69" s="9">
        <v>9.9600000000000009</v>
      </c>
      <c r="G69" s="9">
        <v>19.46</v>
      </c>
      <c r="H69" s="9">
        <v>9.9600000000000009</v>
      </c>
      <c r="I69" s="10">
        <v>9.9600000000000009</v>
      </c>
    </row>
    <row r="70" spans="1:9" ht="14.5" thickBot="1">
      <c r="A70" s="6">
        <v>67</v>
      </c>
      <c r="B70" s="7" t="s">
        <v>10</v>
      </c>
      <c r="C70" s="8" t="s">
        <v>11</v>
      </c>
      <c r="D70" s="7" t="s">
        <v>78</v>
      </c>
      <c r="E70" s="9">
        <v>11</v>
      </c>
      <c r="F70" s="9">
        <v>13</v>
      </c>
      <c r="G70" s="9">
        <v>15</v>
      </c>
      <c r="H70" s="9">
        <v>12.5</v>
      </c>
      <c r="I70" s="10">
        <v>13.5</v>
      </c>
    </row>
    <row r="71" spans="1:9" ht="14.5" thickBot="1">
      <c r="A71" s="6">
        <v>68</v>
      </c>
      <c r="B71" s="7" t="s">
        <v>10</v>
      </c>
      <c r="C71" s="8" t="s">
        <v>11</v>
      </c>
      <c r="D71" s="7" t="s">
        <v>79</v>
      </c>
      <c r="E71" s="9">
        <v>10.75</v>
      </c>
      <c r="F71" s="9">
        <v>11.25</v>
      </c>
      <c r="G71" s="9">
        <v>0</v>
      </c>
      <c r="H71" s="9">
        <v>9.25</v>
      </c>
      <c r="I71" s="10">
        <v>0</v>
      </c>
    </row>
    <row r="72" spans="1:9" ht="14.5" thickBot="1">
      <c r="A72" s="6">
        <v>69</v>
      </c>
      <c r="B72" s="7" t="s">
        <v>10</v>
      </c>
      <c r="C72" s="8" t="s">
        <v>11</v>
      </c>
      <c r="D72" s="7" t="s">
        <v>80</v>
      </c>
      <c r="E72" s="9">
        <v>10.42</v>
      </c>
      <c r="F72" s="9">
        <v>11.3</v>
      </c>
      <c r="G72" s="9">
        <v>12.3</v>
      </c>
      <c r="H72" s="9">
        <v>12.3</v>
      </c>
      <c r="I72" s="10">
        <v>12.3</v>
      </c>
    </row>
    <row r="73" spans="1:9" ht="14.5" thickBot="1">
      <c r="A73" s="6">
        <v>70</v>
      </c>
      <c r="B73" s="7" t="s">
        <v>10</v>
      </c>
      <c r="C73" s="8" t="s">
        <v>11</v>
      </c>
      <c r="D73" s="7" t="s">
        <v>81</v>
      </c>
      <c r="E73" s="9">
        <v>11.25</v>
      </c>
      <c r="F73" s="9">
        <v>11.5</v>
      </c>
      <c r="G73" s="9">
        <v>0</v>
      </c>
      <c r="H73" s="9">
        <v>10.5</v>
      </c>
      <c r="I73" s="10">
        <v>11.5</v>
      </c>
    </row>
    <row r="74" spans="1:9" ht="14.5" thickBot="1">
      <c r="A74" s="6">
        <v>71</v>
      </c>
      <c r="B74" s="7" t="s">
        <v>10</v>
      </c>
      <c r="C74" s="8" t="s">
        <v>11</v>
      </c>
      <c r="D74" s="7" t="s">
        <v>82</v>
      </c>
      <c r="E74" s="9">
        <v>8.75</v>
      </c>
      <c r="F74" s="9">
        <v>14.75</v>
      </c>
      <c r="G74" s="9">
        <v>0</v>
      </c>
      <c r="H74" s="9">
        <v>11</v>
      </c>
      <c r="I74" s="10">
        <v>12</v>
      </c>
    </row>
    <row r="75" spans="1:9" ht="14.5" thickBot="1">
      <c r="A75" s="6">
        <v>72</v>
      </c>
      <c r="B75" s="7" t="s">
        <v>10</v>
      </c>
      <c r="C75" s="8" t="s">
        <v>11</v>
      </c>
      <c r="D75" s="7" t="s">
        <v>83</v>
      </c>
      <c r="E75" s="9">
        <v>0</v>
      </c>
      <c r="F75" s="9">
        <v>11.8</v>
      </c>
      <c r="G75" s="9">
        <v>15.68</v>
      </c>
      <c r="H75" s="9">
        <v>0</v>
      </c>
      <c r="I75" s="10">
        <v>13.38</v>
      </c>
    </row>
    <row r="76" spans="1:9" ht="14.5" thickBot="1">
      <c r="A76" s="6">
        <v>73</v>
      </c>
      <c r="B76" s="7" t="s">
        <v>10</v>
      </c>
      <c r="C76" s="8" t="s">
        <v>11</v>
      </c>
      <c r="D76" s="7" t="s">
        <v>84</v>
      </c>
      <c r="E76" s="9">
        <v>11.5</v>
      </c>
      <c r="F76" s="9">
        <v>11.5</v>
      </c>
      <c r="G76" s="9">
        <v>0</v>
      </c>
      <c r="H76" s="9">
        <v>11.5</v>
      </c>
      <c r="I76" s="10">
        <v>12.25</v>
      </c>
    </row>
    <row r="77" spans="1:9" ht="14.5" thickBot="1">
      <c r="A77" s="6">
        <v>74</v>
      </c>
      <c r="B77" s="7" t="s">
        <v>10</v>
      </c>
      <c r="C77" s="8" t="s">
        <v>11</v>
      </c>
      <c r="D77" s="7" t="s">
        <v>85</v>
      </c>
      <c r="E77" s="9">
        <v>8.75</v>
      </c>
      <c r="F77" s="9">
        <v>9.34</v>
      </c>
      <c r="G77" s="9">
        <v>13.07</v>
      </c>
      <c r="H77" s="9">
        <v>9.08</v>
      </c>
      <c r="I77" s="10">
        <v>9.14</v>
      </c>
    </row>
    <row r="78" spans="1:9" ht="14.5" thickBot="1">
      <c r="A78" s="6">
        <v>75</v>
      </c>
      <c r="B78" s="7" t="s">
        <v>10</v>
      </c>
      <c r="C78" s="8" t="s">
        <v>11</v>
      </c>
      <c r="D78" s="7" t="s">
        <v>86</v>
      </c>
      <c r="E78" s="9">
        <v>0</v>
      </c>
      <c r="F78" s="9">
        <v>9.92</v>
      </c>
      <c r="G78" s="9">
        <v>0</v>
      </c>
      <c r="H78" s="9">
        <v>8.1199999999999992</v>
      </c>
      <c r="I78" s="10">
        <v>9.27</v>
      </c>
    </row>
    <row r="79" spans="1:9" ht="14.5" thickBot="1">
      <c r="A79" s="6">
        <v>76</v>
      </c>
      <c r="B79" s="7" t="s">
        <v>10</v>
      </c>
      <c r="C79" s="8" t="s">
        <v>11</v>
      </c>
      <c r="D79" s="7" t="s">
        <v>87</v>
      </c>
      <c r="E79" s="9">
        <v>9.5</v>
      </c>
      <c r="F79" s="9">
        <v>11.74</v>
      </c>
      <c r="G79" s="9">
        <v>0</v>
      </c>
      <c r="H79" s="9">
        <v>0</v>
      </c>
      <c r="I79" s="10">
        <v>0</v>
      </c>
    </row>
    <row r="80" spans="1:9" ht="14.5" thickBot="1">
      <c r="A80" s="6">
        <v>77</v>
      </c>
      <c r="B80" s="7" t="s">
        <v>10</v>
      </c>
      <c r="C80" s="8" t="s">
        <v>11</v>
      </c>
      <c r="D80" s="7" t="s">
        <v>88</v>
      </c>
      <c r="E80" s="9">
        <v>10.51</v>
      </c>
      <c r="F80" s="9">
        <v>10.51</v>
      </c>
      <c r="G80" s="9">
        <v>0</v>
      </c>
      <c r="H80" s="9">
        <v>10.26</v>
      </c>
      <c r="I80" s="10">
        <v>10.26</v>
      </c>
    </row>
    <row r="81" spans="1:9" ht="14.5" thickBot="1">
      <c r="A81" s="6">
        <v>78</v>
      </c>
      <c r="B81" s="7" t="s">
        <v>10</v>
      </c>
      <c r="C81" s="8" t="s">
        <v>11</v>
      </c>
      <c r="D81" s="7" t="s">
        <v>89</v>
      </c>
      <c r="E81" s="9">
        <v>8.5</v>
      </c>
      <c r="F81" s="9">
        <v>9</v>
      </c>
      <c r="G81" s="9">
        <v>9.75</v>
      </c>
      <c r="H81" s="9">
        <v>8.75</v>
      </c>
      <c r="I81" s="10">
        <v>10.5</v>
      </c>
    </row>
    <row r="82" spans="1:9" ht="14.5" thickBot="1">
      <c r="A82" s="6">
        <v>79</v>
      </c>
      <c r="B82" s="7" t="s">
        <v>10</v>
      </c>
      <c r="C82" s="8" t="s">
        <v>11</v>
      </c>
      <c r="D82" s="7" t="s">
        <v>90</v>
      </c>
      <c r="E82" s="9">
        <v>12.78</v>
      </c>
      <c r="F82" s="9">
        <v>12.69</v>
      </c>
      <c r="G82" s="9">
        <v>14.74</v>
      </c>
      <c r="H82" s="9">
        <v>12.75</v>
      </c>
      <c r="I82" s="10">
        <v>12.88</v>
      </c>
    </row>
    <row r="83" spans="1:9" ht="14.5" thickBot="1">
      <c r="A83" s="6">
        <v>80</v>
      </c>
      <c r="B83" s="7" t="s">
        <v>10</v>
      </c>
      <c r="C83" s="8" t="s">
        <v>11</v>
      </c>
      <c r="D83" s="7" t="s">
        <v>91</v>
      </c>
      <c r="E83" s="9">
        <v>12.7</v>
      </c>
      <c r="F83" s="9">
        <v>13.7</v>
      </c>
      <c r="G83" s="9">
        <v>13.7</v>
      </c>
      <c r="H83" s="9">
        <v>14.45</v>
      </c>
      <c r="I83" s="10">
        <v>14.45</v>
      </c>
    </row>
    <row r="84" spans="1:9" ht="14.5" thickBot="1">
      <c r="A84" s="6">
        <v>81</v>
      </c>
      <c r="B84" s="7" t="s">
        <v>10</v>
      </c>
      <c r="C84" s="8" t="s">
        <v>11</v>
      </c>
      <c r="D84" s="7" t="s">
        <v>92</v>
      </c>
      <c r="E84" s="9">
        <v>12.09</v>
      </c>
      <c r="F84" s="9">
        <v>12.09</v>
      </c>
      <c r="G84" s="9">
        <v>12.09</v>
      </c>
      <c r="H84" s="9">
        <v>12.09</v>
      </c>
      <c r="I84" s="10">
        <v>12.09</v>
      </c>
    </row>
    <row r="85" spans="1:9" ht="14.5" thickBot="1">
      <c r="A85" s="6">
        <v>82</v>
      </c>
      <c r="B85" s="7" t="s">
        <v>10</v>
      </c>
      <c r="C85" s="8" t="s">
        <v>11</v>
      </c>
      <c r="D85" s="7" t="s">
        <v>93</v>
      </c>
      <c r="E85" s="9">
        <v>0</v>
      </c>
      <c r="F85" s="9">
        <v>0</v>
      </c>
      <c r="G85" s="9">
        <v>0</v>
      </c>
      <c r="H85" s="9">
        <v>0</v>
      </c>
      <c r="I85" s="10">
        <v>0</v>
      </c>
    </row>
    <row r="86" spans="1:9" ht="14.5" thickBot="1">
      <c r="A86" s="6">
        <v>83</v>
      </c>
      <c r="B86" s="7" t="s">
        <v>10</v>
      </c>
      <c r="C86" s="8" t="s">
        <v>11</v>
      </c>
      <c r="D86" s="7" t="s">
        <v>94</v>
      </c>
      <c r="E86" s="9">
        <v>12.5</v>
      </c>
      <c r="F86" s="9">
        <v>13.5</v>
      </c>
      <c r="G86" s="9">
        <v>0</v>
      </c>
      <c r="H86" s="9">
        <v>0</v>
      </c>
      <c r="I86" s="10">
        <v>0</v>
      </c>
    </row>
    <row r="87" spans="1:9" ht="14.5" thickBot="1">
      <c r="A87" s="6">
        <v>84</v>
      </c>
      <c r="B87" s="7" t="s">
        <v>10</v>
      </c>
      <c r="C87" s="8" t="s">
        <v>11</v>
      </c>
      <c r="D87" s="7" t="s">
        <v>95</v>
      </c>
      <c r="E87" s="9">
        <v>9.98</v>
      </c>
      <c r="F87" s="9">
        <v>9.98</v>
      </c>
      <c r="G87" s="9">
        <v>0</v>
      </c>
      <c r="H87" s="9">
        <v>9.98</v>
      </c>
      <c r="I87" s="10">
        <v>9.98</v>
      </c>
    </row>
    <row r="88" spans="1:9" ht="14.5" thickBot="1">
      <c r="A88" s="6">
        <v>85</v>
      </c>
      <c r="B88" s="7" t="s">
        <v>10</v>
      </c>
      <c r="C88" s="8" t="s">
        <v>11</v>
      </c>
      <c r="D88" s="7" t="s">
        <v>96</v>
      </c>
      <c r="E88" s="9">
        <v>0</v>
      </c>
      <c r="F88" s="9">
        <v>11.75</v>
      </c>
      <c r="G88" s="9">
        <v>0</v>
      </c>
      <c r="H88" s="9">
        <v>10</v>
      </c>
      <c r="I88" s="10">
        <v>0</v>
      </c>
    </row>
    <row r="89" spans="1:9" ht="14.5" thickBot="1">
      <c r="A89" s="6">
        <v>86</v>
      </c>
      <c r="B89" s="7" t="s">
        <v>10</v>
      </c>
      <c r="C89" s="8" t="s">
        <v>11</v>
      </c>
      <c r="D89" s="7" t="s">
        <v>97</v>
      </c>
      <c r="E89" s="9">
        <v>11.15</v>
      </c>
      <c r="F89" s="9">
        <v>11.15</v>
      </c>
      <c r="G89" s="9">
        <v>13.15</v>
      </c>
      <c r="H89" s="9">
        <v>11.15</v>
      </c>
      <c r="I89" s="10">
        <v>12.65</v>
      </c>
    </row>
    <row r="90" spans="1:9" ht="14.5" thickBot="1">
      <c r="A90" s="6">
        <v>87</v>
      </c>
      <c r="B90" s="7" t="s">
        <v>10</v>
      </c>
      <c r="C90" s="8" t="s">
        <v>11</v>
      </c>
      <c r="D90" s="7" t="s">
        <v>98</v>
      </c>
      <c r="E90" s="9">
        <v>12.99</v>
      </c>
      <c r="F90" s="9">
        <v>13.24</v>
      </c>
      <c r="G90" s="9">
        <v>13.74</v>
      </c>
      <c r="H90" s="9">
        <v>13.09</v>
      </c>
      <c r="I90" s="10">
        <v>13.49</v>
      </c>
    </row>
    <row r="91" spans="1:9" ht="14.5" thickBot="1">
      <c r="A91" s="6">
        <v>88</v>
      </c>
      <c r="B91" s="7" t="s">
        <v>10</v>
      </c>
      <c r="C91" s="8" t="s">
        <v>11</v>
      </c>
      <c r="D91" s="7" t="s">
        <v>99</v>
      </c>
      <c r="E91" s="9">
        <v>14</v>
      </c>
      <c r="F91" s="9">
        <v>14.25</v>
      </c>
      <c r="G91" s="9">
        <v>16.5</v>
      </c>
      <c r="H91" s="9">
        <v>0</v>
      </c>
      <c r="I91" s="10">
        <v>15.25</v>
      </c>
    </row>
    <row r="92" spans="1:9" ht="14.5" thickBot="1">
      <c r="A92" s="6">
        <v>89</v>
      </c>
      <c r="B92" s="7" t="s">
        <v>10</v>
      </c>
      <c r="C92" s="8" t="s">
        <v>11</v>
      </c>
      <c r="D92" s="7" t="s">
        <v>100</v>
      </c>
      <c r="E92" s="9">
        <v>11.27</v>
      </c>
      <c r="F92" s="9">
        <v>11.27</v>
      </c>
      <c r="G92" s="9">
        <v>0</v>
      </c>
      <c r="H92" s="9">
        <v>11.27</v>
      </c>
      <c r="I92" s="10">
        <v>11.27</v>
      </c>
    </row>
    <row r="93" spans="1:9" ht="14.5" thickBot="1">
      <c r="A93" s="6">
        <v>90</v>
      </c>
      <c r="B93" s="7" t="s">
        <v>10</v>
      </c>
      <c r="C93" s="8" t="s">
        <v>11</v>
      </c>
      <c r="D93" s="7" t="s">
        <v>101</v>
      </c>
      <c r="E93" s="9">
        <v>10</v>
      </c>
      <c r="F93" s="9">
        <v>11.25</v>
      </c>
      <c r="G93" s="9">
        <v>17</v>
      </c>
      <c r="H93" s="9">
        <v>13</v>
      </c>
      <c r="I93" s="10">
        <v>13</v>
      </c>
    </row>
    <row r="94" spans="1:9" ht="14.5" thickBot="1">
      <c r="A94" s="6">
        <v>91</v>
      </c>
      <c r="B94" s="7" t="s">
        <v>10</v>
      </c>
      <c r="C94" s="8" t="s">
        <v>11</v>
      </c>
      <c r="D94" s="7" t="s">
        <v>102</v>
      </c>
      <c r="E94" s="9">
        <v>10.8</v>
      </c>
      <c r="F94" s="9">
        <v>11.3</v>
      </c>
      <c r="G94" s="9">
        <v>11.8</v>
      </c>
      <c r="H94" s="9">
        <v>11.8</v>
      </c>
      <c r="I94" s="10">
        <v>11.8</v>
      </c>
    </row>
    <row r="95" spans="1:9" ht="14.5" thickBot="1">
      <c r="A95" s="6">
        <v>92</v>
      </c>
      <c r="B95" s="7" t="s">
        <v>10</v>
      </c>
      <c r="C95" s="8" t="s">
        <v>11</v>
      </c>
      <c r="D95" s="7" t="s">
        <v>103</v>
      </c>
      <c r="E95" s="9">
        <v>14.21</v>
      </c>
      <c r="F95" s="9">
        <v>14.21</v>
      </c>
      <c r="G95" s="9">
        <v>14.21</v>
      </c>
      <c r="H95" s="9">
        <v>14.21</v>
      </c>
      <c r="I95" s="10">
        <v>14.21</v>
      </c>
    </row>
    <row r="96" spans="1:9" ht="14.5" thickBot="1">
      <c r="A96" s="6">
        <v>93</v>
      </c>
      <c r="B96" s="7" t="s">
        <v>10</v>
      </c>
      <c r="C96" s="8" t="s">
        <v>11</v>
      </c>
      <c r="D96" s="7" t="s">
        <v>104</v>
      </c>
      <c r="E96" s="9">
        <v>10</v>
      </c>
      <c r="F96" s="9">
        <v>11</v>
      </c>
      <c r="G96" s="9">
        <v>0</v>
      </c>
      <c r="H96" s="9">
        <v>10</v>
      </c>
      <c r="I96" s="10">
        <v>11</v>
      </c>
    </row>
    <row r="97" spans="1:9" ht="14.5" thickBot="1">
      <c r="A97" s="6">
        <v>94</v>
      </c>
      <c r="B97" s="7" t="s">
        <v>10</v>
      </c>
      <c r="C97" s="8" t="s">
        <v>11</v>
      </c>
      <c r="D97" s="7" t="s">
        <v>105</v>
      </c>
      <c r="E97" s="9">
        <v>10.1</v>
      </c>
      <c r="F97" s="9">
        <v>10.79</v>
      </c>
      <c r="G97" s="9">
        <v>11.79</v>
      </c>
      <c r="H97" s="9">
        <v>10.79</v>
      </c>
      <c r="I97" s="10">
        <v>10.79</v>
      </c>
    </row>
    <row r="98" spans="1:9" ht="14.5" thickBot="1">
      <c r="A98" s="6">
        <v>95</v>
      </c>
      <c r="B98" s="7" t="s">
        <v>10</v>
      </c>
      <c r="C98" s="8" t="s">
        <v>11</v>
      </c>
      <c r="D98" s="7" t="s">
        <v>106</v>
      </c>
      <c r="E98" s="9">
        <v>11.29</v>
      </c>
      <c r="F98" s="9">
        <v>11.79</v>
      </c>
      <c r="G98" s="9">
        <v>12.29</v>
      </c>
      <c r="H98" s="9">
        <v>11.29</v>
      </c>
      <c r="I98" s="10">
        <v>11.79</v>
      </c>
    </row>
    <row r="99" spans="1:9" ht="14.5" thickBot="1">
      <c r="A99" s="6">
        <v>96</v>
      </c>
      <c r="B99" s="7" t="s">
        <v>10</v>
      </c>
      <c r="C99" s="8" t="s">
        <v>11</v>
      </c>
      <c r="D99" s="7" t="s">
        <v>107</v>
      </c>
      <c r="E99" s="9">
        <v>10.88</v>
      </c>
      <c r="F99" s="9">
        <v>10.88</v>
      </c>
      <c r="G99" s="9">
        <v>11.88</v>
      </c>
      <c r="H99" s="9">
        <v>10.88</v>
      </c>
      <c r="I99" s="10">
        <v>10.88</v>
      </c>
    </row>
    <row r="100" spans="1:9" ht="14.5" thickBot="1">
      <c r="A100" s="6">
        <v>97</v>
      </c>
      <c r="B100" s="7" t="s">
        <v>10</v>
      </c>
      <c r="C100" s="8" t="s">
        <v>11</v>
      </c>
      <c r="D100" s="7" t="s">
        <v>108</v>
      </c>
      <c r="E100" s="9">
        <v>0</v>
      </c>
      <c r="F100" s="9">
        <v>12.68</v>
      </c>
      <c r="G100" s="9">
        <v>17.05</v>
      </c>
      <c r="H100" s="9">
        <v>0</v>
      </c>
      <c r="I100" s="10">
        <v>14.11</v>
      </c>
    </row>
    <row r="101" spans="1:9" ht="14.5" thickBot="1">
      <c r="A101" s="6">
        <v>98</v>
      </c>
      <c r="B101" s="7" t="s">
        <v>10</v>
      </c>
      <c r="C101" s="8" t="s">
        <v>11</v>
      </c>
      <c r="D101" s="7" t="s">
        <v>109</v>
      </c>
      <c r="E101" s="9">
        <v>11.32</v>
      </c>
      <c r="F101" s="9">
        <v>12</v>
      </c>
      <c r="G101" s="9">
        <v>0</v>
      </c>
      <c r="H101" s="9">
        <v>11.82</v>
      </c>
      <c r="I101" s="10">
        <v>13.32</v>
      </c>
    </row>
    <row r="102" spans="1:9" ht="14.5" thickBot="1">
      <c r="A102" s="6">
        <v>99</v>
      </c>
      <c r="B102" s="7" t="s">
        <v>10</v>
      </c>
      <c r="C102" s="8" t="s">
        <v>11</v>
      </c>
      <c r="D102" s="7" t="s">
        <v>110</v>
      </c>
      <c r="E102" s="9">
        <v>11.96</v>
      </c>
      <c r="F102" s="9">
        <v>11.96</v>
      </c>
      <c r="G102" s="9">
        <v>11.96</v>
      </c>
      <c r="H102" s="9">
        <v>11.96</v>
      </c>
      <c r="I102" s="10">
        <v>11.96</v>
      </c>
    </row>
    <row r="103" spans="1:9" ht="14.5" thickBot="1">
      <c r="A103" s="6">
        <v>100</v>
      </c>
      <c r="B103" s="7" t="s">
        <v>10</v>
      </c>
      <c r="C103" s="8" t="s">
        <v>11</v>
      </c>
      <c r="D103" s="7" t="s">
        <v>111</v>
      </c>
      <c r="E103" s="9">
        <v>10.24</v>
      </c>
      <c r="F103" s="9">
        <v>10.74</v>
      </c>
      <c r="G103" s="9">
        <v>12.74</v>
      </c>
      <c r="H103" s="9">
        <v>10.24</v>
      </c>
      <c r="I103" s="10">
        <v>10.24</v>
      </c>
    </row>
    <row r="104" spans="1:9" ht="14.5" thickBot="1">
      <c r="A104" s="6">
        <v>101</v>
      </c>
      <c r="B104" s="7" t="s">
        <v>10</v>
      </c>
      <c r="C104" s="8" t="s">
        <v>11</v>
      </c>
      <c r="D104" s="7" t="s">
        <v>112</v>
      </c>
      <c r="E104" s="9">
        <v>9.52</v>
      </c>
      <c r="F104" s="9">
        <v>9.15</v>
      </c>
      <c r="G104" s="9">
        <v>0</v>
      </c>
      <c r="H104" s="9">
        <v>9.15</v>
      </c>
      <c r="I104" s="10">
        <v>0</v>
      </c>
    </row>
    <row r="105" spans="1:9" ht="14.5" thickBot="1">
      <c r="A105" s="6">
        <v>102</v>
      </c>
      <c r="B105" s="13" t="s">
        <v>10</v>
      </c>
      <c r="C105" s="8" t="s">
        <v>11</v>
      </c>
      <c r="D105" s="13" t="s">
        <v>113</v>
      </c>
      <c r="E105" s="15">
        <v>0</v>
      </c>
      <c r="F105" s="15">
        <v>11</v>
      </c>
      <c r="G105" s="15">
        <v>0</v>
      </c>
      <c r="H105" s="15">
        <v>12</v>
      </c>
      <c r="I105" s="16">
        <v>12.5</v>
      </c>
    </row>
  </sheetData>
  <mergeCells count="1">
    <mergeCell ref="A1:I1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  <customProperties>
    <customPr name="EpmWorksheetKeyString_GUID" r:id="rId2"/>
  </customPropertie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5"/>
  <sheetViews>
    <sheetView view="pageBreakPreview" topLeftCell="A86" zoomScale="130" zoomScaleNormal="115" zoomScaleSheetLayoutView="130" workbookViewId="0">
      <selection activeCell="E107" sqref="E107"/>
    </sheetView>
  </sheetViews>
  <sheetFormatPr defaultColWidth="9.09765625" defaultRowHeight="14"/>
  <cols>
    <col min="1" max="1" width="6.09765625" style="1" customWidth="1"/>
    <col min="2" max="2" width="53.59765625" style="1" customWidth="1"/>
    <col min="3" max="3" width="12" style="1" customWidth="1"/>
    <col min="4" max="4" width="9.09765625" style="1" customWidth="1"/>
    <col min="5" max="5" width="8.8984375" style="1" customWidth="1"/>
    <col min="6" max="6" width="8.3984375" style="1" customWidth="1"/>
    <col min="7" max="7" width="10.3984375" style="1" customWidth="1"/>
    <col min="8" max="16384" width="9.09765625" style="32"/>
  </cols>
  <sheetData>
    <row r="1" spans="1:7">
      <c r="A1" s="476" t="s">
        <v>132</v>
      </c>
      <c r="B1" s="476"/>
      <c r="C1" s="476"/>
      <c r="D1" s="476"/>
      <c r="E1" s="476"/>
      <c r="F1" s="476"/>
      <c r="G1" s="476"/>
    </row>
    <row r="2" spans="1:7" ht="14.5" thickBot="1"/>
    <row r="3" spans="1:7" ht="34.5" customHeight="1">
      <c r="A3" s="38" t="s">
        <v>1</v>
      </c>
      <c r="B3" s="39" t="s">
        <v>4</v>
      </c>
      <c r="C3" s="39" t="s">
        <v>5</v>
      </c>
      <c r="D3" s="39" t="s">
        <v>6</v>
      </c>
      <c r="E3" s="39" t="s">
        <v>7</v>
      </c>
      <c r="F3" s="39" t="s">
        <v>8</v>
      </c>
      <c r="G3" s="40" t="s">
        <v>9</v>
      </c>
    </row>
    <row r="4" spans="1:7">
      <c r="A4" s="25">
        <v>1</v>
      </c>
      <c r="B4" s="23" t="s">
        <v>12</v>
      </c>
      <c r="C4" s="24">
        <v>9.9499999999999993</v>
      </c>
      <c r="D4" s="24">
        <v>9.9499999999999993</v>
      </c>
      <c r="E4" s="24">
        <v>17.5</v>
      </c>
      <c r="F4" s="24">
        <v>9.98</v>
      </c>
      <c r="G4" s="26">
        <v>12.5</v>
      </c>
    </row>
    <row r="5" spans="1:7">
      <c r="A5" s="25">
        <v>2</v>
      </c>
      <c r="B5" s="23" t="s">
        <v>13</v>
      </c>
      <c r="C5" s="24">
        <v>9.9499999999999993</v>
      </c>
      <c r="D5" s="24">
        <v>9.9499999999999993</v>
      </c>
      <c r="E5" s="24">
        <v>17.75</v>
      </c>
      <c r="F5" s="24">
        <v>10.25</v>
      </c>
      <c r="G5" s="26">
        <v>12</v>
      </c>
    </row>
    <row r="6" spans="1:7">
      <c r="A6" s="25">
        <v>3</v>
      </c>
      <c r="B6" s="23" t="s">
        <v>14</v>
      </c>
      <c r="C6" s="24">
        <v>9.9499999999999993</v>
      </c>
      <c r="D6" s="24">
        <v>9.9499999999999993</v>
      </c>
      <c r="E6" s="24">
        <v>0</v>
      </c>
      <c r="F6" s="24">
        <v>10.5</v>
      </c>
      <c r="G6" s="26">
        <v>12.5</v>
      </c>
    </row>
    <row r="7" spans="1:7">
      <c r="A7" s="25">
        <v>4</v>
      </c>
      <c r="B7" s="23" t="s">
        <v>15</v>
      </c>
      <c r="C7" s="24">
        <v>10</v>
      </c>
      <c r="D7" s="24">
        <v>10.5</v>
      </c>
      <c r="E7" s="24">
        <v>17</v>
      </c>
      <c r="F7" s="24">
        <v>10.25</v>
      </c>
      <c r="G7" s="26">
        <v>12</v>
      </c>
    </row>
    <row r="8" spans="1:7">
      <c r="A8" s="25">
        <v>5</v>
      </c>
      <c r="B8" s="23" t="s">
        <v>16</v>
      </c>
      <c r="C8" s="24">
        <v>10</v>
      </c>
      <c r="D8" s="24">
        <v>10.25</v>
      </c>
      <c r="E8" s="24">
        <v>0</v>
      </c>
      <c r="F8" s="24">
        <v>10.25</v>
      </c>
      <c r="G8" s="26">
        <v>10.25</v>
      </c>
    </row>
    <row r="9" spans="1:7">
      <c r="A9" s="25">
        <v>6</v>
      </c>
      <c r="B9" s="23" t="s">
        <v>17</v>
      </c>
      <c r="C9" s="24">
        <v>9.75</v>
      </c>
      <c r="D9" s="24">
        <v>9.9</v>
      </c>
      <c r="E9" s="24">
        <v>0</v>
      </c>
      <c r="F9" s="24">
        <v>9.9</v>
      </c>
      <c r="G9" s="26">
        <v>8.98</v>
      </c>
    </row>
    <row r="10" spans="1:7">
      <c r="A10" s="25">
        <v>7</v>
      </c>
      <c r="B10" s="23" t="s">
        <v>18</v>
      </c>
      <c r="C10" s="24">
        <v>9.5</v>
      </c>
      <c r="D10" s="24">
        <v>10.75</v>
      </c>
      <c r="E10" s="24">
        <v>18.3</v>
      </c>
      <c r="F10" s="24">
        <v>9.75</v>
      </c>
      <c r="G10" s="26">
        <v>10</v>
      </c>
    </row>
    <row r="11" spans="1:7">
      <c r="A11" s="25">
        <v>8</v>
      </c>
      <c r="B11" s="23" t="s">
        <v>19</v>
      </c>
      <c r="C11" s="24">
        <v>10.65</v>
      </c>
      <c r="D11" s="24">
        <v>10.73</v>
      </c>
      <c r="E11" s="24">
        <v>18</v>
      </c>
      <c r="F11" s="24">
        <v>10.67</v>
      </c>
      <c r="G11" s="26">
        <v>10.67</v>
      </c>
    </row>
    <row r="12" spans="1:7">
      <c r="A12" s="25">
        <v>9</v>
      </c>
      <c r="B12" s="23" t="s">
        <v>20</v>
      </c>
      <c r="C12" s="24">
        <v>9.6</v>
      </c>
      <c r="D12" s="24">
        <v>10.4</v>
      </c>
      <c r="E12" s="24">
        <v>0</v>
      </c>
      <c r="F12" s="24">
        <v>9.9</v>
      </c>
      <c r="G12" s="26">
        <v>10.25</v>
      </c>
    </row>
    <row r="13" spans="1:7">
      <c r="A13" s="25">
        <v>10</v>
      </c>
      <c r="B13" s="23" t="s">
        <v>21</v>
      </c>
      <c r="C13" s="24">
        <v>10.5</v>
      </c>
      <c r="D13" s="24">
        <v>11.01</v>
      </c>
      <c r="E13" s="24">
        <v>0</v>
      </c>
      <c r="F13" s="24">
        <v>10.5</v>
      </c>
      <c r="G13" s="26">
        <v>0</v>
      </c>
    </row>
    <row r="14" spans="1:7">
      <c r="A14" s="25">
        <v>11</v>
      </c>
      <c r="B14" s="23" t="s">
        <v>22</v>
      </c>
      <c r="C14" s="24">
        <v>10.5</v>
      </c>
      <c r="D14" s="24">
        <v>11.5</v>
      </c>
      <c r="E14" s="24">
        <v>0</v>
      </c>
      <c r="F14" s="24">
        <v>10.199999999999999</v>
      </c>
      <c r="G14" s="26">
        <v>10.75</v>
      </c>
    </row>
    <row r="15" spans="1:7">
      <c r="A15" s="25">
        <v>12</v>
      </c>
      <c r="B15" s="23" t="s">
        <v>23</v>
      </c>
      <c r="C15" s="24">
        <v>8</v>
      </c>
      <c r="D15" s="24">
        <v>8.25</v>
      </c>
      <c r="E15" s="24">
        <v>0</v>
      </c>
      <c r="F15" s="24">
        <v>0</v>
      </c>
      <c r="G15" s="26">
        <v>0</v>
      </c>
    </row>
    <row r="16" spans="1:7">
      <c r="A16" s="25">
        <v>13</v>
      </c>
      <c r="B16" s="23" t="s">
        <v>24</v>
      </c>
      <c r="C16" s="24">
        <v>8.01</v>
      </c>
      <c r="D16" s="24">
        <v>0</v>
      </c>
      <c r="E16" s="24">
        <v>0</v>
      </c>
      <c r="F16" s="24">
        <v>0</v>
      </c>
      <c r="G16" s="26">
        <v>0</v>
      </c>
    </row>
    <row r="17" spans="1:7">
      <c r="A17" s="25">
        <v>14</v>
      </c>
      <c r="B17" s="23" t="s">
        <v>25</v>
      </c>
      <c r="C17" s="24">
        <v>8.5</v>
      </c>
      <c r="D17" s="24">
        <v>0</v>
      </c>
      <c r="E17" s="24">
        <v>0</v>
      </c>
      <c r="F17" s="24">
        <v>0</v>
      </c>
      <c r="G17" s="26">
        <v>0</v>
      </c>
    </row>
    <row r="18" spans="1:7" ht="23.5">
      <c r="A18" s="25">
        <v>15</v>
      </c>
      <c r="B18" s="23" t="s">
        <v>26</v>
      </c>
      <c r="C18" s="24">
        <v>11.21</v>
      </c>
      <c r="D18" s="24">
        <v>11.21</v>
      </c>
      <c r="E18" s="24">
        <v>0</v>
      </c>
      <c r="F18" s="24">
        <v>11.21</v>
      </c>
      <c r="G18" s="26">
        <v>11.21</v>
      </c>
    </row>
    <row r="19" spans="1:7">
      <c r="A19" s="25">
        <v>16</v>
      </c>
      <c r="B19" s="23" t="s">
        <v>27</v>
      </c>
      <c r="C19" s="24">
        <v>13.45</v>
      </c>
      <c r="D19" s="24">
        <v>13.45</v>
      </c>
      <c r="E19" s="24">
        <v>17.8</v>
      </c>
      <c r="F19" s="24">
        <v>13.45</v>
      </c>
      <c r="G19" s="26">
        <v>13.45</v>
      </c>
    </row>
    <row r="20" spans="1:7">
      <c r="A20" s="25">
        <v>17</v>
      </c>
      <c r="B20" s="23" t="s">
        <v>28</v>
      </c>
      <c r="C20" s="24">
        <v>9.76</v>
      </c>
      <c r="D20" s="24">
        <v>0</v>
      </c>
      <c r="E20" s="24">
        <v>0</v>
      </c>
      <c r="F20" s="24">
        <v>0</v>
      </c>
      <c r="G20" s="26">
        <v>0</v>
      </c>
    </row>
    <row r="21" spans="1:7">
      <c r="A21" s="25">
        <v>18</v>
      </c>
      <c r="B21" s="23" t="s">
        <v>30</v>
      </c>
      <c r="C21" s="24">
        <v>8.43</v>
      </c>
      <c r="D21" s="24">
        <v>0</v>
      </c>
      <c r="E21" s="24">
        <v>0</v>
      </c>
      <c r="F21" s="24">
        <v>0</v>
      </c>
      <c r="G21" s="26">
        <v>0</v>
      </c>
    </row>
    <row r="22" spans="1:7">
      <c r="A22" s="25">
        <v>19</v>
      </c>
      <c r="B22" s="23" t="s">
        <v>32</v>
      </c>
      <c r="C22" s="24">
        <v>9.8000000000000007</v>
      </c>
      <c r="D22" s="24">
        <v>11.39</v>
      </c>
      <c r="E22" s="24">
        <v>0</v>
      </c>
      <c r="F22" s="24">
        <v>10.79</v>
      </c>
      <c r="G22" s="26">
        <v>0</v>
      </c>
    </row>
    <row r="23" spans="1:7">
      <c r="A23" s="25">
        <v>20</v>
      </c>
      <c r="B23" s="23" t="s">
        <v>33</v>
      </c>
      <c r="C23" s="24">
        <v>8.6199999999999992</v>
      </c>
      <c r="D23" s="24">
        <v>0</v>
      </c>
      <c r="E23" s="24">
        <v>0</v>
      </c>
      <c r="F23" s="24">
        <v>0</v>
      </c>
      <c r="G23" s="26">
        <v>0</v>
      </c>
    </row>
    <row r="24" spans="1:7">
      <c r="A24" s="25">
        <v>21</v>
      </c>
      <c r="B24" s="23" t="s">
        <v>34</v>
      </c>
      <c r="C24" s="24">
        <v>8.3000000000000007</v>
      </c>
      <c r="D24" s="24">
        <v>0</v>
      </c>
      <c r="E24" s="24">
        <v>0</v>
      </c>
      <c r="F24" s="24">
        <v>0</v>
      </c>
      <c r="G24" s="26">
        <v>0</v>
      </c>
    </row>
    <row r="25" spans="1:7">
      <c r="A25" s="25">
        <v>22</v>
      </c>
      <c r="B25" s="23" t="s">
        <v>35</v>
      </c>
      <c r="C25" s="24">
        <v>9.4600000000000009</v>
      </c>
      <c r="D25" s="24">
        <v>0</v>
      </c>
      <c r="E25" s="24">
        <v>0</v>
      </c>
      <c r="F25" s="24">
        <v>10.039999999999999</v>
      </c>
      <c r="G25" s="26">
        <v>0</v>
      </c>
    </row>
    <row r="26" spans="1:7">
      <c r="A26" s="25">
        <v>23</v>
      </c>
      <c r="B26" s="23" t="s">
        <v>36</v>
      </c>
      <c r="C26" s="24">
        <v>14.45</v>
      </c>
      <c r="D26" s="24">
        <v>13.45</v>
      </c>
      <c r="E26" s="24">
        <v>13.45</v>
      </c>
      <c r="F26" s="24">
        <v>13.45</v>
      </c>
      <c r="G26" s="26">
        <v>13.45</v>
      </c>
    </row>
    <row r="27" spans="1:7">
      <c r="A27" s="25">
        <v>24</v>
      </c>
      <c r="B27" s="23" t="s">
        <v>37</v>
      </c>
      <c r="C27" s="24">
        <v>8.19</v>
      </c>
      <c r="D27" s="24">
        <v>0</v>
      </c>
      <c r="E27" s="24">
        <v>0</v>
      </c>
      <c r="F27" s="24">
        <v>0</v>
      </c>
      <c r="G27" s="26">
        <v>0</v>
      </c>
    </row>
    <row r="28" spans="1:7">
      <c r="A28" s="25">
        <v>25</v>
      </c>
      <c r="B28" s="23" t="s">
        <v>38</v>
      </c>
      <c r="C28" s="24">
        <v>9.06</v>
      </c>
      <c r="D28" s="24">
        <v>0</v>
      </c>
      <c r="E28" s="24">
        <v>0</v>
      </c>
      <c r="F28" s="24">
        <v>0</v>
      </c>
      <c r="G28" s="26">
        <v>0</v>
      </c>
    </row>
    <row r="29" spans="1:7">
      <c r="A29" s="25">
        <v>26</v>
      </c>
      <c r="B29" s="23" t="s">
        <v>39</v>
      </c>
      <c r="C29" s="24">
        <v>8.75</v>
      </c>
      <c r="D29" s="24">
        <v>0</v>
      </c>
      <c r="E29" s="24">
        <v>0</v>
      </c>
      <c r="F29" s="24">
        <v>0</v>
      </c>
      <c r="G29" s="26">
        <v>0</v>
      </c>
    </row>
    <row r="30" spans="1:7">
      <c r="A30" s="25">
        <v>27</v>
      </c>
      <c r="B30" s="23" t="s">
        <v>40</v>
      </c>
      <c r="C30" s="24">
        <v>6.82</v>
      </c>
      <c r="D30" s="24">
        <v>6.82</v>
      </c>
      <c r="E30" s="24">
        <v>0</v>
      </c>
      <c r="F30" s="24">
        <v>0</v>
      </c>
      <c r="G30" s="26">
        <v>0</v>
      </c>
    </row>
    <row r="31" spans="1:7">
      <c r="A31" s="25">
        <v>28</v>
      </c>
      <c r="B31" s="23" t="s">
        <v>41</v>
      </c>
      <c r="C31" s="24">
        <v>10.19</v>
      </c>
      <c r="D31" s="24">
        <v>10.44</v>
      </c>
      <c r="E31" s="24">
        <v>15.43</v>
      </c>
      <c r="F31" s="24">
        <v>9.9</v>
      </c>
      <c r="G31" s="26">
        <v>14.45</v>
      </c>
    </row>
    <row r="32" spans="1:7">
      <c r="A32" s="25">
        <v>29</v>
      </c>
      <c r="B32" s="23" t="s">
        <v>42</v>
      </c>
      <c r="C32" s="24">
        <v>9.75</v>
      </c>
      <c r="D32" s="24">
        <v>10.24</v>
      </c>
      <c r="E32" s="24">
        <v>0</v>
      </c>
      <c r="F32" s="24">
        <v>10.75</v>
      </c>
      <c r="G32" s="26">
        <v>0</v>
      </c>
    </row>
    <row r="33" spans="1:7">
      <c r="A33" s="25">
        <v>30</v>
      </c>
      <c r="B33" s="23" t="s">
        <v>43</v>
      </c>
      <c r="C33" s="24">
        <v>11.25</v>
      </c>
      <c r="D33" s="24">
        <v>13</v>
      </c>
      <c r="E33" s="24">
        <v>0</v>
      </c>
      <c r="F33" s="24">
        <v>13</v>
      </c>
      <c r="G33" s="26">
        <v>14</v>
      </c>
    </row>
    <row r="34" spans="1:7">
      <c r="A34" s="25">
        <v>31</v>
      </c>
      <c r="B34" s="23" t="s">
        <v>44</v>
      </c>
      <c r="C34" s="24">
        <v>10.15</v>
      </c>
      <c r="D34" s="24">
        <v>10.65</v>
      </c>
      <c r="E34" s="24">
        <v>21</v>
      </c>
      <c r="F34" s="24">
        <v>13</v>
      </c>
      <c r="G34" s="26">
        <v>12</v>
      </c>
    </row>
    <row r="35" spans="1:7">
      <c r="A35" s="25">
        <v>32</v>
      </c>
      <c r="B35" s="23" t="s">
        <v>45</v>
      </c>
      <c r="C35" s="24">
        <v>10.6</v>
      </c>
      <c r="D35" s="24">
        <v>12.2</v>
      </c>
      <c r="E35" s="24">
        <v>14.2</v>
      </c>
      <c r="F35" s="24">
        <v>11.9</v>
      </c>
      <c r="G35" s="26">
        <v>12</v>
      </c>
    </row>
    <row r="36" spans="1:7">
      <c r="A36" s="25">
        <v>33</v>
      </c>
      <c r="B36" s="23" t="s">
        <v>46</v>
      </c>
      <c r="C36" s="24">
        <v>8.98</v>
      </c>
      <c r="D36" s="24">
        <v>10.48</v>
      </c>
      <c r="E36" s="24">
        <v>13.49</v>
      </c>
      <c r="F36" s="24">
        <v>10.57</v>
      </c>
      <c r="G36" s="26">
        <v>10.39</v>
      </c>
    </row>
    <row r="37" spans="1:7">
      <c r="A37" s="25">
        <v>34</v>
      </c>
      <c r="B37" s="23" t="s">
        <v>47</v>
      </c>
      <c r="C37" s="24">
        <v>10</v>
      </c>
      <c r="D37" s="24">
        <v>10.5</v>
      </c>
      <c r="E37" s="24">
        <v>15</v>
      </c>
      <c r="F37" s="24">
        <v>10.5</v>
      </c>
      <c r="G37" s="26">
        <v>11.5</v>
      </c>
    </row>
    <row r="38" spans="1:7">
      <c r="A38" s="25">
        <v>35</v>
      </c>
      <c r="B38" s="23" t="s">
        <v>48</v>
      </c>
      <c r="C38" s="24">
        <v>7.11</v>
      </c>
      <c r="D38" s="24">
        <v>7.23</v>
      </c>
      <c r="E38" s="24">
        <v>6.69</v>
      </c>
      <c r="F38" s="24">
        <v>6.65</v>
      </c>
      <c r="G38" s="26">
        <v>7.77</v>
      </c>
    </row>
    <row r="39" spans="1:7">
      <c r="A39" s="25">
        <v>36</v>
      </c>
      <c r="B39" s="23" t="s">
        <v>49</v>
      </c>
      <c r="C39" s="24">
        <v>9.35</v>
      </c>
      <c r="D39" s="24">
        <v>11.66</v>
      </c>
      <c r="E39" s="24">
        <v>15.53</v>
      </c>
      <c r="F39" s="24">
        <v>10.69</v>
      </c>
      <c r="G39" s="26">
        <v>11.5</v>
      </c>
    </row>
    <row r="40" spans="1:7">
      <c r="A40" s="25">
        <v>37</v>
      </c>
      <c r="B40" s="23" t="s">
        <v>50</v>
      </c>
      <c r="C40" s="24">
        <v>7.09</v>
      </c>
      <c r="D40" s="24">
        <v>7.99</v>
      </c>
      <c r="E40" s="24">
        <v>11.58</v>
      </c>
      <c r="F40" s="24">
        <v>7.15</v>
      </c>
      <c r="G40" s="26">
        <v>8.4499999999999993</v>
      </c>
    </row>
    <row r="41" spans="1:7">
      <c r="A41" s="25">
        <v>38</v>
      </c>
      <c r="B41" s="23" t="s">
        <v>51</v>
      </c>
      <c r="C41" s="24">
        <v>8.26</v>
      </c>
      <c r="D41" s="24">
        <v>8.2200000000000006</v>
      </c>
      <c r="E41" s="24">
        <v>7.75</v>
      </c>
      <c r="F41" s="24">
        <v>8.16</v>
      </c>
      <c r="G41" s="26">
        <v>8.76</v>
      </c>
    </row>
    <row r="42" spans="1:7">
      <c r="A42" s="25">
        <v>39</v>
      </c>
      <c r="B42" s="23" t="s">
        <v>52</v>
      </c>
      <c r="C42" s="24">
        <v>9.56</v>
      </c>
      <c r="D42" s="24">
        <v>9.92</v>
      </c>
      <c r="E42" s="24">
        <v>12.97</v>
      </c>
      <c r="F42" s="24">
        <v>10.33</v>
      </c>
      <c r="G42" s="26">
        <v>12.3</v>
      </c>
    </row>
    <row r="43" spans="1:7">
      <c r="A43" s="25">
        <v>40</v>
      </c>
      <c r="B43" s="23" t="s">
        <v>53</v>
      </c>
      <c r="C43" s="24">
        <v>10.25</v>
      </c>
      <c r="D43" s="24">
        <v>10.75</v>
      </c>
      <c r="E43" s="24">
        <v>12.75</v>
      </c>
      <c r="F43" s="24">
        <v>11.25</v>
      </c>
      <c r="G43" s="26">
        <v>11.25</v>
      </c>
    </row>
    <row r="44" spans="1:7">
      <c r="A44" s="25">
        <v>41</v>
      </c>
      <c r="B44" s="23" t="s">
        <v>54</v>
      </c>
      <c r="C44" s="24">
        <v>7.93</v>
      </c>
      <c r="D44" s="24">
        <v>8.02</v>
      </c>
      <c r="E44" s="24">
        <v>8</v>
      </c>
      <c r="F44" s="24">
        <v>7.76</v>
      </c>
      <c r="G44" s="26">
        <v>8.0299999999999994</v>
      </c>
    </row>
    <row r="45" spans="1:7">
      <c r="A45" s="25">
        <v>42</v>
      </c>
      <c r="B45" s="23" t="s">
        <v>55</v>
      </c>
      <c r="C45" s="24">
        <v>10.9</v>
      </c>
      <c r="D45" s="24">
        <v>12.65</v>
      </c>
      <c r="E45" s="24">
        <v>15</v>
      </c>
      <c r="F45" s="24">
        <v>12.12</v>
      </c>
      <c r="G45" s="26">
        <v>12.28</v>
      </c>
    </row>
    <row r="46" spans="1:7">
      <c r="A46" s="25">
        <v>43</v>
      </c>
      <c r="B46" s="23" t="s">
        <v>56</v>
      </c>
      <c r="C46" s="24">
        <v>9.67</v>
      </c>
      <c r="D46" s="24">
        <v>9.67</v>
      </c>
      <c r="E46" s="24">
        <v>9.67</v>
      </c>
      <c r="F46" s="24">
        <v>0</v>
      </c>
      <c r="G46" s="26">
        <v>9.67</v>
      </c>
    </row>
    <row r="47" spans="1:7">
      <c r="A47" s="25">
        <v>44</v>
      </c>
      <c r="B47" s="23" t="s">
        <v>57</v>
      </c>
      <c r="C47" s="24">
        <v>10.4</v>
      </c>
      <c r="D47" s="24">
        <v>11.9</v>
      </c>
      <c r="E47" s="24">
        <v>13.9</v>
      </c>
      <c r="F47" s="24">
        <v>12.4</v>
      </c>
      <c r="G47" s="26">
        <v>11.9</v>
      </c>
    </row>
    <row r="48" spans="1:7">
      <c r="A48" s="25">
        <v>45</v>
      </c>
      <c r="B48" s="23" t="s">
        <v>58</v>
      </c>
      <c r="C48" s="24">
        <v>9.82</v>
      </c>
      <c r="D48" s="24">
        <v>10.07</v>
      </c>
      <c r="E48" s="24">
        <v>13.2</v>
      </c>
      <c r="F48" s="24">
        <v>10.6</v>
      </c>
      <c r="G48" s="26">
        <v>13.95</v>
      </c>
    </row>
    <row r="49" spans="1:7" ht="23.5">
      <c r="A49" s="25">
        <v>46</v>
      </c>
      <c r="B49" s="23" t="s">
        <v>59</v>
      </c>
      <c r="C49" s="24">
        <v>11.59</v>
      </c>
      <c r="D49" s="24">
        <v>11.15</v>
      </c>
      <c r="E49" s="24">
        <v>11.15</v>
      </c>
      <c r="F49" s="24">
        <v>11.59</v>
      </c>
      <c r="G49" s="26">
        <v>10.71</v>
      </c>
    </row>
    <row r="50" spans="1:7">
      <c r="A50" s="25">
        <v>47</v>
      </c>
      <c r="B50" s="23" t="s">
        <v>60</v>
      </c>
      <c r="C50" s="24">
        <v>10.08</v>
      </c>
      <c r="D50" s="24">
        <v>7.8</v>
      </c>
      <c r="E50" s="24">
        <v>14.74</v>
      </c>
      <c r="F50" s="24">
        <v>10.38</v>
      </c>
      <c r="G50" s="26">
        <v>9.92</v>
      </c>
    </row>
    <row r="51" spans="1:7">
      <c r="A51" s="25">
        <v>48</v>
      </c>
      <c r="B51" s="23" t="s">
        <v>61</v>
      </c>
      <c r="C51" s="24">
        <v>4.01</v>
      </c>
      <c r="D51" s="24">
        <v>4.38</v>
      </c>
      <c r="E51" s="24">
        <v>3.88</v>
      </c>
      <c r="F51" s="24">
        <v>3.62</v>
      </c>
      <c r="G51" s="26">
        <v>11.75</v>
      </c>
    </row>
    <row r="52" spans="1:7">
      <c r="A52" s="25">
        <v>49</v>
      </c>
      <c r="B52" s="23" t="s">
        <v>62</v>
      </c>
      <c r="C52" s="24">
        <v>10</v>
      </c>
      <c r="D52" s="24">
        <v>11</v>
      </c>
      <c r="E52" s="24">
        <v>11</v>
      </c>
      <c r="F52" s="24">
        <v>10</v>
      </c>
      <c r="G52" s="26">
        <v>11</v>
      </c>
    </row>
    <row r="53" spans="1:7">
      <c r="A53" s="25">
        <v>50</v>
      </c>
      <c r="B53" s="23" t="s">
        <v>64</v>
      </c>
      <c r="C53" s="24">
        <v>9.48</v>
      </c>
      <c r="D53" s="24">
        <v>10.71</v>
      </c>
      <c r="E53" s="24">
        <v>10.48</v>
      </c>
      <c r="F53" s="24">
        <v>10.18</v>
      </c>
      <c r="G53" s="26">
        <v>12.52</v>
      </c>
    </row>
    <row r="54" spans="1:7">
      <c r="A54" s="25">
        <v>51</v>
      </c>
      <c r="B54" s="23" t="s">
        <v>65</v>
      </c>
      <c r="C54" s="24">
        <v>9.67</v>
      </c>
      <c r="D54" s="24">
        <v>10.57</v>
      </c>
      <c r="E54" s="24">
        <v>9.65</v>
      </c>
      <c r="F54" s="24">
        <v>9.59</v>
      </c>
      <c r="G54" s="26">
        <v>13.09</v>
      </c>
    </row>
    <row r="55" spans="1:7">
      <c r="A55" s="25">
        <v>52</v>
      </c>
      <c r="B55" s="34" t="s">
        <v>66</v>
      </c>
      <c r="C55" s="35">
        <v>5</v>
      </c>
      <c r="D55" s="35">
        <v>5</v>
      </c>
      <c r="E55" s="35">
        <v>5</v>
      </c>
      <c r="F55" s="35">
        <v>9.6999999999999993</v>
      </c>
      <c r="G55" s="36">
        <v>9.6999999999999993</v>
      </c>
    </row>
    <row r="56" spans="1:7" s="37" customFormat="1">
      <c r="A56" s="25">
        <v>53</v>
      </c>
      <c r="B56" s="23" t="s">
        <v>67</v>
      </c>
      <c r="C56" s="24">
        <v>11.65</v>
      </c>
      <c r="D56" s="24">
        <v>11.47</v>
      </c>
      <c r="E56" s="24">
        <v>13.95</v>
      </c>
      <c r="F56" s="24">
        <v>10.4</v>
      </c>
      <c r="G56" s="26">
        <v>11.25</v>
      </c>
    </row>
    <row r="57" spans="1:7">
      <c r="A57" s="25">
        <v>54</v>
      </c>
      <c r="B57" s="23" t="s">
        <v>68</v>
      </c>
      <c r="C57" s="24">
        <v>6.58</v>
      </c>
      <c r="D57" s="24">
        <v>6.58</v>
      </c>
      <c r="E57" s="24">
        <v>6.58</v>
      </c>
      <c r="F57" s="24">
        <v>6.58</v>
      </c>
      <c r="G57" s="26">
        <v>6.58</v>
      </c>
    </row>
    <row r="58" spans="1:7">
      <c r="A58" s="25">
        <v>55</v>
      </c>
      <c r="B58" s="23" t="s">
        <v>69</v>
      </c>
      <c r="C58" s="24">
        <v>0</v>
      </c>
      <c r="D58" s="24">
        <v>8.19</v>
      </c>
      <c r="E58" s="24">
        <v>0</v>
      </c>
      <c r="F58" s="24">
        <v>8.19</v>
      </c>
      <c r="G58" s="26">
        <v>8.19</v>
      </c>
    </row>
    <row r="59" spans="1:7">
      <c r="A59" s="25">
        <v>56</v>
      </c>
      <c r="B59" s="23" t="s">
        <v>70</v>
      </c>
      <c r="C59" s="24">
        <v>11.7</v>
      </c>
      <c r="D59" s="24">
        <v>11.8</v>
      </c>
      <c r="E59" s="24">
        <v>11.71</v>
      </c>
      <c r="F59" s="24">
        <v>11.74</v>
      </c>
      <c r="G59" s="26">
        <v>11.81</v>
      </c>
    </row>
    <row r="60" spans="1:7">
      <c r="A60" s="25">
        <v>57</v>
      </c>
      <c r="B60" s="23" t="s">
        <v>71</v>
      </c>
      <c r="C60" s="24">
        <v>9.2799999999999994</v>
      </c>
      <c r="D60" s="24">
        <v>9.76</v>
      </c>
      <c r="E60" s="24">
        <v>12.45</v>
      </c>
      <c r="F60" s="24">
        <v>9.0500000000000007</v>
      </c>
      <c r="G60" s="26">
        <v>10.9</v>
      </c>
    </row>
    <row r="61" spans="1:7">
      <c r="A61" s="25">
        <v>58</v>
      </c>
      <c r="B61" s="23" t="s">
        <v>72</v>
      </c>
      <c r="C61" s="24">
        <v>13.84</v>
      </c>
      <c r="D61" s="24">
        <v>12.57</v>
      </c>
      <c r="E61" s="24">
        <v>8.84</v>
      </c>
      <c r="F61" s="24">
        <v>9.1199999999999992</v>
      </c>
      <c r="G61" s="26">
        <v>8.8800000000000008</v>
      </c>
    </row>
    <row r="62" spans="1:7">
      <c r="A62" s="25">
        <v>59</v>
      </c>
      <c r="B62" s="23" t="s">
        <v>73</v>
      </c>
      <c r="C62" s="24">
        <v>13.68</v>
      </c>
      <c r="D62" s="24">
        <v>13.68</v>
      </c>
      <c r="E62" s="24">
        <v>13.68</v>
      </c>
      <c r="F62" s="24">
        <v>13.68</v>
      </c>
      <c r="G62" s="26">
        <v>13.68</v>
      </c>
    </row>
    <row r="63" spans="1:7">
      <c r="A63" s="25">
        <v>60</v>
      </c>
      <c r="B63" s="23" t="s">
        <v>74</v>
      </c>
      <c r="C63" s="24">
        <v>10.71</v>
      </c>
      <c r="D63" s="24">
        <v>11.01</v>
      </c>
      <c r="E63" s="24">
        <v>11.01</v>
      </c>
      <c r="F63" s="24">
        <v>10.86</v>
      </c>
      <c r="G63" s="26">
        <v>10.91</v>
      </c>
    </row>
    <row r="64" spans="1:7">
      <c r="A64" s="25">
        <v>61</v>
      </c>
      <c r="B64" s="23" t="s">
        <v>75</v>
      </c>
      <c r="C64" s="24">
        <v>8.93</v>
      </c>
      <c r="D64" s="24">
        <v>8.93</v>
      </c>
      <c r="E64" s="24">
        <v>9.98</v>
      </c>
      <c r="F64" s="24">
        <v>8.93</v>
      </c>
      <c r="G64" s="26">
        <v>9</v>
      </c>
    </row>
    <row r="65" spans="1:7">
      <c r="A65" s="25">
        <v>62</v>
      </c>
      <c r="B65" s="23" t="s">
        <v>76</v>
      </c>
      <c r="C65" s="24">
        <v>10.5</v>
      </c>
      <c r="D65" s="24">
        <v>11.5</v>
      </c>
      <c r="E65" s="24">
        <v>16</v>
      </c>
      <c r="F65" s="24">
        <v>0</v>
      </c>
      <c r="G65" s="26">
        <v>10.5</v>
      </c>
    </row>
    <row r="66" spans="1:7">
      <c r="A66" s="25">
        <v>63</v>
      </c>
      <c r="B66" s="23" t="s">
        <v>77</v>
      </c>
      <c r="C66" s="24">
        <v>0</v>
      </c>
      <c r="D66" s="24">
        <v>10.050000000000001</v>
      </c>
      <c r="E66" s="24">
        <v>0</v>
      </c>
      <c r="F66" s="24">
        <v>10.050000000000001</v>
      </c>
      <c r="G66" s="26">
        <v>10.050000000000001</v>
      </c>
    </row>
    <row r="67" spans="1:7">
      <c r="A67" s="25">
        <v>64</v>
      </c>
      <c r="B67" s="23" t="s">
        <v>78</v>
      </c>
      <c r="C67" s="24">
        <v>11</v>
      </c>
      <c r="D67" s="24">
        <v>13</v>
      </c>
      <c r="E67" s="24">
        <v>15</v>
      </c>
      <c r="F67" s="24">
        <v>12</v>
      </c>
      <c r="G67" s="26">
        <v>13.5</v>
      </c>
    </row>
    <row r="68" spans="1:7">
      <c r="A68" s="25">
        <v>65</v>
      </c>
      <c r="B68" s="23" t="s">
        <v>79</v>
      </c>
      <c r="C68" s="24">
        <v>10.75</v>
      </c>
      <c r="D68" s="24">
        <v>11.25</v>
      </c>
      <c r="E68" s="24">
        <v>0</v>
      </c>
      <c r="F68" s="24">
        <v>9.25</v>
      </c>
      <c r="G68" s="26">
        <v>0</v>
      </c>
    </row>
    <row r="69" spans="1:7">
      <c r="A69" s="25">
        <v>66</v>
      </c>
      <c r="B69" s="23" t="s">
        <v>80</v>
      </c>
      <c r="C69" s="24">
        <v>10.25</v>
      </c>
      <c r="D69" s="24">
        <v>11.25</v>
      </c>
      <c r="E69" s="24">
        <v>11.25</v>
      </c>
      <c r="F69" s="24">
        <v>11.25</v>
      </c>
      <c r="G69" s="26">
        <v>11.25</v>
      </c>
    </row>
    <row r="70" spans="1:7">
      <c r="A70" s="25">
        <v>67</v>
      </c>
      <c r="B70" s="23" t="s">
        <v>81</v>
      </c>
      <c r="C70" s="24">
        <v>11.25</v>
      </c>
      <c r="D70" s="24">
        <v>11.5</v>
      </c>
      <c r="E70" s="24">
        <v>0</v>
      </c>
      <c r="F70" s="24">
        <v>10.5</v>
      </c>
      <c r="G70" s="26">
        <v>11.5</v>
      </c>
    </row>
    <row r="71" spans="1:7">
      <c r="A71" s="25">
        <v>68</v>
      </c>
      <c r="B71" s="23" t="s">
        <v>82</v>
      </c>
      <c r="C71" s="24">
        <v>9</v>
      </c>
      <c r="D71" s="24">
        <v>15</v>
      </c>
      <c r="E71" s="24">
        <v>0</v>
      </c>
      <c r="F71" s="24">
        <v>11.25</v>
      </c>
      <c r="G71" s="26">
        <v>12.25</v>
      </c>
    </row>
    <row r="72" spans="1:7">
      <c r="A72" s="25">
        <v>69</v>
      </c>
      <c r="B72" s="23" t="s">
        <v>131</v>
      </c>
      <c r="C72" s="24">
        <v>8.3000000000000007</v>
      </c>
      <c r="D72" s="24">
        <v>12.46</v>
      </c>
      <c r="E72" s="24">
        <v>17.21</v>
      </c>
      <c r="F72" s="24">
        <v>0</v>
      </c>
      <c r="G72" s="26">
        <v>14.4</v>
      </c>
    </row>
    <row r="73" spans="1:7">
      <c r="A73" s="25">
        <v>70</v>
      </c>
      <c r="B73" s="23" t="s">
        <v>84</v>
      </c>
      <c r="C73" s="24">
        <v>11.5</v>
      </c>
      <c r="D73" s="24">
        <v>11.5</v>
      </c>
      <c r="E73" s="24">
        <v>0</v>
      </c>
      <c r="F73" s="24">
        <v>11.5</v>
      </c>
      <c r="G73" s="26">
        <v>12.25</v>
      </c>
    </row>
    <row r="74" spans="1:7">
      <c r="A74" s="25">
        <v>71</v>
      </c>
      <c r="B74" s="23" t="s">
        <v>85</v>
      </c>
      <c r="C74" s="24">
        <v>8.82</v>
      </c>
      <c r="D74" s="24">
        <v>9.64</v>
      </c>
      <c r="E74" s="24">
        <v>13.13</v>
      </c>
      <c r="F74" s="24">
        <v>9.52</v>
      </c>
      <c r="G74" s="26">
        <v>9.59</v>
      </c>
    </row>
    <row r="75" spans="1:7">
      <c r="A75" s="25">
        <v>72</v>
      </c>
      <c r="B75" s="23" t="s">
        <v>86</v>
      </c>
      <c r="C75" s="24">
        <v>0</v>
      </c>
      <c r="D75" s="24">
        <v>11.22</v>
      </c>
      <c r="E75" s="24">
        <v>0</v>
      </c>
      <c r="F75" s="24">
        <v>9.18</v>
      </c>
      <c r="G75" s="26">
        <v>10.26</v>
      </c>
    </row>
    <row r="76" spans="1:7">
      <c r="A76" s="25">
        <v>73</v>
      </c>
      <c r="B76" s="23" t="s">
        <v>87</v>
      </c>
      <c r="C76" s="24">
        <v>9.5299999999999994</v>
      </c>
      <c r="D76" s="24">
        <v>13</v>
      </c>
      <c r="E76" s="24">
        <v>0</v>
      </c>
      <c r="F76" s="24">
        <v>0</v>
      </c>
      <c r="G76" s="26">
        <v>0</v>
      </c>
    </row>
    <row r="77" spans="1:7">
      <c r="A77" s="25">
        <v>74</v>
      </c>
      <c r="B77" s="23" t="s">
        <v>88</v>
      </c>
      <c r="C77" s="24">
        <v>10.92</v>
      </c>
      <c r="D77" s="24">
        <v>10.92</v>
      </c>
      <c r="E77" s="24">
        <v>0</v>
      </c>
      <c r="F77" s="24">
        <v>10.67</v>
      </c>
      <c r="G77" s="26">
        <v>10.67</v>
      </c>
    </row>
    <row r="78" spans="1:7">
      <c r="A78" s="25">
        <v>75</v>
      </c>
      <c r="B78" s="23" t="s">
        <v>89</v>
      </c>
      <c r="C78" s="24">
        <v>8.5</v>
      </c>
      <c r="D78" s="24">
        <v>9</v>
      </c>
      <c r="E78" s="24">
        <v>9.75</v>
      </c>
      <c r="F78" s="24">
        <v>8.75</v>
      </c>
      <c r="G78" s="26">
        <v>10.5</v>
      </c>
    </row>
    <row r="79" spans="1:7">
      <c r="A79" s="25">
        <v>76</v>
      </c>
      <c r="B79" s="23" t="s">
        <v>90</v>
      </c>
      <c r="C79" s="24">
        <v>12.64</v>
      </c>
      <c r="D79" s="24">
        <v>12.53</v>
      </c>
      <c r="E79" s="24">
        <v>0</v>
      </c>
      <c r="F79" s="24">
        <v>12.57</v>
      </c>
      <c r="G79" s="26">
        <v>12.44</v>
      </c>
    </row>
    <row r="80" spans="1:7">
      <c r="A80" s="25">
        <v>77</v>
      </c>
      <c r="B80" s="23" t="s">
        <v>91</v>
      </c>
      <c r="C80" s="24">
        <v>12.64</v>
      </c>
      <c r="D80" s="24">
        <v>13.64</v>
      </c>
      <c r="E80" s="24">
        <v>13.64</v>
      </c>
      <c r="F80" s="24">
        <v>14.39</v>
      </c>
      <c r="G80" s="26">
        <v>14.39</v>
      </c>
    </row>
    <row r="81" spans="1:7">
      <c r="A81" s="25">
        <v>78</v>
      </c>
      <c r="B81" s="23" t="s">
        <v>92</v>
      </c>
      <c r="C81" s="24">
        <v>13.07</v>
      </c>
      <c r="D81" s="24">
        <v>13.07</v>
      </c>
      <c r="E81" s="24">
        <v>13.07</v>
      </c>
      <c r="F81" s="24">
        <v>13.07</v>
      </c>
      <c r="G81" s="26">
        <v>13.07</v>
      </c>
    </row>
    <row r="82" spans="1:7">
      <c r="A82" s="25">
        <v>79</v>
      </c>
      <c r="B82" s="23" t="s">
        <v>93</v>
      </c>
      <c r="C82" s="24">
        <v>10.94</v>
      </c>
      <c r="D82" s="24">
        <v>10.94</v>
      </c>
      <c r="E82" s="24">
        <v>0</v>
      </c>
      <c r="F82" s="24">
        <v>10.94</v>
      </c>
      <c r="G82" s="26">
        <v>10.94</v>
      </c>
    </row>
    <row r="83" spans="1:7">
      <c r="A83" s="25">
        <v>80</v>
      </c>
      <c r="B83" s="23" t="s">
        <v>94</v>
      </c>
      <c r="C83" s="24">
        <v>12.5</v>
      </c>
      <c r="D83" s="24">
        <v>13.5</v>
      </c>
      <c r="E83" s="24">
        <v>0</v>
      </c>
      <c r="F83" s="24">
        <v>0</v>
      </c>
      <c r="G83" s="26">
        <v>0</v>
      </c>
    </row>
    <row r="84" spans="1:7">
      <c r="A84" s="25">
        <v>81</v>
      </c>
      <c r="B84" s="23" t="s">
        <v>95</v>
      </c>
      <c r="C84" s="24">
        <v>10</v>
      </c>
      <c r="D84" s="24">
        <v>10</v>
      </c>
      <c r="E84" s="24">
        <v>10</v>
      </c>
      <c r="F84" s="24">
        <v>10</v>
      </c>
      <c r="G84" s="26">
        <v>10</v>
      </c>
    </row>
    <row r="85" spans="1:7">
      <c r="A85" s="25">
        <v>82</v>
      </c>
      <c r="B85" s="23" t="s">
        <v>96</v>
      </c>
      <c r="C85" s="24">
        <v>0</v>
      </c>
      <c r="D85" s="24">
        <v>11.75</v>
      </c>
      <c r="E85" s="24">
        <v>15</v>
      </c>
      <c r="F85" s="24">
        <v>9.75</v>
      </c>
      <c r="G85" s="26">
        <v>0</v>
      </c>
    </row>
    <row r="86" spans="1:7">
      <c r="A86" s="25">
        <v>83</v>
      </c>
      <c r="B86" s="23" t="s">
        <v>97</v>
      </c>
      <c r="C86" s="24">
        <v>13.01</v>
      </c>
      <c r="D86" s="24">
        <v>13.01</v>
      </c>
      <c r="E86" s="24">
        <v>15.01</v>
      </c>
      <c r="F86" s="24">
        <v>13.01</v>
      </c>
      <c r="G86" s="26">
        <v>14.51</v>
      </c>
    </row>
    <row r="87" spans="1:7">
      <c r="A87" s="25">
        <v>84</v>
      </c>
      <c r="B87" s="23" t="s">
        <v>98</v>
      </c>
      <c r="C87" s="24">
        <v>12.03</v>
      </c>
      <c r="D87" s="24">
        <v>12.28</v>
      </c>
      <c r="E87" s="24">
        <v>12.78</v>
      </c>
      <c r="F87" s="24">
        <v>12.13</v>
      </c>
      <c r="G87" s="26">
        <v>12.53</v>
      </c>
    </row>
    <row r="88" spans="1:7">
      <c r="A88" s="25">
        <v>85</v>
      </c>
      <c r="B88" s="23" t="s">
        <v>99</v>
      </c>
      <c r="C88" s="24">
        <v>14.5</v>
      </c>
      <c r="D88" s="24">
        <v>14.75</v>
      </c>
      <c r="E88" s="24">
        <v>17</v>
      </c>
      <c r="F88" s="24">
        <v>16.5</v>
      </c>
      <c r="G88" s="26">
        <v>15.75</v>
      </c>
    </row>
    <row r="89" spans="1:7">
      <c r="A89" s="25">
        <v>86</v>
      </c>
      <c r="B89" s="23" t="s">
        <v>100</v>
      </c>
      <c r="C89" s="24">
        <v>12.5</v>
      </c>
      <c r="D89" s="24">
        <v>12.5</v>
      </c>
      <c r="E89" s="24">
        <v>0</v>
      </c>
      <c r="F89" s="24">
        <v>12.5</v>
      </c>
      <c r="G89" s="26">
        <v>12.5</v>
      </c>
    </row>
    <row r="90" spans="1:7">
      <c r="A90" s="25">
        <v>87</v>
      </c>
      <c r="B90" s="23" t="s">
        <v>101</v>
      </c>
      <c r="C90" s="24">
        <v>10</v>
      </c>
      <c r="D90" s="24">
        <v>11.25</v>
      </c>
      <c r="E90" s="24">
        <v>17</v>
      </c>
      <c r="F90" s="24">
        <v>13</v>
      </c>
      <c r="G90" s="26">
        <v>13</v>
      </c>
    </row>
    <row r="91" spans="1:7">
      <c r="A91" s="25">
        <v>88</v>
      </c>
      <c r="B91" s="23" t="s">
        <v>102</v>
      </c>
      <c r="C91" s="24">
        <v>11.93</v>
      </c>
      <c r="D91" s="24">
        <v>12.43</v>
      </c>
      <c r="E91" s="24">
        <v>12.93</v>
      </c>
      <c r="F91" s="24">
        <v>12.93</v>
      </c>
      <c r="G91" s="26">
        <v>12.93</v>
      </c>
    </row>
    <row r="92" spans="1:7">
      <c r="A92" s="25">
        <v>89</v>
      </c>
      <c r="B92" s="23" t="s">
        <v>103</v>
      </c>
      <c r="C92" s="24">
        <v>15.17</v>
      </c>
      <c r="D92" s="24">
        <v>15.17</v>
      </c>
      <c r="E92" s="24">
        <v>15.17</v>
      </c>
      <c r="F92" s="24">
        <v>15.17</v>
      </c>
      <c r="G92" s="26">
        <v>15.17</v>
      </c>
    </row>
    <row r="93" spans="1:7">
      <c r="A93" s="25">
        <v>90</v>
      </c>
      <c r="B93" s="23" t="s">
        <v>104</v>
      </c>
      <c r="C93" s="24">
        <v>10</v>
      </c>
      <c r="D93" s="24">
        <v>11</v>
      </c>
      <c r="E93" s="24">
        <v>0</v>
      </c>
      <c r="F93" s="24">
        <v>10</v>
      </c>
      <c r="G93" s="26">
        <v>11</v>
      </c>
    </row>
    <row r="94" spans="1:7">
      <c r="A94" s="25">
        <v>91</v>
      </c>
      <c r="B94" s="23" t="s">
        <v>105</v>
      </c>
      <c r="C94" s="24">
        <v>10.91</v>
      </c>
      <c r="D94" s="24">
        <v>11.59</v>
      </c>
      <c r="E94" s="24">
        <v>12.59</v>
      </c>
      <c r="F94" s="24">
        <v>11.09</v>
      </c>
      <c r="G94" s="26">
        <v>11.09</v>
      </c>
    </row>
    <row r="95" spans="1:7">
      <c r="A95" s="25">
        <v>92</v>
      </c>
      <c r="B95" s="23" t="s">
        <v>106</v>
      </c>
      <c r="C95" s="24">
        <v>11.31</v>
      </c>
      <c r="D95" s="24">
        <v>11.81</v>
      </c>
      <c r="E95" s="24">
        <v>12.31</v>
      </c>
      <c r="F95" s="24">
        <v>11.31</v>
      </c>
      <c r="G95" s="26">
        <v>11.81</v>
      </c>
    </row>
    <row r="96" spans="1:7">
      <c r="A96" s="25">
        <v>93</v>
      </c>
      <c r="B96" s="23" t="s">
        <v>107</v>
      </c>
      <c r="C96" s="24">
        <v>11.85</v>
      </c>
      <c r="D96" s="24">
        <v>11.85</v>
      </c>
      <c r="E96" s="24">
        <v>12.85</v>
      </c>
      <c r="F96" s="24">
        <v>11.85</v>
      </c>
      <c r="G96" s="26">
        <v>11.85</v>
      </c>
    </row>
    <row r="97" spans="1:7">
      <c r="A97" s="25">
        <v>94</v>
      </c>
      <c r="B97" s="23" t="s">
        <v>108</v>
      </c>
      <c r="C97" s="24">
        <v>0</v>
      </c>
      <c r="D97" s="24">
        <v>12.45</v>
      </c>
      <c r="E97" s="24">
        <v>15.69</v>
      </c>
      <c r="F97" s="24">
        <v>0</v>
      </c>
      <c r="G97" s="26">
        <v>13.13</v>
      </c>
    </row>
    <row r="98" spans="1:7">
      <c r="A98" s="25">
        <v>95</v>
      </c>
      <c r="B98" s="23" t="s">
        <v>109</v>
      </c>
      <c r="C98" s="24">
        <v>11.26</v>
      </c>
      <c r="D98" s="24">
        <v>12.44</v>
      </c>
      <c r="E98" s="24">
        <v>0</v>
      </c>
      <c r="F98" s="24">
        <v>12.26</v>
      </c>
      <c r="G98" s="26">
        <v>13.76</v>
      </c>
    </row>
    <row r="99" spans="1:7">
      <c r="A99" s="25">
        <v>96</v>
      </c>
      <c r="B99" s="23" t="s">
        <v>110</v>
      </c>
      <c r="C99" s="24">
        <v>12.76</v>
      </c>
      <c r="D99" s="24">
        <v>12.76</v>
      </c>
      <c r="E99" s="24">
        <v>12.76</v>
      </c>
      <c r="F99" s="24">
        <v>12.76</v>
      </c>
      <c r="G99" s="26">
        <v>12.76</v>
      </c>
    </row>
    <row r="100" spans="1:7">
      <c r="A100" s="25">
        <v>97</v>
      </c>
      <c r="B100" s="23" t="s">
        <v>111</v>
      </c>
      <c r="C100" s="24">
        <v>13.01</v>
      </c>
      <c r="D100" s="24">
        <v>13.51</v>
      </c>
      <c r="E100" s="24">
        <v>15.51</v>
      </c>
      <c r="F100" s="24">
        <v>13.01</v>
      </c>
      <c r="G100" s="26">
        <v>13.01</v>
      </c>
    </row>
    <row r="101" spans="1:7">
      <c r="A101" s="25">
        <v>98</v>
      </c>
      <c r="B101" s="23" t="s">
        <v>112</v>
      </c>
      <c r="C101" s="24">
        <v>10.02</v>
      </c>
      <c r="D101" s="24">
        <v>9.9</v>
      </c>
      <c r="E101" s="24">
        <v>0</v>
      </c>
      <c r="F101" s="24">
        <v>9.9</v>
      </c>
      <c r="G101" s="26">
        <v>0</v>
      </c>
    </row>
    <row r="102" spans="1:7" ht="14.5" thickBot="1">
      <c r="A102" s="25">
        <v>99</v>
      </c>
      <c r="B102" s="28" t="s">
        <v>113</v>
      </c>
      <c r="C102" s="29">
        <v>0</v>
      </c>
      <c r="D102" s="29">
        <v>11</v>
      </c>
      <c r="E102" s="29">
        <v>0</v>
      </c>
      <c r="F102" s="29">
        <v>12</v>
      </c>
      <c r="G102" s="30">
        <v>12.5</v>
      </c>
    </row>
    <row r="103" spans="1:7">
      <c r="C103" s="42"/>
      <c r="D103" s="42"/>
      <c r="E103" s="42"/>
      <c r="F103" s="42"/>
      <c r="G103" s="42"/>
    </row>
    <row r="104" spans="1:7">
      <c r="C104" s="42"/>
      <c r="D104" s="42"/>
      <c r="E104" s="42"/>
      <c r="F104" s="42"/>
      <c r="G104" s="42"/>
    </row>
    <row r="105" spans="1:7">
      <c r="C105" s="41"/>
      <c r="D105" s="41"/>
      <c r="E105" s="41"/>
      <c r="F105" s="41"/>
      <c r="G105" s="41"/>
    </row>
  </sheetData>
  <mergeCells count="1">
    <mergeCell ref="A1:G1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  <customProperties>
    <customPr name="EpmWorksheetKeyString_GUID" r:id="rId2"/>
  </customPropertie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5"/>
  <sheetViews>
    <sheetView view="pageBreakPreview" topLeftCell="A85" zoomScale="98" zoomScaleNormal="130" zoomScaleSheetLayoutView="98" workbookViewId="0">
      <selection activeCell="D103" sqref="D103"/>
    </sheetView>
  </sheetViews>
  <sheetFormatPr defaultColWidth="9.09765625" defaultRowHeight="14"/>
  <cols>
    <col min="1" max="1" width="6.09765625" style="1" customWidth="1"/>
    <col min="2" max="2" width="53.59765625" style="1" customWidth="1"/>
    <col min="3" max="3" width="12" style="1" customWidth="1"/>
    <col min="4" max="4" width="9.09765625" style="1" customWidth="1"/>
    <col min="5" max="5" width="8.8984375" style="1" customWidth="1"/>
    <col min="6" max="6" width="8.3984375" style="1" customWidth="1"/>
    <col min="7" max="7" width="10.3984375" style="1" customWidth="1"/>
    <col min="8" max="16384" width="9.09765625" style="32"/>
  </cols>
  <sheetData>
    <row r="1" spans="1:7">
      <c r="A1" s="476" t="s">
        <v>133</v>
      </c>
      <c r="B1" s="476"/>
      <c r="C1" s="476"/>
      <c r="D1" s="476"/>
      <c r="E1" s="476"/>
      <c r="F1" s="476"/>
      <c r="G1" s="476"/>
    </row>
    <row r="2" spans="1:7" ht="14.5" thickBot="1">
      <c r="C2" s="477"/>
      <c r="D2" s="477"/>
      <c r="E2" s="477"/>
      <c r="F2" s="477"/>
      <c r="G2" s="477"/>
    </row>
    <row r="3" spans="1:7" ht="34.5" customHeight="1">
      <c r="A3" s="38" t="s">
        <v>1</v>
      </c>
      <c r="B3" s="39" t="s">
        <v>4</v>
      </c>
      <c r="C3" s="39" t="s">
        <v>5</v>
      </c>
      <c r="D3" s="39" t="s">
        <v>6</v>
      </c>
      <c r="E3" s="39" t="s">
        <v>7</v>
      </c>
      <c r="F3" s="39" t="s">
        <v>8</v>
      </c>
      <c r="G3" s="40" t="s">
        <v>9</v>
      </c>
    </row>
    <row r="4" spans="1:7">
      <c r="A4" s="25">
        <v>1</v>
      </c>
      <c r="B4" s="23" t="s">
        <v>12</v>
      </c>
      <c r="C4" s="24">
        <v>9.9499999999999993</v>
      </c>
      <c r="D4" s="24">
        <v>9.9499999999999993</v>
      </c>
      <c r="E4" s="24">
        <v>17.5</v>
      </c>
      <c r="F4" s="24">
        <v>9.98</v>
      </c>
      <c r="G4" s="26">
        <v>12.5</v>
      </c>
    </row>
    <row r="5" spans="1:7">
      <c r="A5" s="25">
        <v>2</v>
      </c>
      <c r="B5" s="23" t="s">
        <v>13</v>
      </c>
      <c r="C5" s="24">
        <v>9.9499999999999993</v>
      </c>
      <c r="D5" s="24">
        <v>9.9499999999999993</v>
      </c>
      <c r="E5" s="24">
        <v>17.75</v>
      </c>
      <c r="F5" s="24">
        <v>10.25</v>
      </c>
      <c r="G5" s="26">
        <v>12</v>
      </c>
    </row>
    <row r="6" spans="1:7">
      <c r="A6" s="25">
        <v>3</v>
      </c>
      <c r="B6" s="23" t="s">
        <v>14</v>
      </c>
      <c r="C6" s="24">
        <v>9.9499999999999993</v>
      </c>
      <c r="D6" s="24">
        <v>9.9499999999999993</v>
      </c>
      <c r="E6" s="24">
        <v>0</v>
      </c>
      <c r="F6" s="24">
        <v>10.5</v>
      </c>
      <c r="G6" s="26">
        <v>12.5</v>
      </c>
    </row>
    <row r="7" spans="1:7">
      <c r="A7" s="25">
        <v>4</v>
      </c>
      <c r="B7" s="23" t="s">
        <v>15</v>
      </c>
      <c r="C7" s="24">
        <v>10</v>
      </c>
      <c r="D7" s="24">
        <v>10.5</v>
      </c>
      <c r="E7" s="24">
        <v>17</v>
      </c>
      <c r="F7" s="24">
        <v>10.25</v>
      </c>
      <c r="G7" s="26">
        <v>12.5</v>
      </c>
    </row>
    <row r="8" spans="1:7">
      <c r="A8" s="25">
        <v>5</v>
      </c>
      <c r="B8" s="23" t="s">
        <v>16</v>
      </c>
      <c r="C8" s="24">
        <v>10</v>
      </c>
      <c r="D8" s="24">
        <v>10.25</v>
      </c>
      <c r="E8" s="24">
        <v>0</v>
      </c>
      <c r="F8" s="24">
        <v>10.25</v>
      </c>
      <c r="G8" s="26">
        <v>10.25</v>
      </c>
    </row>
    <row r="9" spans="1:7">
      <c r="A9" s="25">
        <v>6</v>
      </c>
      <c r="B9" s="23" t="s">
        <v>17</v>
      </c>
      <c r="C9" s="24">
        <v>9.75</v>
      </c>
      <c r="D9" s="24">
        <v>9.9</v>
      </c>
      <c r="E9" s="24">
        <v>0</v>
      </c>
      <c r="F9" s="24">
        <v>9.9</v>
      </c>
      <c r="G9" s="26">
        <v>8.98</v>
      </c>
    </row>
    <row r="10" spans="1:7">
      <c r="A10" s="25">
        <v>7</v>
      </c>
      <c r="B10" s="23" t="s">
        <v>18</v>
      </c>
      <c r="C10" s="24">
        <v>9.75</v>
      </c>
      <c r="D10" s="24">
        <v>10.75</v>
      </c>
      <c r="E10" s="24">
        <v>18.3</v>
      </c>
      <c r="F10" s="24">
        <v>9.75</v>
      </c>
      <c r="G10" s="26">
        <v>10</v>
      </c>
    </row>
    <row r="11" spans="1:7">
      <c r="A11" s="25">
        <v>8</v>
      </c>
      <c r="B11" s="23" t="s">
        <v>19</v>
      </c>
      <c r="C11" s="24">
        <v>10.65</v>
      </c>
      <c r="D11" s="24">
        <v>10.73</v>
      </c>
      <c r="E11" s="24">
        <v>18</v>
      </c>
      <c r="F11" s="24">
        <v>10.67</v>
      </c>
      <c r="G11" s="26">
        <v>10.67</v>
      </c>
    </row>
    <row r="12" spans="1:7">
      <c r="A12" s="25">
        <v>9</v>
      </c>
      <c r="B12" s="23" t="s">
        <v>20</v>
      </c>
      <c r="C12" s="24">
        <v>9.6</v>
      </c>
      <c r="D12" s="24">
        <v>10.4</v>
      </c>
      <c r="E12" s="24">
        <v>0</v>
      </c>
      <c r="F12" s="24">
        <v>9.9</v>
      </c>
      <c r="G12" s="26">
        <v>10.25</v>
      </c>
    </row>
    <row r="13" spans="1:7">
      <c r="A13" s="25">
        <v>10</v>
      </c>
      <c r="B13" s="23" t="s">
        <v>21</v>
      </c>
      <c r="C13" s="24">
        <v>10.5</v>
      </c>
      <c r="D13" s="24">
        <v>11</v>
      </c>
      <c r="E13" s="24">
        <v>0</v>
      </c>
      <c r="F13" s="24">
        <v>10.5</v>
      </c>
      <c r="G13" s="26">
        <v>0</v>
      </c>
    </row>
    <row r="14" spans="1:7">
      <c r="A14" s="25">
        <v>11</v>
      </c>
      <c r="B14" s="23" t="s">
        <v>22</v>
      </c>
      <c r="C14" s="24">
        <v>10.5</v>
      </c>
      <c r="D14" s="24">
        <v>11.5</v>
      </c>
      <c r="E14" s="24">
        <v>0</v>
      </c>
      <c r="F14" s="24">
        <v>10.199999999999999</v>
      </c>
      <c r="G14" s="26">
        <v>10.75</v>
      </c>
    </row>
    <row r="15" spans="1:7">
      <c r="A15" s="25">
        <v>12</v>
      </c>
      <c r="B15" s="23" t="s">
        <v>23</v>
      </c>
      <c r="C15" s="24">
        <v>8</v>
      </c>
      <c r="D15" s="24">
        <v>8.25</v>
      </c>
      <c r="E15" s="24">
        <v>0</v>
      </c>
      <c r="F15" s="24">
        <v>0</v>
      </c>
      <c r="G15" s="26">
        <v>0</v>
      </c>
    </row>
    <row r="16" spans="1:7">
      <c r="A16" s="25">
        <v>13</v>
      </c>
      <c r="B16" s="23" t="s">
        <v>24</v>
      </c>
      <c r="C16" s="24">
        <v>8.02</v>
      </c>
      <c r="D16" s="24">
        <v>0</v>
      </c>
      <c r="E16" s="24">
        <v>0</v>
      </c>
      <c r="F16" s="24">
        <v>0</v>
      </c>
      <c r="G16" s="26">
        <v>0</v>
      </c>
    </row>
    <row r="17" spans="1:7">
      <c r="A17" s="25">
        <v>14</v>
      </c>
      <c r="B17" s="23" t="s">
        <v>25</v>
      </c>
      <c r="C17" s="24">
        <v>8.5</v>
      </c>
      <c r="D17" s="24">
        <v>0</v>
      </c>
      <c r="E17" s="24">
        <v>0</v>
      </c>
      <c r="F17" s="24">
        <v>0</v>
      </c>
      <c r="G17" s="26">
        <v>0</v>
      </c>
    </row>
    <row r="18" spans="1:7" ht="23.5">
      <c r="A18" s="25">
        <v>15</v>
      </c>
      <c r="B18" s="23" t="s">
        <v>26</v>
      </c>
      <c r="C18" s="24">
        <v>11.17</v>
      </c>
      <c r="D18" s="24">
        <v>11.17</v>
      </c>
      <c r="E18" s="24">
        <v>0</v>
      </c>
      <c r="F18" s="24">
        <v>11.17</v>
      </c>
      <c r="G18" s="26">
        <v>11.17</v>
      </c>
    </row>
    <row r="19" spans="1:7">
      <c r="A19" s="25">
        <v>16</v>
      </c>
      <c r="B19" s="23" t="s">
        <v>27</v>
      </c>
      <c r="C19" s="24">
        <v>13.42</v>
      </c>
      <c r="D19" s="24">
        <v>13.42</v>
      </c>
      <c r="E19" s="24">
        <v>17.78</v>
      </c>
      <c r="F19" s="24">
        <v>13.42</v>
      </c>
      <c r="G19" s="26">
        <v>13.42</v>
      </c>
    </row>
    <row r="20" spans="1:7">
      <c r="A20" s="25">
        <v>17</v>
      </c>
      <c r="B20" s="23" t="s">
        <v>28</v>
      </c>
      <c r="C20" s="24">
        <v>9.6199999999999992</v>
      </c>
      <c r="D20" s="24">
        <v>0</v>
      </c>
      <c r="E20" s="24">
        <v>0</v>
      </c>
      <c r="F20" s="24">
        <v>0</v>
      </c>
      <c r="G20" s="26">
        <v>0</v>
      </c>
    </row>
    <row r="21" spans="1:7">
      <c r="A21" s="25">
        <v>18</v>
      </c>
      <c r="B21" s="23" t="s">
        <v>30</v>
      </c>
      <c r="C21" s="24">
        <v>8.51</v>
      </c>
      <c r="D21" s="24">
        <v>0</v>
      </c>
      <c r="E21" s="24">
        <v>0</v>
      </c>
      <c r="F21" s="24">
        <v>0</v>
      </c>
      <c r="G21" s="26">
        <v>0</v>
      </c>
    </row>
    <row r="22" spans="1:7">
      <c r="A22" s="25">
        <v>19</v>
      </c>
      <c r="B22" s="23" t="s">
        <v>32</v>
      </c>
      <c r="C22" s="24">
        <v>9.8699999999999992</v>
      </c>
      <c r="D22" s="24">
        <v>11.45</v>
      </c>
      <c r="E22" s="24">
        <v>0</v>
      </c>
      <c r="F22" s="24">
        <v>10.87</v>
      </c>
      <c r="G22" s="26">
        <v>0</v>
      </c>
    </row>
    <row r="23" spans="1:7">
      <c r="A23" s="25">
        <v>20</v>
      </c>
      <c r="B23" s="23" t="s">
        <v>33</v>
      </c>
      <c r="C23" s="24">
        <v>8.5500000000000007</v>
      </c>
      <c r="D23" s="24">
        <v>0</v>
      </c>
      <c r="E23" s="24">
        <v>0</v>
      </c>
      <c r="F23" s="24">
        <v>0</v>
      </c>
      <c r="G23" s="26">
        <v>0</v>
      </c>
    </row>
    <row r="24" spans="1:7">
      <c r="A24" s="25">
        <v>21</v>
      </c>
      <c r="B24" s="23" t="s">
        <v>34</v>
      </c>
      <c r="C24" s="24">
        <v>8.3000000000000007</v>
      </c>
      <c r="D24" s="24">
        <v>0</v>
      </c>
      <c r="E24" s="24">
        <v>0</v>
      </c>
      <c r="F24" s="24">
        <v>0</v>
      </c>
      <c r="G24" s="26">
        <v>0</v>
      </c>
    </row>
    <row r="25" spans="1:7">
      <c r="A25" s="25">
        <v>22</v>
      </c>
      <c r="B25" s="23" t="s">
        <v>35</v>
      </c>
      <c r="C25" s="24">
        <v>9.6</v>
      </c>
      <c r="D25" s="24">
        <v>0</v>
      </c>
      <c r="E25" s="24">
        <v>0</v>
      </c>
      <c r="F25" s="24">
        <v>10.039999999999999</v>
      </c>
      <c r="G25" s="26">
        <v>0</v>
      </c>
    </row>
    <row r="26" spans="1:7">
      <c r="A26" s="25">
        <v>23</v>
      </c>
      <c r="B26" s="23" t="s">
        <v>36</v>
      </c>
      <c r="C26" s="24">
        <v>14.39</v>
      </c>
      <c r="D26" s="24">
        <v>13.39</v>
      </c>
      <c r="E26" s="24">
        <v>13.39</v>
      </c>
      <c r="F26" s="24">
        <v>13.39</v>
      </c>
      <c r="G26" s="26">
        <v>13.39</v>
      </c>
    </row>
    <row r="27" spans="1:7">
      <c r="A27" s="25">
        <v>24</v>
      </c>
      <c r="B27" s="23" t="s">
        <v>37</v>
      </c>
      <c r="C27" s="24">
        <v>8.27</v>
      </c>
      <c r="D27" s="24">
        <v>0</v>
      </c>
      <c r="E27" s="24">
        <v>0</v>
      </c>
      <c r="F27" s="24">
        <v>0</v>
      </c>
      <c r="G27" s="26">
        <v>0</v>
      </c>
    </row>
    <row r="28" spans="1:7">
      <c r="A28" s="25">
        <v>25</v>
      </c>
      <c r="B28" s="23" t="s">
        <v>38</v>
      </c>
      <c r="C28" s="24">
        <v>9.07</v>
      </c>
      <c r="D28" s="24">
        <v>0</v>
      </c>
      <c r="E28" s="24">
        <v>0</v>
      </c>
      <c r="F28" s="24">
        <v>0</v>
      </c>
      <c r="G28" s="26">
        <v>0</v>
      </c>
    </row>
    <row r="29" spans="1:7">
      <c r="A29" s="25">
        <v>26</v>
      </c>
      <c r="B29" s="23" t="s">
        <v>39</v>
      </c>
      <c r="C29" s="24">
        <v>8.75</v>
      </c>
      <c r="D29" s="24">
        <v>0</v>
      </c>
      <c r="E29" s="24">
        <v>0</v>
      </c>
      <c r="F29" s="24">
        <v>0</v>
      </c>
      <c r="G29" s="26">
        <v>0</v>
      </c>
    </row>
    <row r="30" spans="1:7">
      <c r="A30" s="25">
        <v>27</v>
      </c>
      <c r="B30" s="23" t="s">
        <v>40</v>
      </c>
      <c r="C30" s="24">
        <v>6.78</v>
      </c>
      <c r="D30" s="24">
        <v>6.78</v>
      </c>
      <c r="E30" s="24">
        <v>0</v>
      </c>
      <c r="F30" s="24">
        <v>0</v>
      </c>
      <c r="G30" s="26">
        <v>0</v>
      </c>
    </row>
    <row r="31" spans="1:7">
      <c r="A31" s="25">
        <v>28</v>
      </c>
      <c r="B31" s="23" t="s">
        <v>41</v>
      </c>
      <c r="C31" s="24">
        <v>10.32</v>
      </c>
      <c r="D31" s="24">
        <v>10.58</v>
      </c>
      <c r="E31" s="24">
        <v>15.55</v>
      </c>
      <c r="F31" s="24">
        <v>10.02</v>
      </c>
      <c r="G31" s="26">
        <v>14.59</v>
      </c>
    </row>
    <row r="32" spans="1:7">
      <c r="A32" s="25">
        <v>29</v>
      </c>
      <c r="B32" s="23" t="s">
        <v>42</v>
      </c>
      <c r="C32" s="24">
        <v>9.75</v>
      </c>
      <c r="D32" s="24">
        <v>10.24</v>
      </c>
      <c r="E32" s="24">
        <v>0</v>
      </c>
      <c r="F32" s="24">
        <v>10.75</v>
      </c>
      <c r="G32" s="26">
        <v>0</v>
      </c>
    </row>
    <row r="33" spans="1:7">
      <c r="A33" s="25">
        <v>30</v>
      </c>
      <c r="B33" s="23" t="s">
        <v>43</v>
      </c>
      <c r="C33" s="24">
        <v>11.25</v>
      </c>
      <c r="D33" s="24">
        <v>13</v>
      </c>
      <c r="E33" s="24">
        <v>0</v>
      </c>
      <c r="F33" s="24">
        <v>13</v>
      </c>
      <c r="G33" s="26">
        <v>14</v>
      </c>
    </row>
    <row r="34" spans="1:7">
      <c r="A34" s="25">
        <v>31</v>
      </c>
      <c r="B34" s="23" t="s">
        <v>44</v>
      </c>
      <c r="C34" s="24">
        <v>10.15</v>
      </c>
      <c r="D34" s="24">
        <v>10.65</v>
      </c>
      <c r="E34" s="24">
        <v>21</v>
      </c>
      <c r="F34" s="24">
        <v>13</v>
      </c>
      <c r="G34" s="26">
        <v>12</v>
      </c>
    </row>
    <row r="35" spans="1:7">
      <c r="A35" s="25">
        <v>32</v>
      </c>
      <c r="B35" s="23" t="s">
        <v>45</v>
      </c>
      <c r="C35" s="24">
        <v>10.6</v>
      </c>
      <c r="D35" s="24">
        <v>12.2</v>
      </c>
      <c r="E35" s="24">
        <v>14.2</v>
      </c>
      <c r="F35" s="24">
        <v>11.9</v>
      </c>
      <c r="G35" s="26">
        <v>12</v>
      </c>
    </row>
    <row r="36" spans="1:7">
      <c r="A36" s="25">
        <v>33</v>
      </c>
      <c r="B36" s="23" t="s">
        <v>46</v>
      </c>
      <c r="C36" s="24">
        <v>8.91</v>
      </c>
      <c r="D36" s="24">
        <v>10.47</v>
      </c>
      <c r="E36" s="24">
        <v>13.62</v>
      </c>
      <c r="F36" s="24">
        <v>10.6</v>
      </c>
      <c r="G36" s="26">
        <v>10.45</v>
      </c>
    </row>
    <row r="37" spans="1:7">
      <c r="A37" s="25">
        <v>34</v>
      </c>
      <c r="B37" s="23" t="s">
        <v>47</v>
      </c>
      <c r="C37" s="24">
        <v>10</v>
      </c>
      <c r="D37" s="24">
        <v>10.25</v>
      </c>
      <c r="E37" s="24">
        <v>14.5</v>
      </c>
      <c r="F37" s="24">
        <v>10.5</v>
      </c>
      <c r="G37" s="26">
        <v>11</v>
      </c>
    </row>
    <row r="38" spans="1:7">
      <c r="A38" s="25">
        <v>35</v>
      </c>
      <c r="B38" s="23" t="s">
        <v>48</v>
      </c>
      <c r="C38" s="24">
        <v>7.06</v>
      </c>
      <c r="D38" s="24">
        <v>7.18</v>
      </c>
      <c r="E38" s="24">
        <v>6.63</v>
      </c>
      <c r="F38" s="24">
        <v>6.59</v>
      </c>
      <c r="G38" s="26">
        <v>7.7</v>
      </c>
    </row>
    <row r="39" spans="1:7">
      <c r="A39" s="25">
        <v>36</v>
      </c>
      <c r="B39" s="23" t="s">
        <v>49</v>
      </c>
      <c r="C39" s="24">
        <v>9.42</v>
      </c>
      <c r="D39" s="24">
        <v>12.05</v>
      </c>
      <c r="E39" s="24">
        <v>16.399999999999999</v>
      </c>
      <c r="F39" s="24">
        <v>11.1</v>
      </c>
      <c r="G39" s="26">
        <v>11.56</v>
      </c>
    </row>
    <row r="40" spans="1:7">
      <c r="A40" s="25">
        <v>37</v>
      </c>
      <c r="B40" s="23" t="s">
        <v>50</v>
      </c>
      <c r="C40" s="24">
        <v>7.28</v>
      </c>
      <c r="D40" s="24">
        <v>8.25</v>
      </c>
      <c r="E40" s="24">
        <v>12.11</v>
      </c>
      <c r="F40" s="24">
        <v>7.34</v>
      </c>
      <c r="G40" s="26">
        <v>8.75</v>
      </c>
    </row>
    <row r="41" spans="1:7">
      <c r="A41" s="25">
        <v>38</v>
      </c>
      <c r="B41" s="23" t="s">
        <v>51</v>
      </c>
      <c r="C41" s="24">
        <v>8.27</v>
      </c>
      <c r="D41" s="24">
        <v>8.23</v>
      </c>
      <c r="E41" s="24">
        <v>7.76</v>
      </c>
      <c r="F41" s="24">
        <v>8.17</v>
      </c>
      <c r="G41" s="26">
        <v>8.76</v>
      </c>
    </row>
    <row r="42" spans="1:7">
      <c r="A42" s="25">
        <v>39</v>
      </c>
      <c r="B42" s="23" t="s">
        <v>52</v>
      </c>
      <c r="C42" s="24">
        <v>9.6999999999999993</v>
      </c>
      <c r="D42" s="24">
        <v>10.08</v>
      </c>
      <c r="E42" s="24">
        <v>13.11</v>
      </c>
      <c r="F42" s="24">
        <v>10.42</v>
      </c>
      <c r="G42" s="26">
        <v>12.33</v>
      </c>
    </row>
    <row r="43" spans="1:7">
      <c r="A43" s="25">
        <v>40</v>
      </c>
      <c r="B43" s="23" t="s">
        <v>53</v>
      </c>
      <c r="C43" s="24">
        <v>10.25</v>
      </c>
      <c r="D43" s="24">
        <v>10.75</v>
      </c>
      <c r="E43" s="24">
        <v>12.75</v>
      </c>
      <c r="F43" s="24">
        <v>11.25</v>
      </c>
      <c r="G43" s="26">
        <v>11.25</v>
      </c>
    </row>
    <row r="44" spans="1:7">
      <c r="A44" s="25">
        <v>41</v>
      </c>
      <c r="B44" s="23" t="s">
        <v>54</v>
      </c>
      <c r="C44" s="24">
        <v>8.51</v>
      </c>
      <c r="D44" s="24">
        <v>8.59</v>
      </c>
      <c r="E44" s="24">
        <v>8.59</v>
      </c>
      <c r="F44" s="24">
        <v>8.35</v>
      </c>
      <c r="G44" s="26">
        <v>8.61</v>
      </c>
    </row>
    <row r="45" spans="1:7">
      <c r="A45" s="25">
        <v>42</v>
      </c>
      <c r="B45" s="23" t="s">
        <v>55</v>
      </c>
      <c r="C45" s="24">
        <v>10.9</v>
      </c>
      <c r="D45" s="24">
        <v>12.65</v>
      </c>
      <c r="E45" s="24">
        <v>15</v>
      </c>
      <c r="F45" s="24">
        <v>12.12</v>
      </c>
      <c r="G45" s="26">
        <v>12.28</v>
      </c>
    </row>
    <row r="46" spans="1:7">
      <c r="A46" s="25">
        <v>43</v>
      </c>
      <c r="B46" s="23" t="s">
        <v>56</v>
      </c>
      <c r="C46" s="24">
        <v>9.89</v>
      </c>
      <c r="D46" s="24">
        <v>9.89</v>
      </c>
      <c r="E46" s="24">
        <v>9.89</v>
      </c>
      <c r="F46" s="24">
        <v>0</v>
      </c>
      <c r="G46" s="26">
        <v>9.89</v>
      </c>
    </row>
    <row r="47" spans="1:7">
      <c r="A47" s="25">
        <v>44</v>
      </c>
      <c r="B47" s="23" t="s">
        <v>57</v>
      </c>
      <c r="C47" s="24">
        <v>9.82</v>
      </c>
      <c r="D47" s="24">
        <v>10.37</v>
      </c>
      <c r="E47" s="24">
        <v>13.12</v>
      </c>
      <c r="F47" s="24">
        <v>10.32</v>
      </c>
      <c r="G47" s="26">
        <v>10.97</v>
      </c>
    </row>
    <row r="48" spans="1:7">
      <c r="A48" s="25">
        <v>45</v>
      </c>
      <c r="B48" s="23" t="s">
        <v>58</v>
      </c>
      <c r="C48" s="24">
        <v>9.89</v>
      </c>
      <c r="D48" s="24">
        <v>10.14</v>
      </c>
      <c r="E48" s="24">
        <v>13.29</v>
      </c>
      <c r="F48" s="24">
        <v>10.54</v>
      </c>
      <c r="G48" s="26">
        <v>13.54</v>
      </c>
    </row>
    <row r="49" spans="1:7" ht="23.5">
      <c r="A49" s="25">
        <v>46</v>
      </c>
      <c r="B49" s="23" t="s">
        <v>59</v>
      </c>
      <c r="C49" s="24">
        <v>11.63</v>
      </c>
      <c r="D49" s="24">
        <v>11.19</v>
      </c>
      <c r="E49" s="24">
        <v>11.19</v>
      </c>
      <c r="F49" s="24">
        <v>11.63</v>
      </c>
      <c r="G49" s="26">
        <v>10.75</v>
      </c>
    </row>
    <row r="50" spans="1:7">
      <c r="A50" s="25">
        <v>47</v>
      </c>
      <c r="B50" s="23" t="s">
        <v>60</v>
      </c>
      <c r="C50" s="24">
        <v>8.81</v>
      </c>
      <c r="D50" s="24">
        <v>9.43</v>
      </c>
      <c r="E50" s="24">
        <v>13.35</v>
      </c>
      <c r="F50" s="24">
        <v>9.94</v>
      </c>
      <c r="G50" s="26">
        <v>11.93</v>
      </c>
    </row>
    <row r="51" spans="1:7">
      <c r="A51" s="25">
        <v>48</v>
      </c>
      <c r="B51" s="23" t="s">
        <v>61</v>
      </c>
      <c r="C51" s="24">
        <v>4.0199999999999996</v>
      </c>
      <c r="D51" s="24">
        <v>4.4000000000000004</v>
      </c>
      <c r="E51" s="24">
        <v>3.87</v>
      </c>
      <c r="F51" s="24">
        <v>3.62</v>
      </c>
      <c r="G51" s="26">
        <v>11.44</v>
      </c>
    </row>
    <row r="52" spans="1:7">
      <c r="A52" s="25">
        <v>49</v>
      </c>
      <c r="B52" s="23" t="s">
        <v>62</v>
      </c>
      <c r="C52" s="24">
        <v>10</v>
      </c>
      <c r="D52" s="24">
        <v>11</v>
      </c>
      <c r="E52" s="24">
        <v>11</v>
      </c>
      <c r="F52" s="24">
        <v>10</v>
      </c>
      <c r="G52" s="26">
        <v>11</v>
      </c>
    </row>
    <row r="53" spans="1:7">
      <c r="A53" s="25">
        <v>50</v>
      </c>
      <c r="B53" s="23" t="s">
        <v>64</v>
      </c>
      <c r="C53" s="24">
        <v>9.4600000000000009</v>
      </c>
      <c r="D53" s="24">
        <v>10.7</v>
      </c>
      <c r="E53" s="24">
        <v>10.47</v>
      </c>
      <c r="F53" s="24">
        <v>10.19</v>
      </c>
      <c r="G53" s="26">
        <v>12.46</v>
      </c>
    </row>
    <row r="54" spans="1:7">
      <c r="A54" s="25">
        <v>51</v>
      </c>
      <c r="B54" s="23" t="s">
        <v>65</v>
      </c>
      <c r="C54" s="24">
        <v>9.82</v>
      </c>
      <c r="D54" s="24">
        <v>10.67</v>
      </c>
      <c r="E54" s="24">
        <v>9.77</v>
      </c>
      <c r="F54" s="24">
        <v>9.6999999999999993</v>
      </c>
      <c r="G54" s="26">
        <v>13.1</v>
      </c>
    </row>
    <row r="55" spans="1:7">
      <c r="A55" s="25">
        <v>52</v>
      </c>
      <c r="B55" s="23" t="s">
        <v>66</v>
      </c>
      <c r="C55" s="24">
        <v>5.19</v>
      </c>
      <c r="D55" s="24">
        <v>5.19</v>
      </c>
      <c r="E55" s="24">
        <v>5.19</v>
      </c>
      <c r="F55" s="24">
        <v>9.49</v>
      </c>
      <c r="G55" s="26">
        <v>9.49</v>
      </c>
    </row>
    <row r="56" spans="1:7" s="37" customFormat="1">
      <c r="A56" s="25">
        <v>53</v>
      </c>
      <c r="B56" s="23" t="s">
        <v>67</v>
      </c>
      <c r="C56" s="24">
        <v>11.88</v>
      </c>
      <c r="D56" s="24">
        <v>11.54</v>
      </c>
      <c r="E56" s="24">
        <v>13.97</v>
      </c>
      <c r="F56" s="24">
        <v>10.48</v>
      </c>
      <c r="G56" s="26">
        <v>11.23</v>
      </c>
    </row>
    <row r="57" spans="1:7">
      <c r="A57" s="25">
        <v>54</v>
      </c>
      <c r="B57" s="23" t="s">
        <v>68</v>
      </c>
      <c r="C57" s="24">
        <v>7.05</v>
      </c>
      <c r="D57" s="24">
        <v>7.05</v>
      </c>
      <c r="E57" s="24">
        <v>7.05</v>
      </c>
      <c r="F57" s="24">
        <v>7.05</v>
      </c>
      <c r="G57" s="26">
        <v>7.05</v>
      </c>
    </row>
    <row r="58" spans="1:7">
      <c r="A58" s="25">
        <v>55</v>
      </c>
      <c r="B58" s="23" t="s">
        <v>69</v>
      </c>
      <c r="C58" s="24">
        <v>0</v>
      </c>
      <c r="D58" s="24">
        <v>8.15</v>
      </c>
      <c r="E58" s="24">
        <v>0</v>
      </c>
      <c r="F58" s="24">
        <v>8.15</v>
      </c>
      <c r="G58" s="26">
        <v>8.15</v>
      </c>
    </row>
    <row r="59" spans="1:7">
      <c r="A59" s="25">
        <v>56</v>
      </c>
      <c r="B59" s="23" t="s">
        <v>70</v>
      </c>
      <c r="C59" s="24">
        <v>9.17</v>
      </c>
      <c r="D59" s="24">
        <v>9.32</v>
      </c>
      <c r="E59" s="24">
        <v>9.18</v>
      </c>
      <c r="F59" s="24">
        <v>9.24</v>
      </c>
      <c r="G59" s="26">
        <v>9.34</v>
      </c>
    </row>
    <row r="60" spans="1:7">
      <c r="A60" s="25">
        <v>57</v>
      </c>
      <c r="B60" s="23" t="s">
        <v>71</v>
      </c>
      <c r="C60" s="24">
        <v>8.9700000000000006</v>
      </c>
      <c r="D60" s="24">
        <v>9.3699999999999992</v>
      </c>
      <c r="E60" s="24">
        <v>12.17</v>
      </c>
      <c r="F60" s="24">
        <v>8.6999999999999993</v>
      </c>
      <c r="G60" s="26">
        <v>10.55</v>
      </c>
    </row>
    <row r="61" spans="1:7">
      <c r="A61" s="25">
        <v>58</v>
      </c>
      <c r="B61" s="23" t="s">
        <v>72</v>
      </c>
      <c r="C61" s="24">
        <v>13.76</v>
      </c>
      <c r="D61" s="24">
        <v>12.48</v>
      </c>
      <c r="E61" s="24">
        <v>8.9600000000000009</v>
      </c>
      <c r="F61" s="24">
        <v>9.23</v>
      </c>
      <c r="G61" s="26">
        <v>9</v>
      </c>
    </row>
    <row r="62" spans="1:7">
      <c r="A62" s="25">
        <v>59</v>
      </c>
      <c r="B62" s="23" t="s">
        <v>73</v>
      </c>
      <c r="C62" s="24">
        <v>13.68</v>
      </c>
      <c r="D62" s="24">
        <v>13.68</v>
      </c>
      <c r="E62" s="24">
        <v>13.68</v>
      </c>
      <c r="F62" s="24">
        <v>13.68</v>
      </c>
      <c r="G62" s="26">
        <v>13.68</v>
      </c>
    </row>
    <row r="63" spans="1:7">
      <c r="A63" s="25">
        <v>60</v>
      </c>
      <c r="B63" s="23" t="s">
        <v>74</v>
      </c>
      <c r="C63" s="24">
        <v>10.83</v>
      </c>
      <c r="D63" s="24">
        <v>11.13</v>
      </c>
      <c r="E63" s="24">
        <v>11.13</v>
      </c>
      <c r="F63" s="24">
        <v>10.98</v>
      </c>
      <c r="G63" s="26">
        <v>11.03</v>
      </c>
    </row>
    <row r="64" spans="1:7">
      <c r="A64" s="25">
        <v>61</v>
      </c>
      <c r="B64" s="23" t="s">
        <v>75</v>
      </c>
      <c r="C64" s="24">
        <v>9.18</v>
      </c>
      <c r="D64" s="24">
        <v>9.18</v>
      </c>
      <c r="E64" s="24">
        <v>10.23</v>
      </c>
      <c r="F64" s="24">
        <v>9.18</v>
      </c>
      <c r="G64" s="26">
        <v>9.25</v>
      </c>
    </row>
    <row r="65" spans="1:7">
      <c r="A65" s="25">
        <v>62</v>
      </c>
      <c r="B65" s="23" t="s">
        <v>76</v>
      </c>
      <c r="C65" s="24">
        <v>10.5</v>
      </c>
      <c r="D65" s="24">
        <v>11.5</v>
      </c>
      <c r="E65" s="24">
        <v>16</v>
      </c>
      <c r="F65" s="24">
        <v>0</v>
      </c>
      <c r="G65" s="26">
        <v>10.5</v>
      </c>
    </row>
    <row r="66" spans="1:7">
      <c r="A66" s="25">
        <v>63</v>
      </c>
      <c r="B66" s="23" t="s">
        <v>77</v>
      </c>
      <c r="C66" s="24">
        <v>0</v>
      </c>
      <c r="D66" s="24">
        <v>10.039999999999999</v>
      </c>
      <c r="E66" s="24">
        <v>0</v>
      </c>
      <c r="F66" s="24">
        <v>10.039999999999999</v>
      </c>
      <c r="G66" s="26">
        <v>10.039999999999999</v>
      </c>
    </row>
    <row r="67" spans="1:7">
      <c r="A67" s="25">
        <v>64</v>
      </c>
      <c r="B67" s="23" t="s">
        <v>78</v>
      </c>
      <c r="C67" s="24">
        <v>11</v>
      </c>
      <c r="D67" s="24">
        <v>13</v>
      </c>
      <c r="E67" s="24">
        <v>15</v>
      </c>
      <c r="F67" s="24">
        <v>12</v>
      </c>
      <c r="G67" s="26">
        <v>13.5</v>
      </c>
    </row>
    <row r="68" spans="1:7">
      <c r="A68" s="25">
        <v>65</v>
      </c>
      <c r="B68" s="23" t="s">
        <v>79</v>
      </c>
      <c r="C68" s="24">
        <v>7.46</v>
      </c>
      <c r="D68" s="24">
        <v>7.94</v>
      </c>
      <c r="E68" s="24">
        <v>0</v>
      </c>
      <c r="F68" s="24">
        <v>7.91</v>
      </c>
      <c r="G68" s="26">
        <v>0</v>
      </c>
    </row>
    <row r="69" spans="1:7">
      <c r="A69" s="25">
        <v>66</v>
      </c>
      <c r="B69" s="23" t="s">
        <v>80</v>
      </c>
      <c r="C69" s="24">
        <v>10.25</v>
      </c>
      <c r="D69" s="24">
        <v>11.25</v>
      </c>
      <c r="E69" s="24">
        <v>0</v>
      </c>
      <c r="F69" s="24">
        <v>11.25</v>
      </c>
      <c r="G69" s="26">
        <v>11.25</v>
      </c>
    </row>
    <row r="70" spans="1:7">
      <c r="A70" s="25">
        <v>67</v>
      </c>
      <c r="B70" s="23" t="s">
        <v>81</v>
      </c>
      <c r="C70" s="24">
        <v>11.25</v>
      </c>
      <c r="D70" s="24">
        <v>11.5</v>
      </c>
      <c r="E70" s="24">
        <v>0</v>
      </c>
      <c r="F70" s="24">
        <v>10.5</v>
      </c>
      <c r="G70" s="26">
        <v>11.5</v>
      </c>
    </row>
    <row r="71" spans="1:7">
      <c r="A71" s="25">
        <v>68</v>
      </c>
      <c r="B71" s="23" t="s">
        <v>82</v>
      </c>
      <c r="C71" s="24">
        <v>9</v>
      </c>
      <c r="D71" s="24">
        <v>15</v>
      </c>
      <c r="E71" s="24">
        <v>0</v>
      </c>
      <c r="F71" s="24">
        <v>11.25</v>
      </c>
      <c r="G71" s="26">
        <v>12.25</v>
      </c>
    </row>
    <row r="72" spans="1:7">
      <c r="A72" s="25">
        <v>69</v>
      </c>
      <c r="B72" s="23" t="s">
        <v>131</v>
      </c>
      <c r="C72" s="24">
        <v>8.11</v>
      </c>
      <c r="D72" s="24">
        <v>12.4</v>
      </c>
      <c r="E72" s="24">
        <v>17.149999999999999</v>
      </c>
      <c r="F72" s="24">
        <v>0</v>
      </c>
      <c r="G72" s="26">
        <v>14.28</v>
      </c>
    </row>
    <row r="73" spans="1:7">
      <c r="A73" s="25">
        <v>70</v>
      </c>
      <c r="B73" s="23" t="s">
        <v>84</v>
      </c>
      <c r="C73" s="24">
        <v>11.5</v>
      </c>
      <c r="D73" s="24">
        <v>11.5</v>
      </c>
      <c r="E73" s="24">
        <v>0</v>
      </c>
      <c r="F73" s="24">
        <v>11.5</v>
      </c>
      <c r="G73" s="26">
        <v>12.25</v>
      </c>
    </row>
    <row r="74" spans="1:7">
      <c r="A74" s="25">
        <v>71</v>
      </c>
      <c r="B74" s="23" t="s">
        <v>85</v>
      </c>
      <c r="C74" s="24">
        <v>8.57</v>
      </c>
      <c r="D74" s="24">
        <v>9.39</v>
      </c>
      <c r="E74" s="24">
        <v>13.13</v>
      </c>
      <c r="F74" s="24">
        <v>9.2899999999999991</v>
      </c>
      <c r="G74" s="26">
        <v>9.36</v>
      </c>
    </row>
    <row r="75" spans="1:7">
      <c r="A75" s="25">
        <v>72</v>
      </c>
      <c r="B75" s="23" t="s">
        <v>86</v>
      </c>
      <c r="C75" s="24">
        <v>0</v>
      </c>
      <c r="D75" s="24">
        <v>11.4</v>
      </c>
      <c r="E75" s="24">
        <v>0</v>
      </c>
      <c r="F75" s="24">
        <v>9.19</v>
      </c>
      <c r="G75" s="26">
        <v>10.3</v>
      </c>
    </row>
    <row r="76" spans="1:7">
      <c r="A76" s="25">
        <v>73</v>
      </c>
      <c r="B76" s="23" t="s">
        <v>87</v>
      </c>
      <c r="C76" s="24">
        <v>9.5</v>
      </c>
      <c r="D76" s="24">
        <v>13</v>
      </c>
      <c r="E76" s="24">
        <v>0</v>
      </c>
      <c r="F76" s="24">
        <v>0</v>
      </c>
      <c r="G76" s="26">
        <v>0</v>
      </c>
    </row>
    <row r="77" spans="1:7">
      <c r="A77" s="25">
        <v>74</v>
      </c>
      <c r="B77" s="23" t="s">
        <v>88</v>
      </c>
      <c r="C77" s="24">
        <v>11.14</v>
      </c>
      <c r="D77" s="24">
        <v>11.14</v>
      </c>
      <c r="E77" s="24">
        <v>0</v>
      </c>
      <c r="F77" s="24">
        <v>10.89</v>
      </c>
      <c r="G77" s="26">
        <v>10.89</v>
      </c>
    </row>
    <row r="78" spans="1:7">
      <c r="A78" s="25">
        <v>75</v>
      </c>
      <c r="B78" s="23" t="s">
        <v>89</v>
      </c>
      <c r="C78" s="24">
        <v>8.5</v>
      </c>
      <c r="D78" s="24">
        <v>9</v>
      </c>
      <c r="E78" s="24">
        <v>9.75</v>
      </c>
      <c r="F78" s="24">
        <v>8.75</v>
      </c>
      <c r="G78" s="26">
        <v>10.5</v>
      </c>
    </row>
    <row r="79" spans="1:7">
      <c r="A79" s="25">
        <v>76</v>
      </c>
      <c r="B79" s="23" t="s">
        <v>90</v>
      </c>
      <c r="C79" s="24">
        <v>12.61</v>
      </c>
      <c r="D79" s="24">
        <v>12.51</v>
      </c>
      <c r="E79" s="24">
        <v>0</v>
      </c>
      <c r="F79" s="24">
        <v>12.41</v>
      </c>
      <c r="G79" s="26">
        <v>12.28</v>
      </c>
    </row>
    <row r="80" spans="1:7">
      <c r="A80" s="25">
        <v>77</v>
      </c>
      <c r="B80" s="23" t="s">
        <v>91</v>
      </c>
      <c r="C80" s="24">
        <v>13.17</v>
      </c>
      <c r="D80" s="24">
        <v>14.17</v>
      </c>
      <c r="E80" s="24">
        <v>14.17</v>
      </c>
      <c r="F80" s="24">
        <v>14.92</v>
      </c>
      <c r="G80" s="26">
        <v>14.92</v>
      </c>
    </row>
    <row r="81" spans="1:7">
      <c r="A81" s="25">
        <v>78</v>
      </c>
      <c r="B81" s="23" t="s">
        <v>92</v>
      </c>
      <c r="C81" s="24">
        <v>13.01</v>
      </c>
      <c r="D81" s="24">
        <v>13.01</v>
      </c>
      <c r="E81" s="24">
        <v>13.01</v>
      </c>
      <c r="F81" s="24">
        <v>13.01</v>
      </c>
      <c r="G81" s="26">
        <v>13.01</v>
      </c>
    </row>
    <row r="82" spans="1:7">
      <c r="A82" s="25">
        <v>79</v>
      </c>
      <c r="B82" s="23" t="s">
        <v>93</v>
      </c>
      <c r="C82" s="24">
        <v>10.93</v>
      </c>
      <c r="D82" s="24">
        <v>12.98</v>
      </c>
      <c r="E82" s="24">
        <v>0</v>
      </c>
      <c r="F82" s="24">
        <v>12.12</v>
      </c>
      <c r="G82" s="26">
        <v>15.39</v>
      </c>
    </row>
    <row r="83" spans="1:7">
      <c r="A83" s="25">
        <v>80</v>
      </c>
      <c r="B83" s="23" t="s">
        <v>94</v>
      </c>
      <c r="C83" s="24">
        <v>12.5</v>
      </c>
      <c r="D83" s="24">
        <v>13.5</v>
      </c>
      <c r="E83" s="24">
        <v>0</v>
      </c>
      <c r="F83" s="24">
        <v>0</v>
      </c>
      <c r="G83" s="26">
        <v>0</v>
      </c>
    </row>
    <row r="84" spans="1:7">
      <c r="A84" s="25">
        <v>81</v>
      </c>
      <c r="B84" s="23" t="s">
        <v>95</v>
      </c>
      <c r="C84" s="24">
        <v>10.29</v>
      </c>
      <c r="D84" s="24">
        <v>10.29</v>
      </c>
      <c r="E84" s="24">
        <v>10.29</v>
      </c>
      <c r="F84" s="24">
        <v>10.29</v>
      </c>
      <c r="G84" s="26">
        <v>10.29</v>
      </c>
    </row>
    <row r="85" spans="1:7">
      <c r="A85" s="25">
        <v>82</v>
      </c>
      <c r="B85" s="23" t="s">
        <v>96</v>
      </c>
      <c r="C85" s="24">
        <v>0</v>
      </c>
      <c r="D85" s="24">
        <v>11.75</v>
      </c>
      <c r="E85" s="24">
        <v>15</v>
      </c>
      <c r="F85" s="24">
        <v>9.75</v>
      </c>
      <c r="G85" s="26">
        <v>0</v>
      </c>
    </row>
    <row r="86" spans="1:7">
      <c r="A86" s="25">
        <v>83</v>
      </c>
      <c r="B86" s="23" t="s">
        <v>97</v>
      </c>
      <c r="C86" s="24">
        <v>12.95</v>
      </c>
      <c r="D86" s="24">
        <v>12.95</v>
      </c>
      <c r="E86" s="24">
        <v>14.95</v>
      </c>
      <c r="F86" s="24">
        <v>12.95</v>
      </c>
      <c r="G86" s="26">
        <v>14.45</v>
      </c>
    </row>
    <row r="87" spans="1:7">
      <c r="A87" s="25">
        <v>84</v>
      </c>
      <c r="B87" s="23" t="s">
        <v>98</v>
      </c>
      <c r="C87" s="24">
        <v>12.07</v>
      </c>
      <c r="D87" s="24">
        <v>12.32</v>
      </c>
      <c r="E87" s="24">
        <v>12.82</v>
      </c>
      <c r="F87" s="24">
        <v>12.17</v>
      </c>
      <c r="G87" s="26">
        <v>12.57</v>
      </c>
    </row>
    <row r="88" spans="1:7">
      <c r="A88" s="25">
        <v>85</v>
      </c>
      <c r="B88" s="23" t="s">
        <v>99</v>
      </c>
      <c r="C88" s="24">
        <v>14.5</v>
      </c>
      <c r="D88" s="24">
        <v>14.75</v>
      </c>
      <c r="E88" s="24">
        <v>17</v>
      </c>
      <c r="F88" s="24">
        <v>16.5</v>
      </c>
      <c r="G88" s="26">
        <v>15.75</v>
      </c>
    </row>
    <row r="89" spans="1:7">
      <c r="A89" s="25">
        <v>86</v>
      </c>
      <c r="B89" s="34" t="s">
        <v>100</v>
      </c>
      <c r="C89" s="35">
        <v>12.17</v>
      </c>
      <c r="D89" s="35">
        <v>12.17</v>
      </c>
      <c r="E89" s="35">
        <v>0</v>
      </c>
      <c r="F89" s="35">
        <v>12.17</v>
      </c>
      <c r="G89" s="36">
        <v>12.17</v>
      </c>
    </row>
    <row r="90" spans="1:7">
      <c r="A90" s="25">
        <v>87</v>
      </c>
      <c r="B90" s="23" t="s">
        <v>101</v>
      </c>
      <c r="C90" s="24">
        <v>10</v>
      </c>
      <c r="D90" s="24">
        <v>11.25</v>
      </c>
      <c r="E90" s="24">
        <v>17</v>
      </c>
      <c r="F90" s="24">
        <v>13</v>
      </c>
      <c r="G90" s="26">
        <v>13</v>
      </c>
    </row>
    <row r="91" spans="1:7">
      <c r="A91" s="25">
        <v>88</v>
      </c>
      <c r="B91" s="23" t="s">
        <v>102</v>
      </c>
      <c r="C91" s="24">
        <v>11.63</v>
      </c>
      <c r="D91" s="24">
        <v>12.13</v>
      </c>
      <c r="E91" s="24">
        <v>12.63</v>
      </c>
      <c r="F91" s="24">
        <v>12.63</v>
      </c>
      <c r="G91" s="26">
        <v>12.63</v>
      </c>
    </row>
    <row r="92" spans="1:7">
      <c r="A92" s="25">
        <v>89</v>
      </c>
      <c r="B92" s="23" t="s">
        <v>103</v>
      </c>
      <c r="C92" s="24">
        <v>15.34</v>
      </c>
      <c r="D92" s="24">
        <v>15.34</v>
      </c>
      <c r="E92" s="24">
        <v>15.34</v>
      </c>
      <c r="F92" s="24">
        <v>15.34</v>
      </c>
      <c r="G92" s="26">
        <v>15.34</v>
      </c>
    </row>
    <row r="93" spans="1:7">
      <c r="A93" s="25">
        <v>90</v>
      </c>
      <c r="B93" s="23" t="s">
        <v>104</v>
      </c>
      <c r="C93" s="24">
        <v>10</v>
      </c>
      <c r="D93" s="24">
        <v>11</v>
      </c>
      <c r="E93" s="24">
        <v>0</v>
      </c>
      <c r="F93" s="24">
        <v>10</v>
      </c>
      <c r="G93" s="26">
        <v>11</v>
      </c>
    </row>
    <row r="94" spans="1:7">
      <c r="A94" s="25">
        <v>91</v>
      </c>
      <c r="B94" s="23" t="s">
        <v>105</v>
      </c>
      <c r="C94" s="24">
        <v>10.97</v>
      </c>
      <c r="D94" s="24">
        <v>11.65</v>
      </c>
      <c r="E94" s="24">
        <v>12.65</v>
      </c>
      <c r="F94" s="24">
        <v>11.15</v>
      </c>
      <c r="G94" s="26">
        <v>11.15</v>
      </c>
    </row>
    <row r="95" spans="1:7">
      <c r="A95" s="25">
        <v>92</v>
      </c>
      <c r="B95" s="23" t="s">
        <v>106</v>
      </c>
      <c r="C95" s="24">
        <v>11.4</v>
      </c>
      <c r="D95" s="24">
        <v>11.9</v>
      </c>
      <c r="E95" s="24">
        <v>12.4</v>
      </c>
      <c r="F95" s="24">
        <v>11.4</v>
      </c>
      <c r="G95" s="26">
        <v>11.9</v>
      </c>
    </row>
    <row r="96" spans="1:7">
      <c r="A96" s="25">
        <v>93</v>
      </c>
      <c r="B96" s="23" t="s">
        <v>107</v>
      </c>
      <c r="C96" s="24">
        <v>11.28</v>
      </c>
      <c r="D96" s="24">
        <v>11.28</v>
      </c>
      <c r="E96" s="24">
        <v>12.28</v>
      </c>
      <c r="F96" s="24">
        <v>11.28</v>
      </c>
      <c r="G96" s="26">
        <v>11.28</v>
      </c>
    </row>
    <row r="97" spans="1:7">
      <c r="A97" s="25">
        <v>94</v>
      </c>
      <c r="B97" s="23" t="s">
        <v>108</v>
      </c>
      <c r="C97" s="24">
        <v>0</v>
      </c>
      <c r="D97" s="24">
        <v>12.45</v>
      </c>
      <c r="E97" s="24">
        <v>15.69</v>
      </c>
      <c r="F97" s="24">
        <v>0</v>
      </c>
      <c r="G97" s="26">
        <v>13.13</v>
      </c>
    </row>
    <row r="98" spans="1:7">
      <c r="A98" s="25">
        <v>95</v>
      </c>
      <c r="B98" s="23" t="s">
        <v>109</v>
      </c>
      <c r="C98" s="42">
        <v>11.46</v>
      </c>
      <c r="D98" s="24">
        <v>12.55</v>
      </c>
      <c r="E98" s="24">
        <v>0</v>
      </c>
      <c r="F98" s="24">
        <v>12.37</v>
      </c>
      <c r="G98" s="26">
        <v>13.87</v>
      </c>
    </row>
    <row r="99" spans="1:7">
      <c r="A99" s="25">
        <v>96</v>
      </c>
      <c r="B99" s="23" t="s">
        <v>110</v>
      </c>
      <c r="C99" s="24">
        <v>11.37</v>
      </c>
      <c r="D99" s="24">
        <v>12.67</v>
      </c>
      <c r="E99" s="24">
        <v>12.67</v>
      </c>
      <c r="F99" s="24">
        <v>12.67</v>
      </c>
      <c r="G99" s="26">
        <v>12.67</v>
      </c>
    </row>
    <row r="100" spans="1:7">
      <c r="A100" s="25">
        <v>97</v>
      </c>
      <c r="B100" s="23" t="s">
        <v>111</v>
      </c>
      <c r="C100" s="24">
        <v>12.67</v>
      </c>
      <c r="D100" s="24">
        <v>12.95</v>
      </c>
      <c r="E100" s="24">
        <v>14.95</v>
      </c>
      <c r="F100" s="24">
        <v>12.45</v>
      </c>
      <c r="G100" s="26">
        <v>12.45</v>
      </c>
    </row>
    <row r="101" spans="1:7">
      <c r="A101" s="25">
        <v>98</v>
      </c>
      <c r="B101" s="23" t="s">
        <v>112</v>
      </c>
      <c r="C101" s="24">
        <v>12.45</v>
      </c>
      <c r="D101" s="24">
        <v>9.9</v>
      </c>
      <c r="E101" s="24">
        <v>0</v>
      </c>
      <c r="F101" s="24">
        <v>9.9</v>
      </c>
      <c r="G101" s="26">
        <v>0</v>
      </c>
    </row>
    <row r="102" spans="1:7" ht="14.5" thickBot="1">
      <c r="A102" s="25">
        <v>99</v>
      </c>
      <c r="B102" s="28" t="s">
        <v>113</v>
      </c>
      <c r="C102" s="24">
        <v>10.01</v>
      </c>
      <c r="D102" s="29">
        <v>11</v>
      </c>
      <c r="E102" s="29">
        <v>0</v>
      </c>
      <c r="F102" s="29">
        <v>12</v>
      </c>
      <c r="G102" s="30">
        <v>12.5</v>
      </c>
    </row>
    <row r="103" spans="1:7" ht="14.5" thickBot="1">
      <c r="C103" s="105">
        <f>AVERAGE(C4:C57,C59:C65,C67:C74,C76:C84,C86:C96,C98:C102)</f>
        <v>10.174468085106382</v>
      </c>
      <c r="D103" s="29">
        <f>AVERAGE(D4:D15,D18:D19,D22,D26,D30:D102)</f>
        <v>10.942921348314606</v>
      </c>
      <c r="E103" s="29">
        <f>AVERAGE(E4:E5,E7,E10:E11,E19,E26,E31,E34:E57,E59:E65,E67,E72,E74,E78,E80:E81,E84:E88,E90:E92,E94:E97,E99:E100)</f>
        <v>13.090338983050851</v>
      </c>
      <c r="F103" s="29">
        <f>AVERAGE(F4:F14,F18:F19,F22,F25:F26,F31:F45,F47:F64,F66:F71,F73:F75,F77:F82,F84:F96,F98:F102)</f>
        <v>10.747804878048779</v>
      </c>
      <c r="G103" s="29">
        <f>AVERAGE(G4:G12,G14,G18:G19,G26,G31,G33:G67,G69:G75,G77:G82,G84,G86:G100,G102)</f>
        <v>11.593417721518984</v>
      </c>
    </row>
    <row r="104" spans="1:7">
      <c r="C104" s="42"/>
      <c r="D104" s="42"/>
      <c r="E104" s="42"/>
      <c r="F104" s="42"/>
      <c r="G104" s="42"/>
    </row>
    <row r="105" spans="1:7">
      <c r="C105" s="41"/>
      <c r="D105" s="41"/>
      <c r="E105" s="41"/>
      <c r="F105" s="41"/>
      <c r="G105" s="41"/>
    </row>
  </sheetData>
  <sortState ref="B4:G102">
    <sortCondition ref="B4"/>
  </sortState>
  <mergeCells count="2">
    <mergeCell ref="A1:G1"/>
    <mergeCell ref="C2:G2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  <customProperties>
    <customPr name="EpmWorksheetKeyString_GUID" r:id="rId2"/>
  </customPropertie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5"/>
  <sheetViews>
    <sheetView topLeftCell="A88" zoomScale="106" zoomScaleNormal="106" zoomScaleSheetLayoutView="130" workbookViewId="0">
      <selection activeCell="D84" sqref="D84"/>
    </sheetView>
  </sheetViews>
  <sheetFormatPr defaultColWidth="9.09765625" defaultRowHeight="14"/>
  <cols>
    <col min="1" max="1" width="6.09765625" style="1" customWidth="1"/>
    <col min="2" max="2" width="53.59765625" style="1" customWidth="1"/>
    <col min="3" max="3" width="12" style="81" customWidth="1"/>
    <col min="4" max="4" width="9.09765625" style="81" customWidth="1"/>
    <col min="5" max="5" width="8.8984375" style="81" customWidth="1"/>
    <col min="6" max="6" width="8.3984375" style="81" customWidth="1"/>
    <col min="7" max="7" width="9.59765625" style="81" customWidth="1"/>
    <col min="8" max="16384" width="9.09765625" style="32"/>
  </cols>
  <sheetData>
    <row r="1" spans="1:7">
      <c r="A1" s="476" t="s">
        <v>134</v>
      </c>
      <c r="B1" s="476"/>
      <c r="C1" s="476"/>
      <c r="D1" s="476"/>
      <c r="E1" s="476"/>
      <c r="F1" s="476"/>
      <c r="G1" s="476"/>
    </row>
    <row r="2" spans="1:7" ht="14.5" thickBot="1">
      <c r="C2" s="478" t="s">
        <v>135</v>
      </c>
      <c r="D2" s="479"/>
      <c r="E2" s="479"/>
      <c r="F2" s="479"/>
      <c r="G2" s="479"/>
    </row>
    <row r="3" spans="1:7" ht="34.5" customHeight="1">
      <c r="A3" s="38" t="s">
        <v>1</v>
      </c>
      <c r="B3" s="39" t="s">
        <v>4</v>
      </c>
      <c r="C3" s="39" t="s">
        <v>5</v>
      </c>
      <c r="D3" s="39" t="s">
        <v>6</v>
      </c>
      <c r="E3" s="39" t="s">
        <v>7</v>
      </c>
      <c r="F3" s="39" t="s">
        <v>8</v>
      </c>
      <c r="G3" s="40" t="s">
        <v>9</v>
      </c>
    </row>
    <row r="4" spans="1:7">
      <c r="A4" s="25">
        <v>1</v>
      </c>
      <c r="B4" s="23" t="s">
        <v>12</v>
      </c>
      <c r="C4" s="74">
        <v>9.9499999999999993</v>
      </c>
      <c r="D4" s="74">
        <v>9.9499999999999993</v>
      </c>
      <c r="E4" s="74">
        <v>17.5</v>
      </c>
      <c r="F4" s="74">
        <v>9.98</v>
      </c>
      <c r="G4" s="75">
        <v>12.5</v>
      </c>
    </row>
    <row r="5" spans="1:7">
      <c r="A5" s="25">
        <v>2</v>
      </c>
      <c r="B5" s="23" t="s">
        <v>13</v>
      </c>
      <c r="C5" s="74">
        <v>9.9499999999999993</v>
      </c>
      <c r="D5" s="74">
        <v>9.9499999999999993</v>
      </c>
      <c r="E5" s="74">
        <v>17.75</v>
      </c>
      <c r="F5" s="74">
        <v>10.25</v>
      </c>
      <c r="G5" s="75">
        <v>12</v>
      </c>
    </row>
    <row r="6" spans="1:7">
      <c r="A6" s="25">
        <v>3</v>
      </c>
      <c r="B6" s="23" t="s">
        <v>14</v>
      </c>
      <c r="C6" s="74">
        <v>9.9499999999999993</v>
      </c>
      <c r="D6" s="74">
        <v>9.9499999999999993</v>
      </c>
      <c r="E6" s="74">
        <v>0</v>
      </c>
      <c r="F6" s="74">
        <v>10.5</v>
      </c>
      <c r="G6" s="75">
        <v>12.5</v>
      </c>
    </row>
    <row r="7" spans="1:7">
      <c r="A7" s="25">
        <v>4</v>
      </c>
      <c r="B7" s="23" t="s">
        <v>15</v>
      </c>
      <c r="C7" s="74">
        <v>10</v>
      </c>
      <c r="D7" s="74">
        <v>10.5</v>
      </c>
      <c r="E7" s="74">
        <v>17</v>
      </c>
      <c r="F7" s="74">
        <v>10.25</v>
      </c>
      <c r="G7" s="75">
        <v>12</v>
      </c>
    </row>
    <row r="8" spans="1:7">
      <c r="A8" s="25">
        <v>5</v>
      </c>
      <c r="B8" s="23" t="s">
        <v>16</v>
      </c>
      <c r="C8" s="74">
        <v>10</v>
      </c>
      <c r="D8" s="74">
        <v>10.25</v>
      </c>
      <c r="E8" s="74">
        <v>0</v>
      </c>
      <c r="F8" s="74">
        <v>10.25</v>
      </c>
      <c r="G8" s="75">
        <v>10.25</v>
      </c>
    </row>
    <row r="9" spans="1:7">
      <c r="A9" s="25">
        <v>6</v>
      </c>
      <c r="B9" s="23" t="s">
        <v>17</v>
      </c>
      <c r="C9" s="74">
        <v>9.75</v>
      </c>
      <c r="D9" s="74">
        <v>9.9</v>
      </c>
      <c r="E9" s="74">
        <v>0</v>
      </c>
      <c r="F9" s="74">
        <v>9.9</v>
      </c>
      <c r="G9" s="75">
        <v>8.98</v>
      </c>
    </row>
    <row r="10" spans="1:7">
      <c r="A10" s="25">
        <v>7</v>
      </c>
      <c r="B10" s="23" t="s">
        <v>18</v>
      </c>
      <c r="C10" s="74">
        <v>0.1</v>
      </c>
      <c r="D10" s="74">
        <v>0.11</v>
      </c>
      <c r="E10" s="74">
        <v>0.18</v>
      </c>
      <c r="F10" s="74">
        <v>0.1</v>
      </c>
      <c r="G10" s="75">
        <v>0.1</v>
      </c>
    </row>
    <row r="11" spans="1:7">
      <c r="A11" s="25">
        <v>8</v>
      </c>
      <c r="B11" s="23" t="s">
        <v>19</v>
      </c>
      <c r="C11" s="74">
        <v>10.65</v>
      </c>
      <c r="D11" s="74">
        <v>10.73</v>
      </c>
      <c r="E11" s="74">
        <v>18</v>
      </c>
      <c r="F11" s="74">
        <v>10.67</v>
      </c>
      <c r="G11" s="75">
        <v>10.67</v>
      </c>
    </row>
    <row r="12" spans="1:7">
      <c r="A12" s="25">
        <v>9</v>
      </c>
      <c r="B12" s="23" t="s">
        <v>20</v>
      </c>
      <c r="C12" s="74">
        <v>9.6</v>
      </c>
      <c r="D12" s="74">
        <v>10.4</v>
      </c>
      <c r="E12" s="74">
        <v>0</v>
      </c>
      <c r="F12" s="74">
        <v>9.9</v>
      </c>
      <c r="G12" s="75">
        <v>10.25</v>
      </c>
    </row>
    <row r="13" spans="1:7">
      <c r="A13" s="25">
        <v>10</v>
      </c>
      <c r="B13" s="23" t="s">
        <v>21</v>
      </c>
      <c r="C13" s="74">
        <v>10.5</v>
      </c>
      <c r="D13" s="74">
        <v>11</v>
      </c>
      <c r="E13" s="74">
        <v>0</v>
      </c>
      <c r="F13" s="74">
        <v>10.5</v>
      </c>
      <c r="G13" s="75">
        <v>0</v>
      </c>
    </row>
    <row r="14" spans="1:7">
      <c r="A14" s="25">
        <v>11</v>
      </c>
      <c r="B14" s="23" t="s">
        <v>22</v>
      </c>
      <c r="C14" s="74">
        <v>10.5</v>
      </c>
      <c r="D14" s="74">
        <v>11.5</v>
      </c>
      <c r="E14" s="74">
        <v>0</v>
      </c>
      <c r="F14" s="74">
        <v>10.199999999999999</v>
      </c>
      <c r="G14" s="75">
        <v>10.75</v>
      </c>
    </row>
    <row r="15" spans="1:7">
      <c r="A15" s="25">
        <v>12</v>
      </c>
      <c r="B15" s="23" t="s">
        <v>23</v>
      </c>
      <c r="C15" s="74">
        <v>8</v>
      </c>
      <c r="D15" s="74">
        <v>8.25</v>
      </c>
      <c r="E15" s="74">
        <v>0</v>
      </c>
      <c r="F15" s="74">
        <v>0</v>
      </c>
      <c r="G15" s="75">
        <v>0</v>
      </c>
    </row>
    <row r="16" spans="1:7">
      <c r="A16" s="25">
        <v>13</v>
      </c>
      <c r="B16" s="23" t="s">
        <v>24</v>
      </c>
      <c r="C16" s="74">
        <v>7.88</v>
      </c>
      <c r="D16" s="74">
        <v>0</v>
      </c>
      <c r="E16" s="74">
        <v>0</v>
      </c>
      <c r="F16" s="74">
        <v>0</v>
      </c>
      <c r="G16" s="75">
        <v>0</v>
      </c>
    </row>
    <row r="17" spans="1:15">
      <c r="A17" s="25">
        <v>14</v>
      </c>
      <c r="B17" s="23" t="s">
        <v>25</v>
      </c>
      <c r="C17" s="74">
        <v>8</v>
      </c>
      <c r="D17" s="74">
        <v>0</v>
      </c>
      <c r="E17" s="74">
        <v>0</v>
      </c>
      <c r="F17" s="74">
        <v>0</v>
      </c>
      <c r="G17" s="75">
        <v>0</v>
      </c>
    </row>
    <row r="18" spans="1:15" ht="23.5">
      <c r="A18" s="25">
        <v>15</v>
      </c>
      <c r="B18" s="23" t="s">
        <v>26</v>
      </c>
      <c r="C18" s="74">
        <v>11.2</v>
      </c>
      <c r="D18" s="74">
        <v>11.2</v>
      </c>
      <c r="E18" s="74">
        <v>0</v>
      </c>
      <c r="F18" s="74">
        <v>11.2</v>
      </c>
      <c r="G18" s="75">
        <v>11.2</v>
      </c>
    </row>
    <row r="19" spans="1:15">
      <c r="A19" s="25">
        <v>16</v>
      </c>
      <c r="B19" s="23" t="s">
        <v>27</v>
      </c>
      <c r="C19" s="74">
        <v>13.44</v>
      </c>
      <c r="D19" s="74">
        <v>13.44</v>
      </c>
      <c r="E19" s="74">
        <v>17.79</v>
      </c>
      <c r="F19" s="74">
        <v>13.44</v>
      </c>
      <c r="G19" s="75">
        <v>13.44</v>
      </c>
    </row>
    <row r="20" spans="1:15">
      <c r="A20" s="25">
        <v>17</v>
      </c>
      <c r="B20" s="23" t="s">
        <v>28</v>
      </c>
      <c r="C20" s="74">
        <v>10.66</v>
      </c>
      <c r="D20" s="74">
        <v>0</v>
      </c>
      <c r="E20" s="74">
        <v>0</v>
      </c>
      <c r="F20" s="74">
        <v>0</v>
      </c>
      <c r="G20" s="75">
        <v>0</v>
      </c>
    </row>
    <row r="21" spans="1:15">
      <c r="A21" s="25">
        <v>18</v>
      </c>
      <c r="B21" s="23" t="s">
        <v>30</v>
      </c>
      <c r="C21" s="74">
        <v>8.25</v>
      </c>
      <c r="D21" s="74">
        <v>0</v>
      </c>
      <c r="E21" s="74">
        <v>0</v>
      </c>
      <c r="F21" s="74">
        <v>0</v>
      </c>
      <c r="G21" s="75">
        <v>0</v>
      </c>
    </row>
    <row r="22" spans="1:15">
      <c r="A22" s="25">
        <v>19</v>
      </c>
      <c r="B22" s="23" t="s">
        <v>32</v>
      </c>
      <c r="C22" s="74">
        <v>9.64</v>
      </c>
      <c r="D22" s="74">
        <v>11.23</v>
      </c>
      <c r="E22" s="74">
        <v>0</v>
      </c>
      <c r="F22" s="74">
        <v>10.84</v>
      </c>
      <c r="G22" s="75">
        <v>0</v>
      </c>
    </row>
    <row r="23" spans="1:15">
      <c r="A23" s="25">
        <v>20</v>
      </c>
      <c r="B23" s="23" t="s">
        <v>33</v>
      </c>
      <c r="C23" s="74">
        <v>8.3800000000000008</v>
      </c>
      <c r="D23" s="74">
        <v>0</v>
      </c>
      <c r="E23" s="74">
        <v>0</v>
      </c>
      <c r="F23" s="74">
        <v>0</v>
      </c>
      <c r="G23" s="75">
        <v>0</v>
      </c>
    </row>
    <row r="24" spans="1:15">
      <c r="A24" s="25">
        <v>21</v>
      </c>
      <c r="B24" s="23" t="s">
        <v>34</v>
      </c>
      <c r="C24" s="74">
        <v>8.3000000000000007</v>
      </c>
      <c r="D24" s="74">
        <v>0</v>
      </c>
      <c r="E24" s="74">
        <v>0</v>
      </c>
      <c r="F24" s="74">
        <v>0</v>
      </c>
      <c r="G24" s="75">
        <v>0</v>
      </c>
    </row>
    <row r="25" spans="1:15">
      <c r="A25" s="25">
        <v>22</v>
      </c>
      <c r="B25" s="23" t="s">
        <v>35</v>
      </c>
      <c r="C25" s="74">
        <v>9.76</v>
      </c>
      <c r="D25" s="74">
        <v>0</v>
      </c>
      <c r="E25" s="74">
        <v>0</v>
      </c>
      <c r="F25" s="74">
        <v>10.199999999999999</v>
      </c>
      <c r="G25" s="75">
        <v>0</v>
      </c>
    </row>
    <row r="26" spans="1:15">
      <c r="A26" s="25">
        <v>23</v>
      </c>
      <c r="B26" s="23" t="s">
        <v>36</v>
      </c>
      <c r="C26" s="74">
        <v>14.45</v>
      </c>
      <c r="D26" s="74">
        <v>13.45</v>
      </c>
      <c r="E26" s="74">
        <v>13.45</v>
      </c>
      <c r="F26" s="74">
        <v>13.45</v>
      </c>
      <c r="G26" s="75">
        <v>13.45</v>
      </c>
    </row>
    <row r="27" spans="1:15">
      <c r="A27" s="25">
        <v>24</v>
      </c>
      <c r="B27" s="23" t="s">
        <v>37</v>
      </c>
      <c r="C27" s="74">
        <v>8.32</v>
      </c>
      <c r="D27" s="74">
        <v>0</v>
      </c>
      <c r="E27" s="74">
        <v>0</v>
      </c>
      <c r="F27" s="74">
        <v>0</v>
      </c>
      <c r="G27" s="75">
        <v>0</v>
      </c>
    </row>
    <row r="28" spans="1:15">
      <c r="A28" s="25">
        <v>25</v>
      </c>
      <c r="B28" s="23" t="s">
        <v>38</v>
      </c>
      <c r="C28" s="74">
        <v>9.08</v>
      </c>
      <c r="D28" s="74">
        <v>0</v>
      </c>
      <c r="E28" s="74">
        <v>0</v>
      </c>
      <c r="F28" s="74">
        <v>0</v>
      </c>
      <c r="G28" s="75">
        <v>0</v>
      </c>
    </row>
    <row r="29" spans="1:15">
      <c r="A29" s="25">
        <v>26</v>
      </c>
      <c r="B29" s="23" t="s">
        <v>39</v>
      </c>
      <c r="C29" s="108">
        <v>8.7493539136855336</v>
      </c>
      <c r="D29" s="106">
        <v>0</v>
      </c>
      <c r="E29" s="106">
        <v>0</v>
      </c>
      <c r="F29" s="106">
        <v>0</v>
      </c>
      <c r="G29" s="109">
        <v>0</v>
      </c>
    </row>
    <row r="30" spans="1:15">
      <c r="A30" s="25">
        <v>27</v>
      </c>
      <c r="B30" s="23" t="s">
        <v>40</v>
      </c>
      <c r="C30" s="74">
        <v>6.69</v>
      </c>
      <c r="D30" s="74">
        <v>6.69</v>
      </c>
      <c r="E30" s="74">
        <v>0</v>
      </c>
      <c r="F30" s="74">
        <v>0</v>
      </c>
      <c r="G30" s="75">
        <v>0</v>
      </c>
    </row>
    <row r="31" spans="1:15">
      <c r="A31" s="25">
        <v>28</v>
      </c>
      <c r="B31" s="23" t="s">
        <v>41</v>
      </c>
      <c r="C31" s="74">
        <v>10.27</v>
      </c>
      <c r="D31" s="74">
        <v>10.52</v>
      </c>
      <c r="E31" s="74">
        <v>15.5</v>
      </c>
      <c r="F31" s="74">
        <v>9.9700000000000006</v>
      </c>
      <c r="G31" s="75">
        <v>14.53</v>
      </c>
    </row>
    <row r="32" spans="1:15" ht="14.5">
      <c r="A32" s="25">
        <v>29</v>
      </c>
      <c r="B32" s="23" t="s">
        <v>42</v>
      </c>
      <c r="C32" s="74">
        <v>10.83</v>
      </c>
      <c r="D32" s="74">
        <v>11.33</v>
      </c>
      <c r="E32" s="74">
        <v>0</v>
      </c>
      <c r="F32" s="74">
        <v>11.26</v>
      </c>
      <c r="G32" s="75">
        <v>0</v>
      </c>
      <c r="H32" s="72"/>
      <c r="I32" s="49"/>
      <c r="J32" s="49"/>
      <c r="K32" s="480"/>
      <c r="L32" s="481"/>
      <c r="M32" s="481"/>
      <c r="N32" s="481"/>
      <c r="O32" s="482"/>
    </row>
    <row r="33" spans="1:11">
      <c r="A33" s="25">
        <v>30</v>
      </c>
      <c r="B33" s="23" t="s">
        <v>43</v>
      </c>
      <c r="C33" s="74">
        <v>11.25</v>
      </c>
      <c r="D33" s="74">
        <v>13</v>
      </c>
      <c r="E33" s="74">
        <v>0</v>
      </c>
      <c r="F33" s="74">
        <v>13</v>
      </c>
      <c r="G33" s="75">
        <v>14</v>
      </c>
    </row>
    <row r="34" spans="1:11" ht="14.5">
      <c r="A34" s="25">
        <v>31</v>
      </c>
      <c r="B34" s="23" t="s">
        <v>44</v>
      </c>
      <c r="C34" s="110">
        <v>10.15</v>
      </c>
      <c r="D34" s="110">
        <v>10.65</v>
      </c>
      <c r="E34" s="110">
        <v>21</v>
      </c>
      <c r="F34" s="110">
        <v>13</v>
      </c>
      <c r="G34" s="111">
        <v>12</v>
      </c>
      <c r="H34" s="51"/>
      <c r="I34" s="51"/>
      <c r="J34" s="52"/>
      <c r="K34" s="50"/>
    </row>
    <row r="35" spans="1:11">
      <c r="A35" s="25">
        <v>32</v>
      </c>
      <c r="B35" s="23" t="s">
        <v>45</v>
      </c>
      <c r="C35" s="74">
        <v>10.6</v>
      </c>
      <c r="D35" s="74">
        <v>12.2</v>
      </c>
      <c r="E35" s="74">
        <v>14.2</v>
      </c>
      <c r="F35" s="74">
        <v>11.9</v>
      </c>
      <c r="G35" s="75">
        <v>12</v>
      </c>
    </row>
    <row r="36" spans="1:11">
      <c r="A36" s="25">
        <v>33</v>
      </c>
      <c r="B36" s="23" t="s">
        <v>46</v>
      </c>
      <c r="C36" s="74">
        <v>8.7799999999999994</v>
      </c>
      <c r="D36" s="74">
        <v>10.26</v>
      </c>
      <c r="E36" s="74">
        <v>13.22</v>
      </c>
      <c r="F36" s="74">
        <v>10.39</v>
      </c>
      <c r="G36" s="75">
        <v>10.199999999999999</v>
      </c>
    </row>
    <row r="37" spans="1:11">
      <c r="A37" s="25">
        <v>34</v>
      </c>
      <c r="B37" s="23" t="s">
        <v>47</v>
      </c>
      <c r="C37" s="74">
        <v>10</v>
      </c>
      <c r="D37" s="74">
        <v>10.25</v>
      </c>
      <c r="E37" s="74">
        <v>14.5</v>
      </c>
      <c r="F37" s="74">
        <v>10.5</v>
      </c>
      <c r="G37" s="75">
        <v>11</v>
      </c>
    </row>
    <row r="38" spans="1:11">
      <c r="A38" s="25">
        <v>35</v>
      </c>
      <c r="B38" s="23" t="s">
        <v>48</v>
      </c>
      <c r="C38" s="74">
        <v>6.88</v>
      </c>
      <c r="D38" s="74">
        <v>7</v>
      </c>
      <c r="E38" s="74">
        <v>6.46</v>
      </c>
      <c r="F38" s="74">
        <v>6.43</v>
      </c>
      <c r="G38" s="75">
        <v>7.53</v>
      </c>
    </row>
    <row r="39" spans="1:11">
      <c r="A39" s="25">
        <v>36</v>
      </c>
      <c r="B39" s="23" t="s">
        <v>49</v>
      </c>
      <c r="C39" s="74">
        <v>9.7100000000000009</v>
      </c>
      <c r="D39" s="74">
        <v>12.33</v>
      </c>
      <c r="E39" s="74">
        <v>12.68</v>
      </c>
      <c r="F39" s="74">
        <v>11.26</v>
      </c>
      <c r="G39" s="75">
        <v>11.75</v>
      </c>
    </row>
    <row r="40" spans="1:11">
      <c r="A40" s="25">
        <v>37</v>
      </c>
      <c r="B40" s="23" t="s">
        <v>50</v>
      </c>
      <c r="C40" s="74">
        <v>6.93</v>
      </c>
      <c r="D40" s="74">
        <v>7.75</v>
      </c>
      <c r="E40" s="74">
        <v>11.01</v>
      </c>
      <c r="F40" s="74">
        <v>6.98</v>
      </c>
      <c r="G40" s="75">
        <v>8.17</v>
      </c>
    </row>
    <row r="41" spans="1:11">
      <c r="A41" s="25">
        <v>38</v>
      </c>
      <c r="B41" s="23" t="s">
        <v>51</v>
      </c>
      <c r="C41" s="74">
        <v>8.27</v>
      </c>
      <c r="D41" s="74">
        <v>8.23</v>
      </c>
      <c r="E41" s="74">
        <v>7.76</v>
      </c>
      <c r="F41" s="74">
        <v>8.17</v>
      </c>
      <c r="G41" s="75">
        <v>8.76</v>
      </c>
    </row>
    <row r="42" spans="1:11">
      <c r="A42" s="25">
        <v>39</v>
      </c>
      <c r="B42" s="23" t="s">
        <v>52</v>
      </c>
      <c r="C42" s="74">
        <v>9.68</v>
      </c>
      <c r="D42" s="74">
        <v>10.08</v>
      </c>
      <c r="E42" s="74">
        <v>13.11</v>
      </c>
      <c r="F42" s="74">
        <v>10.4</v>
      </c>
      <c r="G42" s="75">
        <v>12.3</v>
      </c>
    </row>
    <row r="43" spans="1:11">
      <c r="A43" s="25">
        <v>40</v>
      </c>
      <c r="B43" s="23" t="s">
        <v>53</v>
      </c>
      <c r="C43" s="74">
        <v>10.25</v>
      </c>
      <c r="D43" s="74">
        <v>10.75</v>
      </c>
      <c r="E43" s="74">
        <v>12.75</v>
      </c>
      <c r="F43" s="74">
        <v>11.25</v>
      </c>
      <c r="G43" s="75">
        <v>11.25</v>
      </c>
    </row>
    <row r="44" spans="1:11">
      <c r="A44" s="25">
        <v>41</v>
      </c>
      <c r="B44" s="23" t="s">
        <v>54</v>
      </c>
      <c r="C44" s="74">
        <v>9.16</v>
      </c>
      <c r="D44" s="74">
        <v>8.9</v>
      </c>
      <c r="E44" s="74">
        <v>8.92</v>
      </c>
      <c r="F44" s="74">
        <v>8.6</v>
      </c>
      <c r="G44" s="75">
        <v>8.85</v>
      </c>
    </row>
    <row r="45" spans="1:11">
      <c r="A45" s="25">
        <v>42</v>
      </c>
      <c r="B45" s="23" t="s">
        <v>55</v>
      </c>
      <c r="C45" s="74">
        <v>10.9</v>
      </c>
      <c r="D45" s="74">
        <v>12.61</v>
      </c>
      <c r="E45" s="74">
        <v>15</v>
      </c>
      <c r="F45" s="74">
        <v>12.12</v>
      </c>
      <c r="G45" s="75">
        <v>12.28</v>
      </c>
    </row>
    <row r="46" spans="1:11">
      <c r="A46" s="25">
        <v>43</v>
      </c>
      <c r="B46" s="23" t="s">
        <v>56</v>
      </c>
      <c r="C46" s="74">
        <v>10.24</v>
      </c>
      <c r="D46" s="74">
        <v>10.24</v>
      </c>
      <c r="E46" s="74">
        <v>10.24</v>
      </c>
      <c r="F46" s="74">
        <v>0</v>
      </c>
      <c r="G46" s="75">
        <v>10.24</v>
      </c>
    </row>
    <row r="47" spans="1:11">
      <c r="A47" s="25">
        <v>44</v>
      </c>
      <c r="B47" s="23" t="s">
        <v>57</v>
      </c>
      <c r="C47" s="74">
        <v>10</v>
      </c>
      <c r="D47" s="74">
        <v>10.55</v>
      </c>
      <c r="E47" s="74">
        <v>13.3</v>
      </c>
      <c r="F47" s="74">
        <v>10.5</v>
      </c>
      <c r="G47" s="75">
        <v>11.15</v>
      </c>
    </row>
    <row r="48" spans="1:11">
      <c r="A48" s="25">
        <v>45</v>
      </c>
      <c r="B48" s="23" t="s">
        <v>58</v>
      </c>
      <c r="C48" s="74">
        <v>9.65</v>
      </c>
      <c r="D48" s="74">
        <v>9.9</v>
      </c>
      <c r="E48" s="74">
        <v>12.8</v>
      </c>
      <c r="F48" s="74">
        <v>10.3</v>
      </c>
      <c r="G48" s="75">
        <v>13.55</v>
      </c>
    </row>
    <row r="49" spans="1:7" ht="23.5">
      <c r="A49" s="25">
        <v>46</v>
      </c>
      <c r="B49" s="23" t="s">
        <v>59</v>
      </c>
      <c r="C49" s="74">
        <v>12.15</v>
      </c>
      <c r="D49" s="74">
        <v>11.71</v>
      </c>
      <c r="E49" s="74">
        <v>11.71</v>
      </c>
      <c r="F49" s="74">
        <v>12.15</v>
      </c>
      <c r="G49" s="75">
        <v>11.27</v>
      </c>
    </row>
    <row r="50" spans="1:7">
      <c r="A50" s="25">
        <v>47</v>
      </c>
      <c r="B50" s="23" t="s">
        <v>60</v>
      </c>
      <c r="C50" s="74">
        <v>8.75</v>
      </c>
      <c r="D50" s="74">
        <v>9.32</v>
      </c>
      <c r="E50" s="74">
        <v>13.48</v>
      </c>
      <c r="F50" s="74">
        <v>9.9</v>
      </c>
      <c r="G50" s="75">
        <v>11.84</v>
      </c>
    </row>
    <row r="51" spans="1:7">
      <c r="A51" s="25">
        <v>48</v>
      </c>
      <c r="B51" s="23" t="s">
        <v>61</v>
      </c>
      <c r="C51" s="74">
        <v>3.71</v>
      </c>
      <c r="D51" s="74">
        <v>4.09</v>
      </c>
      <c r="E51" s="74">
        <v>3.54</v>
      </c>
      <c r="F51" s="74">
        <v>3.31</v>
      </c>
      <c r="G51" s="75">
        <v>10.98</v>
      </c>
    </row>
    <row r="52" spans="1:7">
      <c r="A52" s="25">
        <v>49</v>
      </c>
      <c r="B52" s="23" t="s">
        <v>62</v>
      </c>
      <c r="C52" s="74">
        <v>10.45</v>
      </c>
      <c r="D52" s="74">
        <v>10.75</v>
      </c>
      <c r="E52" s="74">
        <v>10.75</v>
      </c>
      <c r="F52" s="74">
        <v>10.45</v>
      </c>
      <c r="G52" s="75">
        <v>10.75</v>
      </c>
    </row>
    <row r="53" spans="1:7">
      <c r="A53" s="25">
        <v>50</v>
      </c>
      <c r="B53" s="23" t="s">
        <v>64</v>
      </c>
      <c r="C53" s="74">
        <v>9.39</v>
      </c>
      <c r="D53" s="74">
        <v>10.62</v>
      </c>
      <c r="E53" s="74">
        <v>10.36</v>
      </c>
      <c r="F53" s="74">
        <v>10.08</v>
      </c>
      <c r="G53" s="75">
        <v>12.36</v>
      </c>
    </row>
    <row r="54" spans="1:7">
      <c r="A54" s="25">
        <v>51</v>
      </c>
      <c r="B54" s="23" t="s">
        <v>65</v>
      </c>
      <c r="C54" s="74">
        <v>9.8800000000000008</v>
      </c>
      <c r="D54" s="74">
        <v>10.72</v>
      </c>
      <c r="E54" s="74">
        <v>9.82</v>
      </c>
      <c r="F54" s="74">
        <v>9.76</v>
      </c>
      <c r="G54" s="75">
        <v>13.09</v>
      </c>
    </row>
    <row r="55" spans="1:7">
      <c r="A55" s="25">
        <v>52</v>
      </c>
      <c r="B55" s="23" t="s">
        <v>66</v>
      </c>
      <c r="C55" s="74">
        <v>4.8600000000000003</v>
      </c>
      <c r="D55" s="74">
        <v>4.8600000000000003</v>
      </c>
      <c r="E55" s="74">
        <v>4.8600000000000003</v>
      </c>
      <c r="F55" s="74">
        <v>9.8699999999999992</v>
      </c>
      <c r="G55" s="75">
        <v>9.8699999999999992</v>
      </c>
    </row>
    <row r="56" spans="1:7" s="37" customFormat="1">
      <c r="A56" s="25">
        <v>53</v>
      </c>
      <c r="B56" s="23" t="s">
        <v>67</v>
      </c>
      <c r="C56" s="74">
        <v>10.66</v>
      </c>
      <c r="D56" s="74">
        <v>10.44</v>
      </c>
      <c r="E56" s="74">
        <v>13.03</v>
      </c>
      <c r="F56" s="74">
        <v>9.52</v>
      </c>
      <c r="G56" s="75">
        <v>10.08</v>
      </c>
    </row>
    <row r="57" spans="1:7">
      <c r="A57" s="25">
        <v>54</v>
      </c>
      <c r="B57" s="23" t="s">
        <v>68</v>
      </c>
      <c r="C57" s="74">
        <v>7.19</v>
      </c>
      <c r="D57" s="74">
        <v>7.19</v>
      </c>
      <c r="E57" s="74">
        <v>7.19</v>
      </c>
      <c r="F57" s="74">
        <v>7.19</v>
      </c>
      <c r="G57" s="75">
        <v>7.19</v>
      </c>
    </row>
    <row r="58" spans="1:7">
      <c r="A58" s="25">
        <v>55</v>
      </c>
      <c r="B58" s="23" t="s">
        <v>69</v>
      </c>
      <c r="C58" s="74">
        <v>8.01</v>
      </c>
      <c r="D58" s="74">
        <v>8.01</v>
      </c>
      <c r="E58" s="74">
        <v>8.01</v>
      </c>
      <c r="F58" s="74">
        <v>8.01</v>
      </c>
      <c r="G58" s="75">
        <v>8.01</v>
      </c>
    </row>
    <row r="59" spans="1:7">
      <c r="A59" s="25">
        <v>56</v>
      </c>
      <c r="B59" s="23" t="s">
        <v>70</v>
      </c>
      <c r="C59" s="74">
        <v>8.86</v>
      </c>
      <c r="D59" s="74">
        <v>9.17</v>
      </c>
      <c r="E59" s="74">
        <v>8.89</v>
      </c>
      <c r="F59" s="74">
        <v>9</v>
      </c>
      <c r="G59" s="75">
        <v>9.17</v>
      </c>
    </row>
    <row r="60" spans="1:7">
      <c r="A60" s="25">
        <v>57</v>
      </c>
      <c r="B60" s="23" t="s">
        <v>71</v>
      </c>
      <c r="C60" s="74">
        <v>9.11</v>
      </c>
      <c r="D60" s="74">
        <v>9.61</v>
      </c>
      <c r="E60" s="74">
        <v>12.21</v>
      </c>
      <c r="F60" s="74">
        <v>8.84</v>
      </c>
      <c r="G60" s="75">
        <v>10.66</v>
      </c>
    </row>
    <row r="61" spans="1:7">
      <c r="A61" s="25">
        <v>58</v>
      </c>
      <c r="B61" s="23" t="s">
        <v>72</v>
      </c>
      <c r="C61" s="74">
        <v>13.32</v>
      </c>
      <c r="D61" s="74">
        <v>12.09</v>
      </c>
      <c r="E61" s="74">
        <v>8.68</v>
      </c>
      <c r="F61" s="74">
        <v>8.94</v>
      </c>
      <c r="G61" s="75">
        <v>8.7200000000000006</v>
      </c>
    </row>
    <row r="62" spans="1:7">
      <c r="A62" s="25">
        <v>59</v>
      </c>
      <c r="B62" s="23" t="s">
        <v>73</v>
      </c>
      <c r="C62" s="74">
        <v>13.65</v>
      </c>
      <c r="D62" s="74">
        <v>13.65</v>
      </c>
      <c r="E62" s="74">
        <v>13.65</v>
      </c>
      <c r="F62" s="74">
        <v>13.65</v>
      </c>
      <c r="G62" s="75">
        <v>13.65</v>
      </c>
    </row>
    <row r="63" spans="1:7">
      <c r="A63" s="25">
        <v>60</v>
      </c>
      <c r="B63" s="23" t="s">
        <v>74</v>
      </c>
      <c r="C63" s="74">
        <v>11.05</v>
      </c>
      <c r="D63" s="74">
        <v>11.35</v>
      </c>
      <c r="E63" s="74">
        <v>11.35</v>
      </c>
      <c r="F63" s="74">
        <v>11.2</v>
      </c>
      <c r="G63" s="75">
        <v>11.25</v>
      </c>
    </row>
    <row r="64" spans="1:7">
      <c r="A64" s="25">
        <v>61</v>
      </c>
      <c r="B64" s="23" t="s">
        <v>75</v>
      </c>
      <c r="C64" s="74">
        <v>8.91</v>
      </c>
      <c r="D64" s="74">
        <v>8.91</v>
      </c>
      <c r="E64" s="74">
        <v>9.9600000000000009</v>
      </c>
      <c r="F64" s="74">
        <v>8.91</v>
      </c>
      <c r="G64" s="75">
        <v>8.98</v>
      </c>
    </row>
    <row r="65" spans="1:11">
      <c r="A65" s="25">
        <v>62</v>
      </c>
      <c r="B65" s="23" t="s">
        <v>76</v>
      </c>
      <c r="C65" s="74">
        <v>10.5</v>
      </c>
      <c r="D65" s="74">
        <v>11.5</v>
      </c>
      <c r="E65" s="74">
        <v>16</v>
      </c>
      <c r="F65" s="74">
        <v>0</v>
      </c>
      <c r="G65" s="75">
        <v>10.5</v>
      </c>
    </row>
    <row r="66" spans="1:11">
      <c r="A66" s="25">
        <v>63</v>
      </c>
      <c r="B66" s="23" t="s">
        <v>77</v>
      </c>
      <c r="C66" s="74">
        <v>0</v>
      </c>
      <c r="D66" s="74">
        <v>10.07</v>
      </c>
      <c r="E66" s="74">
        <v>0</v>
      </c>
      <c r="F66" s="74">
        <v>10.07</v>
      </c>
      <c r="G66" s="75">
        <v>10.07</v>
      </c>
    </row>
    <row r="67" spans="1:11">
      <c r="A67" s="25">
        <v>64</v>
      </c>
      <c r="B67" s="23" t="s">
        <v>78</v>
      </c>
      <c r="C67" s="74">
        <v>11</v>
      </c>
      <c r="D67" s="74">
        <v>13</v>
      </c>
      <c r="E67" s="74">
        <v>15</v>
      </c>
      <c r="F67" s="74">
        <v>12</v>
      </c>
      <c r="G67" s="75">
        <v>13.5</v>
      </c>
    </row>
    <row r="68" spans="1:11">
      <c r="A68" s="25">
        <v>65</v>
      </c>
      <c r="B68" s="23" t="s">
        <v>79</v>
      </c>
      <c r="C68" s="74">
        <v>10.75</v>
      </c>
      <c r="D68" s="74">
        <v>11.25</v>
      </c>
      <c r="E68" s="74">
        <v>0</v>
      </c>
      <c r="F68" s="74">
        <v>9.25</v>
      </c>
      <c r="G68" s="75">
        <v>0</v>
      </c>
    </row>
    <row r="69" spans="1:11">
      <c r="A69" s="25">
        <v>66</v>
      </c>
      <c r="B69" s="23" t="s">
        <v>80</v>
      </c>
      <c r="C69" s="74">
        <v>10.25</v>
      </c>
      <c r="D69" s="74">
        <v>11.25</v>
      </c>
      <c r="E69" s="74">
        <v>0</v>
      </c>
      <c r="F69" s="74">
        <v>11.25</v>
      </c>
      <c r="G69" s="75">
        <v>11.25</v>
      </c>
    </row>
    <row r="70" spans="1:11">
      <c r="A70" s="25">
        <v>67</v>
      </c>
      <c r="B70" s="23" t="s">
        <v>81</v>
      </c>
      <c r="C70" s="74">
        <v>11.25</v>
      </c>
      <c r="D70" s="74">
        <v>11.5</v>
      </c>
      <c r="E70" s="74">
        <v>0</v>
      </c>
      <c r="F70" s="74">
        <v>10.5</v>
      </c>
      <c r="G70" s="75">
        <v>11.5</v>
      </c>
    </row>
    <row r="71" spans="1:11">
      <c r="A71" s="25">
        <v>68</v>
      </c>
      <c r="B71" s="23" t="s">
        <v>82</v>
      </c>
      <c r="C71" s="74">
        <v>9</v>
      </c>
      <c r="D71" s="74">
        <v>15</v>
      </c>
      <c r="E71" s="74">
        <v>0</v>
      </c>
      <c r="F71" s="74">
        <v>11.25</v>
      </c>
      <c r="G71" s="75">
        <v>12.25</v>
      </c>
    </row>
    <row r="72" spans="1:11">
      <c r="A72" s="25">
        <v>69</v>
      </c>
      <c r="B72" s="23" t="s">
        <v>131</v>
      </c>
      <c r="C72" s="74">
        <v>8.0399999999999991</v>
      </c>
      <c r="D72" s="74">
        <v>12.17</v>
      </c>
      <c r="E72" s="74">
        <v>17.100000000000001</v>
      </c>
      <c r="F72" s="74">
        <v>0</v>
      </c>
      <c r="G72" s="75">
        <v>14.12</v>
      </c>
    </row>
    <row r="73" spans="1:11">
      <c r="A73" s="25">
        <v>70</v>
      </c>
      <c r="B73" s="23" t="s">
        <v>84</v>
      </c>
      <c r="C73" s="74">
        <v>11.5</v>
      </c>
      <c r="D73" s="74">
        <v>11.5</v>
      </c>
      <c r="E73" s="74">
        <v>0</v>
      </c>
      <c r="F73" s="74">
        <v>11.5</v>
      </c>
      <c r="G73" s="75">
        <v>12.25</v>
      </c>
    </row>
    <row r="74" spans="1:11" ht="14.5">
      <c r="A74" s="25">
        <v>71</v>
      </c>
      <c r="B74" s="23" t="s">
        <v>85</v>
      </c>
      <c r="C74" s="100">
        <v>8.57</v>
      </c>
      <c r="D74" s="100">
        <v>9.39</v>
      </c>
      <c r="E74" s="100">
        <v>13.13</v>
      </c>
      <c r="F74" s="101">
        <v>9.3000000000000007</v>
      </c>
      <c r="G74" s="113">
        <v>9.3800000000000008</v>
      </c>
      <c r="H74" s="51"/>
      <c r="I74" s="51"/>
      <c r="J74" s="52"/>
      <c r="K74" s="50"/>
    </row>
    <row r="75" spans="1:11">
      <c r="A75" s="25">
        <v>72</v>
      </c>
      <c r="B75" s="23" t="s">
        <v>86</v>
      </c>
      <c r="C75" s="74">
        <v>0</v>
      </c>
      <c r="D75" s="74">
        <v>11.1</v>
      </c>
      <c r="E75" s="74">
        <v>0</v>
      </c>
      <c r="F75" s="74">
        <v>9.24</v>
      </c>
      <c r="G75" s="75">
        <v>10.33</v>
      </c>
    </row>
    <row r="76" spans="1:11">
      <c r="A76" s="25">
        <v>73</v>
      </c>
      <c r="B76" s="23" t="s">
        <v>87</v>
      </c>
      <c r="C76" s="74">
        <v>9.5</v>
      </c>
      <c r="D76" s="74">
        <v>13</v>
      </c>
      <c r="E76" s="74">
        <v>0</v>
      </c>
      <c r="F76" s="74">
        <v>0</v>
      </c>
      <c r="G76" s="75">
        <v>0</v>
      </c>
    </row>
    <row r="77" spans="1:11">
      <c r="A77" s="25">
        <v>74</v>
      </c>
      <c r="B77" s="23" t="s">
        <v>88</v>
      </c>
      <c r="C77" s="74">
        <v>10.8</v>
      </c>
      <c r="D77" s="74">
        <v>10.8</v>
      </c>
      <c r="E77" s="74">
        <v>0</v>
      </c>
      <c r="F77" s="74">
        <v>10.55</v>
      </c>
      <c r="G77" s="75">
        <v>10.55</v>
      </c>
    </row>
    <row r="78" spans="1:11">
      <c r="A78" s="25">
        <v>75</v>
      </c>
      <c r="B78" s="23" t="s">
        <v>89</v>
      </c>
      <c r="C78" s="74">
        <v>8.5</v>
      </c>
      <c r="D78" s="74">
        <v>9</v>
      </c>
      <c r="E78" s="74">
        <v>9.75</v>
      </c>
      <c r="F78" s="74">
        <v>8.75</v>
      </c>
      <c r="G78" s="75">
        <v>10.5</v>
      </c>
    </row>
    <row r="79" spans="1:11">
      <c r="A79" s="25">
        <v>76</v>
      </c>
      <c r="B79" s="23" t="s">
        <v>90</v>
      </c>
      <c r="C79" s="74">
        <v>12.57</v>
      </c>
      <c r="D79" s="74">
        <v>12.48</v>
      </c>
      <c r="E79" s="74">
        <v>0</v>
      </c>
      <c r="F79" s="74">
        <v>12.36</v>
      </c>
      <c r="G79" s="75">
        <v>12.32</v>
      </c>
    </row>
    <row r="80" spans="1:11">
      <c r="A80" s="25">
        <v>77</v>
      </c>
      <c r="B80" s="23" t="s">
        <v>91</v>
      </c>
      <c r="C80" s="74">
        <v>12.86</v>
      </c>
      <c r="D80" s="74">
        <v>13.86</v>
      </c>
      <c r="E80" s="74">
        <v>13.86</v>
      </c>
      <c r="F80" s="74">
        <v>14.61</v>
      </c>
      <c r="G80" s="75">
        <v>14.61</v>
      </c>
    </row>
    <row r="81" spans="1:7">
      <c r="A81" s="25">
        <v>78</v>
      </c>
      <c r="B81" s="23" t="s">
        <v>92</v>
      </c>
      <c r="C81" s="74">
        <v>13.03</v>
      </c>
      <c r="D81" s="74">
        <v>13.03</v>
      </c>
      <c r="E81" s="74">
        <v>13.03</v>
      </c>
      <c r="F81" s="74">
        <v>13.03</v>
      </c>
      <c r="G81" s="75">
        <v>13.03</v>
      </c>
    </row>
    <row r="82" spans="1:7">
      <c r="A82" s="25">
        <v>79</v>
      </c>
      <c r="B82" s="23" t="s">
        <v>93</v>
      </c>
      <c r="C82" s="74">
        <v>10.96</v>
      </c>
      <c r="D82" s="74">
        <v>11.74</v>
      </c>
      <c r="E82" s="74">
        <v>0</v>
      </c>
      <c r="F82" s="74">
        <v>12</v>
      </c>
      <c r="G82" s="75">
        <v>15.5</v>
      </c>
    </row>
    <row r="83" spans="1:7">
      <c r="A83" s="25">
        <v>80</v>
      </c>
      <c r="B83" s="23" t="s">
        <v>94</v>
      </c>
      <c r="C83" s="74">
        <v>12.5</v>
      </c>
      <c r="D83" s="74">
        <v>13.5</v>
      </c>
      <c r="E83" s="74">
        <v>0</v>
      </c>
      <c r="F83" s="74">
        <v>0</v>
      </c>
      <c r="G83" s="75">
        <v>0</v>
      </c>
    </row>
    <row r="84" spans="1:7">
      <c r="A84" s="25">
        <v>81</v>
      </c>
      <c r="B84" s="23" t="s">
        <v>95</v>
      </c>
      <c r="C84" s="74">
        <v>12.5</v>
      </c>
      <c r="D84" s="74">
        <v>12.5</v>
      </c>
      <c r="E84" s="74">
        <v>12.5</v>
      </c>
      <c r="F84" s="74">
        <v>12.5</v>
      </c>
      <c r="G84" s="75">
        <v>12.5</v>
      </c>
    </row>
    <row r="85" spans="1:7">
      <c r="A85" s="25">
        <v>82</v>
      </c>
      <c r="B85" s="23" t="s">
        <v>96</v>
      </c>
      <c r="C85" s="74">
        <v>0</v>
      </c>
      <c r="D85" s="74">
        <v>11.75</v>
      </c>
      <c r="E85" s="74">
        <v>15</v>
      </c>
      <c r="F85" s="74">
        <v>9.75</v>
      </c>
      <c r="G85" s="75">
        <v>0</v>
      </c>
    </row>
    <row r="86" spans="1:7">
      <c r="A86" s="25">
        <v>83</v>
      </c>
      <c r="B86" s="23" t="s">
        <v>97</v>
      </c>
      <c r="C86" s="74">
        <v>13.13</v>
      </c>
      <c r="D86" s="74">
        <v>13.13</v>
      </c>
      <c r="E86" s="74">
        <v>15.13</v>
      </c>
      <c r="F86" s="74">
        <v>13.13</v>
      </c>
      <c r="G86" s="75">
        <v>14.63</v>
      </c>
    </row>
    <row r="87" spans="1:7">
      <c r="A87" s="25">
        <v>84</v>
      </c>
      <c r="B87" s="23" t="s">
        <v>98</v>
      </c>
      <c r="C87" s="74">
        <v>12.24</v>
      </c>
      <c r="D87" s="74">
        <v>12.49</v>
      </c>
      <c r="E87" s="74">
        <v>12.99</v>
      </c>
      <c r="F87" s="74">
        <v>12.34</v>
      </c>
      <c r="G87" s="75">
        <v>12.74</v>
      </c>
    </row>
    <row r="88" spans="1:7">
      <c r="A88" s="25">
        <v>85</v>
      </c>
      <c r="B88" s="23" t="s">
        <v>99</v>
      </c>
      <c r="C88" s="74">
        <v>14.5</v>
      </c>
      <c r="D88" s="74">
        <v>14.75</v>
      </c>
      <c r="E88" s="74">
        <v>17</v>
      </c>
      <c r="F88" s="74">
        <v>16.5</v>
      </c>
      <c r="G88" s="75">
        <v>15.75</v>
      </c>
    </row>
    <row r="89" spans="1:7">
      <c r="A89" s="25">
        <v>86</v>
      </c>
      <c r="B89" s="34" t="s">
        <v>100</v>
      </c>
      <c r="C89" s="76">
        <v>11.84</v>
      </c>
      <c r="D89" s="76">
        <v>11.84</v>
      </c>
      <c r="E89" s="76">
        <v>0</v>
      </c>
      <c r="F89" s="76">
        <v>11.84</v>
      </c>
      <c r="G89" s="77">
        <v>11.84</v>
      </c>
    </row>
    <row r="90" spans="1:7">
      <c r="A90" s="25">
        <v>87</v>
      </c>
      <c r="B90" s="23" t="s">
        <v>101</v>
      </c>
      <c r="C90" s="74">
        <v>10</v>
      </c>
      <c r="D90" s="74">
        <v>11.25</v>
      </c>
      <c r="E90" s="74">
        <v>17</v>
      </c>
      <c r="F90" s="74">
        <v>13</v>
      </c>
      <c r="G90" s="75">
        <v>13</v>
      </c>
    </row>
    <row r="91" spans="1:7">
      <c r="A91" s="25">
        <v>88</v>
      </c>
      <c r="B91" s="23" t="s">
        <v>102</v>
      </c>
      <c r="C91" s="74">
        <v>11.74</v>
      </c>
      <c r="D91" s="74">
        <v>12.24</v>
      </c>
      <c r="E91" s="74">
        <v>12.74</v>
      </c>
      <c r="F91" s="74">
        <v>12.74</v>
      </c>
      <c r="G91" s="75">
        <v>12.74</v>
      </c>
    </row>
    <row r="92" spans="1:7">
      <c r="A92" s="25">
        <v>89</v>
      </c>
      <c r="B92" s="23" t="s">
        <v>103</v>
      </c>
      <c r="C92" s="74">
        <v>15.42</v>
      </c>
      <c r="D92" s="74">
        <v>15.42</v>
      </c>
      <c r="E92" s="74">
        <v>15.42</v>
      </c>
      <c r="F92" s="74">
        <v>15.42</v>
      </c>
      <c r="G92" s="75">
        <v>15.42</v>
      </c>
    </row>
    <row r="93" spans="1:7">
      <c r="A93" s="25">
        <v>90</v>
      </c>
      <c r="B93" s="23" t="s">
        <v>104</v>
      </c>
      <c r="C93" s="74">
        <v>10</v>
      </c>
      <c r="D93" s="74">
        <v>11</v>
      </c>
      <c r="E93" s="74">
        <v>0</v>
      </c>
      <c r="F93" s="74">
        <v>10</v>
      </c>
      <c r="G93" s="75">
        <v>11</v>
      </c>
    </row>
    <row r="94" spans="1:7">
      <c r="A94" s="25">
        <v>91</v>
      </c>
      <c r="B94" s="23" t="s">
        <v>105</v>
      </c>
      <c r="C94" s="74">
        <v>10.89</v>
      </c>
      <c r="D94" s="74">
        <v>11.57</v>
      </c>
      <c r="E94" s="74">
        <v>12.57</v>
      </c>
      <c r="F94" s="74">
        <v>11.07</v>
      </c>
      <c r="G94" s="75">
        <v>11.07</v>
      </c>
    </row>
    <row r="95" spans="1:7">
      <c r="A95" s="25">
        <v>92</v>
      </c>
      <c r="B95" s="23" t="s">
        <v>106</v>
      </c>
      <c r="C95" s="74">
        <v>11.44</v>
      </c>
      <c r="D95" s="74">
        <v>11.94</v>
      </c>
      <c r="E95" s="74">
        <v>12.44</v>
      </c>
      <c r="F95" s="74">
        <v>11.44</v>
      </c>
      <c r="G95" s="75">
        <v>11.94</v>
      </c>
    </row>
    <row r="96" spans="1:7">
      <c r="A96" s="25">
        <v>93</v>
      </c>
      <c r="B96" s="23" t="s">
        <v>107</v>
      </c>
      <c r="C96" s="74">
        <v>10.85</v>
      </c>
      <c r="D96" s="74">
        <v>10.85</v>
      </c>
      <c r="E96" s="74">
        <v>11.85</v>
      </c>
      <c r="F96" s="74">
        <v>10.85</v>
      </c>
      <c r="G96" s="75">
        <v>10.85</v>
      </c>
    </row>
    <row r="97" spans="1:11">
      <c r="A97" s="25">
        <v>94</v>
      </c>
      <c r="B97" s="23" t="s">
        <v>108</v>
      </c>
      <c r="C97" s="74">
        <v>0</v>
      </c>
      <c r="D97" s="74">
        <v>12.99</v>
      </c>
      <c r="E97" s="74">
        <v>17.079999999999998</v>
      </c>
      <c r="F97" s="74">
        <v>0</v>
      </c>
      <c r="G97" s="75">
        <v>13.75</v>
      </c>
    </row>
    <row r="98" spans="1:11">
      <c r="A98" s="25">
        <v>95</v>
      </c>
      <c r="B98" s="23" t="s">
        <v>109</v>
      </c>
      <c r="C98" s="74">
        <v>11.46</v>
      </c>
      <c r="D98" s="74">
        <v>12.64</v>
      </c>
      <c r="E98" s="74">
        <v>0</v>
      </c>
      <c r="F98" s="74">
        <v>12.46</v>
      </c>
      <c r="G98" s="75">
        <v>13.96</v>
      </c>
    </row>
    <row r="99" spans="1:11">
      <c r="A99" s="25">
        <v>96</v>
      </c>
      <c r="B99" s="23" t="s">
        <v>110</v>
      </c>
      <c r="C99" s="74">
        <v>12.56</v>
      </c>
      <c r="D99" s="74">
        <v>12.56</v>
      </c>
      <c r="E99" s="74">
        <v>12.56</v>
      </c>
      <c r="F99" s="74">
        <v>12.56</v>
      </c>
      <c r="G99" s="75">
        <v>12.56</v>
      </c>
    </row>
    <row r="100" spans="1:11">
      <c r="A100" s="25">
        <v>97</v>
      </c>
      <c r="B100" s="23" t="s">
        <v>111</v>
      </c>
      <c r="C100" s="74">
        <v>12.69</v>
      </c>
      <c r="D100" s="74">
        <v>13.19</v>
      </c>
      <c r="E100" s="74">
        <v>15.19</v>
      </c>
      <c r="F100" s="74">
        <v>12.69</v>
      </c>
      <c r="G100" s="75">
        <v>12.69</v>
      </c>
    </row>
    <row r="101" spans="1:11" ht="14.5">
      <c r="A101" s="25">
        <v>98</v>
      </c>
      <c r="B101" s="23" t="s">
        <v>112</v>
      </c>
      <c r="C101" s="100">
        <v>10.02</v>
      </c>
      <c r="D101" s="100">
        <v>9.9</v>
      </c>
      <c r="E101" s="100">
        <v>0</v>
      </c>
      <c r="F101" s="101">
        <v>9.9</v>
      </c>
      <c r="G101" s="113">
        <v>0</v>
      </c>
      <c r="H101" s="51"/>
      <c r="I101" s="51"/>
      <c r="J101" s="52"/>
      <c r="K101" s="50"/>
    </row>
    <row r="102" spans="1:11" ht="14.5" thickBot="1">
      <c r="A102" s="25">
        <v>99</v>
      </c>
      <c r="B102" s="28" t="s">
        <v>113</v>
      </c>
      <c r="C102" s="78">
        <v>0</v>
      </c>
      <c r="D102" s="78">
        <v>11</v>
      </c>
      <c r="E102" s="78">
        <v>0</v>
      </c>
      <c r="F102" s="78">
        <v>12</v>
      </c>
      <c r="G102" s="79">
        <v>12.5</v>
      </c>
    </row>
    <row r="103" spans="1:11">
      <c r="C103" s="80"/>
      <c r="D103" s="80"/>
      <c r="E103" s="80"/>
      <c r="F103" s="80"/>
      <c r="G103" s="80"/>
    </row>
    <row r="104" spans="1:11">
      <c r="C104" s="80"/>
      <c r="D104" s="80"/>
      <c r="E104" s="80"/>
      <c r="F104" s="80"/>
      <c r="G104" s="80"/>
    </row>
    <row r="105" spans="1:11">
      <c r="C105" s="80"/>
      <c r="D105" s="80"/>
      <c r="E105" s="80"/>
      <c r="F105" s="80"/>
      <c r="G105" s="80"/>
    </row>
  </sheetData>
  <mergeCells count="3">
    <mergeCell ref="A1:G1"/>
    <mergeCell ref="C2:G2"/>
    <mergeCell ref="K32:O32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4"/>
  <sheetViews>
    <sheetView topLeftCell="A85" zoomScale="110" zoomScaleNormal="110" zoomScaleSheetLayoutView="130" workbookViewId="0">
      <selection activeCell="C33" sqref="C33"/>
    </sheetView>
  </sheetViews>
  <sheetFormatPr defaultColWidth="9.09765625" defaultRowHeight="11.5"/>
  <cols>
    <col min="1" max="1" width="6.09765625" style="116" customWidth="1"/>
    <col min="2" max="2" width="53.59765625" style="116" customWidth="1"/>
    <col min="3" max="3" width="12" style="87" customWidth="1"/>
    <col min="4" max="4" width="9.09765625" style="87" customWidth="1"/>
    <col min="5" max="5" width="8.8984375" style="87" customWidth="1"/>
    <col min="6" max="6" width="8.3984375" style="87" customWidth="1"/>
    <col min="7" max="7" width="10.3984375" style="87" customWidth="1"/>
    <col min="8" max="16384" width="9.09765625" style="115"/>
  </cols>
  <sheetData>
    <row r="1" spans="1:7">
      <c r="A1" s="483" t="s">
        <v>137</v>
      </c>
      <c r="B1" s="483"/>
      <c r="C1" s="483"/>
      <c r="D1" s="483"/>
      <c r="E1" s="483"/>
      <c r="F1" s="483"/>
      <c r="G1" s="483"/>
    </row>
    <row r="2" spans="1:7" ht="12" thickBot="1">
      <c r="C2" s="484" t="s">
        <v>136</v>
      </c>
      <c r="D2" s="485"/>
      <c r="E2" s="485"/>
      <c r="F2" s="485"/>
      <c r="G2" s="485"/>
    </row>
    <row r="3" spans="1:7" ht="34.5" customHeight="1">
      <c r="A3" s="90" t="s">
        <v>1</v>
      </c>
      <c r="B3" s="91" t="s">
        <v>4</v>
      </c>
      <c r="C3" s="91" t="s">
        <v>5</v>
      </c>
      <c r="D3" s="91" t="s">
        <v>6</v>
      </c>
      <c r="E3" s="91" t="s">
        <v>7</v>
      </c>
      <c r="F3" s="91" t="s">
        <v>8</v>
      </c>
      <c r="G3" s="94" t="s">
        <v>9</v>
      </c>
    </row>
    <row r="4" spans="1:7">
      <c r="A4" s="25">
        <v>1</v>
      </c>
      <c r="B4" s="23" t="s">
        <v>12</v>
      </c>
      <c r="C4" s="74">
        <v>9.9499999999999993</v>
      </c>
      <c r="D4" s="74">
        <v>9.9499999999999993</v>
      </c>
      <c r="E4" s="74">
        <v>17.5</v>
      </c>
      <c r="F4" s="74">
        <v>9.98</v>
      </c>
      <c r="G4" s="75">
        <v>12.5</v>
      </c>
    </row>
    <row r="5" spans="1:7">
      <c r="A5" s="25">
        <v>2</v>
      </c>
      <c r="B5" s="23" t="s">
        <v>13</v>
      </c>
      <c r="C5" s="74">
        <v>9.9499999999999993</v>
      </c>
      <c r="D5" s="74">
        <v>9.9499999999999993</v>
      </c>
      <c r="E5" s="74">
        <v>17.75</v>
      </c>
      <c r="F5" s="74">
        <v>10.25</v>
      </c>
      <c r="G5" s="75">
        <v>12</v>
      </c>
    </row>
    <row r="6" spans="1:7">
      <c r="A6" s="25">
        <v>3</v>
      </c>
      <c r="B6" s="23" t="s">
        <v>14</v>
      </c>
      <c r="C6" s="74">
        <v>9.9499999999999993</v>
      </c>
      <c r="D6" s="74">
        <v>9.9499999999999993</v>
      </c>
      <c r="E6" s="74">
        <v>0</v>
      </c>
      <c r="F6" s="74">
        <v>10.5</v>
      </c>
      <c r="G6" s="75">
        <v>12.5</v>
      </c>
    </row>
    <row r="7" spans="1:7">
      <c r="A7" s="25">
        <v>4</v>
      </c>
      <c r="B7" s="23" t="s">
        <v>15</v>
      </c>
      <c r="C7" s="74">
        <v>10</v>
      </c>
      <c r="D7" s="74">
        <v>10.5</v>
      </c>
      <c r="E7" s="74">
        <v>17</v>
      </c>
      <c r="F7" s="74">
        <v>10.25</v>
      </c>
      <c r="G7" s="75">
        <v>12</v>
      </c>
    </row>
    <row r="8" spans="1:7">
      <c r="A8" s="25">
        <v>5</v>
      </c>
      <c r="B8" s="23" t="s">
        <v>16</v>
      </c>
      <c r="C8" s="74">
        <v>10</v>
      </c>
      <c r="D8" s="74">
        <v>10.25</v>
      </c>
      <c r="E8" s="74">
        <v>0</v>
      </c>
      <c r="F8" s="74">
        <v>10.25</v>
      </c>
      <c r="G8" s="75">
        <v>10.25</v>
      </c>
    </row>
    <row r="9" spans="1:7">
      <c r="A9" s="25">
        <v>6</v>
      </c>
      <c r="B9" s="23" t="s">
        <v>17</v>
      </c>
      <c r="C9" s="74">
        <v>9.75</v>
      </c>
      <c r="D9" s="74">
        <v>9.9</v>
      </c>
      <c r="E9" s="74">
        <v>0</v>
      </c>
      <c r="F9" s="74">
        <v>9.9</v>
      </c>
      <c r="G9" s="75">
        <v>8.98</v>
      </c>
    </row>
    <row r="10" spans="1:7">
      <c r="A10" s="25">
        <v>7</v>
      </c>
      <c r="B10" s="23" t="s">
        <v>18</v>
      </c>
      <c r="C10" s="74">
        <v>9.75</v>
      </c>
      <c r="D10" s="74">
        <v>10.75</v>
      </c>
      <c r="E10" s="74">
        <v>18.3</v>
      </c>
      <c r="F10" s="74">
        <v>9.75</v>
      </c>
      <c r="G10" s="75">
        <v>10</v>
      </c>
    </row>
    <row r="11" spans="1:7">
      <c r="A11" s="25">
        <v>8</v>
      </c>
      <c r="B11" s="23" t="s">
        <v>19</v>
      </c>
      <c r="C11" s="74">
        <v>10.65</v>
      </c>
      <c r="D11" s="74">
        <v>10.73</v>
      </c>
      <c r="E11" s="74">
        <v>18</v>
      </c>
      <c r="F11" s="74">
        <v>10.67</v>
      </c>
      <c r="G11" s="75">
        <v>10.67</v>
      </c>
    </row>
    <row r="12" spans="1:7">
      <c r="A12" s="25">
        <v>9</v>
      </c>
      <c r="B12" s="23" t="s">
        <v>20</v>
      </c>
      <c r="C12" s="74">
        <v>9.6</v>
      </c>
      <c r="D12" s="74">
        <v>10.4</v>
      </c>
      <c r="E12" s="74">
        <v>0</v>
      </c>
      <c r="F12" s="74">
        <v>9.9</v>
      </c>
      <c r="G12" s="75">
        <v>10.25</v>
      </c>
    </row>
    <row r="13" spans="1:7">
      <c r="A13" s="25">
        <v>10</v>
      </c>
      <c r="B13" s="23" t="s">
        <v>21</v>
      </c>
      <c r="C13" s="74">
        <v>10.5</v>
      </c>
      <c r="D13" s="74">
        <v>11</v>
      </c>
      <c r="E13" s="74">
        <v>0</v>
      </c>
      <c r="F13" s="74">
        <v>10.5</v>
      </c>
      <c r="G13" s="75">
        <v>0</v>
      </c>
    </row>
    <row r="14" spans="1:7">
      <c r="A14" s="25">
        <v>11</v>
      </c>
      <c r="B14" s="23" t="s">
        <v>22</v>
      </c>
      <c r="C14" s="74">
        <v>10.5</v>
      </c>
      <c r="D14" s="74">
        <v>11.5</v>
      </c>
      <c r="E14" s="74">
        <v>0</v>
      </c>
      <c r="F14" s="74">
        <v>10.199999999999999</v>
      </c>
      <c r="G14" s="75">
        <v>10.75</v>
      </c>
    </row>
    <row r="15" spans="1:7">
      <c r="A15" s="25">
        <v>12</v>
      </c>
      <c r="B15" s="23" t="s">
        <v>23</v>
      </c>
      <c r="C15" s="74">
        <v>8</v>
      </c>
      <c r="D15" s="74">
        <v>8.25</v>
      </c>
      <c r="E15" s="74">
        <v>0</v>
      </c>
      <c r="F15" s="74">
        <v>0</v>
      </c>
      <c r="G15" s="75">
        <v>0</v>
      </c>
    </row>
    <row r="16" spans="1:7">
      <c r="A16" s="25">
        <v>13</v>
      </c>
      <c r="B16" s="23" t="s">
        <v>24</v>
      </c>
      <c r="C16" s="74">
        <v>7.4</v>
      </c>
      <c r="D16" s="74">
        <v>0</v>
      </c>
      <c r="E16" s="74">
        <v>0</v>
      </c>
      <c r="F16" s="74">
        <v>0</v>
      </c>
      <c r="G16" s="75">
        <v>0</v>
      </c>
    </row>
    <row r="17" spans="1:7">
      <c r="A17" s="25">
        <v>14</v>
      </c>
      <c r="B17" s="23" t="s">
        <v>25</v>
      </c>
      <c r="C17" s="74">
        <v>8</v>
      </c>
      <c r="D17" s="74">
        <v>0</v>
      </c>
      <c r="E17" s="74">
        <v>0</v>
      </c>
      <c r="F17" s="74">
        <v>0</v>
      </c>
      <c r="G17" s="75">
        <v>0</v>
      </c>
    </row>
    <row r="18" spans="1:7" ht="23">
      <c r="A18" s="25">
        <v>15</v>
      </c>
      <c r="B18" s="23" t="s">
        <v>26</v>
      </c>
      <c r="C18" s="74">
        <v>10.67</v>
      </c>
      <c r="D18" s="74">
        <v>10.67</v>
      </c>
      <c r="E18" s="74">
        <v>0</v>
      </c>
      <c r="F18" s="74">
        <v>10.67</v>
      </c>
      <c r="G18" s="75">
        <v>10.67</v>
      </c>
    </row>
    <row r="19" spans="1:7">
      <c r="A19" s="25">
        <v>16</v>
      </c>
      <c r="B19" s="23" t="s">
        <v>27</v>
      </c>
      <c r="C19" s="74">
        <v>13.44</v>
      </c>
      <c r="D19" s="74">
        <v>13.44</v>
      </c>
      <c r="E19" s="74">
        <v>17.79</v>
      </c>
      <c r="F19" s="74">
        <v>13.44</v>
      </c>
      <c r="G19" s="75">
        <v>13.44</v>
      </c>
    </row>
    <row r="20" spans="1:7">
      <c r="A20" s="25">
        <v>17</v>
      </c>
      <c r="B20" s="23" t="s">
        <v>28</v>
      </c>
      <c r="C20" s="74">
        <v>10.69</v>
      </c>
      <c r="D20" s="74">
        <v>0</v>
      </c>
      <c r="E20" s="74">
        <v>0</v>
      </c>
      <c r="F20" s="74">
        <v>0</v>
      </c>
      <c r="G20" s="75">
        <v>0</v>
      </c>
    </row>
    <row r="21" spans="1:7">
      <c r="A21" s="25">
        <v>18</v>
      </c>
      <c r="B21" s="23" t="s">
        <v>30</v>
      </c>
      <c r="C21" s="74">
        <v>8.14</v>
      </c>
      <c r="D21" s="74">
        <v>0</v>
      </c>
      <c r="E21" s="74">
        <v>0</v>
      </c>
      <c r="F21" s="74">
        <v>0</v>
      </c>
      <c r="G21" s="75">
        <v>0</v>
      </c>
    </row>
    <row r="22" spans="1:7">
      <c r="A22" s="25">
        <v>19</v>
      </c>
      <c r="B22" s="23" t="s">
        <v>32</v>
      </c>
      <c r="C22" s="74">
        <v>9.1999999999999993</v>
      </c>
      <c r="D22" s="74">
        <v>10.84</v>
      </c>
      <c r="E22" s="74">
        <v>0</v>
      </c>
      <c r="F22" s="74">
        <v>10.81</v>
      </c>
      <c r="G22" s="75">
        <v>0</v>
      </c>
    </row>
    <row r="23" spans="1:7">
      <c r="A23" s="25">
        <v>20</v>
      </c>
      <c r="B23" s="23" t="s">
        <v>33</v>
      </c>
      <c r="C23" s="74">
        <v>8.35</v>
      </c>
      <c r="D23" s="74">
        <v>0</v>
      </c>
      <c r="E23" s="74">
        <v>0</v>
      </c>
      <c r="F23" s="74">
        <v>0</v>
      </c>
      <c r="G23" s="75">
        <v>0</v>
      </c>
    </row>
    <row r="24" spans="1:7">
      <c r="A24" s="25">
        <v>21</v>
      </c>
      <c r="B24" s="23" t="s">
        <v>34</v>
      </c>
      <c r="C24" s="74">
        <v>7.95</v>
      </c>
      <c r="D24" s="74">
        <v>0</v>
      </c>
      <c r="E24" s="74">
        <v>0</v>
      </c>
      <c r="F24" s="74">
        <v>0</v>
      </c>
      <c r="G24" s="75">
        <v>0</v>
      </c>
    </row>
    <row r="25" spans="1:7">
      <c r="A25" s="25">
        <v>22</v>
      </c>
      <c r="B25" s="23" t="s">
        <v>35</v>
      </c>
      <c r="C25" s="74">
        <v>9.7899999999999991</v>
      </c>
      <c r="D25" s="74">
        <v>0</v>
      </c>
      <c r="E25" s="74">
        <v>0</v>
      </c>
      <c r="F25" s="74">
        <v>10.199999999999999</v>
      </c>
      <c r="G25" s="75">
        <v>0</v>
      </c>
    </row>
    <row r="26" spans="1:7">
      <c r="A26" s="25">
        <v>23</v>
      </c>
      <c r="B26" s="23" t="s">
        <v>36</v>
      </c>
      <c r="C26" s="74">
        <v>14.49</v>
      </c>
      <c r="D26" s="74">
        <v>13.49</v>
      </c>
      <c r="E26" s="74">
        <v>13.49</v>
      </c>
      <c r="F26" s="74">
        <v>13.49</v>
      </c>
      <c r="G26" s="75">
        <v>13.49</v>
      </c>
    </row>
    <row r="27" spans="1:7">
      <c r="A27" s="25">
        <v>24</v>
      </c>
      <c r="B27" s="23" t="s">
        <v>37</v>
      </c>
      <c r="C27" s="74">
        <v>8.36</v>
      </c>
      <c r="D27" s="74">
        <v>0</v>
      </c>
      <c r="E27" s="74">
        <v>0</v>
      </c>
      <c r="F27" s="74">
        <v>0</v>
      </c>
      <c r="G27" s="75">
        <v>0</v>
      </c>
    </row>
    <row r="28" spans="1:7">
      <c r="A28" s="25">
        <v>25</v>
      </c>
      <c r="B28" s="23" t="s">
        <v>38</v>
      </c>
      <c r="C28" s="74">
        <v>9.06</v>
      </c>
      <c r="D28" s="74">
        <v>0</v>
      </c>
      <c r="E28" s="74">
        <v>0</v>
      </c>
      <c r="F28" s="74">
        <v>0</v>
      </c>
      <c r="G28" s="75">
        <v>0</v>
      </c>
    </row>
    <row r="29" spans="1:7">
      <c r="A29" s="25">
        <v>26</v>
      </c>
      <c r="B29" s="23" t="s">
        <v>39</v>
      </c>
      <c r="C29" s="24">
        <v>8.75</v>
      </c>
      <c r="D29" s="24">
        <v>0</v>
      </c>
      <c r="E29" s="24">
        <v>0</v>
      </c>
      <c r="F29" s="24">
        <v>0</v>
      </c>
      <c r="G29" s="26">
        <v>0</v>
      </c>
    </row>
    <row r="30" spans="1:7">
      <c r="A30" s="25">
        <v>27</v>
      </c>
      <c r="B30" s="23" t="s">
        <v>40</v>
      </c>
      <c r="C30" s="74">
        <v>6.7</v>
      </c>
      <c r="D30" s="74">
        <v>6.7</v>
      </c>
      <c r="E30" s="74">
        <v>0</v>
      </c>
      <c r="F30" s="74">
        <v>0</v>
      </c>
      <c r="G30" s="75">
        <v>0</v>
      </c>
    </row>
    <row r="31" spans="1:7">
      <c r="A31" s="25">
        <v>28</v>
      </c>
      <c r="B31" s="23" t="s">
        <v>41</v>
      </c>
      <c r="C31" s="74">
        <v>10.3</v>
      </c>
      <c r="D31" s="74">
        <v>10.56</v>
      </c>
      <c r="E31" s="74">
        <v>15.53</v>
      </c>
      <c r="F31" s="74">
        <v>10</v>
      </c>
      <c r="G31" s="75">
        <v>14.6</v>
      </c>
    </row>
    <row r="32" spans="1:7">
      <c r="A32" s="25">
        <v>29</v>
      </c>
      <c r="B32" s="23" t="s">
        <v>42</v>
      </c>
      <c r="C32" s="74">
        <v>10.83</v>
      </c>
      <c r="D32" s="74">
        <v>11.33</v>
      </c>
      <c r="E32" s="74">
        <v>0</v>
      </c>
      <c r="F32" s="74">
        <v>11.25</v>
      </c>
      <c r="G32" s="75">
        <v>0</v>
      </c>
    </row>
    <row r="33" spans="1:11">
      <c r="A33" s="25">
        <v>30</v>
      </c>
      <c r="B33" s="23" t="s">
        <v>43</v>
      </c>
      <c r="C33" s="74">
        <v>11.25</v>
      </c>
      <c r="D33" s="74">
        <v>13</v>
      </c>
      <c r="E33" s="74">
        <v>0</v>
      </c>
      <c r="F33" s="74">
        <v>13</v>
      </c>
      <c r="G33" s="75">
        <v>14</v>
      </c>
    </row>
    <row r="34" spans="1:11">
      <c r="A34" s="25">
        <v>31</v>
      </c>
      <c r="B34" s="23" t="s">
        <v>44</v>
      </c>
      <c r="C34" s="114">
        <v>10.15</v>
      </c>
      <c r="D34" s="114">
        <v>10.65</v>
      </c>
      <c r="E34" s="114">
        <v>21</v>
      </c>
      <c r="F34" s="114">
        <v>13</v>
      </c>
      <c r="G34" s="122">
        <v>12</v>
      </c>
      <c r="H34" s="98"/>
      <c r="I34" s="98"/>
      <c r="J34" s="99"/>
      <c r="K34" s="97"/>
    </row>
    <row r="35" spans="1:11">
      <c r="A35" s="25">
        <v>32</v>
      </c>
      <c r="B35" s="23" t="s">
        <v>45</v>
      </c>
      <c r="C35" s="74">
        <v>10.6</v>
      </c>
      <c r="D35" s="74">
        <v>12.2</v>
      </c>
      <c r="E35" s="74">
        <v>14.2</v>
      </c>
      <c r="F35" s="74">
        <v>11.9</v>
      </c>
      <c r="G35" s="75">
        <v>12</v>
      </c>
    </row>
    <row r="36" spans="1:11">
      <c r="A36" s="25">
        <v>33</v>
      </c>
      <c r="B36" s="23" t="s">
        <v>46</v>
      </c>
      <c r="C36" s="74">
        <v>8.7899999999999991</v>
      </c>
      <c r="D36" s="74">
        <v>10.29</v>
      </c>
      <c r="E36" s="74">
        <v>13.4</v>
      </c>
      <c r="F36" s="74">
        <v>10.28</v>
      </c>
      <c r="G36" s="75">
        <v>10.15</v>
      </c>
    </row>
    <row r="37" spans="1:11">
      <c r="A37" s="25">
        <v>34</v>
      </c>
      <c r="B37" s="23" t="s">
        <v>47</v>
      </c>
      <c r="C37" s="74">
        <v>10</v>
      </c>
      <c r="D37" s="74">
        <v>10.25</v>
      </c>
      <c r="E37" s="74">
        <v>14.5</v>
      </c>
      <c r="F37" s="74">
        <v>10.5</v>
      </c>
      <c r="G37" s="75">
        <v>11</v>
      </c>
    </row>
    <row r="38" spans="1:11">
      <c r="A38" s="25">
        <v>35</v>
      </c>
      <c r="B38" s="23" t="s">
        <v>48</v>
      </c>
      <c r="C38" s="74">
        <v>7.05</v>
      </c>
      <c r="D38" s="74">
        <v>7.17</v>
      </c>
      <c r="E38" s="74">
        <v>6.63</v>
      </c>
      <c r="F38" s="74">
        <v>6.59</v>
      </c>
      <c r="G38" s="75">
        <v>7.68</v>
      </c>
    </row>
    <row r="39" spans="1:11">
      <c r="A39" s="25">
        <v>36</v>
      </c>
      <c r="B39" s="23" t="s">
        <v>49</v>
      </c>
      <c r="C39" s="74">
        <v>9.7100000000000009</v>
      </c>
      <c r="D39" s="74">
        <v>12.34</v>
      </c>
      <c r="E39" s="74">
        <v>13.05</v>
      </c>
      <c r="F39" s="74">
        <v>11.28</v>
      </c>
      <c r="G39" s="75">
        <v>11.7</v>
      </c>
    </row>
    <row r="40" spans="1:11">
      <c r="A40" s="25">
        <v>37</v>
      </c>
      <c r="B40" s="23" t="s">
        <v>50</v>
      </c>
      <c r="C40" s="74">
        <v>7.31</v>
      </c>
      <c r="D40" s="74">
        <v>8.27</v>
      </c>
      <c r="E40" s="74">
        <v>12.08</v>
      </c>
      <c r="F40" s="74">
        <v>7.38</v>
      </c>
      <c r="G40" s="75">
        <v>8.76</v>
      </c>
    </row>
    <row r="41" spans="1:11">
      <c r="A41" s="25">
        <v>38</v>
      </c>
      <c r="B41" s="23" t="s">
        <v>51</v>
      </c>
      <c r="C41" s="74">
        <v>8.2200000000000006</v>
      </c>
      <c r="D41" s="74">
        <v>8.18</v>
      </c>
      <c r="E41" s="74">
        <v>7.71</v>
      </c>
      <c r="F41" s="74">
        <v>8.1199999999999992</v>
      </c>
      <c r="G41" s="75">
        <v>8.77</v>
      </c>
    </row>
    <row r="42" spans="1:11">
      <c r="A42" s="25">
        <v>39</v>
      </c>
      <c r="B42" s="23" t="s">
        <v>52</v>
      </c>
      <c r="C42" s="74">
        <v>9.69</v>
      </c>
      <c r="D42" s="74">
        <v>10.09</v>
      </c>
      <c r="E42" s="74">
        <v>13.13</v>
      </c>
      <c r="F42" s="74">
        <v>10.4</v>
      </c>
      <c r="G42" s="75">
        <v>12.3</v>
      </c>
    </row>
    <row r="43" spans="1:11">
      <c r="A43" s="25">
        <v>40</v>
      </c>
      <c r="B43" s="23" t="s">
        <v>53</v>
      </c>
      <c r="C43" s="74">
        <v>10.25</v>
      </c>
      <c r="D43" s="74">
        <v>10.75</v>
      </c>
      <c r="E43" s="74">
        <v>12.75</v>
      </c>
      <c r="F43" s="74">
        <v>11.25</v>
      </c>
      <c r="G43" s="75">
        <v>11.25</v>
      </c>
    </row>
    <row r="44" spans="1:11">
      <c r="A44" s="25">
        <v>41</v>
      </c>
      <c r="B44" s="23" t="s">
        <v>54</v>
      </c>
      <c r="C44" s="74">
        <v>9.23</v>
      </c>
      <c r="D44" s="74">
        <v>8.9700000000000006</v>
      </c>
      <c r="E44" s="74">
        <v>9.01</v>
      </c>
      <c r="F44" s="74">
        <v>8.66</v>
      </c>
      <c r="G44" s="75">
        <v>8.92</v>
      </c>
    </row>
    <row r="45" spans="1:11">
      <c r="A45" s="25">
        <v>42</v>
      </c>
      <c r="B45" s="23" t="s">
        <v>55</v>
      </c>
      <c r="C45" s="74">
        <v>10.9</v>
      </c>
      <c r="D45" s="74">
        <v>12.65</v>
      </c>
      <c r="E45" s="74">
        <v>15</v>
      </c>
      <c r="F45" s="74">
        <v>12.12</v>
      </c>
      <c r="G45" s="75">
        <v>12.28</v>
      </c>
    </row>
    <row r="46" spans="1:11">
      <c r="A46" s="25">
        <v>43</v>
      </c>
      <c r="B46" s="23" t="s">
        <v>56</v>
      </c>
      <c r="C46" s="74">
        <v>10.53</v>
      </c>
      <c r="D46" s="74">
        <v>10.53</v>
      </c>
      <c r="E46" s="74">
        <v>10.53</v>
      </c>
      <c r="F46" s="74">
        <v>0</v>
      </c>
      <c r="G46" s="75">
        <v>10.53</v>
      </c>
    </row>
    <row r="47" spans="1:11">
      <c r="A47" s="25">
        <v>44</v>
      </c>
      <c r="B47" s="23" t="s">
        <v>57</v>
      </c>
      <c r="C47" s="74">
        <v>9.76</v>
      </c>
      <c r="D47" s="74">
        <v>10.31</v>
      </c>
      <c r="E47" s="74">
        <v>13.06</v>
      </c>
      <c r="F47" s="74">
        <v>10.26</v>
      </c>
      <c r="G47" s="75">
        <v>10.91</v>
      </c>
    </row>
    <row r="48" spans="1:11">
      <c r="A48" s="25">
        <v>45</v>
      </c>
      <c r="B48" s="23" t="s">
        <v>58</v>
      </c>
      <c r="C48" s="74">
        <v>8.77</v>
      </c>
      <c r="D48" s="74">
        <v>8.77</v>
      </c>
      <c r="E48" s="74">
        <v>8.77</v>
      </c>
      <c r="F48" s="74">
        <v>10.47</v>
      </c>
      <c r="G48" s="75">
        <v>10.01</v>
      </c>
    </row>
    <row r="49" spans="1:7" ht="23">
      <c r="A49" s="25">
        <v>46</v>
      </c>
      <c r="B49" s="23" t="s">
        <v>59</v>
      </c>
      <c r="C49" s="74">
        <v>11.51</v>
      </c>
      <c r="D49" s="74">
        <v>11.07</v>
      </c>
      <c r="E49" s="74">
        <v>11.07</v>
      </c>
      <c r="F49" s="74">
        <v>11.51</v>
      </c>
      <c r="G49" s="75">
        <v>10.63</v>
      </c>
    </row>
    <row r="50" spans="1:7">
      <c r="A50" s="25">
        <v>47</v>
      </c>
      <c r="B50" s="23" t="s">
        <v>60</v>
      </c>
      <c r="C50" s="74">
        <v>8.69</v>
      </c>
      <c r="D50" s="74">
        <v>9.17</v>
      </c>
      <c r="E50" s="74">
        <v>13.87</v>
      </c>
      <c r="F50" s="74">
        <v>9.86</v>
      </c>
      <c r="G50" s="75">
        <v>11.71</v>
      </c>
    </row>
    <row r="51" spans="1:7">
      <c r="A51" s="25">
        <v>48</v>
      </c>
      <c r="B51" s="23" t="s">
        <v>61</v>
      </c>
      <c r="C51" s="74">
        <v>3.7</v>
      </c>
      <c r="D51" s="74">
        <v>4.0999999999999996</v>
      </c>
      <c r="E51" s="74">
        <v>3.54</v>
      </c>
      <c r="F51" s="74">
        <v>3.32</v>
      </c>
      <c r="G51" s="75">
        <v>11.18</v>
      </c>
    </row>
    <row r="52" spans="1:7">
      <c r="A52" s="25">
        <v>49</v>
      </c>
      <c r="B52" s="23" t="s">
        <v>62</v>
      </c>
      <c r="C52" s="74">
        <v>10.49</v>
      </c>
      <c r="D52" s="74">
        <v>10.79</v>
      </c>
      <c r="E52" s="74">
        <v>10.79</v>
      </c>
      <c r="F52" s="74">
        <v>10.49</v>
      </c>
      <c r="G52" s="75">
        <v>10.79</v>
      </c>
    </row>
    <row r="53" spans="1:7">
      <c r="A53" s="25">
        <v>50</v>
      </c>
      <c r="B53" s="23" t="s">
        <v>64</v>
      </c>
      <c r="C53" s="74">
        <v>9.35</v>
      </c>
      <c r="D53" s="74">
        <v>10.57</v>
      </c>
      <c r="E53" s="74">
        <v>10.34</v>
      </c>
      <c r="F53" s="74">
        <v>10.050000000000001</v>
      </c>
      <c r="G53" s="75">
        <v>12.3</v>
      </c>
    </row>
    <row r="54" spans="1:7">
      <c r="A54" s="25">
        <v>51</v>
      </c>
      <c r="B54" s="23" t="s">
        <v>65</v>
      </c>
      <c r="C54" s="74">
        <v>10.19</v>
      </c>
      <c r="D54" s="74">
        <v>10.98</v>
      </c>
      <c r="E54" s="74">
        <v>10.1</v>
      </c>
      <c r="F54" s="74">
        <v>10.050000000000001</v>
      </c>
      <c r="G54" s="75">
        <v>13.27</v>
      </c>
    </row>
    <row r="55" spans="1:7">
      <c r="A55" s="25">
        <v>52</v>
      </c>
      <c r="B55" s="23" t="s">
        <v>66</v>
      </c>
      <c r="C55" s="74">
        <v>4.96</v>
      </c>
      <c r="D55" s="74">
        <v>4.96</v>
      </c>
      <c r="E55" s="74">
        <v>4.96</v>
      </c>
      <c r="F55" s="74">
        <v>9.7799999999999994</v>
      </c>
      <c r="G55" s="75">
        <v>9.7799999999999994</v>
      </c>
    </row>
    <row r="56" spans="1:7" s="117" customFormat="1">
      <c r="A56" s="25">
        <v>53</v>
      </c>
      <c r="B56" s="23" t="s">
        <v>67</v>
      </c>
      <c r="C56" s="74">
        <v>10.6</v>
      </c>
      <c r="D56" s="74">
        <v>10.38</v>
      </c>
      <c r="E56" s="74">
        <v>13.01</v>
      </c>
      <c r="F56" s="74">
        <v>9.4499999999999993</v>
      </c>
      <c r="G56" s="75">
        <v>10.050000000000001</v>
      </c>
    </row>
    <row r="57" spans="1:7">
      <c r="A57" s="25">
        <v>54</v>
      </c>
      <c r="B57" s="23" t="s">
        <v>68</v>
      </c>
      <c r="C57" s="74">
        <v>7.35</v>
      </c>
      <c r="D57" s="74">
        <v>7.35</v>
      </c>
      <c r="E57" s="74">
        <v>7.35</v>
      </c>
      <c r="F57" s="74">
        <v>7.35</v>
      </c>
      <c r="G57" s="75">
        <v>7.35</v>
      </c>
    </row>
    <row r="58" spans="1:7">
      <c r="A58" s="25">
        <v>55</v>
      </c>
      <c r="B58" s="23" t="s">
        <v>69</v>
      </c>
      <c r="C58" s="74">
        <v>8.7100000000000009</v>
      </c>
      <c r="D58" s="74">
        <v>8.7100000000000009</v>
      </c>
      <c r="E58" s="74">
        <v>8.7100000000000009</v>
      </c>
      <c r="F58" s="74">
        <v>8.7100000000000009</v>
      </c>
      <c r="G58" s="75">
        <v>8.7100000000000009</v>
      </c>
    </row>
    <row r="59" spans="1:7">
      <c r="A59" s="25">
        <v>56</v>
      </c>
      <c r="B59" s="23" t="s">
        <v>70</v>
      </c>
      <c r="C59" s="74">
        <v>9.0299999999999994</v>
      </c>
      <c r="D59" s="74">
        <v>9.17</v>
      </c>
      <c r="E59" s="74">
        <v>9.0299999999999994</v>
      </c>
      <c r="F59" s="74">
        <v>9.09</v>
      </c>
      <c r="G59" s="75">
        <v>9.17</v>
      </c>
    </row>
    <row r="60" spans="1:7">
      <c r="A60" s="25">
        <v>57</v>
      </c>
      <c r="B60" s="23" t="s">
        <v>71</v>
      </c>
      <c r="C60" s="74">
        <v>8.91</v>
      </c>
      <c r="D60" s="74">
        <v>9.57</v>
      </c>
      <c r="E60" s="74">
        <v>12.11</v>
      </c>
      <c r="F60" s="74">
        <v>8.76</v>
      </c>
      <c r="G60" s="75">
        <v>10.69</v>
      </c>
    </row>
    <row r="61" spans="1:7">
      <c r="A61" s="25">
        <v>58</v>
      </c>
      <c r="B61" s="23" t="s">
        <v>72</v>
      </c>
      <c r="C61" s="74">
        <v>13.13</v>
      </c>
      <c r="D61" s="74">
        <v>11.96</v>
      </c>
      <c r="E61" s="74">
        <v>8.65</v>
      </c>
      <c r="F61" s="74">
        <v>8.89</v>
      </c>
      <c r="G61" s="75">
        <v>8.68</v>
      </c>
    </row>
    <row r="62" spans="1:7">
      <c r="A62" s="25">
        <v>59</v>
      </c>
      <c r="B62" s="23" t="s">
        <v>73</v>
      </c>
      <c r="C62" s="74">
        <v>13.58</v>
      </c>
      <c r="D62" s="74">
        <v>13.58</v>
      </c>
      <c r="E62" s="74">
        <v>13.58</v>
      </c>
      <c r="F62" s="74">
        <v>13.58</v>
      </c>
      <c r="G62" s="75">
        <v>13.58</v>
      </c>
    </row>
    <row r="63" spans="1:7">
      <c r="A63" s="25">
        <v>60</v>
      </c>
      <c r="B63" s="23" t="s">
        <v>74</v>
      </c>
      <c r="C63" s="74">
        <v>10.9</v>
      </c>
      <c r="D63" s="74">
        <v>11.2</v>
      </c>
      <c r="E63" s="74">
        <v>11.2</v>
      </c>
      <c r="F63" s="74">
        <v>11.05</v>
      </c>
      <c r="G63" s="75">
        <v>11.1</v>
      </c>
    </row>
    <row r="64" spans="1:7">
      <c r="A64" s="25">
        <v>61</v>
      </c>
      <c r="B64" s="23" t="s">
        <v>75</v>
      </c>
      <c r="C64" s="74">
        <v>8.4</v>
      </c>
      <c r="D64" s="74">
        <v>8.4</v>
      </c>
      <c r="E64" s="74">
        <v>9.4499999999999993</v>
      </c>
      <c r="F64" s="74">
        <v>8.4</v>
      </c>
      <c r="G64" s="75">
        <v>8.4700000000000006</v>
      </c>
    </row>
    <row r="65" spans="1:11">
      <c r="A65" s="25">
        <v>62</v>
      </c>
      <c r="B65" s="23" t="s">
        <v>76</v>
      </c>
      <c r="C65" s="74">
        <v>10.5</v>
      </c>
      <c r="D65" s="74">
        <v>11.5</v>
      </c>
      <c r="E65" s="74">
        <v>16</v>
      </c>
      <c r="F65" s="74">
        <v>0</v>
      </c>
      <c r="G65" s="75">
        <v>10.5</v>
      </c>
    </row>
    <row r="66" spans="1:11">
      <c r="A66" s="25">
        <v>63</v>
      </c>
      <c r="B66" s="23" t="s">
        <v>77</v>
      </c>
      <c r="C66" s="74">
        <v>0</v>
      </c>
      <c r="D66" s="74">
        <v>10.09</v>
      </c>
      <c r="E66" s="74">
        <v>0</v>
      </c>
      <c r="F66" s="74">
        <v>10.09</v>
      </c>
      <c r="G66" s="75">
        <v>10.09</v>
      </c>
    </row>
    <row r="67" spans="1:11">
      <c r="A67" s="25">
        <v>64</v>
      </c>
      <c r="B67" s="23" t="s">
        <v>78</v>
      </c>
      <c r="C67" s="74">
        <v>11</v>
      </c>
      <c r="D67" s="74">
        <v>13</v>
      </c>
      <c r="E67" s="74">
        <v>15</v>
      </c>
      <c r="F67" s="74">
        <v>12</v>
      </c>
      <c r="G67" s="75">
        <v>13.5</v>
      </c>
    </row>
    <row r="68" spans="1:11">
      <c r="A68" s="25">
        <v>65</v>
      </c>
      <c r="B68" s="23" t="s">
        <v>79</v>
      </c>
      <c r="C68" s="74">
        <v>10.75</v>
      </c>
      <c r="D68" s="74">
        <v>11.25</v>
      </c>
      <c r="E68" s="74">
        <v>0</v>
      </c>
      <c r="F68" s="74">
        <v>9.25</v>
      </c>
      <c r="G68" s="75">
        <v>0</v>
      </c>
    </row>
    <row r="69" spans="1:11">
      <c r="A69" s="25">
        <v>66</v>
      </c>
      <c r="B69" s="23" t="s">
        <v>80</v>
      </c>
      <c r="C69" s="74">
        <v>10.25</v>
      </c>
      <c r="D69" s="74">
        <v>11.25</v>
      </c>
      <c r="E69" s="74">
        <v>0</v>
      </c>
      <c r="F69" s="74">
        <v>11.25</v>
      </c>
      <c r="G69" s="75">
        <v>11.25</v>
      </c>
    </row>
    <row r="70" spans="1:11">
      <c r="A70" s="25">
        <v>67</v>
      </c>
      <c r="B70" s="23" t="s">
        <v>81</v>
      </c>
      <c r="C70" s="74">
        <v>11.5</v>
      </c>
      <c r="D70" s="74">
        <v>11.5</v>
      </c>
      <c r="E70" s="74">
        <v>0</v>
      </c>
      <c r="F70" s="74">
        <v>10.75</v>
      </c>
      <c r="G70" s="75">
        <v>11.5</v>
      </c>
    </row>
    <row r="71" spans="1:11">
      <c r="A71" s="25">
        <v>68</v>
      </c>
      <c r="B71" s="23" t="s">
        <v>82</v>
      </c>
      <c r="C71" s="74">
        <v>9</v>
      </c>
      <c r="D71" s="74">
        <v>15</v>
      </c>
      <c r="E71" s="74">
        <v>0</v>
      </c>
      <c r="F71" s="74">
        <v>11.25</v>
      </c>
      <c r="G71" s="75">
        <v>12.25</v>
      </c>
    </row>
    <row r="72" spans="1:11">
      <c r="A72" s="25">
        <v>69</v>
      </c>
      <c r="B72" s="23" t="s">
        <v>131</v>
      </c>
      <c r="C72" s="74">
        <v>7.9</v>
      </c>
      <c r="D72" s="74">
        <v>12.04</v>
      </c>
      <c r="E72" s="74">
        <v>16.579999999999998</v>
      </c>
      <c r="F72" s="74">
        <v>0</v>
      </c>
      <c r="G72" s="75">
        <v>14.04</v>
      </c>
    </row>
    <row r="73" spans="1:11">
      <c r="A73" s="25">
        <v>70</v>
      </c>
      <c r="B73" s="23" t="s">
        <v>84</v>
      </c>
      <c r="C73" s="74">
        <v>11.5</v>
      </c>
      <c r="D73" s="74">
        <v>11.5</v>
      </c>
      <c r="E73" s="74">
        <v>0</v>
      </c>
      <c r="F73" s="74">
        <v>11.5</v>
      </c>
      <c r="G73" s="75">
        <v>12.25</v>
      </c>
    </row>
    <row r="74" spans="1:11">
      <c r="A74" s="25">
        <v>71</v>
      </c>
      <c r="B74" s="23" t="s">
        <v>85</v>
      </c>
      <c r="C74" s="118">
        <v>8.57</v>
      </c>
      <c r="D74" s="112">
        <v>9.39</v>
      </c>
      <c r="E74" s="112">
        <v>13.13</v>
      </c>
      <c r="F74" s="112">
        <v>9.3000000000000007</v>
      </c>
      <c r="G74" s="119">
        <v>9.3699999999999992</v>
      </c>
      <c r="H74" s="98"/>
      <c r="I74" s="98"/>
      <c r="J74" s="99"/>
      <c r="K74" s="97"/>
    </row>
    <row r="75" spans="1:11">
      <c r="A75" s="25">
        <v>72</v>
      </c>
      <c r="B75" s="23" t="s">
        <v>86</v>
      </c>
      <c r="C75" s="74">
        <v>0</v>
      </c>
      <c r="D75" s="74">
        <v>11.04</v>
      </c>
      <c r="E75" s="74">
        <v>0</v>
      </c>
      <c r="F75" s="74">
        <v>9.23</v>
      </c>
      <c r="G75" s="75">
        <v>10.32</v>
      </c>
    </row>
    <row r="76" spans="1:11">
      <c r="A76" s="25">
        <v>73</v>
      </c>
      <c r="B76" s="23" t="s">
        <v>88</v>
      </c>
      <c r="C76" s="74">
        <v>11.05</v>
      </c>
      <c r="D76" s="74">
        <v>11.05</v>
      </c>
      <c r="E76" s="74">
        <v>0</v>
      </c>
      <c r="F76" s="74">
        <v>10.8</v>
      </c>
      <c r="G76" s="75">
        <v>10.8</v>
      </c>
    </row>
    <row r="77" spans="1:11">
      <c r="A77" s="25">
        <v>74</v>
      </c>
      <c r="B77" s="23" t="s">
        <v>89</v>
      </c>
      <c r="C77" s="74">
        <v>8.5</v>
      </c>
      <c r="D77" s="74">
        <v>9</v>
      </c>
      <c r="E77" s="74">
        <v>9.75</v>
      </c>
      <c r="F77" s="74">
        <v>8.75</v>
      </c>
      <c r="G77" s="75">
        <v>10.5</v>
      </c>
    </row>
    <row r="78" spans="1:11">
      <c r="A78" s="25">
        <v>75</v>
      </c>
      <c r="B78" s="23" t="s">
        <v>90</v>
      </c>
      <c r="C78" s="74">
        <v>12.71</v>
      </c>
      <c r="D78" s="74">
        <v>12.62</v>
      </c>
      <c r="E78" s="74">
        <v>0</v>
      </c>
      <c r="F78" s="74">
        <v>12.49</v>
      </c>
      <c r="G78" s="75">
        <v>12.46</v>
      </c>
    </row>
    <row r="79" spans="1:11">
      <c r="A79" s="25">
        <v>76</v>
      </c>
      <c r="B79" s="23" t="s">
        <v>91</v>
      </c>
      <c r="C79" s="74">
        <v>13</v>
      </c>
      <c r="D79" s="74">
        <v>14</v>
      </c>
      <c r="E79" s="74">
        <v>14</v>
      </c>
      <c r="F79" s="74">
        <v>14.75</v>
      </c>
      <c r="G79" s="75">
        <v>14.75</v>
      </c>
    </row>
    <row r="80" spans="1:11">
      <c r="A80" s="25">
        <v>77</v>
      </c>
      <c r="B80" s="23" t="s">
        <v>92</v>
      </c>
      <c r="C80" s="74">
        <v>12.9</v>
      </c>
      <c r="D80" s="74">
        <v>12.9</v>
      </c>
      <c r="E80" s="74">
        <v>12.9</v>
      </c>
      <c r="F80" s="74">
        <v>12.9</v>
      </c>
      <c r="G80" s="75">
        <v>12.9</v>
      </c>
    </row>
    <row r="81" spans="1:7">
      <c r="A81" s="25">
        <v>78</v>
      </c>
      <c r="B81" s="23" t="s">
        <v>93</v>
      </c>
      <c r="C81" s="74">
        <v>11</v>
      </c>
      <c r="D81" s="74">
        <v>11.75</v>
      </c>
      <c r="E81" s="74">
        <v>0</v>
      </c>
      <c r="F81" s="74">
        <v>12.07</v>
      </c>
      <c r="G81" s="75">
        <v>15.56</v>
      </c>
    </row>
    <row r="82" spans="1:7">
      <c r="A82" s="25">
        <v>79</v>
      </c>
      <c r="B82" s="23" t="s">
        <v>94</v>
      </c>
      <c r="C82" s="74">
        <v>12.5</v>
      </c>
      <c r="D82" s="74">
        <v>13.5</v>
      </c>
      <c r="E82" s="74">
        <v>0</v>
      </c>
      <c r="F82" s="74">
        <v>0</v>
      </c>
      <c r="G82" s="75">
        <v>0</v>
      </c>
    </row>
    <row r="83" spans="1:7">
      <c r="A83" s="25">
        <v>80</v>
      </c>
      <c r="B83" s="23" t="s">
        <v>95</v>
      </c>
      <c r="C83" s="74">
        <v>12.23</v>
      </c>
      <c r="D83" s="74">
        <v>12.23</v>
      </c>
      <c r="E83" s="74">
        <v>0</v>
      </c>
      <c r="F83" s="74">
        <v>12.23</v>
      </c>
      <c r="G83" s="75">
        <v>12.23</v>
      </c>
    </row>
    <row r="84" spans="1:7">
      <c r="A84" s="25">
        <v>81</v>
      </c>
      <c r="B84" s="23" t="s">
        <v>96</v>
      </c>
      <c r="C84" s="74">
        <v>0</v>
      </c>
      <c r="D84" s="74">
        <v>11.75</v>
      </c>
      <c r="E84" s="74">
        <v>15</v>
      </c>
      <c r="F84" s="74">
        <v>9.75</v>
      </c>
      <c r="G84" s="75">
        <v>0</v>
      </c>
    </row>
    <row r="85" spans="1:7">
      <c r="A85" s="25">
        <v>82</v>
      </c>
      <c r="B85" s="23" t="s">
        <v>97</v>
      </c>
      <c r="C85" s="74">
        <v>12.68</v>
      </c>
      <c r="D85" s="74">
        <v>12.68</v>
      </c>
      <c r="E85" s="74">
        <v>14.68</v>
      </c>
      <c r="F85" s="74">
        <v>12.68</v>
      </c>
      <c r="G85" s="75">
        <v>14.18</v>
      </c>
    </row>
    <row r="86" spans="1:7">
      <c r="A86" s="25">
        <v>83</v>
      </c>
      <c r="B86" s="23" t="s">
        <v>98</v>
      </c>
      <c r="C86" s="74">
        <v>12.2</v>
      </c>
      <c r="D86" s="74">
        <v>12.45</v>
      </c>
      <c r="E86" s="74">
        <v>12.95</v>
      </c>
      <c r="F86" s="74">
        <v>12.3</v>
      </c>
      <c r="G86" s="75">
        <v>12.7</v>
      </c>
    </row>
    <row r="87" spans="1:7">
      <c r="A87" s="25">
        <v>84</v>
      </c>
      <c r="B87" s="23" t="s">
        <v>99</v>
      </c>
      <c r="C87" s="74">
        <v>14.5</v>
      </c>
      <c r="D87" s="74">
        <v>14.75</v>
      </c>
      <c r="E87" s="74">
        <v>17</v>
      </c>
      <c r="F87" s="74">
        <v>16.5</v>
      </c>
      <c r="G87" s="75">
        <v>15.75</v>
      </c>
    </row>
    <row r="88" spans="1:7">
      <c r="A88" s="25">
        <v>85</v>
      </c>
      <c r="B88" s="34" t="s">
        <v>100</v>
      </c>
      <c r="C88" s="76">
        <v>9.51</v>
      </c>
      <c r="D88" s="76">
        <v>13</v>
      </c>
      <c r="E88" s="76">
        <v>0</v>
      </c>
      <c r="F88" s="76">
        <v>13</v>
      </c>
      <c r="G88" s="77">
        <v>13</v>
      </c>
    </row>
    <row r="89" spans="1:7">
      <c r="A89" s="25">
        <v>86</v>
      </c>
      <c r="B89" s="23" t="s">
        <v>101</v>
      </c>
      <c r="C89" s="74">
        <v>10</v>
      </c>
      <c r="D89" s="74">
        <v>11.25</v>
      </c>
      <c r="E89" s="74">
        <v>17</v>
      </c>
      <c r="F89" s="74">
        <v>13</v>
      </c>
      <c r="G89" s="75">
        <v>13</v>
      </c>
    </row>
    <row r="90" spans="1:7">
      <c r="A90" s="25">
        <v>87</v>
      </c>
      <c r="B90" s="23" t="s">
        <v>102</v>
      </c>
      <c r="C90" s="74">
        <v>11.9</v>
      </c>
      <c r="D90" s="74">
        <v>12.4</v>
      </c>
      <c r="E90" s="74">
        <v>12.9</v>
      </c>
      <c r="F90" s="74">
        <v>12.9</v>
      </c>
      <c r="G90" s="75">
        <v>12.9</v>
      </c>
    </row>
    <row r="91" spans="1:7">
      <c r="A91" s="25">
        <v>88</v>
      </c>
      <c r="B91" s="23" t="s">
        <v>103</v>
      </c>
      <c r="C91" s="74">
        <v>15.37</v>
      </c>
      <c r="D91" s="74">
        <v>15.37</v>
      </c>
      <c r="E91" s="74">
        <v>15.37</v>
      </c>
      <c r="F91" s="74">
        <v>15.37</v>
      </c>
      <c r="G91" s="75">
        <v>15.37</v>
      </c>
    </row>
    <row r="92" spans="1:7">
      <c r="A92" s="25">
        <v>89</v>
      </c>
      <c r="B92" s="23" t="s">
        <v>104</v>
      </c>
      <c r="C92" s="74">
        <v>10</v>
      </c>
      <c r="D92" s="74">
        <v>11</v>
      </c>
      <c r="E92" s="74">
        <v>0</v>
      </c>
      <c r="F92" s="74">
        <v>10</v>
      </c>
      <c r="G92" s="75">
        <v>11</v>
      </c>
    </row>
    <row r="93" spans="1:7">
      <c r="A93" s="25">
        <v>90</v>
      </c>
      <c r="B93" s="23" t="s">
        <v>105</v>
      </c>
      <c r="C93" s="74">
        <v>10.83</v>
      </c>
      <c r="D93" s="74">
        <v>11.51</v>
      </c>
      <c r="E93" s="74">
        <v>12.51</v>
      </c>
      <c r="F93" s="74">
        <v>11.01</v>
      </c>
      <c r="G93" s="75">
        <v>11.01</v>
      </c>
    </row>
    <row r="94" spans="1:7">
      <c r="A94" s="25">
        <v>91</v>
      </c>
      <c r="B94" s="23" t="s">
        <v>106</v>
      </c>
      <c r="C94" s="74">
        <v>11.46</v>
      </c>
      <c r="D94" s="74">
        <v>11.96</v>
      </c>
      <c r="E94" s="74">
        <v>12.46</v>
      </c>
      <c r="F94" s="74">
        <v>11.46</v>
      </c>
      <c r="G94" s="75">
        <v>11.96</v>
      </c>
    </row>
    <row r="95" spans="1:7">
      <c r="A95" s="25">
        <v>92</v>
      </c>
      <c r="B95" s="23" t="s">
        <v>107</v>
      </c>
      <c r="C95" s="74">
        <v>10.8</v>
      </c>
      <c r="D95" s="74">
        <v>10.8</v>
      </c>
      <c r="E95" s="74">
        <v>11.8</v>
      </c>
      <c r="F95" s="74">
        <v>10.8</v>
      </c>
      <c r="G95" s="75">
        <v>10.8</v>
      </c>
    </row>
    <row r="96" spans="1:7">
      <c r="A96" s="25">
        <v>93</v>
      </c>
      <c r="B96" s="23" t="s">
        <v>108</v>
      </c>
      <c r="C96" s="74">
        <v>0</v>
      </c>
      <c r="D96" s="74">
        <v>12.99</v>
      </c>
      <c r="E96" s="74">
        <v>17.079999999999998</v>
      </c>
      <c r="F96" s="74">
        <v>0</v>
      </c>
      <c r="G96" s="75">
        <v>13.75</v>
      </c>
    </row>
    <row r="97" spans="1:11">
      <c r="A97" s="25">
        <v>94</v>
      </c>
      <c r="B97" s="23" t="s">
        <v>109</v>
      </c>
      <c r="C97" s="74">
        <v>11.53</v>
      </c>
      <c r="D97" s="74">
        <v>12.46</v>
      </c>
      <c r="E97" s="74">
        <v>0</v>
      </c>
      <c r="F97" s="74">
        <v>12.28</v>
      </c>
      <c r="G97" s="74">
        <v>13.78</v>
      </c>
    </row>
    <row r="98" spans="1:11">
      <c r="A98" s="25">
        <v>95</v>
      </c>
      <c r="B98" s="23" t="s">
        <v>110</v>
      </c>
      <c r="C98" s="74">
        <v>12.42</v>
      </c>
      <c r="D98" s="74">
        <v>12.42</v>
      </c>
      <c r="E98" s="74">
        <v>12.42</v>
      </c>
      <c r="F98" s="74">
        <v>12.42</v>
      </c>
      <c r="G98" s="74">
        <v>12.42</v>
      </c>
    </row>
    <row r="99" spans="1:11">
      <c r="A99" s="25">
        <v>96</v>
      </c>
      <c r="B99" s="23" t="s">
        <v>111</v>
      </c>
      <c r="C99" s="74">
        <v>11.95</v>
      </c>
      <c r="D99" s="74">
        <v>12.45</v>
      </c>
      <c r="E99" s="74">
        <v>14.45</v>
      </c>
      <c r="F99" s="74">
        <v>11.95</v>
      </c>
      <c r="G99" s="74">
        <v>11.95</v>
      </c>
    </row>
    <row r="100" spans="1:11">
      <c r="A100" s="25">
        <v>97</v>
      </c>
      <c r="B100" s="23" t="s">
        <v>112</v>
      </c>
      <c r="C100" s="107">
        <v>10.02</v>
      </c>
      <c r="D100" s="107">
        <v>9.9</v>
      </c>
      <c r="E100" s="107">
        <v>0</v>
      </c>
      <c r="F100" s="107">
        <v>9.9</v>
      </c>
      <c r="G100" s="107">
        <v>0</v>
      </c>
      <c r="H100" s="98"/>
      <c r="I100" s="98"/>
      <c r="J100" s="99"/>
      <c r="K100" s="97"/>
    </row>
    <row r="101" spans="1:11" ht="12" thickBot="1">
      <c r="A101" s="25">
        <v>98</v>
      </c>
      <c r="B101" s="28" t="s">
        <v>113</v>
      </c>
      <c r="C101" s="78">
        <v>0</v>
      </c>
      <c r="D101" s="78">
        <v>11</v>
      </c>
      <c r="E101" s="78">
        <v>0</v>
      </c>
      <c r="F101" s="78">
        <v>12</v>
      </c>
      <c r="G101" s="79">
        <v>12.5</v>
      </c>
    </row>
    <row r="102" spans="1:11">
      <c r="C102" s="120"/>
      <c r="D102" s="120"/>
      <c r="E102" s="120"/>
      <c r="F102" s="120"/>
      <c r="G102" s="120"/>
    </row>
    <row r="103" spans="1:11">
      <c r="C103" s="120"/>
      <c r="D103" s="120"/>
      <c r="E103" s="120"/>
      <c r="F103" s="120"/>
      <c r="G103" s="120"/>
    </row>
    <row r="104" spans="1:11">
      <c r="C104" s="121"/>
      <c r="D104" s="121"/>
      <c r="E104" s="121"/>
      <c r="F104" s="121"/>
      <c r="G104" s="121"/>
    </row>
  </sheetData>
  <mergeCells count="2">
    <mergeCell ref="A1:G1"/>
    <mergeCell ref="C2:G2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4"/>
  <sheetViews>
    <sheetView topLeftCell="A31" zoomScale="106" zoomScaleNormal="106" zoomScaleSheetLayoutView="130" workbookViewId="0">
      <selection activeCell="D101" sqref="D101"/>
    </sheetView>
  </sheetViews>
  <sheetFormatPr defaultColWidth="9.09765625" defaultRowHeight="13.5" customHeight="1"/>
  <cols>
    <col min="1" max="1" width="6.09765625" style="87" customWidth="1"/>
    <col min="2" max="2" width="53.59765625" style="116" customWidth="1"/>
    <col min="3" max="3" width="12" style="116" customWidth="1"/>
    <col min="4" max="4" width="9.09765625" style="116" customWidth="1"/>
    <col min="5" max="5" width="8.8984375" style="116" customWidth="1"/>
    <col min="6" max="6" width="8.3984375" style="116" customWidth="1"/>
    <col min="7" max="7" width="12.59765625" style="116" customWidth="1"/>
    <col min="8" max="8" width="12" style="116" hidden="1" customWidth="1"/>
    <col min="9" max="9" width="9.09765625" style="116" hidden="1" customWidth="1"/>
    <col min="10" max="10" width="8.8984375" style="116" hidden="1" customWidth="1"/>
    <col min="11" max="11" width="8.3984375" style="116" hidden="1" customWidth="1"/>
    <col min="12" max="12" width="10.3984375" style="116" hidden="1" customWidth="1"/>
    <col min="13" max="13" width="12" style="116" hidden="1" customWidth="1"/>
    <col min="14" max="14" width="9.09765625" style="116" hidden="1" customWidth="1"/>
    <col min="15" max="15" width="8.8984375" style="116" hidden="1" customWidth="1"/>
    <col min="16" max="16" width="8.3984375" style="116" hidden="1" customWidth="1"/>
    <col min="17" max="17" width="9.765625E-2" style="116" customWidth="1"/>
    <col min="18" max="16384" width="9.09765625" style="115"/>
  </cols>
  <sheetData>
    <row r="1" spans="1:22" ht="13.5" customHeight="1">
      <c r="A1" s="483" t="s">
        <v>138</v>
      </c>
      <c r="B1" s="483"/>
      <c r="C1" s="483"/>
      <c r="D1" s="483"/>
      <c r="E1" s="483"/>
      <c r="F1" s="483"/>
      <c r="G1" s="483"/>
      <c r="H1" s="124"/>
      <c r="I1" s="124"/>
      <c r="J1" s="124"/>
      <c r="K1" s="124"/>
      <c r="L1" s="124"/>
      <c r="M1" s="124"/>
      <c r="N1" s="124"/>
      <c r="O1" s="124"/>
      <c r="P1" s="124"/>
      <c r="Q1" s="124"/>
    </row>
    <row r="2" spans="1:22" ht="13.5" customHeight="1" thickBot="1">
      <c r="C2" s="486" t="s">
        <v>140</v>
      </c>
      <c r="D2" s="487"/>
      <c r="E2" s="487"/>
      <c r="F2" s="487"/>
      <c r="G2" s="487"/>
      <c r="H2" s="488" t="s">
        <v>136</v>
      </c>
      <c r="I2" s="489"/>
      <c r="J2" s="489"/>
      <c r="K2" s="489"/>
      <c r="L2" s="489"/>
      <c r="M2" s="488" t="s">
        <v>139</v>
      </c>
      <c r="N2" s="489"/>
      <c r="O2" s="489"/>
      <c r="P2" s="489"/>
      <c r="Q2" s="489"/>
    </row>
    <row r="3" spans="1:22" ht="13.5" customHeight="1">
      <c r="A3" s="92" t="s">
        <v>1</v>
      </c>
      <c r="B3" s="92" t="s">
        <v>4</v>
      </c>
      <c r="C3" s="92" t="s">
        <v>5</v>
      </c>
      <c r="D3" s="92" t="s">
        <v>6</v>
      </c>
      <c r="E3" s="92" t="s">
        <v>7</v>
      </c>
      <c r="F3" s="92" t="s">
        <v>8</v>
      </c>
      <c r="G3" s="92" t="s">
        <v>9</v>
      </c>
      <c r="H3" s="93" t="s">
        <v>5</v>
      </c>
      <c r="I3" s="91" t="s">
        <v>6</v>
      </c>
      <c r="J3" s="91" t="s">
        <v>7</v>
      </c>
      <c r="K3" s="91" t="s">
        <v>8</v>
      </c>
      <c r="L3" s="94" t="s">
        <v>9</v>
      </c>
      <c r="M3" s="91" t="s">
        <v>5</v>
      </c>
      <c r="N3" s="91" t="s">
        <v>6</v>
      </c>
      <c r="O3" s="91" t="s">
        <v>7</v>
      </c>
      <c r="P3" s="91" t="s">
        <v>8</v>
      </c>
      <c r="Q3" s="94" t="s">
        <v>9</v>
      </c>
    </row>
    <row r="4" spans="1:22" ht="13.5" customHeight="1">
      <c r="A4" s="69">
        <v>1</v>
      </c>
      <c r="B4" s="23" t="s">
        <v>12</v>
      </c>
      <c r="C4" s="24">
        <v>9.9499999999999993</v>
      </c>
      <c r="D4" s="24">
        <v>9.9</v>
      </c>
      <c r="E4" s="24">
        <v>17.25</v>
      </c>
      <c r="F4" s="24">
        <v>9.9</v>
      </c>
      <c r="G4" s="24">
        <v>12</v>
      </c>
      <c r="H4" s="55">
        <v>9.9499999999999993</v>
      </c>
      <c r="I4" s="24">
        <v>9.9499999999999993</v>
      </c>
      <c r="J4" s="24">
        <v>17.5</v>
      </c>
      <c r="K4" s="24">
        <v>9.98</v>
      </c>
      <c r="L4" s="26">
        <v>12.5</v>
      </c>
      <c r="M4" s="24">
        <f>C4-H4</f>
        <v>0</v>
      </c>
      <c r="N4" s="24">
        <f>D4-I4</f>
        <v>-4.9999999999998934E-2</v>
      </c>
      <c r="O4" s="24">
        <f>E4-J4</f>
        <v>-0.25</v>
      </c>
      <c r="P4" s="24">
        <f>F4-K4</f>
        <v>-8.0000000000000071E-2</v>
      </c>
      <c r="Q4" s="24">
        <f>G4-L4</f>
        <v>-0.5</v>
      </c>
      <c r="R4" s="125"/>
      <c r="S4" s="125"/>
      <c r="T4" s="125"/>
      <c r="U4" s="125"/>
      <c r="V4" s="125"/>
    </row>
    <row r="5" spans="1:22" ht="13.5" customHeight="1">
      <c r="A5" s="69">
        <v>2</v>
      </c>
      <c r="B5" s="23" t="s">
        <v>13</v>
      </c>
      <c r="C5" s="24">
        <v>9.9499999999999993</v>
      </c>
      <c r="D5" s="24">
        <v>9.9499999999999993</v>
      </c>
      <c r="E5" s="24">
        <v>17.75</v>
      </c>
      <c r="F5" s="24">
        <v>10.25</v>
      </c>
      <c r="G5" s="24">
        <v>12</v>
      </c>
      <c r="H5" s="55">
        <v>9.9499999999999993</v>
      </c>
      <c r="I5" s="24">
        <v>9.9499999999999993</v>
      </c>
      <c r="J5" s="24">
        <v>17.75</v>
      </c>
      <c r="K5" s="24">
        <v>10.25</v>
      </c>
      <c r="L5" s="26">
        <v>12</v>
      </c>
      <c r="M5" s="24">
        <f t="shared" ref="M5:M68" si="0">C5-H5</f>
        <v>0</v>
      </c>
      <c r="N5" s="24">
        <f t="shared" ref="N5:N68" si="1">D5-I5</f>
        <v>0</v>
      </c>
      <c r="O5" s="24">
        <f t="shared" ref="O5:O68" si="2">E5-J5</f>
        <v>0</v>
      </c>
      <c r="P5" s="24">
        <f t="shared" ref="P5:P68" si="3">F5-K5</f>
        <v>0</v>
      </c>
      <c r="Q5" s="24">
        <f t="shared" ref="Q5:Q68" si="4">G5-L5</f>
        <v>0</v>
      </c>
      <c r="R5" s="125"/>
      <c r="S5" s="125"/>
      <c r="T5" s="125"/>
      <c r="U5" s="125"/>
      <c r="V5" s="125"/>
    </row>
    <row r="6" spans="1:22" ht="13.5" customHeight="1">
      <c r="A6" s="69">
        <v>3</v>
      </c>
      <c r="B6" s="23" t="s">
        <v>14</v>
      </c>
      <c r="C6" s="24">
        <v>9.9499999999999993</v>
      </c>
      <c r="D6" s="24">
        <v>9.9499999999999993</v>
      </c>
      <c r="E6" s="24">
        <v>0</v>
      </c>
      <c r="F6" s="24">
        <v>10.5</v>
      </c>
      <c r="G6" s="24">
        <v>12.5</v>
      </c>
      <c r="H6" s="55">
        <v>9.9499999999999993</v>
      </c>
      <c r="I6" s="24">
        <v>9.9499999999999993</v>
      </c>
      <c r="J6" s="24">
        <v>0</v>
      </c>
      <c r="K6" s="24">
        <v>10.5</v>
      </c>
      <c r="L6" s="26">
        <v>12.5</v>
      </c>
      <c r="M6" s="24">
        <f t="shared" si="0"/>
        <v>0</v>
      </c>
      <c r="N6" s="24">
        <f t="shared" si="1"/>
        <v>0</v>
      </c>
      <c r="O6" s="24">
        <f t="shared" si="2"/>
        <v>0</v>
      </c>
      <c r="P6" s="24">
        <f t="shared" si="3"/>
        <v>0</v>
      </c>
      <c r="Q6" s="24">
        <f t="shared" si="4"/>
        <v>0</v>
      </c>
      <c r="R6" s="125"/>
      <c r="S6" s="125"/>
      <c r="T6" s="125"/>
      <c r="U6" s="125"/>
      <c r="V6" s="125"/>
    </row>
    <row r="7" spans="1:22" ht="13.5" customHeight="1">
      <c r="A7" s="69">
        <v>4</v>
      </c>
      <c r="B7" s="23" t="s">
        <v>15</v>
      </c>
      <c r="C7" s="24">
        <v>10</v>
      </c>
      <c r="D7" s="24">
        <v>10.5</v>
      </c>
      <c r="E7" s="24">
        <v>17</v>
      </c>
      <c r="F7" s="24">
        <v>10.25</v>
      </c>
      <c r="G7" s="24">
        <v>12</v>
      </c>
      <c r="H7" s="55">
        <v>10</v>
      </c>
      <c r="I7" s="24">
        <v>10.5</v>
      </c>
      <c r="J7" s="24">
        <v>17</v>
      </c>
      <c r="K7" s="24">
        <v>10.25</v>
      </c>
      <c r="L7" s="26">
        <v>12</v>
      </c>
      <c r="M7" s="24">
        <f t="shared" si="0"/>
        <v>0</v>
      </c>
      <c r="N7" s="24">
        <f t="shared" si="1"/>
        <v>0</v>
      </c>
      <c r="O7" s="24">
        <f t="shared" si="2"/>
        <v>0</v>
      </c>
      <c r="P7" s="24">
        <f t="shared" si="3"/>
        <v>0</v>
      </c>
      <c r="Q7" s="24">
        <f t="shared" si="4"/>
        <v>0</v>
      </c>
      <c r="R7" s="125"/>
      <c r="S7" s="125"/>
      <c r="T7" s="125"/>
      <c r="U7" s="125"/>
      <c r="V7" s="125"/>
    </row>
    <row r="8" spans="1:22" ht="13.5" customHeight="1">
      <c r="A8" s="69">
        <v>5</v>
      </c>
      <c r="B8" s="23" t="s">
        <v>16</v>
      </c>
      <c r="C8" s="24">
        <v>10</v>
      </c>
      <c r="D8" s="24">
        <v>10.25</v>
      </c>
      <c r="E8" s="24">
        <v>0</v>
      </c>
      <c r="F8" s="24">
        <v>10.25</v>
      </c>
      <c r="G8" s="24">
        <v>10.25</v>
      </c>
      <c r="H8" s="55">
        <v>10</v>
      </c>
      <c r="I8" s="24">
        <v>10.25</v>
      </c>
      <c r="J8" s="24">
        <v>0</v>
      </c>
      <c r="K8" s="24">
        <v>10.25</v>
      </c>
      <c r="L8" s="26">
        <v>10.25</v>
      </c>
      <c r="M8" s="24">
        <f t="shared" si="0"/>
        <v>0</v>
      </c>
      <c r="N8" s="24">
        <f t="shared" si="1"/>
        <v>0</v>
      </c>
      <c r="O8" s="24">
        <f t="shared" si="2"/>
        <v>0</v>
      </c>
      <c r="P8" s="24">
        <f t="shared" si="3"/>
        <v>0</v>
      </c>
      <c r="Q8" s="24">
        <f t="shared" si="4"/>
        <v>0</v>
      </c>
      <c r="R8" s="125"/>
      <c r="S8" s="125"/>
      <c r="T8" s="125"/>
      <c r="U8" s="125"/>
      <c r="V8" s="125"/>
    </row>
    <row r="9" spans="1:22" ht="13.5" customHeight="1">
      <c r="A9" s="69">
        <v>6</v>
      </c>
      <c r="B9" s="23" t="s">
        <v>17</v>
      </c>
      <c r="C9" s="24">
        <v>9.75</v>
      </c>
      <c r="D9" s="24">
        <v>9.9</v>
      </c>
      <c r="E9" s="24">
        <v>0</v>
      </c>
      <c r="F9" s="24">
        <v>9.9</v>
      </c>
      <c r="G9" s="24">
        <v>8.98</v>
      </c>
      <c r="H9" s="55">
        <v>9.75</v>
      </c>
      <c r="I9" s="24">
        <v>9.9</v>
      </c>
      <c r="J9" s="24">
        <v>0</v>
      </c>
      <c r="K9" s="24">
        <v>9.9</v>
      </c>
      <c r="L9" s="26">
        <v>8.98</v>
      </c>
      <c r="M9" s="24">
        <f t="shared" si="0"/>
        <v>0</v>
      </c>
      <c r="N9" s="24">
        <f t="shared" si="1"/>
        <v>0</v>
      </c>
      <c r="O9" s="24">
        <f t="shared" si="2"/>
        <v>0</v>
      </c>
      <c r="P9" s="24">
        <f t="shared" si="3"/>
        <v>0</v>
      </c>
      <c r="Q9" s="24">
        <f t="shared" si="4"/>
        <v>0</v>
      </c>
      <c r="R9" s="125"/>
      <c r="S9" s="125"/>
      <c r="T9" s="125"/>
      <c r="U9" s="125"/>
      <c r="V9" s="125"/>
    </row>
    <row r="10" spans="1:22" ht="13.5" customHeight="1">
      <c r="A10" s="69">
        <v>7</v>
      </c>
      <c r="B10" s="23" t="s">
        <v>18</v>
      </c>
      <c r="C10" s="24">
        <v>9.75</v>
      </c>
      <c r="D10" s="24">
        <v>10.75</v>
      </c>
      <c r="E10" s="24">
        <v>18.3</v>
      </c>
      <c r="F10" s="24">
        <v>9.75</v>
      </c>
      <c r="G10" s="24">
        <v>10</v>
      </c>
      <c r="H10" s="55">
        <v>9.75</v>
      </c>
      <c r="I10" s="24">
        <v>10.75</v>
      </c>
      <c r="J10" s="24">
        <v>18.3</v>
      </c>
      <c r="K10" s="24">
        <v>9.75</v>
      </c>
      <c r="L10" s="26">
        <v>10</v>
      </c>
      <c r="M10" s="24">
        <f t="shared" si="0"/>
        <v>0</v>
      </c>
      <c r="N10" s="24">
        <f t="shared" si="1"/>
        <v>0</v>
      </c>
      <c r="O10" s="24">
        <f t="shared" si="2"/>
        <v>0</v>
      </c>
      <c r="P10" s="24">
        <f t="shared" si="3"/>
        <v>0</v>
      </c>
      <c r="Q10" s="24">
        <f t="shared" si="4"/>
        <v>0</v>
      </c>
      <c r="R10" s="125"/>
      <c r="S10" s="125"/>
      <c r="T10" s="125"/>
      <c r="U10" s="125"/>
      <c r="V10" s="125"/>
    </row>
    <row r="11" spans="1:22" ht="13.5" customHeight="1">
      <c r="A11" s="69">
        <v>8</v>
      </c>
      <c r="B11" s="23" t="s">
        <v>19</v>
      </c>
      <c r="C11" s="24">
        <v>10.65</v>
      </c>
      <c r="D11" s="24">
        <v>10.73</v>
      </c>
      <c r="E11" s="24">
        <v>18</v>
      </c>
      <c r="F11" s="24">
        <v>10.67</v>
      </c>
      <c r="G11" s="24">
        <v>10.67</v>
      </c>
      <c r="H11" s="55">
        <v>10.65</v>
      </c>
      <c r="I11" s="24">
        <v>10.73</v>
      </c>
      <c r="J11" s="24">
        <v>18</v>
      </c>
      <c r="K11" s="24">
        <v>10.67</v>
      </c>
      <c r="L11" s="26">
        <v>10.67</v>
      </c>
      <c r="M11" s="24">
        <f t="shared" si="0"/>
        <v>0</v>
      </c>
      <c r="N11" s="24">
        <f t="shared" si="1"/>
        <v>0</v>
      </c>
      <c r="O11" s="24">
        <f t="shared" si="2"/>
        <v>0</v>
      </c>
      <c r="P11" s="24">
        <f t="shared" si="3"/>
        <v>0</v>
      </c>
      <c r="Q11" s="24">
        <f t="shared" si="4"/>
        <v>0</v>
      </c>
      <c r="R11" s="125"/>
      <c r="S11" s="125"/>
      <c r="T11" s="125"/>
      <c r="U11" s="125"/>
      <c r="V11" s="125"/>
    </row>
    <row r="12" spans="1:22" ht="13.5" customHeight="1">
      <c r="A12" s="69">
        <v>9</v>
      </c>
      <c r="B12" s="23" t="s">
        <v>20</v>
      </c>
      <c r="C12" s="24">
        <v>9.6</v>
      </c>
      <c r="D12" s="24">
        <v>10.4</v>
      </c>
      <c r="E12" s="24">
        <v>0</v>
      </c>
      <c r="F12" s="24">
        <v>9.9</v>
      </c>
      <c r="G12" s="24">
        <v>10.25</v>
      </c>
      <c r="H12" s="55">
        <v>9.6</v>
      </c>
      <c r="I12" s="24">
        <v>10.4</v>
      </c>
      <c r="J12" s="24">
        <v>0</v>
      </c>
      <c r="K12" s="24">
        <v>9.9</v>
      </c>
      <c r="L12" s="26">
        <v>10.25</v>
      </c>
      <c r="M12" s="24">
        <f t="shared" si="0"/>
        <v>0</v>
      </c>
      <c r="N12" s="24">
        <f t="shared" si="1"/>
        <v>0</v>
      </c>
      <c r="O12" s="24">
        <f t="shared" si="2"/>
        <v>0</v>
      </c>
      <c r="P12" s="24">
        <f t="shared" si="3"/>
        <v>0</v>
      </c>
      <c r="Q12" s="24">
        <f t="shared" si="4"/>
        <v>0</v>
      </c>
      <c r="R12" s="125"/>
      <c r="S12" s="125"/>
      <c r="T12" s="125"/>
      <c r="U12" s="125"/>
      <c r="V12" s="125"/>
    </row>
    <row r="13" spans="1:22" ht="13.5" customHeight="1">
      <c r="A13" s="69">
        <v>10</v>
      </c>
      <c r="B13" s="23" t="s">
        <v>21</v>
      </c>
      <c r="C13" s="24">
        <v>10.5</v>
      </c>
      <c r="D13" s="24">
        <v>11</v>
      </c>
      <c r="E13" s="24">
        <v>0</v>
      </c>
      <c r="F13" s="24">
        <v>10.5</v>
      </c>
      <c r="G13" s="24">
        <v>0</v>
      </c>
      <c r="H13" s="55">
        <v>10.5</v>
      </c>
      <c r="I13" s="24">
        <v>11</v>
      </c>
      <c r="J13" s="24">
        <v>0</v>
      </c>
      <c r="K13" s="24">
        <v>10.5</v>
      </c>
      <c r="L13" s="26">
        <v>0</v>
      </c>
      <c r="M13" s="24">
        <f t="shared" si="0"/>
        <v>0</v>
      </c>
      <c r="N13" s="24">
        <f t="shared" si="1"/>
        <v>0</v>
      </c>
      <c r="O13" s="24">
        <f t="shared" si="2"/>
        <v>0</v>
      </c>
      <c r="P13" s="24">
        <f t="shared" si="3"/>
        <v>0</v>
      </c>
      <c r="Q13" s="24">
        <f t="shared" si="4"/>
        <v>0</v>
      </c>
      <c r="R13" s="125"/>
      <c r="S13" s="125"/>
      <c r="T13" s="125"/>
      <c r="U13" s="125"/>
      <c r="V13" s="125"/>
    </row>
    <row r="14" spans="1:22" ht="13.5" customHeight="1">
      <c r="A14" s="69">
        <v>11</v>
      </c>
      <c r="B14" s="23" t="s">
        <v>22</v>
      </c>
      <c r="C14" s="24">
        <v>10.5</v>
      </c>
      <c r="D14" s="24">
        <v>11.5</v>
      </c>
      <c r="E14" s="24">
        <v>0</v>
      </c>
      <c r="F14" s="24">
        <v>10.199999999999999</v>
      </c>
      <c r="G14" s="24">
        <v>10.75</v>
      </c>
      <c r="H14" s="55">
        <v>10.5</v>
      </c>
      <c r="I14" s="24">
        <v>11.5</v>
      </c>
      <c r="J14" s="24">
        <v>0</v>
      </c>
      <c r="K14" s="24">
        <v>10.199999999999999</v>
      </c>
      <c r="L14" s="26">
        <v>10.75</v>
      </c>
      <c r="M14" s="24">
        <f t="shared" si="0"/>
        <v>0</v>
      </c>
      <c r="N14" s="24">
        <f t="shared" si="1"/>
        <v>0</v>
      </c>
      <c r="O14" s="24">
        <f t="shared" si="2"/>
        <v>0</v>
      </c>
      <c r="P14" s="24">
        <f t="shared" si="3"/>
        <v>0</v>
      </c>
      <c r="Q14" s="24">
        <f t="shared" si="4"/>
        <v>0</v>
      </c>
      <c r="R14" s="125"/>
      <c r="S14" s="125"/>
      <c r="T14" s="125"/>
      <c r="U14" s="125"/>
      <c r="V14" s="125"/>
    </row>
    <row r="15" spans="1:22" ht="13.5" customHeight="1">
      <c r="A15" s="69">
        <v>12</v>
      </c>
      <c r="B15" s="23" t="s">
        <v>23</v>
      </c>
      <c r="C15" s="24">
        <v>8</v>
      </c>
      <c r="D15" s="24">
        <v>8.25</v>
      </c>
      <c r="E15" s="24">
        <v>0</v>
      </c>
      <c r="F15" s="24">
        <v>0</v>
      </c>
      <c r="G15" s="24">
        <v>0</v>
      </c>
      <c r="H15" s="55">
        <v>8</v>
      </c>
      <c r="I15" s="24">
        <v>8.25</v>
      </c>
      <c r="J15" s="24">
        <v>0</v>
      </c>
      <c r="K15" s="24">
        <v>0</v>
      </c>
      <c r="L15" s="26">
        <v>0</v>
      </c>
      <c r="M15" s="24">
        <f t="shared" si="0"/>
        <v>0</v>
      </c>
      <c r="N15" s="24">
        <f t="shared" si="1"/>
        <v>0</v>
      </c>
      <c r="O15" s="24">
        <f t="shared" si="2"/>
        <v>0</v>
      </c>
      <c r="P15" s="24">
        <f t="shared" si="3"/>
        <v>0</v>
      </c>
      <c r="Q15" s="24">
        <f t="shared" si="4"/>
        <v>0</v>
      </c>
      <c r="R15" s="125"/>
      <c r="S15" s="125"/>
      <c r="T15" s="125"/>
      <c r="U15" s="125"/>
      <c r="V15" s="125"/>
    </row>
    <row r="16" spans="1:22" ht="13.5" customHeight="1">
      <c r="A16" s="69">
        <v>13</v>
      </c>
      <c r="B16" s="23" t="s">
        <v>24</v>
      </c>
      <c r="C16" s="24">
        <v>7.4</v>
      </c>
      <c r="D16" s="24">
        <v>0</v>
      </c>
      <c r="E16" s="24">
        <v>0</v>
      </c>
      <c r="F16" s="24">
        <v>0</v>
      </c>
      <c r="G16" s="24">
        <v>0</v>
      </c>
      <c r="H16" s="55">
        <v>7.4</v>
      </c>
      <c r="I16" s="24">
        <v>0</v>
      </c>
      <c r="J16" s="24">
        <v>0</v>
      </c>
      <c r="K16" s="24">
        <v>0</v>
      </c>
      <c r="L16" s="26">
        <v>0</v>
      </c>
      <c r="M16" s="24">
        <f t="shared" si="0"/>
        <v>0</v>
      </c>
      <c r="N16" s="24">
        <f t="shared" si="1"/>
        <v>0</v>
      </c>
      <c r="O16" s="24">
        <f t="shared" si="2"/>
        <v>0</v>
      </c>
      <c r="P16" s="24">
        <f t="shared" si="3"/>
        <v>0</v>
      </c>
      <c r="Q16" s="24">
        <f t="shared" si="4"/>
        <v>0</v>
      </c>
      <c r="R16" s="125"/>
      <c r="S16" s="125"/>
      <c r="T16" s="125"/>
      <c r="U16" s="125"/>
      <c r="V16" s="125"/>
    </row>
    <row r="17" spans="1:22" ht="13.5" customHeight="1">
      <c r="A17" s="69">
        <v>14</v>
      </c>
      <c r="B17" s="23" t="s">
        <v>25</v>
      </c>
      <c r="C17" s="24">
        <v>7.5</v>
      </c>
      <c r="D17" s="24">
        <v>0</v>
      </c>
      <c r="E17" s="24">
        <v>0</v>
      </c>
      <c r="F17" s="24">
        <v>0</v>
      </c>
      <c r="G17" s="24">
        <v>0</v>
      </c>
      <c r="H17" s="55">
        <v>8</v>
      </c>
      <c r="I17" s="24">
        <v>0</v>
      </c>
      <c r="J17" s="24">
        <v>0</v>
      </c>
      <c r="K17" s="24">
        <v>0</v>
      </c>
      <c r="L17" s="26">
        <v>0</v>
      </c>
      <c r="M17" s="24">
        <f t="shared" si="0"/>
        <v>-0.5</v>
      </c>
      <c r="N17" s="24">
        <f t="shared" si="1"/>
        <v>0</v>
      </c>
      <c r="O17" s="24">
        <f t="shared" si="2"/>
        <v>0</v>
      </c>
      <c r="P17" s="24">
        <f t="shared" si="3"/>
        <v>0</v>
      </c>
      <c r="Q17" s="24">
        <f t="shared" si="4"/>
        <v>0</v>
      </c>
      <c r="R17" s="125"/>
      <c r="S17" s="125"/>
      <c r="T17" s="125"/>
      <c r="U17" s="125"/>
      <c r="V17" s="125"/>
    </row>
    <row r="18" spans="1:22" ht="13.5" customHeight="1">
      <c r="A18" s="69">
        <v>15</v>
      </c>
      <c r="B18" s="23" t="s">
        <v>26</v>
      </c>
      <c r="C18" s="24">
        <v>10.82</v>
      </c>
      <c r="D18" s="24">
        <v>10.82</v>
      </c>
      <c r="E18" s="24">
        <v>0</v>
      </c>
      <c r="F18" s="24">
        <v>10.82</v>
      </c>
      <c r="G18" s="24">
        <v>10.82</v>
      </c>
      <c r="H18" s="55">
        <v>10.67</v>
      </c>
      <c r="I18" s="24">
        <v>10.67</v>
      </c>
      <c r="J18" s="24">
        <v>0</v>
      </c>
      <c r="K18" s="24">
        <v>10.67</v>
      </c>
      <c r="L18" s="26">
        <v>10.67</v>
      </c>
      <c r="M18" s="24">
        <f t="shared" si="0"/>
        <v>0.15000000000000036</v>
      </c>
      <c r="N18" s="24">
        <f t="shared" si="1"/>
        <v>0.15000000000000036</v>
      </c>
      <c r="O18" s="24">
        <f t="shared" si="2"/>
        <v>0</v>
      </c>
      <c r="P18" s="24">
        <f t="shared" si="3"/>
        <v>0.15000000000000036</v>
      </c>
      <c r="Q18" s="24">
        <f t="shared" si="4"/>
        <v>0.15000000000000036</v>
      </c>
      <c r="R18" s="125"/>
      <c r="S18" s="125"/>
      <c r="T18" s="125"/>
      <c r="U18" s="125"/>
      <c r="V18" s="125"/>
    </row>
    <row r="19" spans="1:22" ht="13.5" customHeight="1">
      <c r="A19" s="69">
        <v>16</v>
      </c>
      <c r="B19" s="23" t="s">
        <v>27</v>
      </c>
      <c r="C19" s="24">
        <v>13.44</v>
      </c>
      <c r="D19" s="24">
        <v>13.44</v>
      </c>
      <c r="E19" s="24">
        <v>17.78</v>
      </c>
      <c r="F19" s="24">
        <v>13.44</v>
      </c>
      <c r="G19" s="24">
        <v>13.44</v>
      </c>
      <c r="H19" s="55">
        <v>13.44</v>
      </c>
      <c r="I19" s="24">
        <v>13.44</v>
      </c>
      <c r="J19" s="24">
        <v>17.79</v>
      </c>
      <c r="K19" s="24">
        <v>13.44</v>
      </c>
      <c r="L19" s="26">
        <v>13.44</v>
      </c>
      <c r="M19" s="24">
        <f t="shared" si="0"/>
        <v>0</v>
      </c>
      <c r="N19" s="24">
        <f t="shared" si="1"/>
        <v>0</v>
      </c>
      <c r="O19" s="24">
        <f t="shared" si="2"/>
        <v>-9.9999999999980105E-3</v>
      </c>
      <c r="P19" s="24">
        <f t="shared" si="3"/>
        <v>0</v>
      </c>
      <c r="Q19" s="24">
        <f t="shared" si="4"/>
        <v>0</v>
      </c>
      <c r="R19" s="125"/>
      <c r="S19" s="125"/>
      <c r="T19" s="125"/>
      <c r="U19" s="125"/>
      <c r="V19" s="125"/>
    </row>
    <row r="20" spans="1:22" ht="13.5" customHeight="1">
      <c r="A20" s="69">
        <v>17</v>
      </c>
      <c r="B20" s="23" t="s">
        <v>28</v>
      </c>
      <c r="C20" s="24">
        <v>10.66</v>
      </c>
      <c r="D20" s="24">
        <v>0</v>
      </c>
      <c r="E20" s="24">
        <v>0</v>
      </c>
      <c r="F20" s="24">
        <v>0</v>
      </c>
      <c r="G20" s="24">
        <v>0</v>
      </c>
      <c r="H20" s="55">
        <v>10.69</v>
      </c>
      <c r="I20" s="24">
        <v>0</v>
      </c>
      <c r="J20" s="24">
        <v>0</v>
      </c>
      <c r="K20" s="24">
        <v>0</v>
      </c>
      <c r="L20" s="26">
        <v>0</v>
      </c>
      <c r="M20" s="24">
        <f t="shared" si="0"/>
        <v>-2.9999999999999361E-2</v>
      </c>
      <c r="N20" s="24">
        <f t="shared" si="1"/>
        <v>0</v>
      </c>
      <c r="O20" s="24">
        <f t="shared" si="2"/>
        <v>0</v>
      </c>
      <c r="P20" s="24">
        <f t="shared" si="3"/>
        <v>0</v>
      </c>
      <c r="Q20" s="24">
        <f t="shared" si="4"/>
        <v>0</v>
      </c>
      <c r="R20" s="125"/>
      <c r="S20" s="125"/>
      <c r="T20" s="125"/>
      <c r="U20" s="125"/>
      <c r="V20" s="125"/>
    </row>
    <row r="21" spans="1:22" ht="13.5" customHeight="1">
      <c r="A21" s="69">
        <v>18</v>
      </c>
      <c r="B21" s="23" t="s">
        <v>30</v>
      </c>
      <c r="C21" s="24">
        <v>7.65</v>
      </c>
      <c r="D21" s="24">
        <v>0</v>
      </c>
      <c r="E21" s="24">
        <v>0</v>
      </c>
      <c r="F21" s="24">
        <v>0</v>
      </c>
      <c r="G21" s="24">
        <v>0</v>
      </c>
      <c r="H21" s="55">
        <v>8.14</v>
      </c>
      <c r="I21" s="24">
        <v>0</v>
      </c>
      <c r="J21" s="24">
        <v>0</v>
      </c>
      <c r="K21" s="24">
        <v>0</v>
      </c>
      <c r="L21" s="26">
        <v>0</v>
      </c>
      <c r="M21" s="24">
        <f t="shared" si="0"/>
        <v>-0.49000000000000021</v>
      </c>
      <c r="N21" s="24">
        <f t="shared" si="1"/>
        <v>0</v>
      </c>
      <c r="O21" s="24">
        <f t="shared" si="2"/>
        <v>0</v>
      </c>
      <c r="P21" s="24">
        <f t="shared" si="3"/>
        <v>0</v>
      </c>
      <c r="Q21" s="24">
        <f t="shared" si="4"/>
        <v>0</v>
      </c>
      <c r="R21" s="125"/>
      <c r="S21" s="125"/>
      <c r="T21" s="125"/>
      <c r="U21" s="125"/>
      <c r="V21" s="125"/>
    </row>
    <row r="22" spans="1:22" ht="13.5" customHeight="1">
      <c r="A22" s="69">
        <v>19</v>
      </c>
      <c r="B22" s="23" t="s">
        <v>32</v>
      </c>
      <c r="C22" s="24">
        <v>9.1199999999999992</v>
      </c>
      <c r="D22" s="24">
        <v>10.72</v>
      </c>
      <c r="E22" s="24">
        <v>0</v>
      </c>
      <c r="F22" s="24">
        <v>10.74</v>
      </c>
      <c r="G22" s="24">
        <v>0</v>
      </c>
      <c r="H22" s="55">
        <v>9.1999999999999993</v>
      </c>
      <c r="I22" s="24">
        <v>10.84</v>
      </c>
      <c r="J22" s="24">
        <v>0</v>
      </c>
      <c r="K22" s="24">
        <v>10.81</v>
      </c>
      <c r="L22" s="26">
        <v>0</v>
      </c>
      <c r="M22" s="24">
        <f t="shared" si="0"/>
        <v>-8.0000000000000071E-2</v>
      </c>
      <c r="N22" s="24">
        <f t="shared" si="1"/>
        <v>-0.11999999999999922</v>
      </c>
      <c r="O22" s="24">
        <f t="shared" si="2"/>
        <v>0</v>
      </c>
      <c r="P22" s="24">
        <f t="shared" si="3"/>
        <v>-7.0000000000000284E-2</v>
      </c>
      <c r="Q22" s="24">
        <f t="shared" si="4"/>
        <v>0</v>
      </c>
      <c r="R22" s="125"/>
      <c r="S22" s="125"/>
      <c r="T22" s="125"/>
      <c r="U22" s="125"/>
      <c r="V22" s="125"/>
    </row>
    <row r="23" spans="1:22" ht="13.5" customHeight="1">
      <c r="A23" s="69">
        <v>20</v>
      </c>
      <c r="B23" s="23" t="s">
        <v>33</v>
      </c>
      <c r="C23" s="24">
        <v>8.36</v>
      </c>
      <c r="D23" s="24">
        <v>0</v>
      </c>
      <c r="E23" s="24">
        <v>0</v>
      </c>
      <c r="F23" s="24">
        <v>0</v>
      </c>
      <c r="G23" s="24">
        <v>0</v>
      </c>
      <c r="H23" s="55">
        <v>8.35</v>
      </c>
      <c r="I23" s="24">
        <v>0</v>
      </c>
      <c r="J23" s="24">
        <v>0</v>
      </c>
      <c r="K23" s="24">
        <v>0</v>
      </c>
      <c r="L23" s="26">
        <v>0</v>
      </c>
      <c r="M23" s="24">
        <f t="shared" si="0"/>
        <v>9.9999999999997868E-3</v>
      </c>
      <c r="N23" s="24">
        <f t="shared" si="1"/>
        <v>0</v>
      </c>
      <c r="O23" s="24">
        <f t="shared" si="2"/>
        <v>0</v>
      </c>
      <c r="P23" s="24">
        <f t="shared" si="3"/>
        <v>0</v>
      </c>
      <c r="Q23" s="24">
        <f t="shared" si="4"/>
        <v>0</v>
      </c>
      <c r="R23" s="125"/>
      <c r="S23" s="125"/>
      <c r="T23" s="125"/>
      <c r="U23" s="125"/>
      <c r="V23" s="125"/>
    </row>
    <row r="24" spans="1:22" ht="13.5" customHeight="1">
      <c r="A24" s="69">
        <v>21</v>
      </c>
      <c r="B24" s="23" t="s">
        <v>34</v>
      </c>
      <c r="C24" s="24">
        <v>7.6</v>
      </c>
      <c r="D24" s="24">
        <v>0</v>
      </c>
      <c r="E24" s="24">
        <v>0</v>
      </c>
      <c r="F24" s="24">
        <v>0</v>
      </c>
      <c r="G24" s="24">
        <v>0</v>
      </c>
      <c r="H24" s="55">
        <v>7.95</v>
      </c>
      <c r="I24" s="24">
        <v>0</v>
      </c>
      <c r="J24" s="24">
        <v>0</v>
      </c>
      <c r="K24" s="24">
        <v>0</v>
      </c>
      <c r="L24" s="26">
        <v>0</v>
      </c>
      <c r="M24" s="24">
        <f t="shared" si="0"/>
        <v>-0.35000000000000053</v>
      </c>
      <c r="N24" s="24">
        <f t="shared" si="1"/>
        <v>0</v>
      </c>
      <c r="O24" s="24">
        <f t="shared" si="2"/>
        <v>0</v>
      </c>
      <c r="P24" s="24">
        <f t="shared" si="3"/>
        <v>0</v>
      </c>
      <c r="Q24" s="24">
        <f t="shared" si="4"/>
        <v>0</v>
      </c>
      <c r="R24" s="125"/>
      <c r="S24" s="125"/>
      <c r="T24" s="125"/>
      <c r="U24" s="125"/>
      <c r="V24" s="125"/>
    </row>
    <row r="25" spans="1:22" ht="13.5" customHeight="1">
      <c r="A25" s="69">
        <v>22</v>
      </c>
      <c r="B25" s="23" t="s">
        <v>35</v>
      </c>
      <c r="C25" s="24">
        <v>9.66</v>
      </c>
      <c r="D25" s="24">
        <v>0</v>
      </c>
      <c r="E25" s="24">
        <v>0</v>
      </c>
      <c r="F25" s="24">
        <v>10</v>
      </c>
      <c r="G25" s="24">
        <v>0</v>
      </c>
      <c r="H25" s="55">
        <v>9.7899999999999991</v>
      </c>
      <c r="I25" s="24">
        <v>0</v>
      </c>
      <c r="J25" s="24">
        <v>0</v>
      </c>
      <c r="K25" s="24">
        <v>10.199999999999999</v>
      </c>
      <c r="L25" s="26">
        <v>0</v>
      </c>
      <c r="M25" s="24">
        <f t="shared" si="0"/>
        <v>-0.12999999999999901</v>
      </c>
      <c r="N25" s="24">
        <f t="shared" si="1"/>
        <v>0</v>
      </c>
      <c r="O25" s="24">
        <f t="shared" si="2"/>
        <v>0</v>
      </c>
      <c r="P25" s="24">
        <f t="shared" si="3"/>
        <v>-0.19999999999999929</v>
      </c>
      <c r="Q25" s="24">
        <f t="shared" si="4"/>
        <v>0</v>
      </c>
      <c r="R25" s="125"/>
      <c r="S25" s="125"/>
      <c r="T25" s="125"/>
      <c r="U25" s="125"/>
      <c r="V25" s="125"/>
    </row>
    <row r="26" spans="1:22" ht="13.5" customHeight="1">
      <c r="A26" s="69">
        <v>23</v>
      </c>
      <c r="B26" s="23" t="s">
        <v>36</v>
      </c>
      <c r="C26" s="24">
        <v>14.45</v>
      </c>
      <c r="D26" s="24">
        <v>13.45</v>
      </c>
      <c r="E26" s="24">
        <v>13.45</v>
      </c>
      <c r="F26" s="24">
        <v>13.45</v>
      </c>
      <c r="G26" s="24">
        <v>13.45</v>
      </c>
      <c r="H26" s="55">
        <v>14.49</v>
      </c>
      <c r="I26" s="24">
        <v>13.49</v>
      </c>
      <c r="J26" s="24">
        <v>13.49</v>
      </c>
      <c r="K26" s="24">
        <v>13.49</v>
      </c>
      <c r="L26" s="26">
        <v>13.49</v>
      </c>
      <c r="M26" s="24">
        <f t="shared" si="0"/>
        <v>-4.0000000000000924E-2</v>
      </c>
      <c r="N26" s="24">
        <f t="shared" si="1"/>
        <v>-4.0000000000000924E-2</v>
      </c>
      <c r="O26" s="24">
        <f t="shared" si="2"/>
        <v>-4.0000000000000924E-2</v>
      </c>
      <c r="P26" s="24">
        <f t="shared" si="3"/>
        <v>-4.0000000000000924E-2</v>
      </c>
      <c r="Q26" s="24">
        <f t="shared" si="4"/>
        <v>-4.0000000000000924E-2</v>
      </c>
      <c r="R26" s="125"/>
      <c r="S26" s="125"/>
      <c r="T26" s="125"/>
      <c r="U26" s="125"/>
      <c r="V26" s="125"/>
    </row>
    <row r="27" spans="1:22" ht="13.5" customHeight="1">
      <c r="A27" s="69">
        <v>24</v>
      </c>
      <c r="B27" s="23" t="s">
        <v>37</v>
      </c>
      <c r="C27" s="24">
        <v>7.95</v>
      </c>
      <c r="D27" s="24">
        <v>0</v>
      </c>
      <c r="E27" s="24">
        <v>0</v>
      </c>
      <c r="F27" s="24">
        <v>0</v>
      </c>
      <c r="G27" s="24">
        <v>0</v>
      </c>
      <c r="H27" s="55">
        <v>8.36</v>
      </c>
      <c r="I27" s="24">
        <v>0</v>
      </c>
      <c r="J27" s="24">
        <v>0</v>
      </c>
      <c r="K27" s="24">
        <v>0</v>
      </c>
      <c r="L27" s="26">
        <v>0</v>
      </c>
      <c r="M27" s="24">
        <f t="shared" si="0"/>
        <v>-0.40999999999999925</v>
      </c>
      <c r="N27" s="24">
        <f t="shared" si="1"/>
        <v>0</v>
      </c>
      <c r="O27" s="24">
        <f t="shared" si="2"/>
        <v>0</v>
      </c>
      <c r="P27" s="24">
        <f t="shared" si="3"/>
        <v>0</v>
      </c>
      <c r="Q27" s="24">
        <f t="shared" si="4"/>
        <v>0</v>
      </c>
      <c r="R27" s="125"/>
      <c r="S27" s="125"/>
      <c r="T27" s="125"/>
      <c r="U27" s="125"/>
      <c r="V27" s="125"/>
    </row>
    <row r="28" spans="1:22" ht="13.5" customHeight="1">
      <c r="A28" s="69">
        <v>25</v>
      </c>
      <c r="B28" s="23" t="s">
        <v>38</v>
      </c>
      <c r="C28" s="24">
        <v>9.02</v>
      </c>
      <c r="D28" s="24">
        <v>0</v>
      </c>
      <c r="E28" s="24">
        <v>0</v>
      </c>
      <c r="F28" s="24">
        <v>0</v>
      </c>
      <c r="G28" s="24">
        <v>0</v>
      </c>
      <c r="H28" s="55">
        <v>9.06</v>
      </c>
      <c r="I28" s="24">
        <v>0</v>
      </c>
      <c r="J28" s="24">
        <v>0</v>
      </c>
      <c r="K28" s="24">
        <v>0</v>
      </c>
      <c r="L28" s="26">
        <v>0</v>
      </c>
      <c r="M28" s="24">
        <f t="shared" si="0"/>
        <v>-4.0000000000000924E-2</v>
      </c>
      <c r="N28" s="24">
        <f t="shared" si="1"/>
        <v>0</v>
      </c>
      <c r="O28" s="24">
        <f t="shared" si="2"/>
        <v>0</v>
      </c>
      <c r="P28" s="24">
        <f t="shared" si="3"/>
        <v>0</v>
      </c>
      <c r="Q28" s="24">
        <f t="shared" si="4"/>
        <v>0</v>
      </c>
      <c r="R28" s="125"/>
      <c r="S28" s="125"/>
      <c r="T28" s="125"/>
      <c r="U28" s="125"/>
      <c r="V28" s="125"/>
    </row>
    <row r="29" spans="1:22" ht="13.5" customHeight="1">
      <c r="A29" s="69">
        <v>26</v>
      </c>
      <c r="B29" s="73" t="s">
        <v>39</v>
      </c>
      <c r="C29" s="24">
        <v>8.75</v>
      </c>
      <c r="D29" s="24">
        <v>0</v>
      </c>
      <c r="E29" s="24">
        <v>0</v>
      </c>
      <c r="F29" s="24">
        <v>0</v>
      </c>
      <c r="G29" s="26">
        <v>0</v>
      </c>
      <c r="H29" s="55">
        <v>0.09</v>
      </c>
      <c r="I29" s="24">
        <v>0</v>
      </c>
      <c r="J29" s="24">
        <v>0</v>
      </c>
      <c r="K29" s="24">
        <v>0</v>
      </c>
      <c r="L29" s="26">
        <v>0</v>
      </c>
      <c r="M29" s="24">
        <f t="shared" si="0"/>
        <v>8.66</v>
      </c>
      <c r="N29" s="24">
        <f t="shared" si="1"/>
        <v>0</v>
      </c>
      <c r="O29" s="24">
        <f t="shared" si="2"/>
        <v>0</v>
      </c>
      <c r="P29" s="24">
        <f t="shared" si="3"/>
        <v>0</v>
      </c>
      <c r="Q29" s="24">
        <f t="shared" si="4"/>
        <v>0</v>
      </c>
      <c r="R29" s="126"/>
      <c r="S29" s="126"/>
      <c r="T29" s="126"/>
      <c r="U29" s="126"/>
      <c r="V29" s="126"/>
    </row>
    <row r="30" spans="1:22" ht="13.5" customHeight="1">
      <c r="A30" s="69">
        <v>27</v>
      </c>
      <c r="B30" s="23" t="s">
        <v>40</v>
      </c>
      <c r="C30" s="24">
        <v>6.71</v>
      </c>
      <c r="D30" s="24">
        <v>6.71</v>
      </c>
      <c r="E30" s="24">
        <v>0</v>
      </c>
      <c r="F30" s="24">
        <v>0</v>
      </c>
      <c r="G30" s="24">
        <v>0</v>
      </c>
      <c r="H30" s="55">
        <v>6.7</v>
      </c>
      <c r="I30" s="24">
        <v>6.7</v>
      </c>
      <c r="J30" s="24">
        <v>0</v>
      </c>
      <c r="K30" s="24">
        <v>0</v>
      </c>
      <c r="L30" s="26">
        <v>0</v>
      </c>
      <c r="M30" s="24">
        <f t="shared" si="0"/>
        <v>9.9999999999997868E-3</v>
      </c>
      <c r="N30" s="24">
        <f t="shared" si="1"/>
        <v>9.9999999999997868E-3</v>
      </c>
      <c r="O30" s="24">
        <f t="shared" si="2"/>
        <v>0</v>
      </c>
      <c r="P30" s="24">
        <f t="shared" si="3"/>
        <v>0</v>
      </c>
      <c r="Q30" s="24">
        <f t="shared" si="4"/>
        <v>0</v>
      </c>
      <c r="R30" s="125"/>
      <c r="S30" s="125"/>
      <c r="T30" s="125"/>
      <c r="U30" s="125"/>
      <c r="V30" s="125"/>
    </row>
    <row r="31" spans="1:22" ht="13.5" customHeight="1">
      <c r="A31" s="69">
        <v>28</v>
      </c>
      <c r="B31" s="23" t="s">
        <v>41</v>
      </c>
      <c r="C31" s="24">
        <v>10.32</v>
      </c>
      <c r="D31" s="24">
        <v>10.6</v>
      </c>
      <c r="E31" s="24">
        <v>15.55</v>
      </c>
      <c r="F31" s="24">
        <v>10.02</v>
      </c>
      <c r="G31" s="24">
        <v>14.65</v>
      </c>
      <c r="H31" s="55">
        <v>10.3</v>
      </c>
      <c r="I31" s="24">
        <v>10.56</v>
      </c>
      <c r="J31" s="24">
        <v>15.53</v>
      </c>
      <c r="K31" s="24">
        <v>10</v>
      </c>
      <c r="L31" s="26">
        <v>14.6</v>
      </c>
      <c r="M31" s="24">
        <f t="shared" si="0"/>
        <v>1.9999999999999574E-2</v>
      </c>
      <c r="N31" s="24">
        <f t="shared" si="1"/>
        <v>3.9999999999999147E-2</v>
      </c>
      <c r="O31" s="24">
        <f t="shared" si="2"/>
        <v>2.000000000000135E-2</v>
      </c>
      <c r="P31" s="24">
        <f t="shared" si="3"/>
        <v>1.9999999999999574E-2</v>
      </c>
      <c r="Q31" s="24">
        <f t="shared" si="4"/>
        <v>5.0000000000000711E-2</v>
      </c>
      <c r="R31" s="125"/>
      <c r="S31" s="125"/>
      <c r="T31" s="125"/>
      <c r="U31" s="125"/>
      <c r="V31" s="125"/>
    </row>
    <row r="32" spans="1:22" ht="13.5" customHeight="1">
      <c r="A32" s="69">
        <v>29</v>
      </c>
      <c r="B32" s="53" t="s">
        <v>146</v>
      </c>
      <c r="C32" s="59">
        <f>0.1*100</f>
        <v>10</v>
      </c>
      <c r="D32" s="59">
        <f>0.11*100</f>
        <v>11</v>
      </c>
      <c r="E32" s="59">
        <v>0</v>
      </c>
      <c r="F32" s="59">
        <f>0.09*100</f>
        <v>9</v>
      </c>
      <c r="G32" s="59">
        <v>0</v>
      </c>
      <c r="H32" s="58">
        <v>0.1</v>
      </c>
      <c r="I32" s="59">
        <v>0.1</v>
      </c>
      <c r="J32" s="59">
        <v>0</v>
      </c>
      <c r="K32" s="59">
        <v>0.11</v>
      </c>
      <c r="L32" s="60">
        <v>0</v>
      </c>
      <c r="M32" s="59">
        <f t="shared" si="0"/>
        <v>9.9</v>
      </c>
      <c r="N32" s="59">
        <f t="shared" si="1"/>
        <v>10.9</v>
      </c>
      <c r="O32" s="59">
        <f t="shared" si="2"/>
        <v>0</v>
      </c>
      <c r="P32" s="59">
        <f t="shared" si="3"/>
        <v>8.89</v>
      </c>
      <c r="Q32" s="59">
        <f t="shared" si="4"/>
        <v>0</v>
      </c>
      <c r="R32" s="125"/>
      <c r="S32" s="125"/>
      <c r="T32" s="125"/>
      <c r="U32" s="125"/>
      <c r="V32" s="125"/>
    </row>
    <row r="33" spans="1:22" ht="13.5" customHeight="1">
      <c r="A33" s="69">
        <v>30</v>
      </c>
      <c r="B33" s="23" t="s">
        <v>43</v>
      </c>
      <c r="C33" s="24">
        <v>11.25</v>
      </c>
      <c r="D33" s="24">
        <v>13</v>
      </c>
      <c r="E33" s="24">
        <v>0</v>
      </c>
      <c r="F33" s="24">
        <v>13</v>
      </c>
      <c r="G33" s="24">
        <v>14</v>
      </c>
      <c r="H33" s="55">
        <v>11.25</v>
      </c>
      <c r="I33" s="24">
        <v>13</v>
      </c>
      <c r="J33" s="24">
        <v>0</v>
      </c>
      <c r="K33" s="24">
        <v>13</v>
      </c>
      <c r="L33" s="26">
        <v>14</v>
      </c>
      <c r="M33" s="24">
        <f t="shared" si="0"/>
        <v>0</v>
      </c>
      <c r="N33" s="24">
        <f t="shared" si="1"/>
        <v>0</v>
      </c>
      <c r="O33" s="24">
        <f t="shared" si="2"/>
        <v>0</v>
      </c>
      <c r="P33" s="24">
        <f t="shared" si="3"/>
        <v>0</v>
      </c>
      <c r="Q33" s="24">
        <f t="shared" si="4"/>
        <v>0</v>
      </c>
      <c r="R33" s="125"/>
      <c r="S33" s="125"/>
      <c r="T33" s="125"/>
      <c r="U33" s="125"/>
      <c r="V33" s="125"/>
    </row>
    <row r="34" spans="1:22" ht="13.5" customHeight="1">
      <c r="A34" s="69">
        <v>31</v>
      </c>
      <c r="B34" s="23" t="s">
        <v>44</v>
      </c>
      <c r="C34" s="82">
        <v>10.15</v>
      </c>
      <c r="D34" s="82">
        <v>10.65</v>
      </c>
      <c r="E34" s="82">
        <v>21</v>
      </c>
      <c r="F34" s="83">
        <v>13</v>
      </c>
      <c r="G34" s="84">
        <v>12</v>
      </c>
      <c r="H34" s="98"/>
      <c r="I34" s="98"/>
      <c r="J34" s="99"/>
      <c r="K34" s="123">
        <v>12</v>
      </c>
      <c r="L34" s="26">
        <v>0.12</v>
      </c>
      <c r="M34" s="24">
        <f t="shared" si="0"/>
        <v>10.15</v>
      </c>
      <c r="N34" s="24">
        <f t="shared" si="1"/>
        <v>10.65</v>
      </c>
      <c r="O34" s="24">
        <f t="shared" si="2"/>
        <v>21</v>
      </c>
      <c r="P34" s="24">
        <f t="shared" si="3"/>
        <v>1</v>
      </c>
      <c r="Q34" s="24">
        <f t="shared" si="4"/>
        <v>11.88</v>
      </c>
      <c r="R34" s="125"/>
      <c r="S34" s="125"/>
      <c r="T34" s="125"/>
      <c r="U34" s="125"/>
      <c r="V34" s="125"/>
    </row>
    <row r="35" spans="1:22" ht="13.5" customHeight="1">
      <c r="A35" s="69">
        <v>32</v>
      </c>
      <c r="B35" s="23" t="s">
        <v>45</v>
      </c>
      <c r="C35" s="24">
        <v>10.6</v>
      </c>
      <c r="D35" s="24">
        <v>12.2</v>
      </c>
      <c r="E35" s="24">
        <v>14.2</v>
      </c>
      <c r="F35" s="24">
        <v>11.9</v>
      </c>
      <c r="G35" s="24">
        <v>12</v>
      </c>
      <c r="H35" s="55">
        <v>10.6</v>
      </c>
      <c r="I35" s="24">
        <v>12.2</v>
      </c>
      <c r="J35" s="24">
        <v>14.2</v>
      </c>
      <c r="K35" s="24">
        <v>11.9</v>
      </c>
      <c r="L35" s="26">
        <v>12</v>
      </c>
      <c r="M35" s="24">
        <f t="shared" si="0"/>
        <v>0</v>
      </c>
      <c r="N35" s="24">
        <f t="shared" si="1"/>
        <v>0</v>
      </c>
      <c r="O35" s="24">
        <f t="shared" si="2"/>
        <v>0</v>
      </c>
      <c r="P35" s="24">
        <f t="shared" si="3"/>
        <v>0</v>
      </c>
      <c r="Q35" s="24">
        <f t="shared" si="4"/>
        <v>0</v>
      </c>
      <c r="R35" s="125"/>
      <c r="S35" s="125"/>
      <c r="T35" s="125"/>
      <c r="U35" s="125"/>
      <c r="V35" s="125"/>
    </row>
    <row r="36" spans="1:22" ht="13.5" customHeight="1">
      <c r="A36" s="69">
        <v>33</v>
      </c>
      <c r="B36" s="23" t="s">
        <v>46</v>
      </c>
      <c r="C36" s="24">
        <v>8.7100000000000009</v>
      </c>
      <c r="D36" s="24">
        <v>10.26</v>
      </c>
      <c r="E36" s="24">
        <v>13.43</v>
      </c>
      <c r="F36" s="24">
        <v>10.26</v>
      </c>
      <c r="G36" s="24">
        <v>10.15</v>
      </c>
      <c r="H36" s="55">
        <v>8.7899999999999991</v>
      </c>
      <c r="I36" s="24">
        <v>10.29</v>
      </c>
      <c r="J36" s="24">
        <v>13.4</v>
      </c>
      <c r="K36" s="24">
        <v>10.28</v>
      </c>
      <c r="L36" s="26">
        <v>10.15</v>
      </c>
      <c r="M36" s="24">
        <f t="shared" si="0"/>
        <v>-7.9999999999998295E-2</v>
      </c>
      <c r="N36" s="24">
        <f t="shared" si="1"/>
        <v>-2.9999999999999361E-2</v>
      </c>
      <c r="O36" s="24">
        <f t="shared" si="2"/>
        <v>2.9999999999999361E-2</v>
      </c>
      <c r="P36" s="24">
        <f t="shared" si="3"/>
        <v>-1.9999999999999574E-2</v>
      </c>
      <c r="Q36" s="24">
        <f t="shared" si="4"/>
        <v>0</v>
      </c>
      <c r="R36" s="125"/>
      <c r="S36" s="125"/>
      <c r="T36" s="125"/>
      <c r="U36" s="125"/>
      <c r="V36" s="125"/>
    </row>
    <row r="37" spans="1:22" ht="13.5" customHeight="1">
      <c r="A37" s="69">
        <v>34</v>
      </c>
      <c r="B37" s="23" t="s">
        <v>47</v>
      </c>
      <c r="C37" s="24">
        <v>10</v>
      </c>
      <c r="D37" s="24">
        <v>10.25</v>
      </c>
      <c r="E37" s="24">
        <v>14.5</v>
      </c>
      <c r="F37" s="24">
        <v>10.5</v>
      </c>
      <c r="G37" s="24">
        <v>11</v>
      </c>
      <c r="H37" s="55">
        <v>10</v>
      </c>
      <c r="I37" s="24">
        <v>10.25</v>
      </c>
      <c r="J37" s="24">
        <v>14.5</v>
      </c>
      <c r="K37" s="24">
        <v>10.5</v>
      </c>
      <c r="L37" s="26">
        <v>11</v>
      </c>
      <c r="M37" s="24">
        <f t="shared" si="0"/>
        <v>0</v>
      </c>
      <c r="N37" s="24">
        <f t="shared" si="1"/>
        <v>0</v>
      </c>
      <c r="O37" s="24">
        <f t="shared" si="2"/>
        <v>0</v>
      </c>
      <c r="P37" s="24">
        <f t="shared" si="3"/>
        <v>0</v>
      </c>
      <c r="Q37" s="24">
        <f t="shared" si="4"/>
        <v>0</v>
      </c>
      <c r="R37" s="125"/>
      <c r="S37" s="125"/>
      <c r="T37" s="125"/>
      <c r="U37" s="125"/>
      <c r="V37" s="125"/>
    </row>
    <row r="38" spans="1:22" ht="13.5" customHeight="1">
      <c r="A38" s="69">
        <v>35</v>
      </c>
      <c r="B38" s="23" t="s">
        <v>48</v>
      </c>
      <c r="C38" s="24">
        <v>7.15</v>
      </c>
      <c r="D38" s="24">
        <v>7.27</v>
      </c>
      <c r="E38" s="24">
        <v>6.74</v>
      </c>
      <c r="F38" s="24">
        <v>6.7</v>
      </c>
      <c r="G38" s="24">
        <v>7.79</v>
      </c>
      <c r="H38" s="55">
        <v>7.05</v>
      </c>
      <c r="I38" s="24">
        <v>7.17</v>
      </c>
      <c r="J38" s="24">
        <v>6.63</v>
      </c>
      <c r="K38" s="24">
        <v>6.59</v>
      </c>
      <c r="L38" s="26">
        <v>7.68</v>
      </c>
      <c r="M38" s="24">
        <f t="shared" si="0"/>
        <v>0.10000000000000053</v>
      </c>
      <c r="N38" s="24">
        <f t="shared" si="1"/>
        <v>9.9999999999999645E-2</v>
      </c>
      <c r="O38" s="24">
        <f t="shared" si="2"/>
        <v>0.11000000000000032</v>
      </c>
      <c r="P38" s="24">
        <f t="shared" si="3"/>
        <v>0.11000000000000032</v>
      </c>
      <c r="Q38" s="24">
        <f t="shared" si="4"/>
        <v>0.11000000000000032</v>
      </c>
      <c r="R38" s="125"/>
      <c r="S38" s="125"/>
      <c r="T38" s="125"/>
      <c r="U38" s="125"/>
      <c r="V38" s="125"/>
    </row>
    <row r="39" spans="1:22" ht="13.5" customHeight="1">
      <c r="A39" s="69">
        <v>36</v>
      </c>
      <c r="B39" s="23" t="s">
        <v>49</v>
      </c>
      <c r="C39" s="24">
        <v>9.7799999999999994</v>
      </c>
      <c r="D39" s="24">
        <v>12.84</v>
      </c>
      <c r="E39" s="24">
        <v>13.41</v>
      </c>
      <c r="F39" s="24">
        <v>11.73</v>
      </c>
      <c r="G39" s="24">
        <v>11.78</v>
      </c>
      <c r="H39" s="55">
        <v>9.7100000000000009</v>
      </c>
      <c r="I39" s="24">
        <v>12.34</v>
      </c>
      <c r="J39" s="24">
        <v>13.05</v>
      </c>
      <c r="K39" s="24">
        <v>11.28</v>
      </c>
      <c r="L39" s="26">
        <v>11.7</v>
      </c>
      <c r="M39" s="24">
        <f t="shared" si="0"/>
        <v>6.9999999999998508E-2</v>
      </c>
      <c r="N39" s="24">
        <f t="shared" si="1"/>
        <v>0.5</v>
      </c>
      <c r="O39" s="24">
        <f t="shared" si="2"/>
        <v>0.35999999999999943</v>
      </c>
      <c r="P39" s="24">
        <f t="shared" si="3"/>
        <v>0.45000000000000107</v>
      </c>
      <c r="Q39" s="24">
        <f t="shared" si="4"/>
        <v>8.0000000000000071E-2</v>
      </c>
      <c r="R39" s="125"/>
      <c r="S39" s="125"/>
      <c r="T39" s="125"/>
      <c r="U39" s="125"/>
      <c r="V39" s="125"/>
    </row>
    <row r="40" spans="1:22" ht="13.5" customHeight="1">
      <c r="A40" s="69">
        <v>37</v>
      </c>
      <c r="B40" s="23" t="s">
        <v>50</v>
      </c>
      <c r="C40" s="24">
        <v>7.35</v>
      </c>
      <c r="D40" s="24">
        <v>8.31</v>
      </c>
      <c r="E40" s="24">
        <v>12.14</v>
      </c>
      <c r="F40" s="24">
        <v>7.42</v>
      </c>
      <c r="G40" s="24">
        <v>8.8000000000000007</v>
      </c>
      <c r="H40" s="55">
        <v>7.31</v>
      </c>
      <c r="I40" s="24">
        <v>8.27</v>
      </c>
      <c r="J40" s="24">
        <v>12.08</v>
      </c>
      <c r="K40" s="24">
        <v>7.38</v>
      </c>
      <c r="L40" s="26">
        <v>8.76</v>
      </c>
      <c r="M40" s="24">
        <f t="shared" si="0"/>
        <v>4.0000000000000036E-2</v>
      </c>
      <c r="N40" s="24">
        <f t="shared" si="1"/>
        <v>4.0000000000000924E-2</v>
      </c>
      <c r="O40" s="24">
        <f t="shared" si="2"/>
        <v>6.0000000000000497E-2</v>
      </c>
      <c r="P40" s="24">
        <f t="shared" si="3"/>
        <v>4.0000000000000036E-2</v>
      </c>
      <c r="Q40" s="24">
        <f t="shared" si="4"/>
        <v>4.0000000000000924E-2</v>
      </c>
      <c r="R40" s="125"/>
      <c r="S40" s="125"/>
      <c r="T40" s="125"/>
      <c r="U40" s="125"/>
      <c r="V40" s="125"/>
    </row>
    <row r="41" spans="1:22" ht="13.5" customHeight="1">
      <c r="A41" s="69">
        <v>38</v>
      </c>
      <c r="B41" s="23" t="s">
        <v>51</v>
      </c>
      <c r="C41" s="24">
        <v>8.2200000000000006</v>
      </c>
      <c r="D41" s="24">
        <v>8.18</v>
      </c>
      <c r="E41" s="24">
        <v>7.71</v>
      </c>
      <c r="F41" s="24">
        <v>8.1199999999999992</v>
      </c>
      <c r="G41" s="24">
        <v>8.77</v>
      </c>
      <c r="H41" s="55">
        <v>8.2200000000000006</v>
      </c>
      <c r="I41" s="24">
        <v>8.18</v>
      </c>
      <c r="J41" s="24">
        <v>7.71</v>
      </c>
      <c r="K41" s="24">
        <v>8.1199999999999992</v>
      </c>
      <c r="L41" s="26">
        <v>8.77</v>
      </c>
      <c r="M41" s="24">
        <f t="shared" si="0"/>
        <v>0</v>
      </c>
      <c r="N41" s="24">
        <f t="shared" si="1"/>
        <v>0</v>
      </c>
      <c r="O41" s="24">
        <f t="shared" si="2"/>
        <v>0</v>
      </c>
      <c r="P41" s="24">
        <f t="shared" si="3"/>
        <v>0</v>
      </c>
      <c r="Q41" s="24">
        <f t="shared" si="4"/>
        <v>0</v>
      </c>
      <c r="R41" s="125"/>
      <c r="S41" s="125"/>
      <c r="T41" s="125"/>
      <c r="U41" s="125"/>
      <c r="V41" s="125"/>
    </row>
    <row r="42" spans="1:22" ht="13.5" customHeight="1">
      <c r="A42" s="69">
        <v>39</v>
      </c>
      <c r="B42" s="23" t="s">
        <v>52</v>
      </c>
      <c r="C42" s="24">
        <v>9.69</v>
      </c>
      <c r="D42" s="24">
        <v>10.09</v>
      </c>
      <c r="E42" s="24">
        <v>13.13</v>
      </c>
      <c r="F42" s="24">
        <v>10.4</v>
      </c>
      <c r="G42" s="24">
        <v>12.3</v>
      </c>
      <c r="H42" s="55">
        <v>9.69</v>
      </c>
      <c r="I42" s="24">
        <v>10.09</v>
      </c>
      <c r="J42" s="24">
        <v>13.13</v>
      </c>
      <c r="K42" s="24">
        <v>10.4</v>
      </c>
      <c r="L42" s="26">
        <v>12.3</v>
      </c>
      <c r="M42" s="24">
        <f t="shared" si="0"/>
        <v>0</v>
      </c>
      <c r="N42" s="24">
        <f t="shared" si="1"/>
        <v>0</v>
      </c>
      <c r="O42" s="24">
        <f t="shared" si="2"/>
        <v>0</v>
      </c>
      <c r="P42" s="24">
        <f t="shared" si="3"/>
        <v>0</v>
      </c>
      <c r="Q42" s="24">
        <f t="shared" si="4"/>
        <v>0</v>
      </c>
      <c r="R42" s="125"/>
      <c r="S42" s="125"/>
      <c r="T42" s="125"/>
      <c r="U42" s="125"/>
      <c r="V42" s="125"/>
    </row>
    <row r="43" spans="1:22" ht="13.5" customHeight="1">
      <c r="A43" s="69">
        <v>40</v>
      </c>
      <c r="B43" s="23" t="s">
        <v>53</v>
      </c>
      <c r="C43" s="24">
        <v>10.25</v>
      </c>
      <c r="D43" s="24">
        <v>10.75</v>
      </c>
      <c r="E43" s="24">
        <v>12.75</v>
      </c>
      <c r="F43" s="24">
        <v>11.25</v>
      </c>
      <c r="G43" s="24">
        <v>11.25</v>
      </c>
      <c r="H43" s="55">
        <v>10.25</v>
      </c>
      <c r="I43" s="24">
        <v>10.75</v>
      </c>
      <c r="J43" s="24">
        <v>12.75</v>
      </c>
      <c r="K43" s="24">
        <v>11.25</v>
      </c>
      <c r="L43" s="26">
        <v>11.25</v>
      </c>
      <c r="M43" s="24">
        <f t="shared" si="0"/>
        <v>0</v>
      </c>
      <c r="N43" s="24">
        <f t="shared" si="1"/>
        <v>0</v>
      </c>
      <c r="O43" s="24">
        <f t="shared" si="2"/>
        <v>0</v>
      </c>
      <c r="P43" s="24">
        <f t="shared" si="3"/>
        <v>0</v>
      </c>
      <c r="Q43" s="24">
        <f t="shared" si="4"/>
        <v>0</v>
      </c>
      <c r="R43" s="125"/>
      <c r="S43" s="125"/>
      <c r="T43" s="125"/>
      <c r="U43" s="125"/>
      <c r="V43" s="125"/>
    </row>
    <row r="44" spans="1:22" ht="13.5" customHeight="1">
      <c r="A44" s="69">
        <v>41</v>
      </c>
      <c r="B44" s="23" t="s">
        <v>54</v>
      </c>
      <c r="C44" s="24">
        <v>9.0399999999999991</v>
      </c>
      <c r="D44" s="24">
        <v>8.7799999999999994</v>
      </c>
      <c r="E44" s="24">
        <v>8.83</v>
      </c>
      <c r="F44" s="24">
        <v>8.4600000000000009</v>
      </c>
      <c r="G44" s="24">
        <v>8.7200000000000006</v>
      </c>
      <c r="H44" s="55">
        <v>9.23</v>
      </c>
      <c r="I44" s="24">
        <v>8.9700000000000006</v>
      </c>
      <c r="J44" s="24">
        <v>9.01</v>
      </c>
      <c r="K44" s="24">
        <v>8.66</v>
      </c>
      <c r="L44" s="26">
        <v>8.92</v>
      </c>
      <c r="M44" s="24">
        <f t="shared" si="0"/>
        <v>-0.19000000000000128</v>
      </c>
      <c r="N44" s="24">
        <f t="shared" si="1"/>
        <v>-0.19000000000000128</v>
      </c>
      <c r="O44" s="24">
        <f t="shared" si="2"/>
        <v>-0.17999999999999972</v>
      </c>
      <c r="P44" s="24">
        <f t="shared" si="3"/>
        <v>-0.19999999999999929</v>
      </c>
      <c r="Q44" s="24">
        <f t="shared" si="4"/>
        <v>-0.19999999999999929</v>
      </c>
      <c r="R44" s="125"/>
      <c r="S44" s="125"/>
      <c r="T44" s="125"/>
      <c r="U44" s="125"/>
      <c r="V44" s="125"/>
    </row>
    <row r="45" spans="1:22" ht="13.5" customHeight="1">
      <c r="A45" s="69">
        <v>42</v>
      </c>
      <c r="B45" s="23" t="s">
        <v>55</v>
      </c>
      <c r="C45" s="24">
        <v>10.9</v>
      </c>
      <c r="D45" s="24">
        <v>12.65</v>
      </c>
      <c r="E45" s="24">
        <v>15</v>
      </c>
      <c r="F45" s="24">
        <v>12.12</v>
      </c>
      <c r="G45" s="24">
        <v>12.28</v>
      </c>
      <c r="H45" s="55">
        <v>10.9</v>
      </c>
      <c r="I45" s="24">
        <v>12.65</v>
      </c>
      <c r="J45" s="24">
        <v>15</v>
      </c>
      <c r="K45" s="24">
        <v>12.12</v>
      </c>
      <c r="L45" s="26">
        <v>12.28</v>
      </c>
      <c r="M45" s="24">
        <f t="shared" si="0"/>
        <v>0</v>
      </c>
      <c r="N45" s="24">
        <f t="shared" si="1"/>
        <v>0</v>
      </c>
      <c r="O45" s="24">
        <f t="shared" si="2"/>
        <v>0</v>
      </c>
      <c r="P45" s="24">
        <f t="shared" si="3"/>
        <v>0</v>
      </c>
      <c r="Q45" s="24">
        <f t="shared" si="4"/>
        <v>0</v>
      </c>
      <c r="R45" s="125"/>
      <c r="S45" s="125"/>
      <c r="T45" s="125"/>
      <c r="U45" s="125"/>
      <c r="V45" s="125"/>
    </row>
    <row r="46" spans="1:22" ht="13.5" customHeight="1">
      <c r="A46" s="69">
        <v>43</v>
      </c>
      <c r="B46" s="23" t="s">
        <v>56</v>
      </c>
      <c r="C46" s="24">
        <v>10.96</v>
      </c>
      <c r="D46" s="24">
        <v>10.96</v>
      </c>
      <c r="E46" s="24">
        <v>10.96</v>
      </c>
      <c r="F46" s="24">
        <v>0</v>
      </c>
      <c r="G46" s="24">
        <v>10.96</v>
      </c>
      <c r="H46" s="55">
        <v>10.53</v>
      </c>
      <c r="I46" s="24">
        <v>10.53</v>
      </c>
      <c r="J46" s="24">
        <v>10.53</v>
      </c>
      <c r="K46" s="24">
        <v>0</v>
      </c>
      <c r="L46" s="26">
        <v>10.53</v>
      </c>
      <c r="M46" s="24">
        <f t="shared" si="0"/>
        <v>0.43000000000000149</v>
      </c>
      <c r="N46" s="24">
        <f t="shared" si="1"/>
        <v>0.43000000000000149</v>
      </c>
      <c r="O46" s="24">
        <f t="shared" si="2"/>
        <v>0.43000000000000149</v>
      </c>
      <c r="P46" s="24">
        <f t="shared" si="3"/>
        <v>0</v>
      </c>
      <c r="Q46" s="24">
        <f t="shared" si="4"/>
        <v>0.43000000000000149</v>
      </c>
      <c r="R46" s="125"/>
      <c r="S46" s="125"/>
      <c r="T46" s="125"/>
      <c r="U46" s="125"/>
      <c r="V46" s="125"/>
    </row>
    <row r="47" spans="1:22" ht="13.5" customHeight="1">
      <c r="A47" s="69">
        <v>44</v>
      </c>
      <c r="B47" s="23" t="s">
        <v>57</v>
      </c>
      <c r="C47" s="24">
        <v>10.029999999999999</v>
      </c>
      <c r="D47" s="24">
        <v>10.58</v>
      </c>
      <c r="E47" s="24">
        <v>13.33</v>
      </c>
      <c r="F47" s="24">
        <v>10.53</v>
      </c>
      <c r="G47" s="24">
        <v>11.18</v>
      </c>
      <c r="H47" s="55">
        <v>9.76</v>
      </c>
      <c r="I47" s="24">
        <v>10.31</v>
      </c>
      <c r="J47" s="24">
        <v>13.06</v>
      </c>
      <c r="K47" s="24">
        <v>10.26</v>
      </c>
      <c r="L47" s="26">
        <v>10.91</v>
      </c>
      <c r="M47" s="24">
        <f t="shared" si="0"/>
        <v>0.26999999999999957</v>
      </c>
      <c r="N47" s="24">
        <f t="shared" si="1"/>
        <v>0.26999999999999957</v>
      </c>
      <c r="O47" s="24">
        <f t="shared" si="2"/>
        <v>0.26999999999999957</v>
      </c>
      <c r="P47" s="24">
        <f t="shared" si="3"/>
        <v>0.26999999999999957</v>
      </c>
      <c r="Q47" s="24">
        <f t="shared" si="4"/>
        <v>0.26999999999999957</v>
      </c>
      <c r="R47" s="125"/>
      <c r="S47" s="125"/>
      <c r="T47" s="125"/>
      <c r="U47" s="125"/>
      <c r="V47" s="125"/>
    </row>
    <row r="48" spans="1:22" ht="13.5" customHeight="1">
      <c r="A48" s="69">
        <v>45</v>
      </c>
      <c r="B48" s="23" t="s">
        <v>58</v>
      </c>
      <c r="C48" s="24">
        <v>8.6999999999999993</v>
      </c>
      <c r="D48" s="24">
        <v>9.1999999999999993</v>
      </c>
      <c r="E48" s="24">
        <v>10.7</v>
      </c>
      <c r="F48" s="24">
        <v>9.6999999999999993</v>
      </c>
      <c r="G48" s="24">
        <v>10.45</v>
      </c>
      <c r="H48" s="55">
        <v>8.77</v>
      </c>
      <c r="I48" s="24">
        <v>8.77</v>
      </c>
      <c r="J48" s="24">
        <v>8.77</v>
      </c>
      <c r="K48" s="24">
        <v>10.47</v>
      </c>
      <c r="L48" s="26">
        <v>10.01</v>
      </c>
      <c r="M48" s="24">
        <f t="shared" si="0"/>
        <v>-7.0000000000000284E-2</v>
      </c>
      <c r="N48" s="24">
        <f t="shared" si="1"/>
        <v>0.42999999999999972</v>
      </c>
      <c r="O48" s="24">
        <f t="shared" si="2"/>
        <v>1.9299999999999997</v>
      </c>
      <c r="P48" s="24">
        <f t="shared" si="3"/>
        <v>-0.77000000000000135</v>
      </c>
      <c r="Q48" s="24">
        <f t="shared" si="4"/>
        <v>0.4399999999999995</v>
      </c>
      <c r="R48" s="125"/>
      <c r="S48" s="125"/>
      <c r="T48" s="125"/>
      <c r="U48" s="125"/>
      <c r="V48" s="125"/>
    </row>
    <row r="49" spans="1:22" ht="13.5" customHeight="1">
      <c r="A49" s="69">
        <v>46</v>
      </c>
      <c r="B49" s="23" t="s">
        <v>59</v>
      </c>
      <c r="C49" s="24">
        <v>8.8800000000000008</v>
      </c>
      <c r="D49" s="24">
        <v>8.44</v>
      </c>
      <c r="E49" s="24">
        <v>8.44</v>
      </c>
      <c r="F49" s="24">
        <v>8.8800000000000008</v>
      </c>
      <c r="G49" s="24">
        <v>8</v>
      </c>
      <c r="H49" s="55">
        <v>11.51</v>
      </c>
      <c r="I49" s="24">
        <v>11.07</v>
      </c>
      <c r="J49" s="24">
        <v>11.07</v>
      </c>
      <c r="K49" s="24">
        <v>11.51</v>
      </c>
      <c r="L49" s="26">
        <v>10.63</v>
      </c>
      <c r="M49" s="24">
        <f t="shared" si="0"/>
        <v>-2.629999999999999</v>
      </c>
      <c r="N49" s="24">
        <f t="shared" si="1"/>
        <v>-2.6300000000000008</v>
      </c>
      <c r="O49" s="24">
        <f t="shared" si="2"/>
        <v>-2.6300000000000008</v>
      </c>
      <c r="P49" s="24">
        <f t="shared" si="3"/>
        <v>-2.629999999999999</v>
      </c>
      <c r="Q49" s="24">
        <f t="shared" si="4"/>
        <v>-2.6300000000000008</v>
      </c>
      <c r="R49" s="125"/>
      <c r="S49" s="125"/>
      <c r="T49" s="125"/>
      <c r="U49" s="125"/>
      <c r="V49" s="125"/>
    </row>
    <row r="50" spans="1:22" ht="13.5" customHeight="1">
      <c r="A50" s="69">
        <v>47</v>
      </c>
      <c r="B50" s="23" t="s">
        <v>60</v>
      </c>
      <c r="C50" s="24">
        <v>8.65</v>
      </c>
      <c r="D50" s="24">
        <v>9.09</v>
      </c>
      <c r="E50" s="24">
        <v>13.83</v>
      </c>
      <c r="F50" s="24">
        <v>9.91</v>
      </c>
      <c r="G50" s="24">
        <v>11.65</v>
      </c>
      <c r="H50" s="55">
        <v>8.69</v>
      </c>
      <c r="I50" s="24">
        <v>9.17</v>
      </c>
      <c r="J50" s="24">
        <v>13.87</v>
      </c>
      <c r="K50" s="24">
        <v>9.86</v>
      </c>
      <c r="L50" s="26">
        <v>11.71</v>
      </c>
      <c r="M50" s="24">
        <f t="shared" si="0"/>
        <v>-3.9999999999999147E-2</v>
      </c>
      <c r="N50" s="24">
        <f t="shared" si="1"/>
        <v>-8.0000000000000071E-2</v>
      </c>
      <c r="O50" s="24">
        <f t="shared" si="2"/>
        <v>-3.9999999999999147E-2</v>
      </c>
      <c r="P50" s="24">
        <f t="shared" si="3"/>
        <v>5.0000000000000711E-2</v>
      </c>
      <c r="Q50" s="24">
        <f t="shared" si="4"/>
        <v>-6.0000000000000497E-2</v>
      </c>
      <c r="R50" s="125"/>
      <c r="S50" s="125"/>
      <c r="T50" s="125"/>
      <c r="U50" s="125"/>
      <c r="V50" s="125"/>
    </row>
    <row r="51" spans="1:22" ht="13.5" customHeight="1">
      <c r="A51" s="69">
        <v>48</v>
      </c>
      <c r="B51" s="23" t="s">
        <v>61</v>
      </c>
      <c r="C51" s="24">
        <v>5.95</v>
      </c>
      <c r="D51" s="24">
        <v>8.65</v>
      </c>
      <c r="E51" s="24">
        <v>8.49</v>
      </c>
      <c r="F51" s="24">
        <v>8.42</v>
      </c>
      <c r="G51" s="24">
        <v>10.68</v>
      </c>
      <c r="H51" s="55">
        <v>3.7</v>
      </c>
      <c r="I51" s="24">
        <v>4.0999999999999996</v>
      </c>
      <c r="J51" s="24">
        <v>3.54</v>
      </c>
      <c r="K51" s="24">
        <v>3.32</v>
      </c>
      <c r="L51" s="26">
        <v>11.18</v>
      </c>
      <c r="M51" s="24">
        <f t="shared" si="0"/>
        <v>2.25</v>
      </c>
      <c r="N51" s="24">
        <f t="shared" si="1"/>
        <v>4.5500000000000007</v>
      </c>
      <c r="O51" s="24">
        <f t="shared" si="2"/>
        <v>4.95</v>
      </c>
      <c r="P51" s="24">
        <f t="shared" si="3"/>
        <v>5.0999999999999996</v>
      </c>
      <c r="Q51" s="24">
        <f t="shared" si="4"/>
        <v>-0.5</v>
      </c>
      <c r="R51" s="125"/>
      <c r="S51" s="125"/>
      <c r="T51" s="125"/>
      <c r="U51" s="125"/>
      <c r="V51" s="125"/>
    </row>
    <row r="52" spans="1:22" ht="13.5" customHeight="1">
      <c r="A52" s="69">
        <v>49</v>
      </c>
      <c r="B52" s="23" t="s">
        <v>62</v>
      </c>
      <c r="C52" s="24">
        <v>10.48</v>
      </c>
      <c r="D52" s="24">
        <v>10.78</v>
      </c>
      <c r="E52" s="24">
        <v>10.78</v>
      </c>
      <c r="F52" s="24">
        <v>10.48</v>
      </c>
      <c r="G52" s="24">
        <v>10.78</v>
      </c>
      <c r="H52" s="55">
        <v>10.49</v>
      </c>
      <c r="I52" s="24">
        <v>10.79</v>
      </c>
      <c r="J52" s="24">
        <v>10.79</v>
      </c>
      <c r="K52" s="24">
        <v>10.49</v>
      </c>
      <c r="L52" s="26">
        <v>10.79</v>
      </c>
      <c r="M52" s="24">
        <f t="shared" si="0"/>
        <v>-9.9999999999997868E-3</v>
      </c>
      <c r="N52" s="24">
        <f t="shared" si="1"/>
        <v>-9.9999999999997868E-3</v>
      </c>
      <c r="O52" s="24">
        <f t="shared" si="2"/>
        <v>-9.9999999999997868E-3</v>
      </c>
      <c r="P52" s="24">
        <f t="shared" si="3"/>
        <v>-9.9999999999997868E-3</v>
      </c>
      <c r="Q52" s="24">
        <f t="shared" si="4"/>
        <v>-9.9999999999997868E-3</v>
      </c>
      <c r="R52" s="125"/>
      <c r="S52" s="125"/>
      <c r="T52" s="125"/>
      <c r="U52" s="125"/>
      <c r="V52" s="125"/>
    </row>
    <row r="53" spans="1:22" ht="13.5" customHeight="1">
      <c r="A53" s="69">
        <v>50</v>
      </c>
      <c r="B53" s="23" t="s">
        <v>64</v>
      </c>
      <c r="C53" s="24">
        <v>9.3000000000000007</v>
      </c>
      <c r="D53" s="24">
        <v>10.56</v>
      </c>
      <c r="E53" s="24">
        <v>10.28</v>
      </c>
      <c r="F53" s="24">
        <v>9.92</v>
      </c>
      <c r="G53" s="24">
        <v>12.17</v>
      </c>
      <c r="H53" s="55">
        <v>9.35</v>
      </c>
      <c r="I53" s="24">
        <v>10.57</v>
      </c>
      <c r="J53" s="24">
        <v>10.34</v>
      </c>
      <c r="K53" s="24">
        <v>10.050000000000001</v>
      </c>
      <c r="L53" s="26">
        <v>12.3</v>
      </c>
      <c r="M53" s="24">
        <f t="shared" si="0"/>
        <v>-4.9999999999998934E-2</v>
      </c>
      <c r="N53" s="24">
        <f t="shared" si="1"/>
        <v>-9.9999999999997868E-3</v>
      </c>
      <c r="O53" s="24">
        <f t="shared" si="2"/>
        <v>-6.0000000000000497E-2</v>
      </c>
      <c r="P53" s="24">
        <f t="shared" si="3"/>
        <v>-0.13000000000000078</v>
      </c>
      <c r="Q53" s="24">
        <f t="shared" si="4"/>
        <v>-0.13000000000000078</v>
      </c>
      <c r="R53" s="125"/>
      <c r="S53" s="125"/>
      <c r="T53" s="125"/>
      <c r="U53" s="125"/>
      <c r="V53" s="125"/>
    </row>
    <row r="54" spans="1:22" ht="13.5" customHeight="1">
      <c r="A54" s="69">
        <v>51</v>
      </c>
      <c r="B54" s="23" t="s">
        <v>65</v>
      </c>
      <c r="C54" s="24">
        <v>10.3</v>
      </c>
      <c r="D54" s="24">
        <v>11.04</v>
      </c>
      <c r="E54" s="24">
        <v>10.18</v>
      </c>
      <c r="F54" s="24">
        <v>10.130000000000001</v>
      </c>
      <c r="G54" s="24">
        <v>13.32</v>
      </c>
      <c r="H54" s="55">
        <v>10.19</v>
      </c>
      <c r="I54" s="24">
        <v>10.98</v>
      </c>
      <c r="J54" s="24">
        <v>10.1</v>
      </c>
      <c r="K54" s="24">
        <v>10.050000000000001</v>
      </c>
      <c r="L54" s="26">
        <v>13.27</v>
      </c>
      <c r="M54" s="24">
        <f t="shared" si="0"/>
        <v>0.11000000000000121</v>
      </c>
      <c r="N54" s="24">
        <f t="shared" si="1"/>
        <v>5.9999999999998721E-2</v>
      </c>
      <c r="O54" s="24">
        <f t="shared" si="2"/>
        <v>8.0000000000000071E-2</v>
      </c>
      <c r="P54" s="24">
        <f t="shared" si="3"/>
        <v>8.0000000000000071E-2</v>
      </c>
      <c r="Q54" s="24">
        <f t="shared" si="4"/>
        <v>5.0000000000000711E-2</v>
      </c>
      <c r="R54" s="125"/>
      <c r="S54" s="125"/>
      <c r="T54" s="125"/>
      <c r="U54" s="125"/>
      <c r="V54" s="125"/>
    </row>
    <row r="55" spans="1:22" ht="13.5" customHeight="1">
      <c r="A55" s="69">
        <v>52</v>
      </c>
      <c r="B55" s="23" t="s">
        <v>66</v>
      </c>
      <c r="C55" s="24">
        <v>5.08</v>
      </c>
      <c r="D55" s="24">
        <v>5.08</v>
      </c>
      <c r="E55" s="24">
        <v>5.08</v>
      </c>
      <c r="F55" s="24">
        <v>9.01</v>
      </c>
      <c r="G55" s="24">
        <v>9.01</v>
      </c>
      <c r="H55" s="55">
        <v>4.96</v>
      </c>
      <c r="I55" s="24">
        <v>4.96</v>
      </c>
      <c r="J55" s="24">
        <v>4.96</v>
      </c>
      <c r="K55" s="24">
        <v>9.7799999999999994</v>
      </c>
      <c r="L55" s="26">
        <v>9.7799999999999994</v>
      </c>
      <c r="M55" s="24">
        <f t="shared" si="0"/>
        <v>0.12000000000000011</v>
      </c>
      <c r="N55" s="24">
        <f t="shared" si="1"/>
        <v>0.12000000000000011</v>
      </c>
      <c r="O55" s="24">
        <f t="shared" si="2"/>
        <v>0.12000000000000011</v>
      </c>
      <c r="P55" s="24">
        <f t="shared" si="3"/>
        <v>-0.76999999999999957</v>
      </c>
      <c r="Q55" s="24">
        <f t="shared" si="4"/>
        <v>-0.76999999999999957</v>
      </c>
      <c r="R55" s="125"/>
      <c r="S55" s="125"/>
      <c r="T55" s="125"/>
      <c r="U55" s="125"/>
      <c r="V55" s="125"/>
    </row>
    <row r="56" spans="1:22" s="117" customFormat="1" ht="13.5" customHeight="1">
      <c r="A56" s="69">
        <v>53</v>
      </c>
      <c r="B56" s="23" t="s">
        <v>67</v>
      </c>
      <c r="C56" s="24">
        <v>11.59</v>
      </c>
      <c r="D56" s="24">
        <v>11.49</v>
      </c>
      <c r="E56" s="24">
        <v>14.01</v>
      </c>
      <c r="F56" s="24">
        <v>10.5</v>
      </c>
      <c r="G56" s="24">
        <v>11.13</v>
      </c>
      <c r="H56" s="55">
        <v>10.6</v>
      </c>
      <c r="I56" s="24">
        <v>10.38</v>
      </c>
      <c r="J56" s="24">
        <v>13.01</v>
      </c>
      <c r="K56" s="24">
        <v>9.4499999999999993</v>
      </c>
      <c r="L56" s="26">
        <v>10.050000000000001</v>
      </c>
      <c r="M56" s="24">
        <f t="shared" si="0"/>
        <v>0.99000000000000021</v>
      </c>
      <c r="N56" s="24">
        <f t="shared" si="1"/>
        <v>1.1099999999999994</v>
      </c>
      <c r="O56" s="24">
        <f t="shared" si="2"/>
        <v>1</v>
      </c>
      <c r="P56" s="24">
        <f t="shared" si="3"/>
        <v>1.0500000000000007</v>
      </c>
      <c r="Q56" s="24">
        <f t="shared" si="4"/>
        <v>1.08</v>
      </c>
      <c r="R56" s="125"/>
      <c r="S56" s="125"/>
      <c r="T56" s="125"/>
      <c r="U56" s="125"/>
      <c r="V56" s="125"/>
    </row>
    <row r="57" spans="1:22" ht="13.5" customHeight="1">
      <c r="A57" s="69">
        <v>54</v>
      </c>
      <c r="B57" s="23" t="s">
        <v>68</v>
      </c>
      <c r="C57" s="24">
        <v>7.57</v>
      </c>
      <c r="D57" s="24">
        <v>7.57</v>
      </c>
      <c r="E57" s="24">
        <v>7.57</v>
      </c>
      <c r="F57" s="24">
        <v>7.57</v>
      </c>
      <c r="G57" s="24">
        <v>7.57</v>
      </c>
      <c r="H57" s="55">
        <v>7.35</v>
      </c>
      <c r="I57" s="24">
        <v>7.35</v>
      </c>
      <c r="J57" s="24">
        <v>7.35</v>
      </c>
      <c r="K57" s="24">
        <v>7.35</v>
      </c>
      <c r="L57" s="26">
        <v>7.35</v>
      </c>
      <c r="M57" s="24">
        <f t="shared" si="0"/>
        <v>0.22000000000000064</v>
      </c>
      <c r="N57" s="24">
        <f t="shared" si="1"/>
        <v>0.22000000000000064</v>
      </c>
      <c r="O57" s="24">
        <f t="shared" si="2"/>
        <v>0.22000000000000064</v>
      </c>
      <c r="P57" s="24">
        <f t="shared" si="3"/>
        <v>0.22000000000000064</v>
      </c>
      <c r="Q57" s="24">
        <f t="shared" si="4"/>
        <v>0.22000000000000064</v>
      </c>
      <c r="R57" s="125"/>
      <c r="S57" s="125"/>
      <c r="T57" s="125"/>
      <c r="U57" s="125"/>
      <c r="V57" s="125"/>
    </row>
    <row r="58" spans="1:22" ht="13.5" customHeight="1">
      <c r="A58" s="69">
        <v>55</v>
      </c>
      <c r="B58" s="23" t="s">
        <v>69</v>
      </c>
      <c r="C58" s="24">
        <v>8.83</v>
      </c>
      <c r="D58" s="24">
        <v>8.83</v>
      </c>
      <c r="E58" s="24">
        <v>8.83</v>
      </c>
      <c r="F58" s="24">
        <v>8.83</v>
      </c>
      <c r="G58" s="24">
        <v>8.83</v>
      </c>
      <c r="H58" s="55">
        <v>8.7100000000000009</v>
      </c>
      <c r="I58" s="24">
        <v>8.7100000000000009</v>
      </c>
      <c r="J58" s="24">
        <v>8.7100000000000009</v>
      </c>
      <c r="K58" s="24">
        <v>8.7100000000000009</v>
      </c>
      <c r="L58" s="26">
        <v>8.7100000000000009</v>
      </c>
      <c r="M58" s="24">
        <f t="shared" si="0"/>
        <v>0.11999999999999922</v>
      </c>
      <c r="N58" s="24">
        <f t="shared" si="1"/>
        <v>0.11999999999999922</v>
      </c>
      <c r="O58" s="24">
        <f t="shared" si="2"/>
        <v>0.11999999999999922</v>
      </c>
      <c r="P58" s="24">
        <f t="shared" si="3"/>
        <v>0.11999999999999922</v>
      </c>
      <c r="Q58" s="24">
        <f t="shared" si="4"/>
        <v>0.11999999999999922</v>
      </c>
      <c r="R58" s="125"/>
      <c r="S58" s="125"/>
      <c r="T58" s="125"/>
      <c r="U58" s="125"/>
      <c r="V58" s="125"/>
    </row>
    <row r="59" spans="1:22" ht="13.5" customHeight="1">
      <c r="A59" s="69">
        <v>56</v>
      </c>
      <c r="B59" s="23" t="s">
        <v>70</v>
      </c>
      <c r="C59" s="24">
        <v>8.86</v>
      </c>
      <c r="D59" s="24">
        <v>9.17</v>
      </c>
      <c r="E59" s="24">
        <v>8.89</v>
      </c>
      <c r="F59" s="24">
        <v>9</v>
      </c>
      <c r="G59" s="24">
        <v>9.17</v>
      </c>
      <c r="H59" s="55">
        <v>9.0299999999999994</v>
      </c>
      <c r="I59" s="24">
        <v>9.17</v>
      </c>
      <c r="J59" s="24">
        <v>9.0299999999999994</v>
      </c>
      <c r="K59" s="24">
        <v>9.09</v>
      </c>
      <c r="L59" s="26">
        <v>9.17</v>
      </c>
      <c r="M59" s="24">
        <f t="shared" si="0"/>
        <v>-0.16999999999999993</v>
      </c>
      <c r="N59" s="24">
        <f t="shared" si="1"/>
        <v>0</v>
      </c>
      <c r="O59" s="24">
        <f t="shared" si="2"/>
        <v>-0.13999999999999879</v>
      </c>
      <c r="P59" s="24">
        <f t="shared" si="3"/>
        <v>-8.9999999999999858E-2</v>
      </c>
      <c r="Q59" s="24">
        <f t="shared" si="4"/>
        <v>0</v>
      </c>
      <c r="R59" s="125"/>
      <c r="S59" s="125"/>
      <c r="T59" s="125"/>
      <c r="U59" s="125"/>
      <c r="V59" s="125"/>
    </row>
    <row r="60" spans="1:22" ht="13.5" customHeight="1">
      <c r="A60" s="69">
        <v>57</v>
      </c>
      <c r="B60" s="23" t="s">
        <v>71</v>
      </c>
      <c r="C60" s="24">
        <v>8.4600000000000009</v>
      </c>
      <c r="D60" s="24">
        <v>9.11</v>
      </c>
      <c r="E60" s="24">
        <v>11.71</v>
      </c>
      <c r="F60" s="24">
        <v>8.39</v>
      </c>
      <c r="G60" s="24">
        <v>10.36</v>
      </c>
      <c r="H60" s="55">
        <v>8.91</v>
      </c>
      <c r="I60" s="24">
        <v>9.57</v>
      </c>
      <c r="J60" s="24">
        <v>12.11</v>
      </c>
      <c r="K60" s="24">
        <v>8.76</v>
      </c>
      <c r="L60" s="26">
        <v>10.69</v>
      </c>
      <c r="M60" s="24">
        <f t="shared" si="0"/>
        <v>-0.44999999999999929</v>
      </c>
      <c r="N60" s="24">
        <f t="shared" si="1"/>
        <v>-0.46000000000000085</v>
      </c>
      <c r="O60" s="24">
        <f t="shared" si="2"/>
        <v>-0.39999999999999858</v>
      </c>
      <c r="P60" s="24">
        <f t="shared" si="3"/>
        <v>-0.36999999999999922</v>
      </c>
      <c r="Q60" s="24">
        <f t="shared" si="4"/>
        <v>-0.33000000000000007</v>
      </c>
      <c r="R60" s="125"/>
      <c r="S60" s="125"/>
      <c r="T60" s="125"/>
      <c r="U60" s="125"/>
      <c r="V60" s="125"/>
    </row>
    <row r="61" spans="1:22" ht="13.5" customHeight="1">
      <c r="A61" s="69">
        <v>58</v>
      </c>
      <c r="B61" s="23" t="s">
        <v>72</v>
      </c>
      <c r="C61" s="24">
        <v>13.36</v>
      </c>
      <c r="D61" s="24">
        <v>12.04</v>
      </c>
      <c r="E61" s="24">
        <v>8.68</v>
      </c>
      <c r="F61" s="24">
        <v>8.93</v>
      </c>
      <c r="G61" s="24">
        <v>8.7100000000000009</v>
      </c>
      <c r="H61" s="55">
        <v>13.13</v>
      </c>
      <c r="I61" s="24">
        <v>11.96</v>
      </c>
      <c r="J61" s="24">
        <v>8.65</v>
      </c>
      <c r="K61" s="24">
        <v>8.89</v>
      </c>
      <c r="L61" s="26">
        <v>8.68</v>
      </c>
      <c r="M61" s="24">
        <f t="shared" si="0"/>
        <v>0.22999999999999865</v>
      </c>
      <c r="N61" s="24">
        <f t="shared" si="1"/>
        <v>7.9999999999998295E-2</v>
      </c>
      <c r="O61" s="24">
        <f t="shared" si="2"/>
        <v>2.9999999999999361E-2</v>
      </c>
      <c r="P61" s="24">
        <f t="shared" si="3"/>
        <v>3.9999999999999147E-2</v>
      </c>
      <c r="Q61" s="24">
        <f t="shared" si="4"/>
        <v>3.0000000000001137E-2</v>
      </c>
      <c r="R61" s="125"/>
      <c r="S61" s="125"/>
      <c r="T61" s="125"/>
      <c r="U61" s="125"/>
      <c r="V61" s="125"/>
    </row>
    <row r="62" spans="1:22" ht="13.5" customHeight="1">
      <c r="A62" s="69">
        <v>59</v>
      </c>
      <c r="B62" s="23" t="s">
        <v>73</v>
      </c>
      <c r="C62" s="24">
        <v>13.23</v>
      </c>
      <c r="D62" s="24">
        <v>13.23</v>
      </c>
      <c r="E62" s="24">
        <v>13.23</v>
      </c>
      <c r="F62" s="24">
        <v>13.23</v>
      </c>
      <c r="G62" s="24">
        <v>13.23</v>
      </c>
      <c r="H62" s="55">
        <v>13.58</v>
      </c>
      <c r="I62" s="24">
        <v>13.58</v>
      </c>
      <c r="J62" s="24">
        <v>13.58</v>
      </c>
      <c r="K62" s="24">
        <v>13.58</v>
      </c>
      <c r="L62" s="26">
        <v>13.58</v>
      </c>
      <c r="M62" s="24">
        <f t="shared" si="0"/>
        <v>-0.34999999999999964</v>
      </c>
      <c r="N62" s="24">
        <f t="shared" si="1"/>
        <v>-0.34999999999999964</v>
      </c>
      <c r="O62" s="24">
        <f t="shared" si="2"/>
        <v>-0.34999999999999964</v>
      </c>
      <c r="P62" s="24">
        <f t="shared" si="3"/>
        <v>-0.34999999999999964</v>
      </c>
      <c r="Q62" s="24">
        <f t="shared" si="4"/>
        <v>-0.34999999999999964</v>
      </c>
      <c r="R62" s="125"/>
      <c r="S62" s="125"/>
      <c r="T62" s="125"/>
      <c r="U62" s="125"/>
      <c r="V62" s="125"/>
    </row>
    <row r="63" spans="1:22" ht="13.5" customHeight="1">
      <c r="A63" s="69">
        <v>60</v>
      </c>
      <c r="B63" s="23" t="s">
        <v>74</v>
      </c>
      <c r="C63" s="24">
        <v>10.81</v>
      </c>
      <c r="D63" s="24">
        <v>11.11</v>
      </c>
      <c r="E63" s="24">
        <v>11.11</v>
      </c>
      <c r="F63" s="24">
        <v>10.96</v>
      </c>
      <c r="G63" s="24">
        <v>11.01</v>
      </c>
      <c r="H63" s="55">
        <v>10.9</v>
      </c>
      <c r="I63" s="24">
        <v>11.2</v>
      </c>
      <c r="J63" s="24">
        <v>11.2</v>
      </c>
      <c r="K63" s="24">
        <v>11.05</v>
      </c>
      <c r="L63" s="26">
        <v>11.1</v>
      </c>
      <c r="M63" s="24">
        <f t="shared" si="0"/>
        <v>-8.9999999999999858E-2</v>
      </c>
      <c r="N63" s="24">
        <f t="shared" si="1"/>
        <v>-8.9999999999999858E-2</v>
      </c>
      <c r="O63" s="24">
        <f t="shared" si="2"/>
        <v>-8.9999999999999858E-2</v>
      </c>
      <c r="P63" s="24">
        <f t="shared" si="3"/>
        <v>-8.9999999999999858E-2</v>
      </c>
      <c r="Q63" s="24">
        <f t="shared" si="4"/>
        <v>-8.9999999999999858E-2</v>
      </c>
      <c r="R63" s="125"/>
      <c r="S63" s="125"/>
      <c r="T63" s="125"/>
      <c r="U63" s="125"/>
      <c r="V63" s="125"/>
    </row>
    <row r="64" spans="1:22" ht="13.5" customHeight="1">
      <c r="A64" s="69">
        <v>61</v>
      </c>
      <c r="B64" s="23" t="s">
        <v>75</v>
      </c>
      <c r="C64" s="24">
        <v>8.2899999999999991</v>
      </c>
      <c r="D64" s="24">
        <v>8.2899999999999991</v>
      </c>
      <c r="E64" s="24">
        <v>9.34</v>
      </c>
      <c r="F64" s="24">
        <v>8.2899999999999991</v>
      </c>
      <c r="G64" s="24">
        <v>8.36</v>
      </c>
      <c r="H64" s="55">
        <v>8.4</v>
      </c>
      <c r="I64" s="24">
        <v>8.4</v>
      </c>
      <c r="J64" s="24">
        <v>9.4499999999999993</v>
      </c>
      <c r="K64" s="24">
        <v>8.4</v>
      </c>
      <c r="L64" s="26">
        <v>8.4700000000000006</v>
      </c>
      <c r="M64" s="24">
        <f t="shared" si="0"/>
        <v>-0.11000000000000121</v>
      </c>
      <c r="N64" s="24">
        <f t="shared" si="1"/>
        <v>-0.11000000000000121</v>
      </c>
      <c r="O64" s="24">
        <f t="shared" si="2"/>
        <v>-0.10999999999999943</v>
      </c>
      <c r="P64" s="24">
        <f t="shared" si="3"/>
        <v>-0.11000000000000121</v>
      </c>
      <c r="Q64" s="24">
        <f t="shared" si="4"/>
        <v>-0.11000000000000121</v>
      </c>
      <c r="R64" s="125"/>
      <c r="S64" s="125"/>
      <c r="T64" s="125"/>
      <c r="U64" s="125"/>
      <c r="V64" s="125"/>
    </row>
    <row r="65" spans="1:22" ht="13.5" customHeight="1">
      <c r="A65" s="69">
        <v>62</v>
      </c>
      <c r="B65" s="23" t="s">
        <v>76</v>
      </c>
      <c r="C65" s="24">
        <v>10.5</v>
      </c>
      <c r="D65" s="24">
        <v>11.5</v>
      </c>
      <c r="E65" s="24">
        <v>16</v>
      </c>
      <c r="F65" s="24">
        <v>0</v>
      </c>
      <c r="G65" s="24">
        <v>10.5</v>
      </c>
      <c r="H65" s="55">
        <v>10.5</v>
      </c>
      <c r="I65" s="24">
        <v>11.5</v>
      </c>
      <c r="J65" s="24">
        <v>16</v>
      </c>
      <c r="K65" s="24">
        <v>0</v>
      </c>
      <c r="L65" s="26">
        <v>10.5</v>
      </c>
      <c r="M65" s="24">
        <f t="shared" si="0"/>
        <v>0</v>
      </c>
      <c r="N65" s="24">
        <f t="shared" si="1"/>
        <v>0</v>
      </c>
      <c r="O65" s="24">
        <f t="shared" si="2"/>
        <v>0</v>
      </c>
      <c r="P65" s="24">
        <f t="shared" si="3"/>
        <v>0</v>
      </c>
      <c r="Q65" s="24">
        <f t="shared" si="4"/>
        <v>0</v>
      </c>
      <c r="R65" s="125"/>
      <c r="S65" s="125"/>
      <c r="T65" s="125"/>
      <c r="U65" s="125"/>
      <c r="V65" s="125"/>
    </row>
    <row r="66" spans="1:22" ht="13.5" customHeight="1">
      <c r="A66" s="69">
        <v>63</v>
      </c>
      <c r="B66" s="23" t="s">
        <v>77</v>
      </c>
      <c r="C66" s="24">
        <v>0</v>
      </c>
      <c r="D66" s="24">
        <v>10.11</v>
      </c>
      <c r="E66" s="24">
        <v>0</v>
      </c>
      <c r="F66" s="24">
        <v>10.11</v>
      </c>
      <c r="G66" s="24">
        <v>10.11</v>
      </c>
      <c r="H66" s="55">
        <v>0</v>
      </c>
      <c r="I66" s="24">
        <v>10.09</v>
      </c>
      <c r="J66" s="24">
        <v>0</v>
      </c>
      <c r="K66" s="24">
        <v>10.09</v>
      </c>
      <c r="L66" s="26">
        <v>10.09</v>
      </c>
      <c r="M66" s="24">
        <f t="shared" si="0"/>
        <v>0</v>
      </c>
      <c r="N66" s="24">
        <f t="shared" si="1"/>
        <v>1.9999999999999574E-2</v>
      </c>
      <c r="O66" s="24">
        <f t="shared" si="2"/>
        <v>0</v>
      </c>
      <c r="P66" s="24">
        <f t="shared" si="3"/>
        <v>1.9999999999999574E-2</v>
      </c>
      <c r="Q66" s="24">
        <f t="shared" si="4"/>
        <v>1.9999999999999574E-2</v>
      </c>
      <c r="R66" s="125"/>
      <c r="S66" s="125"/>
      <c r="T66" s="125"/>
      <c r="U66" s="125"/>
      <c r="V66" s="125"/>
    </row>
    <row r="67" spans="1:22" ht="13.5" customHeight="1">
      <c r="A67" s="69">
        <v>64</v>
      </c>
      <c r="B67" s="23" t="s">
        <v>78</v>
      </c>
      <c r="C67" s="24">
        <v>11</v>
      </c>
      <c r="D67" s="24">
        <v>13</v>
      </c>
      <c r="E67" s="24">
        <v>15</v>
      </c>
      <c r="F67" s="24">
        <v>12</v>
      </c>
      <c r="G67" s="24">
        <v>13.5</v>
      </c>
      <c r="H67" s="55">
        <v>11</v>
      </c>
      <c r="I67" s="24">
        <v>13</v>
      </c>
      <c r="J67" s="24">
        <v>15</v>
      </c>
      <c r="K67" s="24">
        <v>12</v>
      </c>
      <c r="L67" s="26">
        <v>13.5</v>
      </c>
      <c r="M67" s="24">
        <f t="shared" si="0"/>
        <v>0</v>
      </c>
      <c r="N67" s="24">
        <f t="shared" si="1"/>
        <v>0</v>
      </c>
      <c r="O67" s="24">
        <f t="shared" si="2"/>
        <v>0</v>
      </c>
      <c r="P67" s="24">
        <f t="shared" si="3"/>
        <v>0</v>
      </c>
      <c r="Q67" s="24">
        <f t="shared" si="4"/>
        <v>0</v>
      </c>
      <c r="R67" s="125"/>
      <c r="S67" s="125"/>
      <c r="T67" s="125"/>
      <c r="U67" s="125"/>
      <c r="V67" s="125"/>
    </row>
    <row r="68" spans="1:22" ht="13.5" customHeight="1">
      <c r="A68" s="69">
        <v>65</v>
      </c>
      <c r="B68" s="23" t="s">
        <v>79</v>
      </c>
      <c r="C68" s="24">
        <v>10.75</v>
      </c>
      <c r="D68" s="24">
        <v>11.25</v>
      </c>
      <c r="E68" s="24">
        <v>0</v>
      </c>
      <c r="F68" s="24">
        <v>9.25</v>
      </c>
      <c r="G68" s="24">
        <v>0</v>
      </c>
      <c r="H68" s="55">
        <v>10.75</v>
      </c>
      <c r="I68" s="24">
        <v>11.25</v>
      </c>
      <c r="J68" s="24">
        <v>0</v>
      </c>
      <c r="K68" s="24">
        <v>9.25</v>
      </c>
      <c r="L68" s="26">
        <v>0</v>
      </c>
      <c r="M68" s="24">
        <f t="shared" si="0"/>
        <v>0</v>
      </c>
      <c r="N68" s="24">
        <f t="shared" si="1"/>
        <v>0</v>
      </c>
      <c r="O68" s="24">
        <f t="shared" si="2"/>
        <v>0</v>
      </c>
      <c r="P68" s="24">
        <f t="shared" si="3"/>
        <v>0</v>
      </c>
      <c r="Q68" s="24">
        <f t="shared" si="4"/>
        <v>0</v>
      </c>
      <c r="R68" s="125"/>
      <c r="S68" s="125"/>
      <c r="T68" s="125"/>
      <c r="U68" s="125"/>
      <c r="V68" s="125"/>
    </row>
    <row r="69" spans="1:22" ht="13.5" customHeight="1">
      <c r="A69" s="69">
        <v>66</v>
      </c>
      <c r="B69" s="23" t="s">
        <v>80</v>
      </c>
      <c r="C69" s="24">
        <v>10.25</v>
      </c>
      <c r="D69" s="24">
        <v>11.25</v>
      </c>
      <c r="E69" s="24">
        <v>0</v>
      </c>
      <c r="F69" s="24">
        <v>11.25</v>
      </c>
      <c r="G69" s="24">
        <v>11.25</v>
      </c>
      <c r="H69" s="55">
        <v>10.25</v>
      </c>
      <c r="I69" s="24">
        <v>11.25</v>
      </c>
      <c r="J69" s="24">
        <v>0</v>
      </c>
      <c r="K69" s="24">
        <v>11.25</v>
      </c>
      <c r="L69" s="26">
        <v>11.25</v>
      </c>
      <c r="M69" s="24">
        <f t="shared" ref="M69:M101" si="5">C69-H69</f>
        <v>0</v>
      </c>
      <c r="N69" s="24">
        <f t="shared" ref="N69:N101" si="6">D69-I69</f>
        <v>0</v>
      </c>
      <c r="O69" s="24">
        <f t="shared" ref="O69:O101" si="7">E69-J69</f>
        <v>0</v>
      </c>
      <c r="P69" s="24">
        <f t="shared" ref="P69:P101" si="8">F69-K69</f>
        <v>0</v>
      </c>
      <c r="Q69" s="24">
        <f t="shared" ref="Q69:Q101" si="9">G69-L69</f>
        <v>0</v>
      </c>
      <c r="R69" s="125"/>
      <c r="S69" s="125"/>
      <c r="T69" s="125"/>
      <c r="U69" s="125"/>
      <c r="V69" s="125"/>
    </row>
    <row r="70" spans="1:22" ht="13.5" customHeight="1">
      <c r="A70" s="69">
        <v>67</v>
      </c>
      <c r="B70" s="23" t="s">
        <v>81</v>
      </c>
      <c r="C70" s="24">
        <v>11.5</v>
      </c>
      <c r="D70" s="24">
        <v>11.5</v>
      </c>
      <c r="E70" s="24">
        <v>0</v>
      </c>
      <c r="F70" s="24">
        <v>10.75</v>
      </c>
      <c r="G70" s="24">
        <v>11.5</v>
      </c>
      <c r="H70" s="55">
        <v>11.5</v>
      </c>
      <c r="I70" s="24">
        <v>11.5</v>
      </c>
      <c r="J70" s="24">
        <v>0</v>
      </c>
      <c r="K70" s="24">
        <v>10.75</v>
      </c>
      <c r="L70" s="26">
        <v>11.5</v>
      </c>
      <c r="M70" s="24">
        <f t="shared" si="5"/>
        <v>0</v>
      </c>
      <c r="N70" s="24">
        <f t="shared" si="6"/>
        <v>0</v>
      </c>
      <c r="O70" s="24">
        <f t="shared" si="7"/>
        <v>0</v>
      </c>
      <c r="P70" s="24">
        <f t="shared" si="8"/>
        <v>0</v>
      </c>
      <c r="Q70" s="24">
        <f t="shared" si="9"/>
        <v>0</v>
      </c>
      <c r="R70" s="125"/>
      <c r="S70" s="125"/>
      <c r="T70" s="125"/>
      <c r="U70" s="125"/>
      <c r="V70" s="125"/>
    </row>
    <row r="71" spans="1:22" ht="13.5" customHeight="1">
      <c r="A71" s="69">
        <v>68</v>
      </c>
      <c r="B71" s="23" t="s">
        <v>82</v>
      </c>
      <c r="C71" s="24">
        <v>8</v>
      </c>
      <c r="D71" s="24">
        <v>13</v>
      </c>
      <c r="E71" s="24">
        <v>0</v>
      </c>
      <c r="F71" s="24">
        <v>10.75</v>
      </c>
      <c r="G71" s="24">
        <v>11.75</v>
      </c>
      <c r="H71" s="55">
        <v>9</v>
      </c>
      <c r="I71" s="24">
        <v>15</v>
      </c>
      <c r="J71" s="24">
        <v>0</v>
      </c>
      <c r="K71" s="24">
        <v>11.25</v>
      </c>
      <c r="L71" s="26">
        <v>12.25</v>
      </c>
      <c r="M71" s="24">
        <f t="shared" si="5"/>
        <v>-1</v>
      </c>
      <c r="N71" s="24">
        <f t="shared" si="6"/>
        <v>-2</v>
      </c>
      <c r="O71" s="24">
        <f t="shared" si="7"/>
        <v>0</v>
      </c>
      <c r="P71" s="24">
        <f t="shared" si="8"/>
        <v>-0.5</v>
      </c>
      <c r="Q71" s="24">
        <f t="shared" si="9"/>
        <v>-0.5</v>
      </c>
      <c r="R71" s="125"/>
      <c r="S71" s="125"/>
      <c r="T71" s="125"/>
      <c r="U71" s="125"/>
      <c r="V71" s="125"/>
    </row>
    <row r="72" spans="1:22" ht="13.5" customHeight="1">
      <c r="A72" s="69">
        <v>69</v>
      </c>
      <c r="B72" s="23" t="s">
        <v>131</v>
      </c>
      <c r="C72" s="24">
        <v>7.86</v>
      </c>
      <c r="D72" s="24">
        <v>11.96</v>
      </c>
      <c r="E72" s="24">
        <v>16.54</v>
      </c>
      <c r="F72" s="24">
        <v>0</v>
      </c>
      <c r="G72" s="24">
        <v>13.91</v>
      </c>
      <c r="H72" s="55">
        <v>7.9</v>
      </c>
      <c r="I72" s="24">
        <v>12.04</v>
      </c>
      <c r="J72" s="24">
        <v>16.579999999999998</v>
      </c>
      <c r="K72" s="24">
        <v>0</v>
      </c>
      <c r="L72" s="26">
        <v>14.04</v>
      </c>
      <c r="M72" s="24">
        <f t="shared" si="5"/>
        <v>-4.0000000000000036E-2</v>
      </c>
      <c r="N72" s="24">
        <f t="shared" si="6"/>
        <v>-7.9999999999998295E-2</v>
      </c>
      <c r="O72" s="24">
        <f t="shared" si="7"/>
        <v>-3.9999999999999147E-2</v>
      </c>
      <c r="P72" s="24">
        <f t="shared" si="8"/>
        <v>0</v>
      </c>
      <c r="Q72" s="24">
        <f t="shared" si="9"/>
        <v>-0.12999999999999901</v>
      </c>
      <c r="R72" s="125"/>
      <c r="S72" s="125"/>
      <c r="T72" s="125"/>
      <c r="U72" s="125"/>
      <c r="V72" s="125"/>
    </row>
    <row r="73" spans="1:22" ht="13.5" customHeight="1">
      <c r="A73" s="69">
        <v>70</v>
      </c>
      <c r="B73" s="23" t="s">
        <v>84</v>
      </c>
      <c r="C73" s="24">
        <v>11.5</v>
      </c>
      <c r="D73" s="24">
        <v>11.5</v>
      </c>
      <c r="E73" s="24">
        <v>0</v>
      </c>
      <c r="F73" s="24">
        <v>11.5</v>
      </c>
      <c r="G73" s="24">
        <v>12.25</v>
      </c>
      <c r="H73" s="55">
        <v>11.5</v>
      </c>
      <c r="I73" s="24">
        <v>11.5</v>
      </c>
      <c r="J73" s="24">
        <v>0</v>
      </c>
      <c r="K73" s="24">
        <v>11.5</v>
      </c>
      <c r="L73" s="26">
        <v>12.25</v>
      </c>
      <c r="M73" s="24">
        <f t="shared" si="5"/>
        <v>0</v>
      </c>
      <c r="N73" s="24">
        <f t="shared" si="6"/>
        <v>0</v>
      </c>
      <c r="O73" s="24">
        <f t="shared" si="7"/>
        <v>0</v>
      </c>
      <c r="P73" s="24">
        <f t="shared" si="8"/>
        <v>0</v>
      </c>
      <c r="Q73" s="24">
        <f t="shared" si="9"/>
        <v>0</v>
      </c>
      <c r="R73" s="125"/>
      <c r="S73" s="125"/>
      <c r="T73" s="125"/>
      <c r="U73" s="125"/>
      <c r="V73" s="125"/>
    </row>
    <row r="74" spans="1:22" ht="13.5" customHeight="1">
      <c r="A74" s="69">
        <v>71</v>
      </c>
      <c r="B74" s="53" t="s">
        <v>143</v>
      </c>
      <c r="C74" s="54">
        <f>0.09*100</f>
        <v>9</v>
      </c>
      <c r="D74" s="54">
        <f>0.09*100</f>
        <v>9</v>
      </c>
      <c r="E74" s="54">
        <f>0.13*100</f>
        <v>13</v>
      </c>
      <c r="F74" s="54">
        <f>0.09*100</f>
        <v>9</v>
      </c>
      <c r="G74" s="54">
        <f>0.09*100</f>
        <v>9</v>
      </c>
      <c r="H74" s="55">
        <v>0.09</v>
      </c>
      <c r="I74" s="24">
        <v>0.09</v>
      </c>
      <c r="J74" s="24">
        <v>0.13</v>
      </c>
      <c r="K74" s="24">
        <v>0.09</v>
      </c>
      <c r="L74" s="26">
        <v>0.09</v>
      </c>
      <c r="M74" s="24">
        <f t="shared" si="5"/>
        <v>8.91</v>
      </c>
      <c r="N74" s="24">
        <f t="shared" si="6"/>
        <v>8.91</v>
      </c>
      <c r="O74" s="24">
        <f t="shared" si="7"/>
        <v>12.87</v>
      </c>
      <c r="P74" s="24">
        <f t="shared" si="8"/>
        <v>8.91</v>
      </c>
      <c r="Q74" s="24">
        <f t="shared" si="9"/>
        <v>8.91</v>
      </c>
      <c r="R74" s="125"/>
      <c r="S74" s="125"/>
      <c r="T74" s="125"/>
      <c r="U74" s="125"/>
      <c r="V74" s="125"/>
    </row>
    <row r="75" spans="1:22" ht="13.5" customHeight="1">
      <c r="A75" s="69">
        <v>72</v>
      </c>
      <c r="B75" s="23" t="s">
        <v>86</v>
      </c>
      <c r="C75" s="24">
        <v>0</v>
      </c>
      <c r="D75" s="24">
        <v>11.38</v>
      </c>
      <c r="E75" s="24">
        <v>0</v>
      </c>
      <c r="F75" s="24">
        <v>9.2100000000000009</v>
      </c>
      <c r="G75" s="24">
        <v>10.25</v>
      </c>
      <c r="H75" s="55">
        <v>0</v>
      </c>
      <c r="I75" s="24">
        <v>11.04</v>
      </c>
      <c r="J75" s="24">
        <v>0</v>
      </c>
      <c r="K75" s="24">
        <v>9.23</v>
      </c>
      <c r="L75" s="26">
        <v>10.32</v>
      </c>
      <c r="M75" s="24">
        <f t="shared" si="5"/>
        <v>0</v>
      </c>
      <c r="N75" s="24">
        <f t="shared" si="6"/>
        <v>0.34000000000000163</v>
      </c>
      <c r="O75" s="24">
        <f t="shared" si="7"/>
        <v>0</v>
      </c>
      <c r="P75" s="24">
        <f t="shared" si="8"/>
        <v>-1.9999999999999574E-2</v>
      </c>
      <c r="Q75" s="24">
        <f t="shared" si="9"/>
        <v>-7.0000000000000284E-2</v>
      </c>
      <c r="R75" s="125"/>
      <c r="S75" s="125"/>
      <c r="T75" s="125"/>
      <c r="U75" s="125"/>
      <c r="V75" s="125"/>
    </row>
    <row r="76" spans="1:22" ht="13.5" customHeight="1">
      <c r="A76" s="69">
        <v>73</v>
      </c>
      <c r="B76" s="23" t="s">
        <v>88</v>
      </c>
      <c r="C76" s="24">
        <v>11.1</v>
      </c>
      <c r="D76" s="24">
        <v>11.1</v>
      </c>
      <c r="E76" s="24">
        <v>0</v>
      </c>
      <c r="F76" s="24">
        <v>10.85</v>
      </c>
      <c r="G76" s="24">
        <v>10.85</v>
      </c>
      <c r="H76" s="55">
        <v>11.05</v>
      </c>
      <c r="I76" s="24">
        <v>11.05</v>
      </c>
      <c r="J76" s="24">
        <v>0</v>
      </c>
      <c r="K76" s="24">
        <v>10.8</v>
      </c>
      <c r="L76" s="26">
        <v>10.8</v>
      </c>
      <c r="M76" s="24">
        <f t="shared" si="5"/>
        <v>4.9999999999998934E-2</v>
      </c>
      <c r="N76" s="24">
        <f t="shared" si="6"/>
        <v>4.9999999999998934E-2</v>
      </c>
      <c r="O76" s="24">
        <f t="shared" si="7"/>
        <v>0</v>
      </c>
      <c r="P76" s="24">
        <f t="shared" si="8"/>
        <v>4.9999999999998934E-2</v>
      </c>
      <c r="Q76" s="24">
        <f t="shared" si="9"/>
        <v>4.9999999999998934E-2</v>
      </c>
      <c r="R76" s="125"/>
      <c r="S76" s="125"/>
      <c r="T76" s="125"/>
      <c r="U76" s="125"/>
      <c r="V76" s="125"/>
    </row>
    <row r="77" spans="1:22" ht="13.5" customHeight="1">
      <c r="A77" s="69">
        <v>74</v>
      </c>
      <c r="B77" s="23" t="s">
        <v>89</v>
      </c>
      <c r="C77" s="24">
        <v>8.5</v>
      </c>
      <c r="D77" s="24">
        <v>9</v>
      </c>
      <c r="E77" s="24">
        <v>9.75</v>
      </c>
      <c r="F77" s="24">
        <v>8.75</v>
      </c>
      <c r="G77" s="24">
        <v>10.5</v>
      </c>
      <c r="H77" s="55">
        <v>8.5</v>
      </c>
      <c r="I77" s="24">
        <v>9</v>
      </c>
      <c r="J77" s="24">
        <v>9.75</v>
      </c>
      <c r="K77" s="24">
        <v>8.75</v>
      </c>
      <c r="L77" s="26">
        <v>10.5</v>
      </c>
      <c r="M77" s="24">
        <f t="shared" si="5"/>
        <v>0</v>
      </c>
      <c r="N77" s="24">
        <f t="shared" si="6"/>
        <v>0</v>
      </c>
      <c r="O77" s="24">
        <f t="shared" si="7"/>
        <v>0</v>
      </c>
      <c r="P77" s="24">
        <f t="shared" si="8"/>
        <v>0</v>
      </c>
      <c r="Q77" s="24">
        <f t="shared" si="9"/>
        <v>0</v>
      </c>
      <c r="R77" s="125"/>
      <c r="S77" s="125"/>
      <c r="T77" s="125"/>
      <c r="U77" s="125"/>
      <c r="V77" s="125"/>
    </row>
    <row r="78" spans="1:22" ht="13.5" customHeight="1">
      <c r="A78" s="69">
        <v>75</v>
      </c>
      <c r="B78" s="23" t="s">
        <v>90</v>
      </c>
      <c r="C78" s="24">
        <v>12.84</v>
      </c>
      <c r="D78" s="24">
        <v>12.85</v>
      </c>
      <c r="E78" s="24">
        <v>0</v>
      </c>
      <c r="F78" s="24">
        <v>13.07</v>
      </c>
      <c r="G78" s="24">
        <v>13.55</v>
      </c>
      <c r="H78" s="55">
        <v>12.71</v>
      </c>
      <c r="I78" s="24">
        <v>12.62</v>
      </c>
      <c r="J78" s="24">
        <v>0</v>
      </c>
      <c r="K78" s="24">
        <v>12.49</v>
      </c>
      <c r="L78" s="26">
        <v>12.46</v>
      </c>
      <c r="M78" s="24">
        <f t="shared" si="5"/>
        <v>0.12999999999999901</v>
      </c>
      <c r="N78" s="24">
        <f t="shared" si="6"/>
        <v>0.23000000000000043</v>
      </c>
      <c r="O78" s="24">
        <f t="shared" si="7"/>
        <v>0</v>
      </c>
      <c r="P78" s="24">
        <f t="shared" si="8"/>
        <v>0.58000000000000007</v>
      </c>
      <c r="Q78" s="24">
        <f t="shared" si="9"/>
        <v>1.0899999999999999</v>
      </c>
      <c r="R78" s="125"/>
      <c r="S78" s="125"/>
      <c r="T78" s="125"/>
      <c r="U78" s="125"/>
      <c r="V78" s="125"/>
    </row>
    <row r="79" spans="1:22" ht="13.5" customHeight="1">
      <c r="A79" s="69">
        <v>76</v>
      </c>
      <c r="B79" s="23" t="s">
        <v>91</v>
      </c>
      <c r="C79" s="24">
        <v>13.01</v>
      </c>
      <c r="D79" s="24">
        <v>14.01</v>
      </c>
      <c r="E79" s="24">
        <v>14.01</v>
      </c>
      <c r="F79" s="24">
        <v>14.76</v>
      </c>
      <c r="G79" s="24">
        <v>14.76</v>
      </c>
      <c r="H79" s="55">
        <v>13</v>
      </c>
      <c r="I79" s="24">
        <v>14</v>
      </c>
      <c r="J79" s="24">
        <v>14</v>
      </c>
      <c r="K79" s="24">
        <v>14.75</v>
      </c>
      <c r="L79" s="26">
        <v>14.75</v>
      </c>
      <c r="M79" s="24">
        <f t="shared" si="5"/>
        <v>9.9999999999997868E-3</v>
      </c>
      <c r="N79" s="24">
        <f t="shared" si="6"/>
        <v>9.9999999999997868E-3</v>
      </c>
      <c r="O79" s="24">
        <f t="shared" si="7"/>
        <v>9.9999999999997868E-3</v>
      </c>
      <c r="P79" s="24">
        <f t="shared" si="8"/>
        <v>9.9999999999997868E-3</v>
      </c>
      <c r="Q79" s="24">
        <f t="shared" si="9"/>
        <v>9.9999999999997868E-3</v>
      </c>
      <c r="R79" s="125"/>
      <c r="S79" s="125"/>
      <c r="T79" s="125"/>
      <c r="U79" s="125"/>
      <c r="V79" s="125"/>
    </row>
    <row r="80" spans="1:22" ht="13.5" customHeight="1">
      <c r="A80" s="69">
        <v>77</v>
      </c>
      <c r="B80" s="23" t="s">
        <v>92</v>
      </c>
      <c r="C80" s="24">
        <v>12.77</v>
      </c>
      <c r="D80" s="24">
        <v>12.77</v>
      </c>
      <c r="E80" s="24">
        <v>12.77</v>
      </c>
      <c r="F80" s="24">
        <v>12.77</v>
      </c>
      <c r="G80" s="24">
        <v>12.77</v>
      </c>
      <c r="H80" s="55">
        <v>12.9</v>
      </c>
      <c r="I80" s="24">
        <v>12.9</v>
      </c>
      <c r="J80" s="24">
        <v>12.9</v>
      </c>
      <c r="K80" s="24">
        <v>12.9</v>
      </c>
      <c r="L80" s="26">
        <v>12.9</v>
      </c>
      <c r="M80" s="24">
        <f t="shared" si="5"/>
        <v>-0.13000000000000078</v>
      </c>
      <c r="N80" s="24">
        <f t="shared" si="6"/>
        <v>-0.13000000000000078</v>
      </c>
      <c r="O80" s="24">
        <f t="shared" si="7"/>
        <v>-0.13000000000000078</v>
      </c>
      <c r="P80" s="24">
        <f t="shared" si="8"/>
        <v>-0.13000000000000078</v>
      </c>
      <c r="Q80" s="24">
        <f t="shared" si="9"/>
        <v>-0.13000000000000078</v>
      </c>
      <c r="R80" s="125"/>
      <c r="S80" s="125"/>
      <c r="T80" s="125"/>
      <c r="U80" s="125"/>
      <c r="V80" s="125"/>
    </row>
    <row r="81" spans="1:22" ht="13.5" customHeight="1">
      <c r="A81" s="69">
        <v>78</v>
      </c>
      <c r="B81" s="23" t="s">
        <v>93</v>
      </c>
      <c r="C81" s="24">
        <v>10.98</v>
      </c>
      <c r="D81" s="24">
        <v>11.74</v>
      </c>
      <c r="E81" s="24">
        <v>0</v>
      </c>
      <c r="F81" s="24">
        <v>12</v>
      </c>
      <c r="G81" s="24">
        <v>15.5</v>
      </c>
      <c r="H81" s="55">
        <v>11</v>
      </c>
      <c r="I81" s="24">
        <v>11.75</v>
      </c>
      <c r="J81" s="24">
        <v>0</v>
      </c>
      <c r="K81" s="24">
        <v>12.07</v>
      </c>
      <c r="L81" s="26">
        <v>15.56</v>
      </c>
      <c r="M81" s="24">
        <f t="shared" si="5"/>
        <v>-1.9999999999999574E-2</v>
      </c>
      <c r="N81" s="24">
        <f t="shared" si="6"/>
        <v>-9.9999999999997868E-3</v>
      </c>
      <c r="O81" s="24">
        <f t="shared" si="7"/>
        <v>0</v>
      </c>
      <c r="P81" s="24">
        <f t="shared" si="8"/>
        <v>-7.0000000000000284E-2</v>
      </c>
      <c r="Q81" s="24">
        <f t="shared" si="9"/>
        <v>-6.0000000000000497E-2</v>
      </c>
      <c r="R81" s="125"/>
      <c r="S81" s="125"/>
      <c r="T81" s="125"/>
      <c r="U81" s="125"/>
      <c r="V81" s="125"/>
    </row>
    <row r="82" spans="1:22" ht="13.5" customHeight="1">
      <c r="A82" s="69">
        <v>79</v>
      </c>
      <c r="B82" s="23" t="s">
        <v>94</v>
      </c>
      <c r="C82" s="24">
        <v>12.5</v>
      </c>
      <c r="D82" s="24">
        <v>13.5</v>
      </c>
      <c r="E82" s="24">
        <v>0</v>
      </c>
      <c r="F82" s="24">
        <v>0</v>
      </c>
      <c r="G82" s="24">
        <v>0</v>
      </c>
      <c r="H82" s="55">
        <v>12.5</v>
      </c>
      <c r="I82" s="24">
        <v>13.5</v>
      </c>
      <c r="J82" s="24">
        <v>0</v>
      </c>
      <c r="K82" s="24">
        <v>0</v>
      </c>
      <c r="L82" s="26">
        <v>0</v>
      </c>
      <c r="M82" s="24">
        <f t="shared" si="5"/>
        <v>0</v>
      </c>
      <c r="N82" s="24">
        <f t="shared" si="6"/>
        <v>0</v>
      </c>
      <c r="O82" s="24">
        <f t="shared" si="7"/>
        <v>0</v>
      </c>
      <c r="P82" s="24">
        <f t="shared" si="8"/>
        <v>0</v>
      </c>
      <c r="Q82" s="24">
        <f t="shared" si="9"/>
        <v>0</v>
      </c>
      <c r="R82" s="125"/>
      <c r="S82" s="125"/>
      <c r="T82" s="125"/>
      <c r="U82" s="125"/>
      <c r="V82" s="125"/>
    </row>
    <row r="83" spans="1:22" ht="13.5" customHeight="1">
      <c r="A83" s="69">
        <v>80</v>
      </c>
      <c r="B83" s="23" t="s">
        <v>95</v>
      </c>
      <c r="C83" s="24">
        <v>10.23</v>
      </c>
      <c r="D83" s="24">
        <v>10.23</v>
      </c>
      <c r="E83" s="24">
        <v>0</v>
      </c>
      <c r="F83" s="24">
        <v>10.23</v>
      </c>
      <c r="G83" s="24">
        <v>10.23</v>
      </c>
      <c r="H83" s="55">
        <v>12.23</v>
      </c>
      <c r="I83" s="24">
        <v>12.23</v>
      </c>
      <c r="J83" s="24">
        <v>0</v>
      </c>
      <c r="K83" s="24">
        <v>12.23</v>
      </c>
      <c r="L83" s="26">
        <v>12.23</v>
      </c>
      <c r="M83" s="24">
        <f t="shared" si="5"/>
        <v>-2</v>
      </c>
      <c r="N83" s="24">
        <f t="shared" si="6"/>
        <v>-2</v>
      </c>
      <c r="O83" s="24">
        <f t="shared" si="7"/>
        <v>0</v>
      </c>
      <c r="P83" s="24">
        <f t="shared" si="8"/>
        <v>-2</v>
      </c>
      <c r="Q83" s="24">
        <f t="shared" si="9"/>
        <v>-2</v>
      </c>
      <c r="R83" s="125"/>
      <c r="S83" s="125"/>
      <c r="T83" s="125"/>
      <c r="U83" s="125"/>
      <c r="V83" s="125"/>
    </row>
    <row r="84" spans="1:22" ht="13.5" customHeight="1">
      <c r="A84" s="69">
        <v>81</v>
      </c>
      <c r="B84" s="23" t="s">
        <v>96</v>
      </c>
      <c r="C84" s="24">
        <v>0</v>
      </c>
      <c r="D84" s="24">
        <v>11.75</v>
      </c>
      <c r="E84" s="24">
        <v>15</v>
      </c>
      <c r="F84" s="24">
        <v>9.75</v>
      </c>
      <c r="G84" s="24">
        <v>0</v>
      </c>
      <c r="H84" s="55">
        <v>0</v>
      </c>
      <c r="I84" s="24">
        <v>11.75</v>
      </c>
      <c r="J84" s="24">
        <v>15</v>
      </c>
      <c r="K84" s="24">
        <v>9.75</v>
      </c>
      <c r="L84" s="26">
        <v>0</v>
      </c>
      <c r="M84" s="24">
        <f t="shared" si="5"/>
        <v>0</v>
      </c>
      <c r="N84" s="24">
        <f t="shared" si="6"/>
        <v>0</v>
      </c>
      <c r="O84" s="24">
        <f t="shared" si="7"/>
        <v>0</v>
      </c>
      <c r="P84" s="24">
        <f t="shared" si="8"/>
        <v>0</v>
      </c>
      <c r="Q84" s="24">
        <f t="shared" si="9"/>
        <v>0</v>
      </c>
      <c r="R84" s="125"/>
      <c r="S84" s="125"/>
      <c r="T84" s="125"/>
      <c r="U84" s="125"/>
      <c r="V84" s="125"/>
    </row>
    <row r="85" spans="1:22" ht="13.5" customHeight="1">
      <c r="A85" s="69">
        <v>82</v>
      </c>
      <c r="B85" s="23" t="s">
        <v>97</v>
      </c>
      <c r="C85" s="24">
        <v>12.35</v>
      </c>
      <c r="D85" s="24">
        <v>12.35</v>
      </c>
      <c r="E85" s="24">
        <v>14.35</v>
      </c>
      <c r="F85" s="24">
        <v>12.35</v>
      </c>
      <c r="G85" s="24">
        <v>13.85</v>
      </c>
      <c r="H85" s="55">
        <v>12.68</v>
      </c>
      <c r="I85" s="24">
        <v>12.68</v>
      </c>
      <c r="J85" s="24">
        <v>14.68</v>
      </c>
      <c r="K85" s="24">
        <v>12.68</v>
      </c>
      <c r="L85" s="26">
        <v>14.18</v>
      </c>
      <c r="M85" s="24">
        <f t="shared" si="5"/>
        <v>-0.33000000000000007</v>
      </c>
      <c r="N85" s="24">
        <f t="shared" si="6"/>
        <v>-0.33000000000000007</v>
      </c>
      <c r="O85" s="24">
        <f t="shared" si="7"/>
        <v>-0.33000000000000007</v>
      </c>
      <c r="P85" s="24">
        <f t="shared" si="8"/>
        <v>-0.33000000000000007</v>
      </c>
      <c r="Q85" s="24">
        <f t="shared" si="9"/>
        <v>-0.33000000000000007</v>
      </c>
      <c r="R85" s="125"/>
      <c r="S85" s="125"/>
      <c r="T85" s="125"/>
      <c r="U85" s="125"/>
      <c r="V85" s="125"/>
    </row>
    <row r="86" spans="1:22" ht="13.5" customHeight="1">
      <c r="A86" s="69">
        <v>83</v>
      </c>
      <c r="B86" s="23" t="s">
        <v>98</v>
      </c>
      <c r="C86" s="24">
        <v>12.94</v>
      </c>
      <c r="D86" s="24">
        <v>13.19</v>
      </c>
      <c r="E86" s="24">
        <v>13.69</v>
      </c>
      <c r="F86" s="24">
        <v>13.04</v>
      </c>
      <c r="G86" s="24">
        <v>13.44</v>
      </c>
      <c r="H86" s="55">
        <v>12.2</v>
      </c>
      <c r="I86" s="24">
        <v>12.45</v>
      </c>
      <c r="J86" s="24">
        <v>12.95</v>
      </c>
      <c r="K86" s="24">
        <v>12.3</v>
      </c>
      <c r="L86" s="26">
        <v>12.7</v>
      </c>
      <c r="M86" s="24">
        <f t="shared" si="5"/>
        <v>0.74000000000000021</v>
      </c>
      <c r="N86" s="24">
        <f t="shared" si="6"/>
        <v>0.74000000000000021</v>
      </c>
      <c r="O86" s="24">
        <f t="shared" si="7"/>
        <v>0.74000000000000021</v>
      </c>
      <c r="P86" s="24">
        <f t="shared" si="8"/>
        <v>0.73999999999999844</v>
      </c>
      <c r="Q86" s="24">
        <f t="shared" si="9"/>
        <v>0.74000000000000021</v>
      </c>
      <c r="R86" s="125"/>
      <c r="S86" s="125"/>
      <c r="T86" s="125"/>
      <c r="U86" s="125"/>
      <c r="V86" s="125"/>
    </row>
    <row r="87" spans="1:22" ht="13.5" customHeight="1">
      <c r="A87" s="69">
        <v>84</v>
      </c>
      <c r="B87" s="23" t="s">
        <v>99</v>
      </c>
      <c r="C87" s="24">
        <v>14.5</v>
      </c>
      <c r="D87" s="24">
        <v>14.75</v>
      </c>
      <c r="E87" s="24">
        <v>17</v>
      </c>
      <c r="F87" s="24">
        <v>16.5</v>
      </c>
      <c r="G87" s="24">
        <v>15.75</v>
      </c>
      <c r="H87" s="55">
        <v>14.5</v>
      </c>
      <c r="I87" s="24">
        <v>14.75</v>
      </c>
      <c r="J87" s="24">
        <v>17</v>
      </c>
      <c r="K87" s="24">
        <v>16.5</v>
      </c>
      <c r="L87" s="26">
        <v>15.75</v>
      </c>
      <c r="M87" s="24">
        <f t="shared" si="5"/>
        <v>0</v>
      </c>
      <c r="N87" s="24">
        <f t="shared" si="6"/>
        <v>0</v>
      </c>
      <c r="O87" s="24">
        <f t="shared" si="7"/>
        <v>0</v>
      </c>
      <c r="P87" s="24">
        <f t="shared" si="8"/>
        <v>0</v>
      </c>
      <c r="Q87" s="24">
        <f t="shared" si="9"/>
        <v>0</v>
      </c>
      <c r="R87" s="125"/>
      <c r="S87" s="125"/>
      <c r="T87" s="125"/>
      <c r="U87" s="125"/>
      <c r="V87" s="125"/>
    </row>
    <row r="88" spans="1:22" ht="13.5" customHeight="1">
      <c r="A88" s="69">
        <v>85</v>
      </c>
      <c r="B88" s="34" t="s">
        <v>100</v>
      </c>
      <c r="C88" s="35">
        <v>9.5</v>
      </c>
      <c r="D88" s="35">
        <v>13.01</v>
      </c>
      <c r="E88" s="35">
        <v>0</v>
      </c>
      <c r="F88" s="35">
        <v>13.01</v>
      </c>
      <c r="G88" s="35">
        <v>13.01</v>
      </c>
      <c r="H88" s="56">
        <v>9.51</v>
      </c>
      <c r="I88" s="35">
        <v>13</v>
      </c>
      <c r="J88" s="35">
        <v>0</v>
      </c>
      <c r="K88" s="35">
        <v>13</v>
      </c>
      <c r="L88" s="36">
        <v>13</v>
      </c>
      <c r="M88" s="24">
        <f t="shared" si="5"/>
        <v>-9.9999999999997868E-3</v>
      </c>
      <c r="N88" s="24">
        <f t="shared" si="6"/>
        <v>9.9999999999997868E-3</v>
      </c>
      <c r="O88" s="24">
        <f t="shared" si="7"/>
        <v>0</v>
      </c>
      <c r="P88" s="24">
        <f t="shared" si="8"/>
        <v>9.9999999999997868E-3</v>
      </c>
      <c r="Q88" s="24">
        <f t="shared" si="9"/>
        <v>9.9999999999997868E-3</v>
      </c>
      <c r="R88" s="125"/>
      <c r="S88" s="125"/>
      <c r="T88" s="125"/>
      <c r="U88" s="125"/>
      <c r="V88" s="125"/>
    </row>
    <row r="89" spans="1:22" ht="13.5" customHeight="1">
      <c r="A89" s="69">
        <v>86</v>
      </c>
      <c r="B89" s="23" t="s">
        <v>101</v>
      </c>
      <c r="C89" s="24">
        <v>10</v>
      </c>
      <c r="D89" s="24">
        <v>11.25</v>
      </c>
      <c r="E89" s="24">
        <v>17</v>
      </c>
      <c r="F89" s="24">
        <v>13</v>
      </c>
      <c r="G89" s="24">
        <v>13</v>
      </c>
      <c r="H89" s="55">
        <v>10</v>
      </c>
      <c r="I89" s="24">
        <v>11.25</v>
      </c>
      <c r="J89" s="24">
        <v>17</v>
      </c>
      <c r="K89" s="24">
        <v>13</v>
      </c>
      <c r="L89" s="26">
        <v>13</v>
      </c>
      <c r="M89" s="24">
        <f t="shared" si="5"/>
        <v>0</v>
      </c>
      <c r="N89" s="24">
        <f t="shared" si="6"/>
        <v>0</v>
      </c>
      <c r="O89" s="24">
        <f t="shared" si="7"/>
        <v>0</v>
      </c>
      <c r="P89" s="24">
        <f t="shared" si="8"/>
        <v>0</v>
      </c>
      <c r="Q89" s="24">
        <f t="shared" si="9"/>
        <v>0</v>
      </c>
      <c r="R89" s="125"/>
      <c r="S89" s="125"/>
      <c r="T89" s="125"/>
      <c r="U89" s="125"/>
      <c r="V89" s="125"/>
    </row>
    <row r="90" spans="1:22" ht="13.5" customHeight="1">
      <c r="A90" s="69">
        <v>87</v>
      </c>
      <c r="B90" s="23" t="s">
        <v>102</v>
      </c>
      <c r="C90" s="24">
        <v>11.74</v>
      </c>
      <c r="D90" s="24">
        <v>12.24</v>
      </c>
      <c r="E90" s="24">
        <v>12.74</v>
      </c>
      <c r="F90" s="24">
        <v>12.74</v>
      </c>
      <c r="G90" s="24">
        <v>12.74</v>
      </c>
      <c r="H90" s="55">
        <v>11.9</v>
      </c>
      <c r="I90" s="24">
        <v>12.4</v>
      </c>
      <c r="J90" s="24">
        <v>12.9</v>
      </c>
      <c r="K90" s="24">
        <v>12.9</v>
      </c>
      <c r="L90" s="26">
        <v>12.9</v>
      </c>
      <c r="M90" s="24">
        <f t="shared" si="5"/>
        <v>-0.16000000000000014</v>
      </c>
      <c r="N90" s="24">
        <f t="shared" si="6"/>
        <v>-0.16000000000000014</v>
      </c>
      <c r="O90" s="24">
        <f t="shared" si="7"/>
        <v>-0.16000000000000014</v>
      </c>
      <c r="P90" s="24">
        <f t="shared" si="8"/>
        <v>-0.16000000000000014</v>
      </c>
      <c r="Q90" s="24">
        <f t="shared" si="9"/>
        <v>-0.16000000000000014</v>
      </c>
      <c r="R90" s="125"/>
      <c r="S90" s="125"/>
      <c r="T90" s="125"/>
      <c r="U90" s="125"/>
      <c r="V90" s="125"/>
    </row>
    <row r="91" spans="1:22" ht="13.5" customHeight="1">
      <c r="A91" s="69">
        <v>88</v>
      </c>
      <c r="B91" s="23" t="s">
        <v>103</v>
      </c>
      <c r="C91" s="24">
        <v>15.35</v>
      </c>
      <c r="D91" s="24">
        <v>15.35</v>
      </c>
      <c r="E91" s="24">
        <v>15.35</v>
      </c>
      <c r="F91" s="24">
        <v>15.35</v>
      </c>
      <c r="G91" s="24">
        <v>15.35</v>
      </c>
      <c r="H91" s="55">
        <v>15.37</v>
      </c>
      <c r="I91" s="24">
        <v>15.37</v>
      </c>
      <c r="J91" s="24">
        <v>15.37</v>
      </c>
      <c r="K91" s="24">
        <v>15.37</v>
      </c>
      <c r="L91" s="26">
        <v>15.37</v>
      </c>
      <c r="M91" s="24">
        <f t="shared" si="5"/>
        <v>-1.9999999999999574E-2</v>
      </c>
      <c r="N91" s="24">
        <f t="shared" si="6"/>
        <v>-1.9999999999999574E-2</v>
      </c>
      <c r="O91" s="24">
        <f t="shared" si="7"/>
        <v>-1.9999999999999574E-2</v>
      </c>
      <c r="P91" s="24">
        <f t="shared" si="8"/>
        <v>-1.9999999999999574E-2</v>
      </c>
      <c r="Q91" s="24">
        <f t="shared" si="9"/>
        <v>-1.9999999999999574E-2</v>
      </c>
      <c r="R91" s="125"/>
      <c r="S91" s="125"/>
      <c r="T91" s="125"/>
      <c r="U91" s="125"/>
      <c r="V91" s="125"/>
    </row>
    <row r="92" spans="1:22" ht="13.5" customHeight="1">
      <c r="A92" s="69">
        <v>89</v>
      </c>
      <c r="B92" s="23" t="s">
        <v>104</v>
      </c>
      <c r="C92" s="24">
        <v>10</v>
      </c>
      <c r="D92" s="24">
        <v>11</v>
      </c>
      <c r="E92" s="24">
        <v>0</v>
      </c>
      <c r="F92" s="24">
        <v>10</v>
      </c>
      <c r="G92" s="24">
        <v>11</v>
      </c>
      <c r="H92" s="55">
        <v>10</v>
      </c>
      <c r="I92" s="24">
        <v>11</v>
      </c>
      <c r="J92" s="24">
        <v>0</v>
      </c>
      <c r="K92" s="24">
        <v>10</v>
      </c>
      <c r="L92" s="26">
        <v>11</v>
      </c>
      <c r="M92" s="24">
        <f t="shared" si="5"/>
        <v>0</v>
      </c>
      <c r="N92" s="24">
        <f t="shared" si="6"/>
        <v>0</v>
      </c>
      <c r="O92" s="24">
        <f t="shared" si="7"/>
        <v>0</v>
      </c>
      <c r="P92" s="24">
        <f t="shared" si="8"/>
        <v>0</v>
      </c>
      <c r="Q92" s="24">
        <f t="shared" si="9"/>
        <v>0</v>
      </c>
      <c r="R92" s="125"/>
      <c r="S92" s="125"/>
      <c r="T92" s="125"/>
      <c r="U92" s="125"/>
      <c r="V92" s="125"/>
    </row>
    <row r="93" spans="1:22" ht="13.5" customHeight="1">
      <c r="A93" s="69">
        <v>90</v>
      </c>
      <c r="B93" s="23" t="s">
        <v>105</v>
      </c>
      <c r="C93" s="24">
        <v>10.65</v>
      </c>
      <c r="D93" s="24">
        <v>11.33</v>
      </c>
      <c r="E93" s="24">
        <v>12.33</v>
      </c>
      <c r="F93" s="24">
        <v>10.83</v>
      </c>
      <c r="G93" s="24">
        <v>10.83</v>
      </c>
      <c r="H93" s="55">
        <v>10.83</v>
      </c>
      <c r="I93" s="24">
        <v>11.51</v>
      </c>
      <c r="J93" s="24">
        <v>12.51</v>
      </c>
      <c r="K93" s="24">
        <v>11.01</v>
      </c>
      <c r="L93" s="26">
        <v>11.01</v>
      </c>
      <c r="M93" s="24">
        <f t="shared" si="5"/>
        <v>-0.17999999999999972</v>
      </c>
      <c r="N93" s="24">
        <f t="shared" si="6"/>
        <v>-0.17999999999999972</v>
      </c>
      <c r="O93" s="24">
        <f t="shared" si="7"/>
        <v>-0.17999999999999972</v>
      </c>
      <c r="P93" s="24">
        <f t="shared" si="8"/>
        <v>-0.17999999999999972</v>
      </c>
      <c r="Q93" s="24">
        <f t="shared" si="9"/>
        <v>-0.17999999999999972</v>
      </c>
      <c r="R93" s="125"/>
      <c r="S93" s="125"/>
      <c r="T93" s="125"/>
      <c r="U93" s="125"/>
      <c r="V93" s="125"/>
    </row>
    <row r="94" spans="1:22" ht="13.5" customHeight="1">
      <c r="A94" s="69">
        <v>91</v>
      </c>
      <c r="B94" s="23" t="s">
        <v>106</v>
      </c>
      <c r="C94" s="24">
        <v>11.49</v>
      </c>
      <c r="D94" s="24">
        <v>11.99</v>
      </c>
      <c r="E94" s="24">
        <v>12.49</v>
      </c>
      <c r="F94" s="24">
        <v>11.49</v>
      </c>
      <c r="G94" s="24">
        <v>11.99</v>
      </c>
      <c r="H94" s="55">
        <v>11.46</v>
      </c>
      <c r="I94" s="24">
        <v>11.96</v>
      </c>
      <c r="J94" s="24">
        <v>12.46</v>
      </c>
      <c r="K94" s="24">
        <v>11.46</v>
      </c>
      <c r="L94" s="26">
        <v>11.96</v>
      </c>
      <c r="M94" s="24">
        <f t="shared" si="5"/>
        <v>2.9999999999999361E-2</v>
      </c>
      <c r="N94" s="24">
        <f t="shared" si="6"/>
        <v>2.9999999999999361E-2</v>
      </c>
      <c r="O94" s="24">
        <f t="shared" si="7"/>
        <v>2.9999999999999361E-2</v>
      </c>
      <c r="P94" s="24">
        <f t="shared" si="8"/>
        <v>2.9999999999999361E-2</v>
      </c>
      <c r="Q94" s="24">
        <f t="shared" si="9"/>
        <v>2.9999999999999361E-2</v>
      </c>
      <c r="R94" s="125"/>
      <c r="S94" s="125"/>
      <c r="T94" s="125"/>
      <c r="U94" s="125"/>
      <c r="V94" s="125"/>
    </row>
    <row r="95" spans="1:22" ht="13.5" customHeight="1">
      <c r="A95" s="69">
        <v>92</v>
      </c>
      <c r="B95" s="23" t="s">
        <v>107</v>
      </c>
      <c r="C95" s="24">
        <v>10.93</v>
      </c>
      <c r="D95" s="24">
        <v>10.93</v>
      </c>
      <c r="E95" s="24">
        <v>11.93</v>
      </c>
      <c r="F95" s="24">
        <v>10.93</v>
      </c>
      <c r="G95" s="24">
        <v>10.93</v>
      </c>
      <c r="H95" s="55">
        <v>10.8</v>
      </c>
      <c r="I95" s="24">
        <v>10.8</v>
      </c>
      <c r="J95" s="24">
        <v>11.8</v>
      </c>
      <c r="K95" s="24">
        <v>10.8</v>
      </c>
      <c r="L95" s="26">
        <v>10.8</v>
      </c>
      <c r="M95" s="24">
        <f t="shared" si="5"/>
        <v>0.12999999999999901</v>
      </c>
      <c r="N95" s="24">
        <f t="shared" si="6"/>
        <v>0.12999999999999901</v>
      </c>
      <c r="O95" s="24">
        <f t="shared" si="7"/>
        <v>0.12999999999999901</v>
      </c>
      <c r="P95" s="24">
        <f t="shared" si="8"/>
        <v>0.12999999999999901</v>
      </c>
      <c r="Q95" s="24">
        <f t="shared" si="9"/>
        <v>0.12999999999999901</v>
      </c>
      <c r="R95" s="125"/>
      <c r="S95" s="125"/>
      <c r="T95" s="125"/>
      <c r="U95" s="125"/>
      <c r="V95" s="125"/>
    </row>
    <row r="96" spans="1:22" ht="13.5" customHeight="1">
      <c r="A96" s="69">
        <v>93</v>
      </c>
      <c r="B96" s="23" t="s">
        <v>108</v>
      </c>
      <c r="C96" s="24">
        <v>0</v>
      </c>
      <c r="D96" s="24">
        <v>12.99</v>
      </c>
      <c r="E96" s="24">
        <v>17.079999999999998</v>
      </c>
      <c r="F96" s="24">
        <v>0</v>
      </c>
      <c r="G96" s="24">
        <v>13.75</v>
      </c>
      <c r="H96" s="55">
        <v>0</v>
      </c>
      <c r="I96" s="24">
        <v>12.99</v>
      </c>
      <c r="J96" s="24">
        <v>17.079999999999998</v>
      </c>
      <c r="K96" s="24">
        <v>0</v>
      </c>
      <c r="L96" s="26">
        <v>13.75</v>
      </c>
      <c r="M96" s="24">
        <f t="shared" si="5"/>
        <v>0</v>
      </c>
      <c r="N96" s="24">
        <f t="shared" si="6"/>
        <v>0</v>
      </c>
      <c r="O96" s="24">
        <f t="shared" si="7"/>
        <v>0</v>
      </c>
      <c r="P96" s="24">
        <f t="shared" si="8"/>
        <v>0</v>
      </c>
      <c r="Q96" s="24">
        <f t="shared" si="9"/>
        <v>0</v>
      </c>
      <c r="R96" s="125"/>
      <c r="S96" s="125"/>
      <c r="T96" s="125"/>
      <c r="U96" s="125"/>
      <c r="V96" s="125"/>
    </row>
    <row r="97" spans="1:22" ht="13.5" customHeight="1">
      <c r="A97" s="69">
        <v>94</v>
      </c>
      <c r="B97" s="23" t="s">
        <v>109</v>
      </c>
      <c r="C97" s="24">
        <v>11.65</v>
      </c>
      <c r="D97" s="24">
        <v>12.58</v>
      </c>
      <c r="E97" s="24">
        <v>0</v>
      </c>
      <c r="F97" s="24">
        <v>12.4</v>
      </c>
      <c r="G97" s="24">
        <v>13.9</v>
      </c>
      <c r="H97" s="55">
        <v>11.53</v>
      </c>
      <c r="I97" s="24">
        <v>12.46</v>
      </c>
      <c r="J97" s="24">
        <v>0</v>
      </c>
      <c r="K97" s="24">
        <v>12.28</v>
      </c>
      <c r="L97" s="26">
        <v>13.78</v>
      </c>
      <c r="M97" s="24">
        <f t="shared" si="5"/>
        <v>0.12000000000000099</v>
      </c>
      <c r="N97" s="24">
        <f t="shared" si="6"/>
        <v>0.11999999999999922</v>
      </c>
      <c r="O97" s="24">
        <f t="shared" si="7"/>
        <v>0</v>
      </c>
      <c r="P97" s="24">
        <f t="shared" si="8"/>
        <v>0.12000000000000099</v>
      </c>
      <c r="Q97" s="24">
        <f t="shared" si="9"/>
        <v>0.12000000000000099</v>
      </c>
      <c r="R97" s="125"/>
      <c r="S97" s="125"/>
      <c r="T97" s="125"/>
      <c r="U97" s="125"/>
      <c r="V97" s="125"/>
    </row>
    <row r="98" spans="1:22" ht="13.5" customHeight="1">
      <c r="A98" s="69">
        <v>95</v>
      </c>
      <c r="B98" s="23" t="s">
        <v>110</v>
      </c>
      <c r="C98" s="24">
        <v>12.34</v>
      </c>
      <c r="D98" s="24">
        <v>12.34</v>
      </c>
      <c r="E98" s="24">
        <v>12.34</v>
      </c>
      <c r="F98" s="24">
        <v>12.34</v>
      </c>
      <c r="G98" s="24">
        <v>12.34</v>
      </c>
      <c r="H98" s="55">
        <v>12.42</v>
      </c>
      <c r="I98" s="24">
        <v>12.42</v>
      </c>
      <c r="J98" s="24">
        <v>12.42</v>
      </c>
      <c r="K98" s="24">
        <v>12.42</v>
      </c>
      <c r="L98" s="26">
        <v>12.42</v>
      </c>
      <c r="M98" s="24">
        <f t="shared" si="5"/>
        <v>-8.0000000000000071E-2</v>
      </c>
      <c r="N98" s="24">
        <f t="shared" si="6"/>
        <v>-8.0000000000000071E-2</v>
      </c>
      <c r="O98" s="24">
        <f t="shared" si="7"/>
        <v>-8.0000000000000071E-2</v>
      </c>
      <c r="P98" s="24">
        <f t="shared" si="8"/>
        <v>-8.0000000000000071E-2</v>
      </c>
      <c r="Q98" s="24">
        <f t="shared" si="9"/>
        <v>-8.0000000000000071E-2</v>
      </c>
      <c r="R98" s="125"/>
      <c r="S98" s="125"/>
      <c r="T98" s="125"/>
      <c r="U98" s="125"/>
      <c r="V98" s="125"/>
    </row>
    <row r="99" spans="1:22" ht="13.5" customHeight="1">
      <c r="A99" s="69">
        <v>96</v>
      </c>
      <c r="B99" s="23" t="s">
        <v>111</v>
      </c>
      <c r="C99" s="24">
        <v>11.72</v>
      </c>
      <c r="D99" s="24">
        <v>12.22</v>
      </c>
      <c r="E99" s="24">
        <v>14.22</v>
      </c>
      <c r="F99" s="24">
        <v>11.72</v>
      </c>
      <c r="G99" s="24">
        <v>11.72</v>
      </c>
      <c r="H99" s="55">
        <v>11.95</v>
      </c>
      <c r="I99" s="24">
        <v>12.45</v>
      </c>
      <c r="J99" s="24">
        <v>14.45</v>
      </c>
      <c r="K99" s="24">
        <v>11.95</v>
      </c>
      <c r="L99" s="26">
        <v>11.95</v>
      </c>
      <c r="M99" s="24">
        <f t="shared" si="5"/>
        <v>-0.22999999999999865</v>
      </c>
      <c r="N99" s="24">
        <f t="shared" si="6"/>
        <v>-0.22999999999999865</v>
      </c>
      <c r="O99" s="24">
        <f t="shared" si="7"/>
        <v>-0.22999999999999865</v>
      </c>
      <c r="P99" s="24">
        <f t="shared" si="8"/>
        <v>-0.22999999999999865</v>
      </c>
      <c r="Q99" s="24">
        <f t="shared" si="9"/>
        <v>-0.22999999999999865</v>
      </c>
      <c r="R99" s="125"/>
      <c r="S99" s="125"/>
      <c r="T99" s="125"/>
      <c r="U99" s="125"/>
      <c r="V99" s="125"/>
    </row>
    <row r="100" spans="1:22" ht="13.5" customHeight="1">
      <c r="A100" s="69">
        <v>97</v>
      </c>
      <c r="B100" s="23" t="s">
        <v>112</v>
      </c>
      <c r="C100" s="82">
        <v>10.02</v>
      </c>
      <c r="D100" s="82">
        <v>9.9</v>
      </c>
      <c r="E100" s="82">
        <v>0</v>
      </c>
      <c r="F100" s="83">
        <v>9.9</v>
      </c>
      <c r="G100" s="82">
        <v>0</v>
      </c>
      <c r="H100" s="98"/>
      <c r="I100" s="98"/>
      <c r="J100" s="99"/>
      <c r="K100" s="97">
        <v>0</v>
      </c>
      <c r="L100" s="26">
        <v>0</v>
      </c>
      <c r="M100" s="24">
        <f t="shared" si="5"/>
        <v>10.02</v>
      </c>
      <c r="N100" s="24">
        <f t="shared" si="6"/>
        <v>9.9</v>
      </c>
      <c r="O100" s="24">
        <f t="shared" si="7"/>
        <v>0</v>
      </c>
      <c r="P100" s="24">
        <f t="shared" si="8"/>
        <v>9.9</v>
      </c>
      <c r="Q100" s="24">
        <f t="shared" si="9"/>
        <v>0</v>
      </c>
      <c r="R100" s="126"/>
      <c r="S100" s="126"/>
      <c r="T100" s="126"/>
      <c r="U100" s="126"/>
      <c r="V100" s="126"/>
    </row>
    <row r="101" spans="1:22" ht="13.5" customHeight="1" thickBot="1">
      <c r="A101" s="69">
        <v>98</v>
      </c>
      <c r="B101" s="23" t="s">
        <v>113</v>
      </c>
      <c r="C101" s="24">
        <v>0</v>
      </c>
      <c r="D101" s="24">
        <v>11</v>
      </c>
      <c r="E101" s="24">
        <v>0</v>
      </c>
      <c r="F101" s="24">
        <v>11.5</v>
      </c>
      <c r="G101" s="24">
        <v>12</v>
      </c>
      <c r="H101" s="57">
        <v>0</v>
      </c>
      <c r="I101" s="29">
        <v>11</v>
      </c>
      <c r="J101" s="29">
        <v>0</v>
      </c>
      <c r="K101" s="29">
        <v>12</v>
      </c>
      <c r="L101" s="30">
        <v>12.5</v>
      </c>
      <c r="M101" s="24">
        <f t="shared" si="5"/>
        <v>0</v>
      </c>
      <c r="N101" s="24">
        <f t="shared" si="6"/>
        <v>0</v>
      </c>
      <c r="O101" s="24">
        <f t="shared" si="7"/>
        <v>0</v>
      </c>
      <c r="P101" s="24">
        <f t="shared" si="8"/>
        <v>-0.5</v>
      </c>
      <c r="Q101" s="24">
        <f t="shared" si="9"/>
        <v>-0.5</v>
      </c>
      <c r="R101" s="125"/>
      <c r="S101" s="125"/>
      <c r="T101" s="125"/>
      <c r="U101" s="125"/>
      <c r="V101" s="125"/>
    </row>
    <row r="102" spans="1:22" ht="13.5" customHeight="1">
      <c r="C102" s="127"/>
      <c r="D102" s="127"/>
      <c r="E102" s="127"/>
      <c r="F102" s="127"/>
      <c r="G102" s="127"/>
      <c r="H102" s="127"/>
      <c r="I102" s="127"/>
      <c r="J102" s="127"/>
      <c r="K102" s="127"/>
      <c r="L102" s="127"/>
      <c r="M102" s="127"/>
      <c r="N102" s="127"/>
      <c r="O102" s="127"/>
      <c r="P102" s="127"/>
      <c r="Q102" s="127"/>
    </row>
    <row r="103" spans="1:22" ht="13.5" customHeight="1">
      <c r="C103" s="127"/>
      <c r="D103" s="127"/>
      <c r="E103" s="127"/>
      <c r="F103" s="127"/>
      <c r="G103" s="127"/>
      <c r="H103" s="127"/>
      <c r="I103" s="127"/>
      <c r="J103" s="127"/>
      <c r="K103" s="127"/>
      <c r="L103" s="127"/>
      <c r="M103" s="127"/>
      <c r="N103" s="127"/>
      <c r="O103" s="127"/>
      <c r="P103" s="127"/>
      <c r="Q103" s="127"/>
    </row>
    <row r="104" spans="1:22" ht="13.5" customHeight="1">
      <c r="C104" s="128"/>
      <c r="D104" s="128"/>
      <c r="E104" s="128"/>
      <c r="F104" s="128"/>
      <c r="G104" s="128"/>
      <c r="H104" s="128"/>
      <c r="I104" s="128"/>
      <c r="J104" s="128"/>
      <c r="K104" s="128"/>
      <c r="L104" s="128"/>
      <c r="M104" s="128"/>
      <c r="N104" s="128"/>
      <c r="O104" s="128"/>
      <c r="P104" s="128"/>
      <c r="Q104" s="128"/>
    </row>
  </sheetData>
  <mergeCells count="4">
    <mergeCell ref="A1:G1"/>
    <mergeCell ref="C2:G2"/>
    <mergeCell ref="H2:L2"/>
    <mergeCell ref="M2:Q2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4"/>
  <sheetViews>
    <sheetView topLeftCell="A55" zoomScale="117" zoomScaleNormal="117" zoomScaleSheetLayoutView="130" workbookViewId="0">
      <selection activeCell="A59" sqref="A59:XFD63"/>
    </sheetView>
  </sheetViews>
  <sheetFormatPr defaultColWidth="9.09765625" defaultRowHeight="12.75" customHeight="1"/>
  <cols>
    <col min="1" max="1" width="6.09765625" style="87" customWidth="1"/>
    <col min="2" max="2" width="52.69921875" style="88" customWidth="1"/>
    <col min="3" max="3" width="10.3984375" style="137" customWidth="1"/>
    <col min="4" max="4" width="9" style="137" customWidth="1"/>
    <col min="5" max="5" width="8.09765625" style="137" customWidth="1"/>
    <col min="6" max="6" width="9.09765625" style="137" customWidth="1"/>
    <col min="7" max="7" width="9" style="137" customWidth="1"/>
    <col min="8" max="8" width="12" style="88" hidden="1" customWidth="1"/>
    <col min="9" max="9" width="9.09765625" style="88" hidden="1" customWidth="1"/>
    <col min="10" max="10" width="8.8984375" style="88" hidden="1" customWidth="1"/>
    <col min="11" max="11" width="8.3984375" style="88" hidden="1" customWidth="1"/>
    <col min="12" max="12" width="10.3984375" style="88" hidden="1" customWidth="1"/>
    <col min="13" max="13" width="12" style="88" hidden="1" customWidth="1"/>
    <col min="14" max="14" width="9.09765625" style="88" hidden="1" customWidth="1"/>
    <col min="15" max="15" width="8.8984375" style="88" hidden="1" customWidth="1"/>
    <col min="16" max="16" width="8.3984375" style="88" hidden="1" customWidth="1"/>
    <col min="17" max="17" width="10.3984375" style="88" hidden="1" customWidth="1"/>
    <col min="18" max="18" width="29.59765625" style="88" hidden="1" customWidth="1"/>
    <col min="19" max="16384" width="9.09765625" style="86"/>
  </cols>
  <sheetData>
    <row r="1" spans="1:18" ht="12.75" customHeight="1">
      <c r="A1" s="490" t="s">
        <v>145</v>
      </c>
      <c r="B1" s="490"/>
      <c r="C1" s="490"/>
      <c r="D1" s="490"/>
      <c r="E1" s="490"/>
      <c r="F1" s="490"/>
      <c r="G1" s="490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</row>
    <row r="2" spans="1:18" ht="12.75" customHeight="1" thickBot="1">
      <c r="C2" s="491" t="s">
        <v>141</v>
      </c>
      <c r="D2" s="492"/>
      <c r="E2" s="492"/>
      <c r="F2" s="492"/>
      <c r="G2" s="492"/>
      <c r="H2" s="493" t="s">
        <v>136</v>
      </c>
      <c r="I2" s="494"/>
      <c r="J2" s="494"/>
      <c r="K2" s="494"/>
      <c r="L2" s="494"/>
      <c r="M2" s="493" t="s">
        <v>139</v>
      </c>
      <c r="N2" s="494"/>
      <c r="O2" s="494"/>
      <c r="P2" s="494"/>
      <c r="Q2" s="494"/>
      <c r="R2" s="89"/>
    </row>
    <row r="3" spans="1:18" ht="25.5" customHeight="1">
      <c r="A3" s="90" t="s">
        <v>1</v>
      </c>
      <c r="B3" s="91" t="s">
        <v>4</v>
      </c>
      <c r="C3" s="135" t="s">
        <v>5</v>
      </c>
      <c r="D3" s="135" t="s">
        <v>6</v>
      </c>
      <c r="E3" s="135" t="s">
        <v>7</v>
      </c>
      <c r="F3" s="135" t="s">
        <v>8</v>
      </c>
      <c r="G3" s="135" t="s">
        <v>9</v>
      </c>
      <c r="H3" s="93" t="s">
        <v>5</v>
      </c>
      <c r="I3" s="91" t="s">
        <v>6</v>
      </c>
      <c r="J3" s="91" t="s">
        <v>7</v>
      </c>
      <c r="K3" s="91" t="s">
        <v>8</v>
      </c>
      <c r="L3" s="94" t="s">
        <v>9</v>
      </c>
      <c r="M3" s="91" t="s">
        <v>5</v>
      </c>
      <c r="N3" s="91" t="s">
        <v>6</v>
      </c>
      <c r="O3" s="91" t="s">
        <v>7</v>
      </c>
      <c r="P3" s="91" t="s">
        <v>8</v>
      </c>
      <c r="Q3" s="95" t="s">
        <v>9</v>
      </c>
      <c r="R3" s="94" t="s">
        <v>142</v>
      </c>
    </row>
    <row r="4" spans="1:18" ht="12.75" customHeight="1">
      <c r="A4" s="48">
        <v>1</v>
      </c>
      <c r="B4" s="53" t="s">
        <v>12</v>
      </c>
      <c r="C4" s="138">
        <v>9.9499999999999993</v>
      </c>
      <c r="D4" s="138">
        <v>9.9</v>
      </c>
      <c r="E4" s="138">
        <v>17.25</v>
      </c>
      <c r="F4" s="138">
        <v>9.9</v>
      </c>
      <c r="G4" s="138">
        <v>12</v>
      </c>
      <c r="H4" s="58">
        <v>9.9499999999999993</v>
      </c>
      <c r="I4" s="59">
        <v>9.9499999999999993</v>
      </c>
      <c r="J4" s="59">
        <v>17.5</v>
      </c>
      <c r="K4" s="59">
        <v>9.98</v>
      </c>
      <c r="L4" s="60">
        <v>12.5</v>
      </c>
      <c r="M4" s="59">
        <f t="shared" ref="M4:Q35" si="0">C4-H4</f>
        <v>0</v>
      </c>
      <c r="N4" s="59">
        <f t="shared" si="0"/>
        <v>-4.9999999999998934E-2</v>
      </c>
      <c r="O4" s="59">
        <f t="shared" si="0"/>
        <v>-0.25</v>
      </c>
      <c r="P4" s="59">
        <f t="shared" si="0"/>
        <v>-8.0000000000000071E-2</v>
      </c>
      <c r="Q4" s="70">
        <f t="shared" si="0"/>
        <v>-0.5</v>
      </c>
      <c r="R4" s="60"/>
    </row>
    <row r="5" spans="1:18" ht="12.75" customHeight="1">
      <c r="A5" s="48">
        <v>2</v>
      </c>
      <c r="B5" s="53" t="s">
        <v>13</v>
      </c>
      <c r="C5" s="138">
        <v>9.9499999999999993</v>
      </c>
      <c r="D5" s="138">
        <v>9.9499999999999993</v>
      </c>
      <c r="E5" s="138">
        <v>17.75</v>
      </c>
      <c r="F5" s="138">
        <v>10.25</v>
      </c>
      <c r="G5" s="138">
        <v>12</v>
      </c>
      <c r="H5" s="58">
        <v>9.9499999999999993</v>
      </c>
      <c r="I5" s="59">
        <v>9.9499999999999993</v>
      </c>
      <c r="J5" s="59">
        <v>17.75</v>
      </c>
      <c r="K5" s="59">
        <v>10.25</v>
      </c>
      <c r="L5" s="60">
        <v>12</v>
      </c>
      <c r="M5" s="59">
        <f t="shared" si="0"/>
        <v>0</v>
      </c>
      <c r="N5" s="59">
        <f t="shared" si="0"/>
        <v>0</v>
      </c>
      <c r="O5" s="59">
        <f t="shared" si="0"/>
        <v>0</v>
      </c>
      <c r="P5" s="59">
        <f t="shared" si="0"/>
        <v>0</v>
      </c>
      <c r="Q5" s="70">
        <f t="shared" si="0"/>
        <v>0</v>
      </c>
      <c r="R5" s="60"/>
    </row>
    <row r="6" spans="1:18" ht="12.75" customHeight="1">
      <c r="A6" s="48">
        <v>3</v>
      </c>
      <c r="B6" s="53" t="s">
        <v>14</v>
      </c>
      <c r="C6" s="138">
        <v>9.9499999999999993</v>
      </c>
      <c r="D6" s="138">
        <v>9.9499999999999993</v>
      </c>
      <c r="E6" s="138">
        <v>0</v>
      </c>
      <c r="F6" s="138">
        <v>10.5</v>
      </c>
      <c r="G6" s="138">
        <v>12.5</v>
      </c>
      <c r="H6" s="58">
        <v>9.9499999999999993</v>
      </c>
      <c r="I6" s="59">
        <v>9.9499999999999993</v>
      </c>
      <c r="J6" s="59">
        <v>0</v>
      </c>
      <c r="K6" s="59">
        <v>10.5</v>
      </c>
      <c r="L6" s="60">
        <v>12.5</v>
      </c>
      <c r="M6" s="59">
        <f t="shared" si="0"/>
        <v>0</v>
      </c>
      <c r="N6" s="59">
        <f t="shared" si="0"/>
        <v>0</v>
      </c>
      <c r="O6" s="59">
        <f t="shared" si="0"/>
        <v>0</v>
      </c>
      <c r="P6" s="59">
        <f t="shared" si="0"/>
        <v>0</v>
      </c>
      <c r="Q6" s="70">
        <f t="shared" si="0"/>
        <v>0</v>
      </c>
      <c r="R6" s="60"/>
    </row>
    <row r="7" spans="1:18" ht="12.75" customHeight="1">
      <c r="A7" s="48">
        <v>4</v>
      </c>
      <c r="B7" s="53" t="s">
        <v>15</v>
      </c>
      <c r="C7" s="138">
        <v>10</v>
      </c>
      <c r="D7" s="138">
        <v>10.5</v>
      </c>
      <c r="E7" s="138">
        <v>17</v>
      </c>
      <c r="F7" s="138">
        <v>10.25</v>
      </c>
      <c r="G7" s="138">
        <v>12</v>
      </c>
      <c r="H7" s="58">
        <v>10</v>
      </c>
      <c r="I7" s="59">
        <v>10.5</v>
      </c>
      <c r="J7" s="59">
        <v>17</v>
      </c>
      <c r="K7" s="59">
        <v>10.25</v>
      </c>
      <c r="L7" s="60">
        <v>12</v>
      </c>
      <c r="M7" s="59">
        <f t="shared" si="0"/>
        <v>0</v>
      </c>
      <c r="N7" s="59">
        <f t="shared" si="0"/>
        <v>0</v>
      </c>
      <c r="O7" s="59">
        <f t="shared" si="0"/>
        <v>0</v>
      </c>
      <c r="P7" s="59">
        <f t="shared" si="0"/>
        <v>0</v>
      </c>
      <c r="Q7" s="70">
        <f t="shared" si="0"/>
        <v>0</v>
      </c>
      <c r="R7" s="60"/>
    </row>
    <row r="8" spans="1:18" ht="12.75" customHeight="1">
      <c r="A8" s="48">
        <v>5</v>
      </c>
      <c r="B8" s="53" t="s">
        <v>16</v>
      </c>
      <c r="C8" s="154">
        <v>10</v>
      </c>
      <c r="D8" s="154">
        <v>10.25</v>
      </c>
      <c r="E8" s="154">
        <v>0</v>
      </c>
      <c r="F8" s="155">
        <v>10.25</v>
      </c>
      <c r="G8" s="155">
        <v>10.25</v>
      </c>
      <c r="H8" s="98"/>
      <c r="I8" s="98"/>
      <c r="J8" s="99"/>
      <c r="K8" s="97">
        <v>10.25</v>
      </c>
      <c r="L8" s="60">
        <v>10.25</v>
      </c>
      <c r="M8" s="59">
        <f t="shared" si="0"/>
        <v>10</v>
      </c>
      <c r="N8" s="59">
        <f t="shared" si="0"/>
        <v>10.25</v>
      </c>
      <c r="O8" s="59">
        <f t="shared" si="0"/>
        <v>0</v>
      </c>
      <c r="P8" s="59">
        <f t="shared" si="0"/>
        <v>0</v>
      </c>
      <c r="Q8" s="70">
        <f t="shared" si="0"/>
        <v>0</v>
      </c>
      <c r="R8" s="75"/>
    </row>
    <row r="9" spans="1:18" ht="12.75" customHeight="1">
      <c r="A9" s="48">
        <v>6</v>
      </c>
      <c r="B9" s="53" t="s">
        <v>17</v>
      </c>
      <c r="C9" s="138">
        <v>9.75</v>
      </c>
      <c r="D9" s="138">
        <v>9.9</v>
      </c>
      <c r="E9" s="138">
        <v>0</v>
      </c>
      <c r="F9" s="138">
        <v>9.9</v>
      </c>
      <c r="G9" s="138">
        <v>8.61</v>
      </c>
      <c r="H9" s="58">
        <v>9.75</v>
      </c>
      <c r="I9" s="59">
        <v>9.9</v>
      </c>
      <c r="J9" s="59">
        <v>0</v>
      </c>
      <c r="K9" s="59">
        <v>9.9</v>
      </c>
      <c r="L9" s="60">
        <v>8.98</v>
      </c>
      <c r="M9" s="59">
        <f t="shared" si="0"/>
        <v>0</v>
      </c>
      <c r="N9" s="59">
        <f t="shared" si="0"/>
        <v>0</v>
      </c>
      <c r="O9" s="59">
        <f t="shared" si="0"/>
        <v>0</v>
      </c>
      <c r="P9" s="59">
        <f t="shared" si="0"/>
        <v>0</v>
      </c>
      <c r="Q9" s="70">
        <f t="shared" si="0"/>
        <v>-0.37000000000000099</v>
      </c>
      <c r="R9" s="60"/>
    </row>
    <row r="10" spans="1:18" ht="12.75" customHeight="1">
      <c r="A10" s="48">
        <v>7</v>
      </c>
      <c r="B10" s="53" t="s">
        <v>18</v>
      </c>
      <c r="C10" s="138">
        <v>9.75</v>
      </c>
      <c r="D10" s="138">
        <v>10.75</v>
      </c>
      <c r="E10" s="138">
        <v>18.3</v>
      </c>
      <c r="F10" s="138">
        <v>9.75</v>
      </c>
      <c r="G10" s="138">
        <v>10</v>
      </c>
      <c r="H10" s="58">
        <v>9.75</v>
      </c>
      <c r="I10" s="59">
        <v>10.75</v>
      </c>
      <c r="J10" s="59">
        <v>18.3</v>
      </c>
      <c r="K10" s="59">
        <v>9.75</v>
      </c>
      <c r="L10" s="60">
        <v>10</v>
      </c>
      <c r="M10" s="59">
        <f t="shared" si="0"/>
        <v>0</v>
      </c>
      <c r="N10" s="59">
        <f t="shared" si="0"/>
        <v>0</v>
      </c>
      <c r="O10" s="59">
        <f t="shared" si="0"/>
        <v>0</v>
      </c>
      <c r="P10" s="59">
        <f t="shared" si="0"/>
        <v>0</v>
      </c>
      <c r="Q10" s="70">
        <f t="shared" si="0"/>
        <v>0</v>
      </c>
      <c r="R10" s="60"/>
    </row>
    <row r="11" spans="1:18" ht="12.75" customHeight="1">
      <c r="A11" s="48">
        <v>8</v>
      </c>
      <c r="B11" s="53" t="s">
        <v>19</v>
      </c>
      <c r="C11" s="138">
        <v>10.65</v>
      </c>
      <c r="D11" s="138">
        <v>10.68</v>
      </c>
      <c r="E11" s="138">
        <v>17.93</v>
      </c>
      <c r="F11" s="138">
        <v>10.62</v>
      </c>
      <c r="G11" s="138">
        <v>10.62</v>
      </c>
      <c r="H11" s="58">
        <v>10.65</v>
      </c>
      <c r="I11" s="59">
        <v>10.73</v>
      </c>
      <c r="J11" s="59">
        <v>18</v>
      </c>
      <c r="K11" s="59">
        <v>10.67</v>
      </c>
      <c r="L11" s="60">
        <v>10.67</v>
      </c>
      <c r="M11" s="59">
        <f t="shared" si="0"/>
        <v>0</v>
      </c>
      <c r="N11" s="59">
        <f t="shared" si="0"/>
        <v>-5.0000000000000711E-2</v>
      </c>
      <c r="O11" s="59">
        <f t="shared" si="0"/>
        <v>-7.0000000000000284E-2</v>
      </c>
      <c r="P11" s="59">
        <f t="shared" si="0"/>
        <v>-5.0000000000000711E-2</v>
      </c>
      <c r="Q11" s="70">
        <f t="shared" si="0"/>
        <v>-5.0000000000000711E-2</v>
      </c>
      <c r="R11" s="60"/>
    </row>
    <row r="12" spans="1:18" ht="12.75" customHeight="1">
      <c r="A12" s="48">
        <v>9</v>
      </c>
      <c r="B12" s="53" t="s">
        <v>20</v>
      </c>
      <c r="C12" s="138">
        <v>9.6</v>
      </c>
      <c r="D12" s="138">
        <v>10.4</v>
      </c>
      <c r="E12" s="138">
        <v>0</v>
      </c>
      <c r="F12" s="138">
        <v>9.8000000000000007</v>
      </c>
      <c r="G12" s="138">
        <v>10.25</v>
      </c>
      <c r="H12" s="58">
        <v>9.6</v>
      </c>
      <c r="I12" s="59">
        <v>10.4</v>
      </c>
      <c r="J12" s="59">
        <v>0</v>
      </c>
      <c r="K12" s="59">
        <v>9.9</v>
      </c>
      <c r="L12" s="60">
        <v>10.25</v>
      </c>
      <c r="M12" s="59">
        <f t="shared" si="0"/>
        <v>0</v>
      </c>
      <c r="N12" s="59">
        <f t="shared" si="0"/>
        <v>0</v>
      </c>
      <c r="O12" s="59">
        <f t="shared" si="0"/>
        <v>0</v>
      </c>
      <c r="P12" s="59">
        <f t="shared" si="0"/>
        <v>-9.9999999999999645E-2</v>
      </c>
      <c r="Q12" s="70">
        <f t="shared" si="0"/>
        <v>0</v>
      </c>
      <c r="R12" s="60"/>
    </row>
    <row r="13" spans="1:18" ht="12.75" customHeight="1">
      <c r="A13" s="48">
        <v>10</v>
      </c>
      <c r="B13" s="53" t="s">
        <v>21</v>
      </c>
      <c r="C13" s="138">
        <v>10.5</v>
      </c>
      <c r="D13" s="138">
        <v>11</v>
      </c>
      <c r="E13" s="138">
        <v>0</v>
      </c>
      <c r="F13" s="138">
        <v>10.5</v>
      </c>
      <c r="G13" s="138">
        <v>0</v>
      </c>
      <c r="H13" s="58">
        <v>10.5</v>
      </c>
      <c r="I13" s="59">
        <v>11</v>
      </c>
      <c r="J13" s="59">
        <v>0</v>
      </c>
      <c r="K13" s="59">
        <v>10.5</v>
      </c>
      <c r="L13" s="60">
        <v>0</v>
      </c>
      <c r="M13" s="59">
        <f t="shared" si="0"/>
        <v>0</v>
      </c>
      <c r="N13" s="59">
        <f t="shared" si="0"/>
        <v>0</v>
      </c>
      <c r="O13" s="59">
        <f t="shared" si="0"/>
        <v>0</v>
      </c>
      <c r="P13" s="59">
        <f t="shared" si="0"/>
        <v>0</v>
      </c>
      <c r="Q13" s="70">
        <f t="shared" si="0"/>
        <v>0</v>
      </c>
      <c r="R13" s="60"/>
    </row>
    <row r="14" spans="1:18" ht="12.75" customHeight="1">
      <c r="A14" s="48">
        <v>11</v>
      </c>
      <c r="B14" s="53" t="s">
        <v>22</v>
      </c>
      <c r="C14" s="138">
        <v>10.5</v>
      </c>
      <c r="D14" s="138">
        <v>11.5</v>
      </c>
      <c r="E14" s="138">
        <v>0</v>
      </c>
      <c r="F14" s="138">
        <v>10.199999999999999</v>
      </c>
      <c r="G14" s="138">
        <v>10.75</v>
      </c>
      <c r="H14" s="58">
        <v>10.5</v>
      </c>
      <c r="I14" s="59">
        <v>11.5</v>
      </c>
      <c r="J14" s="59">
        <v>0</v>
      </c>
      <c r="K14" s="59">
        <v>10.199999999999999</v>
      </c>
      <c r="L14" s="60">
        <v>10.75</v>
      </c>
      <c r="M14" s="59">
        <f t="shared" si="0"/>
        <v>0</v>
      </c>
      <c r="N14" s="59">
        <f t="shared" si="0"/>
        <v>0</v>
      </c>
      <c r="O14" s="59">
        <f t="shared" si="0"/>
        <v>0</v>
      </c>
      <c r="P14" s="59">
        <f t="shared" si="0"/>
        <v>0</v>
      </c>
      <c r="Q14" s="70">
        <f t="shared" si="0"/>
        <v>0</v>
      </c>
      <c r="R14" s="60"/>
    </row>
    <row r="15" spans="1:18" ht="12.75" customHeight="1">
      <c r="A15" s="48">
        <v>12</v>
      </c>
      <c r="B15" s="53" t="s">
        <v>23</v>
      </c>
      <c r="C15" s="138">
        <v>8</v>
      </c>
      <c r="D15" s="138">
        <v>8.25</v>
      </c>
      <c r="E15" s="138">
        <v>0</v>
      </c>
      <c r="F15" s="138">
        <v>0</v>
      </c>
      <c r="G15" s="138">
        <v>0</v>
      </c>
      <c r="H15" s="58">
        <v>8</v>
      </c>
      <c r="I15" s="59">
        <v>8.25</v>
      </c>
      <c r="J15" s="59">
        <v>0</v>
      </c>
      <c r="K15" s="59">
        <v>0</v>
      </c>
      <c r="L15" s="60">
        <v>0</v>
      </c>
      <c r="M15" s="59">
        <f t="shared" si="0"/>
        <v>0</v>
      </c>
      <c r="N15" s="59">
        <f t="shared" si="0"/>
        <v>0</v>
      </c>
      <c r="O15" s="59">
        <f t="shared" si="0"/>
        <v>0</v>
      </c>
      <c r="P15" s="59">
        <f t="shared" si="0"/>
        <v>0</v>
      </c>
      <c r="Q15" s="70">
        <f t="shared" si="0"/>
        <v>0</v>
      </c>
      <c r="R15" s="60"/>
    </row>
    <row r="16" spans="1:18" ht="12.75" customHeight="1">
      <c r="A16" s="48">
        <v>13</v>
      </c>
      <c r="B16" s="53" t="s">
        <v>24</v>
      </c>
      <c r="C16" s="138">
        <v>6.83</v>
      </c>
      <c r="D16" s="138">
        <v>0</v>
      </c>
      <c r="E16" s="138">
        <v>0</v>
      </c>
      <c r="F16" s="138">
        <v>0</v>
      </c>
      <c r="G16" s="138">
        <v>0</v>
      </c>
      <c r="H16" s="58">
        <v>7.4</v>
      </c>
      <c r="I16" s="59">
        <v>0</v>
      </c>
      <c r="J16" s="59">
        <v>0</v>
      </c>
      <c r="K16" s="59">
        <v>0</v>
      </c>
      <c r="L16" s="60">
        <v>0</v>
      </c>
      <c r="M16" s="59">
        <f t="shared" si="0"/>
        <v>-0.57000000000000028</v>
      </c>
      <c r="N16" s="59">
        <f t="shared" si="0"/>
        <v>0</v>
      </c>
      <c r="O16" s="59">
        <f t="shared" si="0"/>
        <v>0</v>
      </c>
      <c r="P16" s="59">
        <f t="shared" si="0"/>
        <v>0</v>
      </c>
      <c r="Q16" s="70">
        <f t="shared" si="0"/>
        <v>0</v>
      </c>
      <c r="R16" s="60"/>
    </row>
    <row r="17" spans="1:18" ht="12.75" customHeight="1">
      <c r="A17" s="48">
        <v>14</v>
      </c>
      <c r="B17" s="53" t="s">
        <v>25</v>
      </c>
      <c r="C17" s="138">
        <v>7.5</v>
      </c>
      <c r="D17" s="138">
        <v>0</v>
      </c>
      <c r="E17" s="138">
        <v>0</v>
      </c>
      <c r="F17" s="138">
        <v>0</v>
      </c>
      <c r="G17" s="138">
        <v>0</v>
      </c>
      <c r="H17" s="58">
        <v>8</v>
      </c>
      <c r="I17" s="59">
        <v>0</v>
      </c>
      <c r="J17" s="59">
        <v>0</v>
      </c>
      <c r="K17" s="59">
        <v>0</v>
      </c>
      <c r="L17" s="60">
        <v>0</v>
      </c>
      <c r="M17" s="59">
        <f t="shared" si="0"/>
        <v>-0.5</v>
      </c>
      <c r="N17" s="59">
        <f t="shared" si="0"/>
        <v>0</v>
      </c>
      <c r="O17" s="59">
        <f t="shared" si="0"/>
        <v>0</v>
      </c>
      <c r="P17" s="59">
        <f t="shared" si="0"/>
        <v>0</v>
      </c>
      <c r="Q17" s="70">
        <f t="shared" si="0"/>
        <v>0</v>
      </c>
      <c r="R17" s="60"/>
    </row>
    <row r="18" spans="1:18" ht="12.75" customHeight="1">
      <c r="A18" s="48">
        <v>15</v>
      </c>
      <c r="B18" s="53" t="s">
        <v>26</v>
      </c>
      <c r="C18" s="156">
        <v>10.64</v>
      </c>
      <c r="D18" s="156">
        <v>10.64</v>
      </c>
      <c r="E18" s="156">
        <v>0</v>
      </c>
      <c r="F18" s="156">
        <v>10.64</v>
      </c>
      <c r="G18" s="156">
        <v>10.64</v>
      </c>
      <c r="H18" s="58">
        <v>10.67</v>
      </c>
      <c r="I18" s="59">
        <v>10.67</v>
      </c>
      <c r="J18" s="59">
        <v>0</v>
      </c>
      <c r="K18" s="59">
        <v>10.67</v>
      </c>
      <c r="L18" s="60">
        <v>10.67</v>
      </c>
      <c r="M18" s="59">
        <f t="shared" si="0"/>
        <v>-2.9999999999999361E-2</v>
      </c>
      <c r="N18" s="59">
        <f t="shared" si="0"/>
        <v>-2.9999999999999361E-2</v>
      </c>
      <c r="O18" s="59">
        <f t="shared" si="0"/>
        <v>0</v>
      </c>
      <c r="P18" s="59">
        <f t="shared" si="0"/>
        <v>-2.9999999999999361E-2</v>
      </c>
      <c r="Q18" s="70">
        <f t="shared" si="0"/>
        <v>-2.9999999999999361E-2</v>
      </c>
      <c r="R18" s="60"/>
    </row>
    <row r="19" spans="1:18" ht="12.75" customHeight="1">
      <c r="A19" s="48">
        <v>16</v>
      </c>
      <c r="B19" s="53" t="s">
        <v>27</v>
      </c>
      <c r="C19" s="138">
        <v>13.44</v>
      </c>
      <c r="D19" s="138">
        <v>13.44</v>
      </c>
      <c r="E19" s="138">
        <v>17.78</v>
      </c>
      <c r="F19" s="138">
        <v>13.44</v>
      </c>
      <c r="G19" s="138">
        <v>13.44</v>
      </c>
      <c r="H19" s="58">
        <v>13.44</v>
      </c>
      <c r="I19" s="59">
        <v>13.44</v>
      </c>
      <c r="J19" s="59">
        <v>17.79</v>
      </c>
      <c r="K19" s="59">
        <v>13.44</v>
      </c>
      <c r="L19" s="60">
        <v>13.44</v>
      </c>
      <c r="M19" s="59">
        <f t="shared" si="0"/>
        <v>0</v>
      </c>
      <c r="N19" s="59">
        <f t="shared" si="0"/>
        <v>0</v>
      </c>
      <c r="O19" s="59">
        <f t="shared" si="0"/>
        <v>-9.9999999999980105E-3</v>
      </c>
      <c r="P19" s="59">
        <f t="shared" si="0"/>
        <v>0</v>
      </c>
      <c r="Q19" s="70">
        <f t="shared" si="0"/>
        <v>0</v>
      </c>
      <c r="R19" s="60"/>
    </row>
    <row r="20" spans="1:18" ht="12.75" customHeight="1">
      <c r="A20" s="48">
        <v>17</v>
      </c>
      <c r="B20" s="53" t="s">
        <v>28</v>
      </c>
      <c r="C20" s="138">
        <v>10.56</v>
      </c>
      <c r="D20" s="138">
        <v>0</v>
      </c>
      <c r="E20" s="138">
        <v>0</v>
      </c>
      <c r="F20" s="138">
        <v>0</v>
      </c>
      <c r="G20" s="138">
        <v>0</v>
      </c>
      <c r="H20" s="58">
        <v>10.69</v>
      </c>
      <c r="I20" s="59">
        <v>0</v>
      </c>
      <c r="J20" s="59">
        <v>0</v>
      </c>
      <c r="K20" s="59">
        <v>0</v>
      </c>
      <c r="L20" s="60">
        <v>0</v>
      </c>
      <c r="M20" s="59">
        <f t="shared" si="0"/>
        <v>-0.12999999999999901</v>
      </c>
      <c r="N20" s="59">
        <f t="shared" si="0"/>
        <v>0</v>
      </c>
      <c r="O20" s="59">
        <f t="shared" si="0"/>
        <v>0</v>
      </c>
      <c r="P20" s="59">
        <f t="shared" si="0"/>
        <v>0</v>
      </c>
      <c r="Q20" s="70">
        <f t="shared" si="0"/>
        <v>0</v>
      </c>
      <c r="R20" s="60"/>
    </row>
    <row r="21" spans="1:18" ht="12.75" customHeight="1">
      <c r="A21" s="48">
        <v>18</v>
      </c>
      <c r="B21" s="53" t="s">
        <v>30</v>
      </c>
      <c r="C21" s="138">
        <v>7.05</v>
      </c>
      <c r="D21" s="138">
        <v>0</v>
      </c>
      <c r="E21" s="138">
        <v>0</v>
      </c>
      <c r="F21" s="138">
        <v>0</v>
      </c>
      <c r="G21" s="138">
        <v>0</v>
      </c>
      <c r="H21" s="58">
        <v>8.14</v>
      </c>
      <c r="I21" s="59">
        <v>0</v>
      </c>
      <c r="J21" s="59">
        <v>0</v>
      </c>
      <c r="K21" s="59">
        <v>0</v>
      </c>
      <c r="L21" s="60">
        <v>0</v>
      </c>
      <c r="M21" s="59">
        <f t="shared" si="0"/>
        <v>-1.0900000000000007</v>
      </c>
      <c r="N21" s="59">
        <f t="shared" si="0"/>
        <v>0</v>
      </c>
      <c r="O21" s="59">
        <f t="shared" si="0"/>
        <v>0</v>
      </c>
      <c r="P21" s="59">
        <f t="shared" si="0"/>
        <v>0</v>
      </c>
      <c r="Q21" s="70">
        <f t="shared" si="0"/>
        <v>0</v>
      </c>
      <c r="R21" s="60"/>
    </row>
    <row r="22" spans="1:18" ht="12.75" customHeight="1">
      <c r="A22" s="48">
        <v>19</v>
      </c>
      <c r="B22" s="53" t="s">
        <v>32</v>
      </c>
      <c r="C22" s="138">
        <v>8.8000000000000007</v>
      </c>
      <c r="D22" s="138">
        <v>10.37</v>
      </c>
      <c r="E22" s="138">
        <v>0</v>
      </c>
      <c r="F22" s="138">
        <v>10.68</v>
      </c>
      <c r="G22" s="138">
        <v>0</v>
      </c>
      <c r="H22" s="58">
        <v>9.1999999999999993</v>
      </c>
      <c r="I22" s="59">
        <v>10.84</v>
      </c>
      <c r="J22" s="59">
        <v>0</v>
      </c>
      <c r="K22" s="59">
        <v>10.81</v>
      </c>
      <c r="L22" s="60">
        <v>0</v>
      </c>
      <c r="M22" s="59">
        <f t="shared" si="0"/>
        <v>-0.39999999999999858</v>
      </c>
      <c r="N22" s="59">
        <f t="shared" si="0"/>
        <v>-0.47000000000000064</v>
      </c>
      <c r="O22" s="59">
        <f t="shared" si="0"/>
        <v>0</v>
      </c>
      <c r="P22" s="59">
        <f t="shared" si="0"/>
        <v>-0.13000000000000078</v>
      </c>
      <c r="Q22" s="70">
        <f t="shared" si="0"/>
        <v>0</v>
      </c>
      <c r="R22" s="60"/>
    </row>
    <row r="23" spans="1:18" ht="12.75" customHeight="1">
      <c r="A23" s="48">
        <v>20</v>
      </c>
      <c r="B23" s="53" t="s">
        <v>33</v>
      </c>
      <c r="C23" s="138">
        <v>8.3000000000000007</v>
      </c>
      <c r="D23" s="138">
        <v>0</v>
      </c>
      <c r="E23" s="138">
        <v>0</v>
      </c>
      <c r="F23" s="138">
        <v>0</v>
      </c>
      <c r="G23" s="138">
        <v>0</v>
      </c>
      <c r="H23" s="58">
        <v>8.35</v>
      </c>
      <c r="I23" s="59">
        <v>0</v>
      </c>
      <c r="J23" s="59">
        <v>0</v>
      </c>
      <c r="K23" s="59">
        <v>0</v>
      </c>
      <c r="L23" s="60">
        <v>0</v>
      </c>
      <c r="M23" s="59">
        <f t="shared" si="0"/>
        <v>-4.9999999999998934E-2</v>
      </c>
      <c r="N23" s="59">
        <f t="shared" si="0"/>
        <v>0</v>
      </c>
      <c r="O23" s="59">
        <f t="shared" si="0"/>
        <v>0</v>
      </c>
      <c r="P23" s="59">
        <f t="shared" si="0"/>
        <v>0</v>
      </c>
      <c r="Q23" s="70">
        <f t="shared" si="0"/>
        <v>0</v>
      </c>
      <c r="R23" s="60"/>
    </row>
    <row r="24" spans="1:18" ht="12.75" customHeight="1">
      <c r="A24" s="48">
        <v>21</v>
      </c>
      <c r="B24" s="53" t="s">
        <v>34</v>
      </c>
      <c r="C24" s="138">
        <v>7.35</v>
      </c>
      <c r="D24" s="138">
        <v>0</v>
      </c>
      <c r="E24" s="138">
        <v>0</v>
      </c>
      <c r="F24" s="138">
        <v>0</v>
      </c>
      <c r="G24" s="138">
        <v>0</v>
      </c>
      <c r="H24" s="58">
        <v>7.95</v>
      </c>
      <c r="I24" s="59">
        <v>0</v>
      </c>
      <c r="J24" s="59">
        <v>0</v>
      </c>
      <c r="K24" s="59">
        <v>0</v>
      </c>
      <c r="L24" s="60">
        <v>0</v>
      </c>
      <c r="M24" s="59">
        <f t="shared" si="0"/>
        <v>-0.60000000000000053</v>
      </c>
      <c r="N24" s="59">
        <f t="shared" si="0"/>
        <v>0</v>
      </c>
      <c r="O24" s="59">
        <f t="shared" si="0"/>
        <v>0</v>
      </c>
      <c r="P24" s="59">
        <f t="shared" si="0"/>
        <v>0</v>
      </c>
      <c r="Q24" s="70">
        <f t="shared" si="0"/>
        <v>0</v>
      </c>
      <c r="R24" s="60"/>
    </row>
    <row r="25" spans="1:18" ht="12.75" customHeight="1">
      <c r="A25" s="48">
        <v>22</v>
      </c>
      <c r="B25" s="53" t="s">
        <v>35</v>
      </c>
      <c r="C25" s="138">
        <v>9.66</v>
      </c>
      <c r="D25" s="138">
        <v>0</v>
      </c>
      <c r="E25" s="138">
        <v>0</v>
      </c>
      <c r="F25" s="138">
        <v>10</v>
      </c>
      <c r="G25" s="138">
        <v>0</v>
      </c>
      <c r="H25" s="58">
        <v>9.7899999999999991</v>
      </c>
      <c r="I25" s="59">
        <v>0</v>
      </c>
      <c r="J25" s="59">
        <v>0</v>
      </c>
      <c r="K25" s="59">
        <v>10.199999999999999</v>
      </c>
      <c r="L25" s="60">
        <v>0</v>
      </c>
      <c r="M25" s="59">
        <f t="shared" si="0"/>
        <v>-0.12999999999999901</v>
      </c>
      <c r="N25" s="59">
        <f t="shared" si="0"/>
        <v>0</v>
      </c>
      <c r="O25" s="59">
        <f t="shared" si="0"/>
        <v>0</v>
      </c>
      <c r="P25" s="59">
        <f t="shared" si="0"/>
        <v>-0.19999999999999929</v>
      </c>
      <c r="Q25" s="70">
        <f t="shared" si="0"/>
        <v>0</v>
      </c>
      <c r="R25" s="60"/>
    </row>
    <row r="26" spans="1:18" ht="12.75" customHeight="1">
      <c r="A26" s="48">
        <v>23</v>
      </c>
      <c r="B26" s="53" t="s">
        <v>36</v>
      </c>
      <c r="C26" s="138">
        <v>14.49</v>
      </c>
      <c r="D26" s="138">
        <v>13.49</v>
      </c>
      <c r="E26" s="138">
        <v>13.49</v>
      </c>
      <c r="F26" s="138">
        <v>13.49</v>
      </c>
      <c r="G26" s="138">
        <v>13.49</v>
      </c>
      <c r="H26" s="58">
        <v>14.49</v>
      </c>
      <c r="I26" s="59">
        <v>13.49</v>
      </c>
      <c r="J26" s="59">
        <v>13.49</v>
      </c>
      <c r="K26" s="59">
        <v>13.49</v>
      </c>
      <c r="L26" s="60">
        <v>13.49</v>
      </c>
      <c r="M26" s="59">
        <f t="shared" si="0"/>
        <v>0</v>
      </c>
      <c r="N26" s="59">
        <f t="shared" si="0"/>
        <v>0</v>
      </c>
      <c r="O26" s="59">
        <f t="shared" si="0"/>
        <v>0</v>
      </c>
      <c r="P26" s="59">
        <f t="shared" si="0"/>
        <v>0</v>
      </c>
      <c r="Q26" s="70">
        <f t="shared" si="0"/>
        <v>0</v>
      </c>
      <c r="R26" s="60"/>
    </row>
    <row r="27" spans="1:18" ht="12.75" customHeight="1">
      <c r="A27" s="48">
        <v>24</v>
      </c>
      <c r="B27" s="53" t="s">
        <v>37</v>
      </c>
      <c r="C27" s="138">
        <v>8.1300000000000008</v>
      </c>
      <c r="D27" s="138">
        <v>0</v>
      </c>
      <c r="E27" s="138">
        <v>0</v>
      </c>
      <c r="F27" s="138">
        <v>0</v>
      </c>
      <c r="G27" s="138">
        <v>0</v>
      </c>
      <c r="H27" s="58">
        <v>8.36</v>
      </c>
      <c r="I27" s="59">
        <v>0</v>
      </c>
      <c r="J27" s="59">
        <v>0</v>
      </c>
      <c r="K27" s="59">
        <v>0</v>
      </c>
      <c r="L27" s="60">
        <v>0</v>
      </c>
      <c r="M27" s="59">
        <f t="shared" si="0"/>
        <v>-0.22999999999999865</v>
      </c>
      <c r="N27" s="59">
        <f t="shared" si="0"/>
        <v>0</v>
      </c>
      <c r="O27" s="59">
        <f t="shared" si="0"/>
        <v>0</v>
      </c>
      <c r="P27" s="59">
        <f t="shared" si="0"/>
        <v>0</v>
      </c>
      <c r="Q27" s="70">
        <f t="shared" si="0"/>
        <v>0</v>
      </c>
      <c r="R27" s="60"/>
    </row>
    <row r="28" spans="1:18" ht="12.75" customHeight="1">
      <c r="A28" s="48">
        <v>25</v>
      </c>
      <c r="B28" s="53" t="s">
        <v>38</v>
      </c>
      <c r="C28" s="157">
        <v>8.83</v>
      </c>
      <c r="D28" s="157">
        <v>0</v>
      </c>
      <c r="E28" s="157">
        <v>0</v>
      </c>
      <c r="F28" s="157">
        <v>0</v>
      </c>
      <c r="G28" s="157">
        <v>0</v>
      </c>
      <c r="H28" s="58">
        <v>9.06</v>
      </c>
      <c r="I28" s="59">
        <v>0</v>
      </c>
      <c r="J28" s="59">
        <v>0</v>
      </c>
      <c r="K28" s="59">
        <v>0</v>
      </c>
      <c r="L28" s="60">
        <v>0</v>
      </c>
      <c r="M28" s="59">
        <f t="shared" si="0"/>
        <v>-0.23000000000000043</v>
      </c>
      <c r="N28" s="59">
        <f t="shared" si="0"/>
        <v>0</v>
      </c>
      <c r="O28" s="59">
        <f t="shared" si="0"/>
        <v>0</v>
      </c>
      <c r="P28" s="59">
        <f t="shared" si="0"/>
        <v>0</v>
      </c>
      <c r="Q28" s="70">
        <f t="shared" si="0"/>
        <v>0</v>
      </c>
      <c r="R28" s="60"/>
    </row>
    <row r="29" spans="1:18" ht="12.75" customHeight="1">
      <c r="A29" s="48">
        <v>26</v>
      </c>
      <c r="B29" s="130" t="s">
        <v>39</v>
      </c>
      <c r="C29" s="158">
        <v>8.75</v>
      </c>
      <c r="D29" s="158">
        <v>0</v>
      </c>
      <c r="E29" s="158">
        <v>0</v>
      </c>
      <c r="F29" s="158">
        <v>0</v>
      </c>
      <c r="G29" s="158">
        <v>0</v>
      </c>
      <c r="H29" s="58">
        <v>0.09</v>
      </c>
      <c r="I29" s="59">
        <v>0</v>
      </c>
      <c r="J29" s="59">
        <v>0</v>
      </c>
      <c r="K29" s="59">
        <v>0</v>
      </c>
      <c r="L29" s="60">
        <v>0</v>
      </c>
      <c r="M29" s="59">
        <f t="shared" si="0"/>
        <v>8.66</v>
      </c>
      <c r="N29" s="59">
        <f t="shared" si="0"/>
        <v>0</v>
      </c>
      <c r="O29" s="59">
        <f t="shared" si="0"/>
        <v>0</v>
      </c>
      <c r="P29" s="59">
        <f t="shared" si="0"/>
        <v>0</v>
      </c>
      <c r="Q29" s="70">
        <f t="shared" si="0"/>
        <v>0</v>
      </c>
      <c r="R29" s="60"/>
    </row>
    <row r="30" spans="1:18" ht="12.75" customHeight="1">
      <c r="A30" s="48">
        <v>27</v>
      </c>
      <c r="B30" s="130" t="s">
        <v>40</v>
      </c>
      <c r="C30" s="138">
        <v>6.77</v>
      </c>
      <c r="D30" s="138">
        <v>6.77</v>
      </c>
      <c r="E30" s="138">
        <v>0</v>
      </c>
      <c r="F30" s="138">
        <v>0</v>
      </c>
      <c r="G30" s="138">
        <v>0</v>
      </c>
      <c r="H30" s="58">
        <v>6.7</v>
      </c>
      <c r="I30" s="59">
        <v>6.7</v>
      </c>
      <c r="J30" s="59">
        <v>0</v>
      </c>
      <c r="K30" s="59">
        <v>0</v>
      </c>
      <c r="L30" s="60">
        <v>0</v>
      </c>
      <c r="M30" s="59">
        <f t="shared" si="0"/>
        <v>6.9999999999999396E-2</v>
      </c>
      <c r="N30" s="59">
        <f t="shared" si="0"/>
        <v>6.9999999999999396E-2</v>
      </c>
      <c r="O30" s="59">
        <f t="shared" si="0"/>
        <v>0</v>
      </c>
      <c r="P30" s="59">
        <f t="shared" si="0"/>
        <v>0</v>
      </c>
      <c r="Q30" s="70">
        <f t="shared" si="0"/>
        <v>0</v>
      </c>
      <c r="R30" s="60"/>
    </row>
    <row r="31" spans="1:18" ht="12.75" customHeight="1">
      <c r="A31" s="48">
        <v>28</v>
      </c>
      <c r="B31" s="130" t="s">
        <v>41</v>
      </c>
      <c r="C31" s="138">
        <v>10.28</v>
      </c>
      <c r="D31" s="138">
        <v>10.56</v>
      </c>
      <c r="E31" s="138">
        <v>15.51</v>
      </c>
      <c r="F31" s="138">
        <v>9.98</v>
      </c>
      <c r="G31" s="138">
        <v>14.63</v>
      </c>
      <c r="H31" s="58">
        <v>10.3</v>
      </c>
      <c r="I31" s="59">
        <v>10.56</v>
      </c>
      <c r="J31" s="59">
        <v>15.53</v>
      </c>
      <c r="K31" s="59">
        <v>10</v>
      </c>
      <c r="L31" s="60">
        <v>14.6</v>
      </c>
      <c r="M31" s="59">
        <f t="shared" si="0"/>
        <v>-2.000000000000135E-2</v>
      </c>
      <c r="N31" s="59">
        <f t="shared" si="0"/>
        <v>0</v>
      </c>
      <c r="O31" s="59">
        <f t="shared" si="0"/>
        <v>-1.9999999999999574E-2</v>
      </c>
      <c r="P31" s="59">
        <f t="shared" si="0"/>
        <v>-1.9999999999999574E-2</v>
      </c>
      <c r="Q31" s="70">
        <f t="shared" si="0"/>
        <v>3.0000000000001137E-2</v>
      </c>
      <c r="R31" s="60"/>
    </row>
    <row r="32" spans="1:18" ht="12.75" customHeight="1">
      <c r="A32" s="48">
        <v>29</v>
      </c>
      <c r="B32" s="130" t="s">
        <v>42</v>
      </c>
      <c r="C32" s="159">
        <v>9.5</v>
      </c>
      <c r="D32" s="159">
        <v>10.25</v>
      </c>
      <c r="E32" s="159">
        <v>0</v>
      </c>
      <c r="F32" s="160">
        <v>10.75</v>
      </c>
      <c r="G32" s="159">
        <v>0</v>
      </c>
      <c r="H32" s="98"/>
      <c r="I32" s="98"/>
      <c r="J32" s="99"/>
      <c r="K32" s="97">
        <v>0</v>
      </c>
      <c r="L32" s="60">
        <v>0</v>
      </c>
      <c r="M32" s="59">
        <f t="shared" si="0"/>
        <v>9.5</v>
      </c>
      <c r="N32" s="59">
        <f t="shared" si="0"/>
        <v>10.25</v>
      </c>
      <c r="O32" s="59">
        <f t="shared" si="0"/>
        <v>0</v>
      </c>
      <c r="P32" s="59">
        <f t="shared" si="0"/>
        <v>10.75</v>
      </c>
      <c r="Q32" s="70">
        <f t="shared" si="0"/>
        <v>0</v>
      </c>
      <c r="R32" s="60"/>
    </row>
    <row r="33" spans="1:18" ht="12.75" customHeight="1">
      <c r="A33" s="48">
        <v>30</v>
      </c>
      <c r="B33" s="130" t="s">
        <v>43</v>
      </c>
      <c r="C33" s="138">
        <v>11.25</v>
      </c>
      <c r="D33" s="138">
        <v>13</v>
      </c>
      <c r="E33" s="138">
        <v>0</v>
      </c>
      <c r="F33" s="138">
        <v>13</v>
      </c>
      <c r="G33" s="138">
        <v>14</v>
      </c>
      <c r="H33" s="58">
        <v>11.25</v>
      </c>
      <c r="I33" s="59">
        <v>13</v>
      </c>
      <c r="J33" s="59">
        <v>0</v>
      </c>
      <c r="K33" s="59">
        <v>13</v>
      </c>
      <c r="L33" s="60">
        <v>14</v>
      </c>
      <c r="M33" s="59">
        <f t="shared" si="0"/>
        <v>0</v>
      </c>
      <c r="N33" s="59">
        <f t="shared" si="0"/>
        <v>0</v>
      </c>
      <c r="O33" s="59">
        <f t="shared" si="0"/>
        <v>0</v>
      </c>
      <c r="P33" s="59">
        <f t="shared" si="0"/>
        <v>0</v>
      </c>
      <c r="Q33" s="70">
        <f t="shared" si="0"/>
        <v>0</v>
      </c>
      <c r="R33" s="60"/>
    </row>
    <row r="34" spans="1:18" ht="12.75" customHeight="1">
      <c r="A34" s="48">
        <v>31</v>
      </c>
      <c r="B34" s="53" t="s">
        <v>44</v>
      </c>
      <c r="C34" s="154">
        <v>10.15</v>
      </c>
      <c r="D34" s="154">
        <v>10.65</v>
      </c>
      <c r="E34" s="154">
        <v>21</v>
      </c>
      <c r="F34" s="155">
        <v>13</v>
      </c>
      <c r="G34" s="161">
        <v>12</v>
      </c>
      <c r="H34" s="98"/>
      <c r="I34" s="98"/>
      <c r="J34" s="99"/>
      <c r="K34" s="97">
        <v>12</v>
      </c>
      <c r="L34" s="60">
        <v>0.12</v>
      </c>
      <c r="M34" s="59">
        <f t="shared" si="0"/>
        <v>10.15</v>
      </c>
      <c r="N34" s="59">
        <f t="shared" si="0"/>
        <v>10.65</v>
      </c>
      <c r="O34" s="59">
        <f t="shared" si="0"/>
        <v>21</v>
      </c>
      <c r="P34" s="59">
        <f t="shared" si="0"/>
        <v>1</v>
      </c>
      <c r="Q34" s="70">
        <f t="shared" si="0"/>
        <v>11.88</v>
      </c>
      <c r="R34" s="60"/>
    </row>
    <row r="35" spans="1:18" ht="12.75" customHeight="1">
      <c r="A35" s="48">
        <v>32</v>
      </c>
      <c r="B35" s="53" t="s">
        <v>45</v>
      </c>
      <c r="C35" s="138">
        <v>10.6</v>
      </c>
      <c r="D35" s="138">
        <v>12.2</v>
      </c>
      <c r="E35" s="138">
        <v>14.2</v>
      </c>
      <c r="F35" s="138">
        <v>11.9</v>
      </c>
      <c r="G35" s="138">
        <v>12</v>
      </c>
      <c r="H35" s="58">
        <v>10.6</v>
      </c>
      <c r="I35" s="59">
        <v>12.2</v>
      </c>
      <c r="J35" s="59">
        <v>14.2</v>
      </c>
      <c r="K35" s="59">
        <v>11.9</v>
      </c>
      <c r="L35" s="60">
        <v>12</v>
      </c>
      <c r="M35" s="59">
        <f t="shared" si="0"/>
        <v>0</v>
      </c>
      <c r="N35" s="59">
        <f t="shared" si="0"/>
        <v>0</v>
      </c>
      <c r="O35" s="59">
        <f t="shared" si="0"/>
        <v>0</v>
      </c>
      <c r="P35" s="59">
        <f t="shared" si="0"/>
        <v>0</v>
      </c>
      <c r="Q35" s="70">
        <f t="shared" si="0"/>
        <v>0</v>
      </c>
      <c r="R35" s="60"/>
    </row>
    <row r="36" spans="1:18" ht="12.75" customHeight="1">
      <c r="A36" s="48">
        <v>33</v>
      </c>
      <c r="B36" s="53" t="s">
        <v>46</v>
      </c>
      <c r="C36" s="138">
        <v>8.66</v>
      </c>
      <c r="D36" s="138">
        <v>10.16</v>
      </c>
      <c r="E36" s="138">
        <v>13.21</v>
      </c>
      <c r="F36" s="138">
        <v>10.17</v>
      </c>
      <c r="G36" s="138">
        <v>10.01</v>
      </c>
      <c r="H36" s="58">
        <v>8.7899999999999991</v>
      </c>
      <c r="I36" s="59">
        <v>10.29</v>
      </c>
      <c r="J36" s="59">
        <v>13.4</v>
      </c>
      <c r="K36" s="59">
        <v>10.28</v>
      </c>
      <c r="L36" s="60">
        <v>10.15</v>
      </c>
      <c r="M36" s="59">
        <f t="shared" ref="M36:Q67" si="1">C36-H36</f>
        <v>-0.12999999999999901</v>
      </c>
      <c r="N36" s="59">
        <f t="shared" si="1"/>
        <v>-0.12999999999999901</v>
      </c>
      <c r="O36" s="59">
        <f t="shared" si="1"/>
        <v>-0.1899999999999995</v>
      </c>
      <c r="P36" s="59">
        <f t="shared" si="1"/>
        <v>-0.10999999999999943</v>
      </c>
      <c r="Q36" s="70">
        <f t="shared" si="1"/>
        <v>-0.14000000000000057</v>
      </c>
      <c r="R36" s="60"/>
    </row>
    <row r="37" spans="1:18" ht="12.75" customHeight="1">
      <c r="A37" s="48">
        <v>34</v>
      </c>
      <c r="B37" s="53" t="s">
        <v>47</v>
      </c>
      <c r="C37" s="138">
        <v>10</v>
      </c>
      <c r="D37" s="138">
        <v>10.25</v>
      </c>
      <c r="E37" s="138">
        <v>14.5</v>
      </c>
      <c r="F37" s="138">
        <v>10.5</v>
      </c>
      <c r="G37" s="138">
        <v>11</v>
      </c>
      <c r="H37" s="58">
        <v>10</v>
      </c>
      <c r="I37" s="59">
        <v>10.25</v>
      </c>
      <c r="J37" s="59">
        <v>14.5</v>
      </c>
      <c r="K37" s="59">
        <v>10.5</v>
      </c>
      <c r="L37" s="60">
        <v>11</v>
      </c>
      <c r="M37" s="59">
        <f t="shared" si="1"/>
        <v>0</v>
      </c>
      <c r="N37" s="59">
        <f t="shared" si="1"/>
        <v>0</v>
      </c>
      <c r="O37" s="59">
        <f t="shared" si="1"/>
        <v>0</v>
      </c>
      <c r="P37" s="59">
        <f t="shared" si="1"/>
        <v>0</v>
      </c>
      <c r="Q37" s="70">
        <f t="shared" si="1"/>
        <v>0</v>
      </c>
      <c r="R37" s="60"/>
    </row>
    <row r="38" spans="1:18" ht="12.75" customHeight="1">
      <c r="A38" s="48">
        <v>35</v>
      </c>
      <c r="B38" s="53" t="s">
        <v>48</v>
      </c>
      <c r="C38" s="138">
        <v>7.04</v>
      </c>
      <c r="D38" s="138">
        <v>7.15</v>
      </c>
      <c r="E38" s="138">
        <v>6.63</v>
      </c>
      <c r="F38" s="138">
        <v>6.59</v>
      </c>
      <c r="G38" s="138">
        <v>7.66</v>
      </c>
      <c r="H38" s="58">
        <v>7.05</v>
      </c>
      <c r="I38" s="59">
        <v>7.17</v>
      </c>
      <c r="J38" s="59">
        <v>6.63</v>
      </c>
      <c r="K38" s="59">
        <v>6.59</v>
      </c>
      <c r="L38" s="60">
        <v>7.68</v>
      </c>
      <c r="M38" s="59">
        <f t="shared" si="1"/>
        <v>-9.9999999999997868E-3</v>
      </c>
      <c r="N38" s="59">
        <f t="shared" si="1"/>
        <v>-1.9999999999999574E-2</v>
      </c>
      <c r="O38" s="59">
        <f t="shared" si="1"/>
        <v>0</v>
      </c>
      <c r="P38" s="59">
        <f t="shared" si="1"/>
        <v>0</v>
      </c>
      <c r="Q38" s="70">
        <f t="shared" si="1"/>
        <v>-1.9999999999999574E-2</v>
      </c>
      <c r="R38" s="60"/>
    </row>
    <row r="39" spans="1:18" ht="12.75" customHeight="1">
      <c r="A39" s="48">
        <v>36</v>
      </c>
      <c r="B39" s="53" t="s">
        <v>49</v>
      </c>
      <c r="C39" s="138">
        <v>9.84</v>
      </c>
      <c r="D39" s="138">
        <v>12.83</v>
      </c>
      <c r="E39" s="138">
        <v>13.43</v>
      </c>
      <c r="F39" s="138">
        <v>11.7</v>
      </c>
      <c r="G39" s="138">
        <v>11.9</v>
      </c>
      <c r="H39" s="58">
        <v>9.7100000000000009</v>
      </c>
      <c r="I39" s="59">
        <v>12.34</v>
      </c>
      <c r="J39" s="59">
        <v>13.05</v>
      </c>
      <c r="K39" s="59">
        <v>11.28</v>
      </c>
      <c r="L39" s="60">
        <v>11.7</v>
      </c>
      <c r="M39" s="59">
        <f t="shared" si="1"/>
        <v>0.12999999999999901</v>
      </c>
      <c r="N39" s="59">
        <f t="shared" si="1"/>
        <v>0.49000000000000021</v>
      </c>
      <c r="O39" s="59">
        <f t="shared" si="1"/>
        <v>0.37999999999999901</v>
      </c>
      <c r="P39" s="59">
        <f t="shared" si="1"/>
        <v>0.41999999999999993</v>
      </c>
      <c r="Q39" s="70">
        <f t="shared" si="1"/>
        <v>0.20000000000000107</v>
      </c>
      <c r="R39" s="60"/>
    </row>
    <row r="40" spans="1:18" ht="12.75" customHeight="1">
      <c r="A40" s="48">
        <v>37</v>
      </c>
      <c r="B40" s="53" t="s">
        <v>50</v>
      </c>
      <c r="C40" s="138">
        <v>7.31</v>
      </c>
      <c r="D40" s="138">
        <v>8.27</v>
      </c>
      <c r="E40" s="138">
        <v>12.08</v>
      </c>
      <c r="F40" s="138">
        <v>7.38</v>
      </c>
      <c r="G40" s="138">
        <v>8.76</v>
      </c>
      <c r="H40" s="58">
        <v>7.31</v>
      </c>
      <c r="I40" s="59">
        <v>8.27</v>
      </c>
      <c r="J40" s="59">
        <v>12.08</v>
      </c>
      <c r="K40" s="59">
        <v>7.38</v>
      </c>
      <c r="L40" s="60">
        <v>8.76</v>
      </c>
      <c r="M40" s="59">
        <f t="shared" si="1"/>
        <v>0</v>
      </c>
      <c r="N40" s="59">
        <f t="shared" si="1"/>
        <v>0</v>
      </c>
      <c r="O40" s="59">
        <f t="shared" si="1"/>
        <v>0</v>
      </c>
      <c r="P40" s="59">
        <f t="shared" si="1"/>
        <v>0</v>
      </c>
      <c r="Q40" s="70">
        <f t="shared" si="1"/>
        <v>0</v>
      </c>
      <c r="R40" s="60"/>
    </row>
    <row r="41" spans="1:18" ht="12.75" customHeight="1">
      <c r="A41" s="48">
        <v>38</v>
      </c>
      <c r="B41" s="53" t="s">
        <v>51</v>
      </c>
      <c r="C41" s="138">
        <v>8.2899999999999991</v>
      </c>
      <c r="D41" s="138">
        <v>8.1999999999999993</v>
      </c>
      <c r="E41" s="138">
        <v>7.9</v>
      </c>
      <c r="F41" s="138">
        <v>8.4</v>
      </c>
      <c r="G41" s="138">
        <v>8.9</v>
      </c>
      <c r="H41" s="58">
        <v>8.2200000000000006</v>
      </c>
      <c r="I41" s="59">
        <v>8.18</v>
      </c>
      <c r="J41" s="59">
        <v>7.71</v>
      </c>
      <c r="K41" s="59">
        <v>8.1199999999999992</v>
      </c>
      <c r="L41" s="60">
        <v>8.77</v>
      </c>
      <c r="M41" s="59">
        <f t="shared" si="1"/>
        <v>6.9999999999998508E-2</v>
      </c>
      <c r="N41" s="59">
        <f t="shared" si="1"/>
        <v>1.9999999999999574E-2</v>
      </c>
      <c r="O41" s="59">
        <f t="shared" si="1"/>
        <v>0.19000000000000039</v>
      </c>
      <c r="P41" s="59">
        <f t="shared" si="1"/>
        <v>0.28000000000000114</v>
      </c>
      <c r="Q41" s="70">
        <f t="shared" si="1"/>
        <v>0.13000000000000078</v>
      </c>
      <c r="R41" s="60"/>
    </row>
    <row r="42" spans="1:18" ht="12.75" customHeight="1">
      <c r="A42" s="48">
        <v>39</v>
      </c>
      <c r="B42" s="53" t="s">
        <v>52</v>
      </c>
      <c r="C42" s="138">
        <v>9.92</v>
      </c>
      <c r="D42" s="138">
        <v>10.37</v>
      </c>
      <c r="E42" s="138">
        <v>13.34</v>
      </c>
      <c r="F42" s="138">
        <v>10.61</v>
      </c>
      <c r="G42" s="138">
        <v>12.38</v>
      </c>
      <c r="H42" s="58">
        <v>9.69</v>
      </c>
      <c r="I42" s="59">
        <v>10.09</v>
      </c>
      <c r="J42" s="59">
        <v>13.13</v>
      </c>
      <c r="K42" s="59">
        <v>10.4</v>
      </c>
      <c r="L42" s="60">
        <v>12.3</v>
      </c>
      <c r="M42" s="59">
        <f t="shared" si="1"/>
        <v>0.23000000000000043</v>
      </c>
      <c r="N42" s="59">
        <f t="shared" si="1"/>
        <v>0.27999999999999936</v>
      </c>
      <c r="O42" s="59">
        <f t="shared" si="1"/>
        <v>0.20999999999999908</v>
      </c>
      <c r="P42" s="59">
        <f t="shared" si="1"/>
        <v>0.20999999999999908</v>
      </c>
      <c r="Q42" s="70">
        <f t="shared" si="1"/>
        <v>8.0000000000000071E-2</v>
      </c>
      <c r="R42" s="60"/>
    </row>
    <row r="43" spans="1:18" ht="12.75" customHeight="1">
      <c r="A43" s="48">
        <v>40</v>
      </c>
      <c r="B43" s="53" t="s">
        <v>53</v>
      </c>
      <c r="C43" s="138">
        <v>10.25</v>
      </c>
      <c r="D43" s="138">
        <v>10.75</v>
      </c>
      <c r="E43" s="138">
        <v>12.75</v>
      </c>
      <c r="F43" s="138">
        <v>11.25</v>
      </c>
      <c r="G43" s="138">
        <v>11.25</v>
      </c>
      <c r="H43" s="58">
        <v>10.25</v>
      </c>
      <c r="I43" s="59">
        <v>10.75</v>
      </c>
      <c r="J43" s="59">
        <v>12.75</v>
      </c>
      <c r="K43" s="59">
        <v>11.25</v>
      </c>
      <c r="L43" s="60">
        <v>11.25</v>
      </c>
      <c r="M43" s="59">
        <f t="shared" si="1"/>
        <v>0</v>
      </c>
      <c r="N43" s="59">
        <f t="shared" si="1"/>
        <v>0</v>
      </c>
      <c r="O43" s="59">
        <f t="shared" si="1"/>
        <v>0</v>
      </c>
      <c r="P43" s="59">
        <f t="shared" si="1"/>
        <v>0</v>
      </c>
      <c r="Q43" s="70">
        <f t="shared" si="1"/>
        <v>0</v>
      </c>
      <c r="R43" s="60"/>
    </row>
    <row r="44" spans="1:18" ht="12.75" customHeight="1">
      <c r="A44" s="48">
        <v>41</v>
      </c>
      <c r="B44" s="53" t="s">
        <v>54</v>
      </c>
      <c r="C44" s="138">
        <v>8.77</v>
      </c>
      <c r="D44" s="138">
        <v>8.5</v>
      </c>
      <c r="E44" s="138">
        <v>8.56</v>
      </c>
      <c r="F44" s="138">
        <v>8.1300000000000008</v>
      </c>
      <c r="G44" s="138">
        <v>8.4</v>
      </c>
      <c r="H44" s="58">
        <v>9.23</v>
      </c>
      <c r="I44" s="59">
        <v>8.9700000000000006</v>
      </c>
      <c r="J44" s="59">
        <v>9.01</v>
      </c>
      <c r="K44" s="59">
        <v>8.66</v>
      </c>
      <c r="L44" s="60">
        <v>8.92</v>
      </c>
      <c r="M44" s="59">
        <f t="shared" si="1"/>
        <v>-0.46000000000000085</v>
      </c>
      <c r="N44" s="59">
        <f t="shared" si="1"/>
        <v>-0.47000000000000064</v>
      </c>
      <c r="O44" s="59">
        <f t="shared" si="1"/>
        <v>-0.44999999999999929</v>
      </c>
      <c r="P44" s="59">
        <f t="shared" si="1"/>
        <v>-0.52999999999999936</v>
      </c>
      <c r="Q44" s="70">
        <f t="shared" si="1"/>
        <v>-0.51999999999999957</v>
      </c>
      <c r="R44" s="60"/>
    </row>
    <row r="45" spans="1:18" ht="12.75" customHeight="1">
      <c r="A45" s="48">
        <v>42</v>
      </c>
      <c r="B45" s="53" t="s">
        <v>55</v>
      </c>
      <c r="C45" s="138">
        <v>10.9</v>
      </c>
      <c r="D45" s="138">
        <v>12.65</v>
      </c>
      <c r="E45" s="138">
        <v>15</v>
      </c>
      <c r="F45" s="138">
        <v>12.12</v>
      </c>
      <c r="G45" s="138">
        <v>12.28</v>
      </c>
      <c r="H45" s="58">
        <v>10.9</v>
      </c>
      <c r="I45" s="59">
        <v>12.65</v>
      </c>
      <c r="J45" s="59">
        <v>15</v>
      </c>
      <c r="K45" s="59">
        <v>12.12</v>
      </c>
      <c r="L45" s="60">
        <v>12.28</v>
      </c>
      <c r="M45" s="59">
        <f t="shared" si="1"/>
        <v>0</v>
      </c>
      <c r="N45" s="59">
        <f t="shared" si="1"/>
        <v>0</v>
      </c>
      <c r="O45" s="59">
        <f t="shared" si="1"/>
        <v>0</v>
      </c>
      <c r="P45" s="59">
        <f t="shared" si="1"/>
        <v>0</v>
      </c>
      <c r="Q45" s="70">
        <f t="shared" si="1"/>
        <v>0</v>
      </c>
      <c r="R45" s="60"/>
    </row>
    <row r="46" spans="1:18" ht="12.75" customHeight="1">
      <c r="A46" s="48">
        <v>43</v>
      </c>
      <c r="B46" s="53" t="s">
        <v>56</v>
      </c>
      <c r="C46" s="138">
        <v>11.28</v>
      </c>
      <c r="D46" s="138">
        <v>11.28</v>
      </c>
      <c r="E46" s="138">
        <v>11.28</v>
      </c>
      <c r="F46" s="138">
        <v>0</v>
      </c>
      <c r="G46" s="138">
        <v>11.28</v>
      </c>
      <c r="H46" s="58">
        <v>10.53</v>
      </c>
      <c r="I46" s="59">
        <v>10.53</v>
      </c>
      <c r="J46" s="59">
        <v>10.53</v>
      </c>
      <c r="K46" s="59">
        <v>0</v>
      </c>
      <c r="L46" s="60">
        <v>10.53</v>
      </c>
      <c r="M46" s="59">
        <f t="shared" si="1"/>
        <v>0.75</v>
      </c>
      <c r="N46" s="59">
        <f t="shared" si="1"/>
        <v>0.75</v>
      </c>
      <c r="O46" s="59">
        <f t="shared" si="1"/>
        <v>0.75</v>
      </c>
      <c r="P46" s="59">
        <f t="shared" si="1"/>
        <v>0</v>
      </c>
      <c r="Q46" s="70">
        <f t="shared" si="1"/>
        <v>0.75</v>
      </c>
      <c r="R46" s="60"/>
    </row>
    <row r="47" spans="1:18" ht="12.75" customHeight="1">
      <c r="A47" s="48">
        <v>44</v>
      </c>
      <c r="B47" s="53" t="s">
        <v>57</v>
      </c>
      <c r="C47" s="138">
        <v>9.75</v>
      </c>
      <c r="D47" s="138">
        <v>10.3</v>
      </c>
      <c r="E47" s="138">
        <v>13.05</v>
      </c>
      <c r="F47" s="138">
        <v>10.25</v>
      </c>
      <c r="G47" s="138">
        <v>10.9</v>
      </c>
      <c r="H47" s="58">
        <v>9.76</v>
      </c>
      <c r="I47" s="59">
        <v>10.31</v>
      </c>
      <c r="J47" s="59">
        <v>13.06</v>
      </c>
      <c r="K47" s="59">
        <v>10.26</v>
      </c>
      <c r="L47" s="60">
        <v>10.91</v>
      </c>
      <c r="M47" s="59">
        <f t="shared" si="1"/>
        <v>-9.9999999999997868E-3</v>
      </c>
      <c r="N47" s="59">
        <f t="shared" si="1"/>
        <v>-9.9999999999997868E-3</v>
      </c>
      <c r="O47" s="59">
        <f t="shared" si="1"/>
        <v>-9.9999999999997868E-3</v>
      </c>
      <c r="P47" s="59">
        <f t="shared" si="1"/>
        <v>-9.9999999999997868E-3</v>
      </c>
      <c r="Q47" s="70">
        <f t="shared" si="1"/>
        <v>-9.9999999999997868E-3</v>
      </c>
      <c r="R47" s="60"/>
    </row>
    <row r="48" spans="1:18" ht="12.75" customHeight="1">
      <c r="A48" s="48">
        <v>45</v>
      </c>
      <c r="B48" s="53" t="s">
        <v>58</v>
      </c>
      <c r="C48" s="138">
        <v>8.42</v>
      </c>
      <c r="D48" s="138">
        <v>8.92</v>
      </c>
      <c r="E48" s="138">
        <v>10.42</v>
      </c>
      <c r="F48" s="138">
        <v>9.42</v>
      </c>
      <c r="G48" s="138">
        <v>10.17</v>
      </c>
      <c r="H48" s="58">
        <v>8.77</v>
      </c>
      <c r="I48" s="59">
        <v>8.77</v>
      </c>
      <c r="J48" s="59">
        <v>8.77</v>
      </c>
      <c r="K48" s="59">
        <v>10.47</v>
      </c>
      <c r="L48" s="60">
        <v>10.01</v>
      </c>
      <c r="M48" s="59">
        <f t="shared" si="1"/>
        <v>-0.34999999999999964</v>
      </c>
      <c r="N48" s="59">
        <f t="shared" si="1"/>
        <v>0.15000000000000036</v>
      </c>
      <c r="O48" s="59">
        <f t="shared" si="1"/>
        <v>1.6500000000000004</v>
      </c>
      <c r="P48" s="59">
        <f t="shared" si="1"/>
        <v>-1.0500000000000007</v>
      </c>
      <c r="Q48" s="70">
        <f t="shared" si="1"/>
        <v>0.16000000000000014</v>
      </c>
      <c r="R48" s="60"/>
    </row>
    <row r="49" spans="1:18" ht="12.75" customHeight="1">
      <c r="A49" s="48">
        <v>46</v>
      </c>
      <c r="B49" s="53" t="s">
        <v>59</v>
      </c>
      <c r="C49" s="138">
        <v>11.27</v>
      </c>
      <c r="D49" s="138">
        <v>10.83</v>
      </c>
      <c r="E49" s="138">
        <v>10.83</v>
      </c>
      <c r="F49" s="138">
        <v>11.27</v>
      </c>
      <c r="G49" s="138">
        <v>10.39</v>
      </c>
      <c r="H49" s="58">
        <v>11.51</v>
      </c>
      <c r="I49" s="59">
        <v>11.07</v>
      </c>
      <c r="J49" s="59">
        <v>11.07</v>
      </c>
      <c r="K49" s="59">
        <v>11.51</v>
      </c>
      <c r="L49" s="60">
        <v>10.63</v>
      </c>
      <c r="M49" s="59">
        <f t="shared" si="1"/>
        <v>-0.24000000000000021</v>
      </c>
      <c r="N49" s="59">
        <f t="shared" si="1"/>
        <v>-0.24000000000000021</v>
      </c>
      <c r="O49" s="59">
        <f t="shared" si="1"/>
        <v>-0.24000000000000021</v>
      </c>
      <c r="P49" s="59">
        <f t="shared" si="1"/>
        <v>-0.24000000000000021</v>
      </c>
      <c r="Q49" s="70">
        <f t="shared" si="1"/>
        <v>-0.24000000000000021</v>
      </c>
      <c r="R49" s="60"/>
    </row>
    <row r="50" spans="1:18" ht="12.75" customHeight="1">
      <c r="A50" s="48">
        <v>47</v>
      </c>
      <c r="B50" s="53" t="s">
        <v>60</v>
      </c>
      <c r="C50" s="138">
        <v>8.57</v>
      </c>
      <c r="D50" s="138">
        <v>8.86</v>
      </c>
      <c r="E50" s="138">
        <v>14.11</v>
      </c>
      <c r="F50" s="138">
        <v>10.050000000000001</v>
      </c>
      <c r="G50" s="138">
        <v>11.5</v>
      </c>
      <c r="H50" s="58">
        <v>8.69</v>
      </c>
      <c r="I50" s="59">
        <v>9.17</v>
      </c>
      <c r="J50" s="59">
        <v>13.87</v>
      </c>
      <c r="K50" s="59">
        <v>9.86</v>
      </c>
      <c r="L50" s="60">
        <v>11.71</v>
      </c>
      <c r="M50" s="59">
        <f t="shared" si="1"/>
        <v>-0.11999999999999922</v>
      </c>
      <c r="N50" s="59">
        <f t="shared" si="1"/>
        <v>-0.3100000000000005</v>
      </c>
      <c r="O50" s="59">
        <f t="shared" si="1"/>
        <v>0.24000000000000021</v>
      </c>
      <c r="P50" s="59">
        <f t="shared" si="1"/>
        <v>0.19000000000000128</v>
      </c>
      <c r="Q50" s="70">
        <f t="shared" si="1"/>
        <v>-0.21000000000000085</v>
      </c>
      <c r="R50" s="60"/>
    </row>
    <row r="51" spans="1:18" ht="12.75" customHeight="1">
      <c r="A51" s="48">
        <v>48</v>
      </c>
      <c r="B51" s="53" t="s">
        <v>61</v>
      </c>
      <c r="C51" s="138">
        <v>8.57</v>
      </c>
      <c r="D51" s="138">
        <v>8.6199999999999992</v>
      </c>
      <c r="E51" s="138">
        <v>8.48</v>
      </c>
      <c r="F51" s="138">
        <v>8.42</v>
      </c>
      <c r="G51" s="138">
        <v>10.7</v>
      </c>
      <c r="H51" s="58">
        <v>3.7</v>
      </c>
      <c r="I51" s="59">
        <v>4.0999999999999996</v>
      </c>
      <c r="J51" s="59">
        <v>3.54</v>
      </c>
      <c r="K51" s="59">
        <v>3.32</v>
      </c>
      <c r="L51" s="60">
        <v>11.18</v>
      </c>
      <c r="M51" s="59">
        <f t="shared" si="1"/>
        <v>4.87</v>
      </c>
      <c r="N51" s="59">
        <f t="shared" si="1"/>
        <v>4.5199999999999996</v>
      </c>
      <c r="O51" s="59">
        <f t="shared" si="1"/>
        <v>4.9400000000000004</v>
      </c>
      <c r="P51" s="59">
        <f t="shared" si="1"/>
        <v>5.0999999999999996</v>
      </c>
      <c r="Q51" s="70">
        <f t="shared" si="1"/>
        <v>-0.48000000000000043</v>
      </c>
      <c r="R51" s="60"/>
    </row>
    <row r="52" spans="1:18" ht="12.75" customHeight="1">
      <c r="A52" s="48">
        <v>49</v>
      </c>
      <c r="B52" s="53" t="s">
        <v>62</v>
      </c>
      <c r="C52" s="138">
        <v>10.47</v>
      </c>
      <c r="D52" s="138">
        <v>10.77</v>
      </c>
      <c r="E52" s="138">
        <v>10.77</v>
      </c>
      <c r="F52" s="138">
        <v>10.47</v>
      </c>
      <c r="G52" s="138">
        <v>10.77</v>
      </c>
      <c r="H52" s="58">
        <v>10.49</v>
      </c>
      <c r="I52" s="59">
        <v>10.79</v>
      </c>
      <c r="J52" s="59">
        <v>10.79</v>
      </c>
      <c r="K52" s="59">
        <v>10.49</v>
      </c>
      <c r="L52" s="60">
        <v>10.79</v>
      </c>
      <c r="M52" s="59">
        <f t="shared" si="1"/>
        <v>-1.9999999999999574E-2</v>
      </c>
      <c r="N52" s="59">
        <f t="shared" si="1"/>
        <v>-1.9999999999999574E-2</v>
      </c>
      <c r="O52" s="59">
        <f t="shared" si="1"/>
        <v>-1.9999999999999574E-2</v>
      </c>
      <c r="P52" s="59">
        <f t="shared" si="1"/>
        <v>-1.9999999999999574E-2</v>
      </c>
      <c r="Q52" s="70">
        <f t="shared" si="1"/>
        <v>-1.9999999999999574E-2</v>
      </c>
      <c r="R52" s="60"/>
    </row>
    <row r="53" spans="1:18" ht="12.75" customHeight="1">
      <c r="A53" s="48">
        <v>50</v>
      </c>
      <c r="B53" s="53" t="s">
        <v>64</v>
      </c>
      <c r="C53" s="138">
        <v>8.99</v>
      </c>
      <c r="D53" s="138">
        <v>10.25</v>
      </c>
      <c r="E53" s="138">
        <v>10.02</v>
      </c>
      <c r="F53" s="138">
        <v>9.61</v>
      </c>
      <c r="G53" s="138">
        <v>11.81</v>
      </c>
      <c r="H53" s="58">
        <v>9.35</v>
      </c>
      <c r="I53" s="59">
        <v>10.57</v>
      </c>
      <c r="J53" s="59">
        <v>10.34</v>
      </c>
      <c r="K53" s="59">
        <v>10.050000000000001</v>
      </c>
      <c r="L53" s="60">
        <v>12.3</v>
      </c>
      <c r="M53" s="59">
        <f t="shared" si="1"/>
        <v>-0.35999999999999943</v>
      </c>
      <c r="N53" s="59">
        <f t="shared" si="1"/>
        <v>-0.32000000000000028</v>
      </c>
      <c r="O53" s="59">
        <f t="shared" si="1"/>
        <v>-0.32000000000000028</v>
      </c>
      <c r="P53" s="59">
        <f t="shared" si="1"/>
        <v>-0.44000000000000128</v>
      </c>
      <c r="Q53" s="70">
        <f t="shared" si="1"/>
        <v>-0.49000000000000021</v>
      </c>
      <c r="R53" s="60"/>
    </row>
    <row r="54" spans="1:18" ht="12.75" customHeight="1">
      <c r="A54" s="48">
        <v>51</v>
      </c>
      <c r="B54" s="53" t="s">
        <v>65</v>
      </c>
      <c r="C54" s="138">
        <v>10.38</v>
      </c>
      <c r="D54" s="138">
        <v>11.16</v>
      </c>
      <c r="E54" s="138">
        <v>10.25</v>
      </c>
      <c r="F54" s="138">
        <v>10.24</v>
      </c>
      <c r="G54" s="138">
        <v>13.39</v>
      </c>
      <c r="H54" s="58">
        <v>10.19</v>
      </c>
      <c r="I54" s="59">
        <v>10.98</v>
      </c>
      <c r="J54" s="59">
        <v>10.1</v>
      </c>
      <c r="K54" s="59">
        <v>10.050000000000001</v>
      </c>
      <c r="L54" s="60">
        <v>13.27</v>
      </c>
      <c r="M54" s="59">
        <f t="shared" si="1"/>
        <v>0.19000000000000128</v>
      </c>
      <c r="N54" s="59">
        <f t="shared" si="1"/>
        <v>0.17999999999999972</v>
      </c>
      <c r="O54" s="59">
        <f t="shared" si="1"/>
        <v>0.15000000000000036</v>
      </c>
      <c r="P54" s="59">
        <f t="shared" si="1"/>
        <v>0.1899999999999995</v>
      </c>
      <c r="Q54" s="70">
        <f t="shared" si="1"/>
        <v>0.12000000000000099</v>
      </c>
      <c r="R54" s="60"/>
    </row>
    <row r="55" spans="1:18" ht="12.75" customHeight="1">
      <c r="A55" s="48">
        <v>52</v>
      </c>
      <c r="B55" s="53" t="s">
        <v>66</v>
      </c>
      <c r="C55" s="138">
        <v>4.97</v>
      </c>
      <c r="D55" s="138">
        <v>4.97</v>
      </c>
      <c r="E55" s="138">
        <v>4.97</v>
      </c>
      <c r="F55" s="138">
        <v>8.56</v>
      </c>
      <c r="G55" s="138">
        <v>8.56</v>
      </c>
      <c r="H55" s="58">
        <v>4.96</v>
      </c>
      <c r="I55" s="59">
        <v>4.96</v>
      </c>
      <c r="J55" s="59">
        <v>4.96</v>
      </c>
      <c r="K55" s="59">
        <v>9.7799999999999994</v>
      </c>
      <c r="L55" s="60">
        <v>9.7799999999999994</v>
      </c>
      <c r="M55" s="59">
        <f t="shared" si="1"/>
        <v>9.9999999999997868E-3</v>
      </c>
      <c r="N55" s="59">
        <f t="shared" si="1"/>
        <v>9.9999999999997868E-3</v>
      </c>
      <c r="O55" s="59">
        <f t="shared" si="1"/>
        <v>9.9999999999997868E-3</v>
      </c>
      <c r="P55" s="59">
        <f t="shared" si="1"/>
        <v>-1.2199999999999989</v>
      </c>
      <c r="Q55" s="70">
        <f t="shared" si="1"/>
        <v>-1.2199999999999989</v>
      </c>
      <c r="R55" s="60"/>
    </row>
    <row r="56" spans="1:18" s="102" customFormat="1" ht="12.75" customHeight="1">
      <c r="A56" s="48">
        <v>53</v>
      </c>
      <c r="B56" s="53" t="s">
        <v>67</v>
      </c>
      <c r="C56" s="138">
        <v>11.77</v>
      </c>
      <c r="D56" s="138">
        <v>11.71</v>
      </c>
      <c r="E56" s="138">
        <v>14.15</v>
      </c>
      <c r="F56" s="138">
        <v>10.68</v>
      </c>
      <c r="G56" s="138">
        <v>11.34</v>
      </c>
      <c r="H56" s="58">
        <v>10.6</v>
      </c>
      <c r="I56" s="59">
        <v>10.38</v>
      </c>
      <c r="J56" s="59">
        <v>13.01</v>
      </c>
      <c r="K56" s="59">
        <v>9.4499999999999993</v>
      </c>
      <c r="L56" s="60">
        <v>10.050000000000001</v>
      </c>
      <c r="M56" s="59">
        <f t="shared" si="1"/>
        <v>1.17</v>
      </c>
      <c r="N56" s="59">
        <f t="shared" si="1"/>
        <v>1.33</v>
      </c>
      <c r="O56" s="59">
        <f t="shared" si="1"/>
        <v>1.1400000000000006</v>
      </c>
      <c r="P56" s="59">
        <f t="shared" si="1"/>
        <v>1.2300000000000004</v>
      </c>
      <c r="Q56" s="70">
        <f t="shared" si="1"/>
        <v>1.2899999999999991</v>
      </c>
      <c r="R56" s="60"/>
    </row>
    <row r="57" spans="1:18" ht="12.75" customHeight="1">
      <c r="A57" s="48">
        <v>54</v>
      </c>
      <c r="B57" s="53" t="s">
        <v>68</v>
      </c>
      <c r="C57" s="138">
        <v>7.76</v>
      </c>
      <c r="D57" s="138">
        <v>7.76</v>
      </c>
      <c r="E57" s="138">
        <v>7.76</v>
      </c>
      <c r="F57" s="138">
        <v>7.76</v>
      </c>
      <c r="G57" s="138">
        <v>7.76</v>
      </c>
      <c r="H57" s="58">
        <v>7.35</v>
      </c>
      <c r="I57" s="59">
        <v>7.35</v>
      </c>
      <c r="J57" s="59">
        <v>7.35</v>
      </c>
      <c r="K57" s="59">
        <v>7.35</v>
      </c>
      <c r="L57" s="60">
        <v>7.35</v>
      </c>
      <c r="M57" s="59">
        <f t="shared" si="1"/>
        <v>0.41000000000000014</v>
      </c>
      <c r="N57" s="59">
        <f t="shared" si="1"/>
        <v>0.41000000000000014</v>
      </c>
      <c r="O57" s="59">
        <f t="shared" si="1"/>
        <v>0.41000000000000014</v>
      </c>
      <c r="P57" s="59">
        <f t="shared" si="1"/>
        <v>0.41000000000000014</v>
      </c>
      <c r="Q57" s="70">
        <f t="shared" si="1"/>
        <v>0.41000000000000014</v>
      </c>
      <c r="R57" s="60"/>
    </row>
    <row r="58" spans="1:18" ht="12.75" customHeight="1">
      <c r="A58" s="48">
        <v>55</v>
      </c>
      <c r="B58" s="53" t="s">
        <v>69</v>
      </c>
      <c r="C58" s="138">
        <v>8.58</v>
      </c>
      <c r="D58" s="138">
        <v>8.58</v>
      </c>
      <c r="E58" s="138">
        <v>8.58</v>
      </c>
      <c r="F58" s="138">
        <v>8.58</v>
      </c>
      <c r="G58" s="138">
        <v>8.58</v>
      </c>
      <c r="H58" s="58">
        <v>8.7100000000000009</v>
      </c>
      <c r="I58" s="59">
        <v>8.7100000000000009</v>
      </c>
      <c r="J58" s="59">
        <v>8.7100000000000009</v>
      </c>
      <c r="K58" s="59">
        <v>8.7100000000000009</v>
      </c>
      <c r="L58" s="60">
        <v>8.7100000000000009</v>
      </c>
      <c r="M58" s="59">
        <f t="shared" si="1"/>
        <v>-0.13000000000000078</v>
      </c>
      <c r="N58" s="59">
        <f t="shared" si="1"/>
        <v>-0.13000000000000078</v>
      </c>
      <c r="O58" s="59">
        <f t="shared" si="1"/>
        <v>-0.13000000000000078</v>
      </c>
      <c r="P58" s="59">
        <f t="shared" si="1"/>
        <v>-0.13000000000000078</v>
      </c>
      <c r="Q58" s="70">
        <f t="shared" si="1"/>
        <v>-0.13000000000000078</v>
      </c>
      <c r="R58" s="60"/>
    </row>
    <row r="59" spans="1:18" ht="12.75" customHeight="1">
      <c r="A59" s="48">
        <v>56</v>
      </c>
      <c r="B59" s="53" t="s">
        <v>70</v>
      </c>
      <c r="C59" s="139">
        <v>8.93</v>
      </c>
      <c r="D59" s="139">
        <v>9.08</v>
      </c>
      <c r="E59" s="139">
        <v>8.93</v>
      </c>
      <c r="F59" s="139">
        <v>8.99</v>
      </c>
      <c r="G59" s="139">
        <v>9.07</v>
      </c>
      <c r="H59" s="58">
        <v>9.0299999999999994</v>
      </c>
      <c r="I59" s="59">
        <v>9.17</v>
      </c>
      <c r="J59" s="59">
        <v>9.0299999999999994</v>
      </c>
      <c r="K59" s="59">
        <v>9.09</v>
      </c>
      <c r="L59" s="60">
        <v>9.17</v>
      </c>
      <c r="M59" s="59">
        <f t="shared" si="1"/>
        <v>-9.9999999999999645E-2</v>
      </c>
      <c r="N59" s="59">
        <f t="shared" si="1"/>
        <v>-8.9999999999999858E-2</v>
      </c>
      <c r="O59" s="59">
        <f t="shared" si="1"/>
        <v>-9.9999999999999645E-2</v>
      </c>
      <c r="P59" s="59">
        <f t="shared" si="1"/>
        <v>-9.9999999999999645E-2</v>
      </c>
      <c r="Q59" s="70">
        <f t="shared" si="1"/>
        <v>-9.9999999999999645E-2</v>
      </c>
      <c r="R59" s="60"/>
    </row>
    <row r="60" spans="1:18" ht="12.75" customHeight="1">
      <c r="A60" s="48">
        <v>57</v>
      </c>
      <c r="B60" s="53" t="s">
        <v>71</v>
      </c>
      <c r="C60" s="139">
        <v>8.36</v>
      </c>
      <c r="D60" s="139">
        <v>9.09</v>
      </c>
      <c r="E60" s="139">
        <v>11.34</v>
      </c>
      <c r="F60" s="139">
        <v>8.34</v>
      </c>
      <c r="G60" s="139">
        <v>10.23</v>
      </c>
      <c r="H60" s="58">
        <v>8.91</v>
      </c>
      <c r="I60" s="59">
        <v>9.57</v>
      </c>
      <c r="J60" s="59">
        <v>12.11</v>
      </c>
      <c r="K60" s="59">
        <v>8.76</v>
      </c>
      <c r="L60" s="60">
        <v>10.69</v>
      </c>
      <c r="M60" s="59">
        <f t="shared" si="1"/>
        <v>-0.55000000000000071</v>
      </c>
      <c r="N60" s="59">
        <f t="shared" si="1"/>
        <v>-0.48000000000000043</v>
      </c>
      <c r="O60" s="59">
        <f t="shared" si="1"/>
        <v>-0.76999999999999957</v>
      </c>
      <c r="P60" s="59">
        <f t="shared" si="1"/>
        <v>-0.41999999999999993</v>
      </c>
      <c r="Q60" s="70">
        <f t="shared" si="1"/>
        <v>-0.45999999999999908</v>
      </c>
      <c r="R60" s="60"/>
    </row>
    <row r="61" spans="1:18" ht="12.75" customHeight="1">
      <c r="A61" s="48">
        <v>58</v>
      </c>
      <c r="B61" s="53" t="s">
        <v>72</v>
      </c>
      <c r="C61" s="237">
        <v>0</v>
      </c>
      <c r="D61" s="237">
        <v>0</v>
      </c>
      <c r="E61" s="237">
        <v>0</v>
      </c>
      <c r="F61" s="237">
        <v>0</v>
      </c>
      <c r="G61" s="237">
        <v>0</v>
      </c>
      <c r="H61" s="58">
        <v>13.13</v>
      </c>
      <c r="I61" s="59">
        <v>11.96</v>
      </c>
      <c r="J61" s="59">
        <v>8.65</v>
      </c>
      <c r="K61" s="59">
        <v>8.89</v>
      </c>
      <c r="L61" s="60">
        <v>8.68</v>
      </c>
      <c r="M61" s="59">
        <f t="shared" si="1"/>
        <v>-13.13</v>
      </c>
      <c r="N61" s="59">
        <f t="shared" si="1"/>
        <v>-11.96</v>
      </c>
      <c r="O61" s="59">
        <f t="shared" si="1"/>
        <v>-8.65</v>
      </c>
      <c r="P61" s="59">
        <f t="shared" si="1"/>
        <v>-8.89</v>
      </c>
      <c r="Q61" s="70">
        <f t="shared" si="1"/>
        <v>-8.68</v>
      </c>
      <c r="R61" s="75" t="s">
        <v>144</v>
      </c>
    </row>
    <row r="62" spans="1:18" ht="12.75" customHeight="1">
      <c r="A62" s="48">
        <v>59</v>
      </c>
      <c r="B62" s="53" t="s">
        <v>73</v>
      </c>
      <c r="C62" s="139">
        <v>13.23</v>
      </c>
      <c r="D62" s="139">
        <v>13.23</v>
      </c>
      <c r="E62" s="139">
        <v>13.23</v>
      </c>
      <c r="F62" s="139">
        <v>13.23</v>
      </c>
      <c r="G62" s="139">
        <v>13.23</v>
      </c>
      <c r="H62" s="58">
        <v>13.58</v>
      </c>
      <c r="I62" s="59">
        <v>13.58</v>
      </c>
      <c r="J62" s="59">
        <v>13.58</v>
      </c>
      <c r="K62" s="59">
        <v>13.58</v>
      </c>
      <c r="L62" s="60">
        <v>13.58</v>
      </c>
      <c r="M62" s="59">
        <f t="shared" si="1"/>
        <v>-0.34999999999999964</v>
      </c>
      <c r="N62" s="59">
        <f t="shared" si="1"/>
        <v>-0.34999999999999964</v>
      </c>
      <c r="O62" s="59">
        <f t="shared" si="1"/>
        <v>-0.34999999999999964</v>
      </c>
      <c r="P62" s="59">
        <f t="shared" si="1"/>
        <v>-0.34999999999999964</v>
      </c>
      <c r="Q62" s="70">
        <f t="shared" si="1"/>
        <v>-0.34999999999999964</v>
      </c>
      <c r="R62" s="60"/>
    </row>
    <row r="63" spans="1:18" ht="12.75" customHeight="1">
      <c r="A63" s="48">
        <v>60</v>
      </c>
      <c r="B63" s="53" t="s">
        <v>74</v>
      </c>
      <c r="C63" s="139">
        <v>10.78</v>
      </c>
      <c r="D63" s="139">
        <v>11.08</v>
      </c>
      <c r="E63" s="139">
        <v>11.08</v>
      </c>
      <c r="F63" s="139">
        <v>10.93</v>
      </c>
      <c r="G63" s="139">
        <v>10.98</v>
      </c>
      <c r="H63" s="58">
        <v>10.9</v>
      </c>
      <c r="I63" s="59">
        <v>11.2</v>
      </c>
      <c r="J63" s="59">
        <v>11.2</v>
      </c>
      <c r="K63" s="59">
        <v>11.05</v>
      </c>
      <c r="L63" s="60">
        <v>11.1</v>
      </c>
      <c r="M63" s="59">
        <f t="shared" si="1"/>
        <v>-0.12000000000000099</v>
      </c>
      <c r="N63" s="59">
        <f t="shared" si="1"/>
        <v>-0.11999999999999922</v>
      </c>
      <c r="O63" s="59">
        <f t="shared" si="1"/>
        <v>-0.11999999999999922</v>
      </c>
      <c r="P63" s="59">
        <f t="shared" si="1"/>
        <v>-0.12000000000000099</v>
      </c>
      <c r="Q63" s="70">
        <f t="shared" si="1"/>
        <v>-0.11999999999999922</v>
      </c>
      <c r="R63" s="60"/>
    </row>
    <row r="64" spans="1:18" ht="12.75" customHeight="1">
      <c r="A64" s="48">
        <v>61</v>
      </c>
      <c r="B64" s="53" t="s">
        <v>75</v>
      </c>
      <c r="C64" s="138">
        <v>7.86</v>
      </c>
      <c r="D64" s="138">
        <v>7.86</v>
      </c>
      <c r="E64" s="138">
        <v>8.91</v>
      </c>
      <c r="F64" s="138">
        <v>7.86</v>
      </c>
      <c r="G64" s="138">
        <v>7.93</v>
      </c>
      <c r="H64" s="58">
        <v>8.4</v>
      </c>
      <c r="I64" s="59">
        <v>8.4</v>
      </c>
      <c r="J64" s="59">
        <v>9.4499999999999993</v>
      </c>
      <c r="K64" s="59">
        <v>8.4</v>
      </c>
      <c r="L64" s="60">
        <v>8.4700000000000006</v>
      </c>
      <c r="M64" s="59">
        <f t="shared" si="1"/>
        <v>-0.54</v>
      </c>
      <c r="N64" s="59">
        <f t="shared" si="1"/>
        <v>-0.54</v>
      </c>
      <c r="O64" s="59">
        <f t="shared" si="1"/>
        <v>-0.53999999999999915</v>
      </c>
      <c r="P64" s="59">
        <f t="shared" si="1"/>
        <v>-0.54</v>
      </c>
      <c r="Q64" s="70">
        <f t="shared" si="1"/>
        <v>-0.54000000000000092</v>
      </c>
      <c r="R64" s="60"/>
    </row>
    <row r="65" spans="1:18" ht="12.75" customHeight="1">
      <c r="A65" s="48">
        <v>62</v>
      </c>
      <c r="B65" s="53" t="s">
        <v>76</v>
      </c>
      <c r="C65" s="154">
        <v>10.5</v>
      </c>
      <c r="D65" s="154">
        <v>11.5</v>
      </c>
      <c r="E65" s="154">
        <v>16</v>
      </c>
      <c r="F65" s="162">
        <v>0</v>
      </c>
      <c r="G65" s="154">
        <v>10.5</v>
      </c>
      <c r="H65" s="142"/>
      <c r="I65" s="142"/>
      <c r="J65" s="143"/>
      <c r="K65" s="141">
        <v>10.5</v>
      </c>
      <c r="L65" s="60">
        <v>10.5</v>
      </c>
      <c r="M65" s="59">
        <f t="shared" si="1"/>
        <v>10.5</v>
      </c>
      <c r="N65" s="59">
        <f t="shared" si="1"/>
        <v>11.5</v>
      </c>
      <c r="O65" s="59">
        <f t="shared" si="1"/>
        <v>16</v>
      </c>
      <c r="P65" s="59">
        <f t="shared" si="1"/>
        <v>-10.5</v>
      </c>
      <c r="Q65" s="70">
        <f t="shared" si="1"/>
        <v>0</v>
      </c>
      <c r="R65" s="75"/>
    </row>
    <row r="66" spans="1:18" ht="12.75" customHeight="1">
      <c r="A66" s="48">
        <v>63</v>
      </c>
      <c r="B66" s="53" t="s">
        <v>77</v>
      </c>
      <c r="C66" s="138">
        <v>0</v>
      </c>
      <c r="D66" s="138">
        <v>10.119999999999999</v>
      </c>
      <c r="E66" s="138">
        <v>0</v>
      </c>
      <c r="F66" s="138">
        <v>10.119999999999999</v>
      </c>
      <c r="G66" s="138">
        <v>10.119999999999999</v>
      </c>
      <c r="H66" s="58">
        <v>0</v>
      </c>
      <c r="I66" s="59">
        <v>10.09</v>
      </c>
      <c r="J66" s="59">
        <v>0</v>
      </c>
      <c r="K66" s="59">
        <v>10.09</v>
      </c>
      <c r="L66" s="60">
        <v>10.09</v>
      </c>
      <c r="M66" s="59">
        <f t="shared" si="1"/>
        <v>0</v>
      </c>
      <c r="N66" s="59">
        <f t="shared" si="1"/>
        <v>2.9999999999999361E-2</v>
      </c>
      <c r="O66" s="59">
        <f t="shared" si="1"/>
        <v>0</v>
      </c>
      <c r="P66" s="59">
        <f t="shared" si="1"/>
        <v>2.9999999999999361E-2</v>
      </c>
      <c r="Q66" s="70">
        <f t="shared" si="1"/>
        <v>2.9999999999999361E-2</v>
      </c>
      <c r="R66" s="60"/>
    </row>
    <row r="67" spans="1:18" ht="12.75" customHeight="1">
      <c r="A67" s="48">
        <v>64</v>
      </c>
      <c r="B67" s="53" t="s">
        <v>78</v>
      </c>
      <c r="C67" s="138">
        <v>11</v>
      </c>
      <c r="D67" s="138">
        <v>13</v>
      </c>
      <c r="E67" s="138">
        <v>15</v>
      </c>
      <c r="F67" s="138">
        <v>12</v>
      </c>
      <c r="G67" s="138">
        <v>13.5</v>
      </c>
      <c r="H67" s="58">
        <v>11</v>
      </c>
      <c r="I67" s="59">
        <v>13</v>
      </c>
      <c r="J67" s="59">
        <v>15</v>
      </c>
      <c r="K67" s="59">
        <v>12</v>
      </c>
      <c r="L67" s="60">
        <v>13.5</v>
      </c>
      <c r="M67" s="59">
        <f t="shared" si="1"/>
        <v>0</v>
      </c>
      <c r="N67" s="59">
        <f t="shared" si="1"/>
        <v>0</v>
      </c>
      <c r="O67" s="59">
        <f t="shared" si="1"/>
        <v>0</v>
      </c>
      <c r="P67" s="59">
        <f t="shared" si="1"/>
        <v>0</v>
      </c>
      <c r="Q67" s="70">
        <f t="shared" si="1"/>
        <v>0</v>
      </c>
      <c r="R67" s="60"/>
    </row>
    <row r="68" spans="1:18" ht="12.75" customHeight="1">
      <c r="A68" s="48">
        <v>65</v>
      </c>
      <c r="B68" s="53" t="s">
        <v>79</v>
      </c>
      <c r="C68" s="138">
        <v>10.75</v>
      </c>
      <c r="D68" s="138">
        <v>11.25</v>
      </c>
      <c r="E68" s="138">
        <v>0</v>
      </c>
      <c r="F68" s="138">
        <v>9.25</v>
      </c>
      <c r="G68" s="138">
        <v>0</v>
      </c>
      <c r="H68" s="58">
        <v>10.75</v>
      </c>
      <c r="I68" s="59">
        <v>11.25</v>
      </c>
      <c r="J68" s="59">
        <v>0</v>
      </c>
      <c r="K68" s="59">
        <v>9.25</v>
      </c>
      <c r="L68" s="60">
        <v>0</v>
      </c>
      <c r="M68" s="59">
        <f t="shared" ref="M68:Q101" si="2">C68-H68</f>
        <v>0</v>
      </c>
      <c r="N68" s="59">
        <f t="shared" si="2"/>
        <v>0</v>
      </c>
      <c r="O68" s="59">
        <f t="shared" si="2"/>
        <v>0</v>
      </c>
      <c r="P68" s="59">
        <f t="shared" si="2"/>
        <v>0</v>
      </c>
      <c r="Q68" s="70">
        <f t="shared" si="2"/>
        <v>0</v>
      </c>
      <c r="R68" s="60"/>
    </row>
    <row r="69" spans="1:18" ht="12.75" customHeight="1">
      <c r="A69" s="48">
        <v>66</v>
      </c>
      <c r="B69" s="53" t="s">
        <v>80</v>
      </c>
      <c r="C69" s="138">
        <v>10.25</v>
      </c>
      <c r="D69" s="138">
        <v>11.25</v>
      </c>
      <c r="E69" s="138">
        <v>0</v>
      </c>
      <c r="F69" s="138">
        <v>11.25</v>
      </c>
      <c r="G69" s="138">
        <v>11.25</v>
      </c>
      <c r="H69" s="58">
        <v>10.25</v>
      </c>
      <c r="I69" s="59">
        <v>11.25</v>
      </c>
      <c r="J69" s="59">
        <v>0</v>
      </c>
      <c r="K69" s="59">
        <v>11.25</v>
      </c>
      <c r="L69" s="60">
        <v>11.25</v>
      </c>
      <c r="M69" s="59">
        <f t="shared" si="2"/>
        <v>0</v>
      </c>
      <c r="N69" s="59">
        <f t="shared" si="2"/>
        <v>0</v>
      </c>
      <c r="O69" s="59">
        <f t="shared" si="2"/>
        <v>0</v>
      </c>
      <c r="P69" s="59">
        <f t="shared" si="2"/>
        <v>0</v>
      </c>
      <c r="Q69" s="70">
        <f t="shared" si="2"/>
        <v>0</v>
      </c>
      <c r="R69" s="60"/>
    </row>
    <row r="70" spans="1:18" ht="12.75" customHeight="1">
      <c r="A70" s="48">
        <v>67</v>
      </c>
      <c r="B70" s="53" t="s">
        <v>81</v>
      </c>
      <c r="C70" s="138">
        <v>11.5</v>
      </c>
      <c r="D70" s="138">
        <v>11.5</v>
      </c>
      <c r="E70" s="138">
        <v>0</v>
      </c>
      <c r="F70" s="138">
        <v>10.75</v>
      </c>
      <c r="G70" s="138">
        <v>11.5</v>
      </c>
      <c r="H70" s="58">
        <v>11.5</v>
      </c>
      <c r="I70" s="59">
        <v>11.5</v>
      </c>
      <c r="J70" s="59">
        <v>0</v>
      </c>
      <c r="K70" s="59">
        <v>10.75</v>
      </c>
      <c r="L70" s="60">
        <v>11.5</v>
      </c>
      <c r="M70" s="59">
        <f t="shared" si="2"/>
        <v>0</v>
      </c>
      <c r="N70" s="59">
        <f t="shared" si="2"/>
        <v>0</v>
      </c>
      <c r="O70" s="59">
        <f t="shared" si="2"/>
        <v>0</v>
      </c>
      <c r="P70" s="59">
        <f t="shared" si="2"/>
        <v>0</v>
      </c>
      <c r="Q70" s="70">
        <f t="shared" si="2"/>
        <v>0</v>
      </c>
      <c r="R70" s="60"/>
    </row>
    <row r="71" spans="1:18" ht="12.75" customHeight="1">
      <c r="A71" s="48">
        <v>68</v>
      </c>
      <c r="B71" s="53" t="s">
        <v>82</v>
      </c>
      <c r="C71" s="138">
        <v>8</v>
      </c>
      <c r="D71" s="138">
        <v>13</v>
      </c>
      <c r="E71" s="138">
        <v>0</v>
      </c>
      <c r="F71" s="138">
        <v>10.75</v>
      </c>
      <c r="G71" s="138">
        <v>11.75</v>
      </c>
      <c r="H71" s="58">
        <v>9</v>
      </c>
      <c r="I71" s="59">
        <v>15</v>
      </c>
      <c r="J71" s="59">
        <v>0</v>
      </c>
      <c r="K71" s="59">
        <v>11.25</v>
      </c>
      <c r="L71" s="60">
        <v>12.25</v>
      </c>
      <c r="M71" s="59">
        <f t="shared" si="2"/>
        <v>-1</v>
      </c>
      <c r="N71" s="59">
        <f t="shared" si="2"/>
        <v>-2</v>
      </c>
      <c r="O71" s="59">
        <f t="shared" si="2"/>
        <v>0</v>
      </c>
      <c r="P71" s="59">
        <f t="shared" si="2"/>
        <v>-0.5</v>
      </c>
      <c r="Q71" s="70">
        <f t="shared" si="2"/>
        <v>-0.5</v>
      </c>
      <c r="R71" s="60"/>
    </row>
    <row r="72" spans="1:18" ht="12.75" customHeight="1">
      <c r="A72" s="48">
        <v>69</v>
      </c>
      <c r="B72" s="53" t="s">
        <v>131</v>
      </c>
      <c r="C72" s="138">
        <v>7.63</v>
      </c>
      <c r="D72" s="138">
        <v>11.77</v>
      </c>
      <c r="E72" s="138">
        <v>16.420000000000002</v>
      </c>
      <c r="F72" s="138">
        <v>0</v>
      </c>
      <c r="G72" s="138">
        <v>13.73</v>
      </c>
      <c r="H72" s="58">
        <v>7.9</v>
      </c>
      <c r="I72" s="59">
        <v>12.04</v>
      </c>
      <c r="J72" s="59">
        <v>16.579999999999998</v>
      </c>
      <c r="K72" s="59">
        <v>0</v>
      </c>
      <c r="L72" s="60">
        <v>14.04</v>
      </c>
      <c r="M72" s="59">
        <f t="shared" si="2"/>
        <v>-0.27000000000000046</v>
      </c>
      <c r="N72" s="59">
        <f t="shared" si="2"/>
        <v>-0.26999999999999957</v>
      </c>
      <c r="O72" s="59">
        <f t="shared" si="2"/>
        <v>-0.15999999999999659</v>
      </c>
      <c r="P72" s="59">
        <f t="shared" si="2"/>
        <v>0</v>
      </c>
      <c r="Q72" s="70">
        <f t="shared" si="2"/>
        <v>-0.30999999999999872</v>
      </c>
      <c r="R72" s="60"/>
    </row>
    <row r="73" spans="1:18" ht="12.75" customHeight="1">
      <c r="A73" s="48">
        <v>70</v>
      </c>
      <c r="B73" s="53" t="s">
        <v>84</v>
      </c>
      <c r="C73" s="138">
        <v>11.5</v>
      </c>
      <c r="D73" s="138">
        <v>11.5</v>
      </c>
      <c r="E73" s="138">
        <v>0</v>
      </c>
      <c r="F73" s="138">
        <v>11.5</v>
      </c>
      <c r="G73" s="138">
        <v>12.25</v>
      </c>
      <c r="H73" s="58">
        <v>11.5</v>
      </c>
      <c r="I73" s="59">
        <v>11.5</v>
      </c>
      <c r="J73" s="59">
        <v>0</v>
      </c>
      <c r="K73" s="59">
        <v>11.5</v>
      </c>
      <c r="L73" s="60">
        <v>12.25</v>
      </c>
      <c r="M73" s="59">
        <f t="shared" si="2"/>
        <v>0</v>
      </c>
      <c r="N73" s="59">
        <f t="shared" si="2"/>
        <v>0</v>
      </c>
      <c r="O73" s="59">
        <f t="shared" si="2"/>
        <v>0</v>
      </c>
      <c r="P73" s="59">
        <f t="shared" si="2"/>
        <v>0</v>
      </c>
      <c r="Q73" s="70">
        <f t="shared" si="2"/>
        <v>0</v>
      </c>
      <c r="R73" s="60"/>
    </row>
    <row r="74" spans="1:18" ht="12.75" customHeight="1">
      <c r="A74" s="48">
        <v>71</v>
      </c>
      <c r="B74" s="53" t="s">
        <v>85</v>
      </c>
      <c r="C74" s="159">
        <v>8.57</v>
      </c>
      <c r="D74" s="159">
        <v>9.39</v>
      </c>
      <c r="E74" s="159">
        <v>13.13</v>
      </c>
      <c r="F74" s="160">
        <v>9.3000000000000007</v>
      </c>
      <c r="G74" s="161">
        <v>9.3699999999999992</v>
      </c>
      <c r="H74" s="98"/>
      <c r="I74" s="98"/>
      <c r="J74" s="99"/>
      <c r="K74" s="97">
        <v>9.3699999999999992</v>
      </c>
      <c r="L74" s="47">
        <v>0.09</v>
      </c>
      <c r="M74" s="46">
        <f t="shared" si="2"/>
        <v>8.57</v>
      </c>
      <c r="N74" s="46">
        <f t="shared" si="2"/>
        <v>9.39</v>
      </c>
      <c r="O74" s="46">
        <f t="shared" si="2"/>
        <v>13.13</v>
      </c>
      <c r="P74" s="46">
        <f t="shared" si="2"/>
        <v>-6.9999999999998508E-2</v>
      </c>
      <c r="Q74" s="71">
        <f t="shared" si="2"/>
        <v>9.2799999999999994</v>
      </c>
      <c r="R74" s="60"/>
    </row>
    <row r="75" spans="1:18" ht="12.75" customHeight="1">
      <c r="A75" s="48">
        <v>72</v>
      </c>
      <c r="B75" s="53" t="s">
        <v>86</v>
      </c>
      <c r="C75" s="138">
        <v>0</v>
      </c>
      <c r="D75" s="138">
        <v>12.73</v>
      </c>
      <c r="E75" s="138">
        <v>0</v>
      </c>
      <c r="F75" s="138">
        <v>8.99</v>
      </c>
      <c r="G75" s="138">
        <v>10.1</v>
      </c>
      <c r="H75" s="58">
        <v>0</v>
      </c>
      <c r="I75" s="59">
        <v>11.04</v>
      </c>
      <c r="J75" s="59">
        <v>0</v>
      </c>
      <c r="K75" s="59">
        <v>9.23</v>
      </c>
      <c r="L75" s="60">
        <v>10.32</v>
      </c>
      <c r="M75" s="59">
        <f t="shared" si="2"/>
        <v>0</v>
      </c>
      <c r="N75" s="59">
        <f t="shared" si="2"/>
        <v>1.6900000000000013</v>
      </c>
      <c r="O75" s="59">
        <f t="shared" si="2"/>
        <v>0</v>
      </c>
      <c r="P75" s="59">
        <f t="shared" si="2"/>
        <v>-0.24000000000000021</v>
      </c>
      <c r="Q75" s="70">
        <f t="shared" si="2"/>
        <v>-0.22000000000000064</v>
      </c>
      <c r="R75" s="60"/>
    </row>
    <row r="76" spans="1:18" ht="12.75" customHeight="1">
      <c r="A76" s="48">
        <v>73</v>
      </c>
      <c r="B76" s="53" t="s">
        <v>88</v>
      </c>
      <c r="C76" s="138">
        <v>10.7</v>
      </c>
      <c r="D76" s="138">
        <v>10.7</v>
      </c>
      <c r="E76" s="138">
        <v>0</v>
      </c>
      <c r="F76" s="138">
        <v>10.45</v>
      </c>
      <c r="G76" s="138">
        <v>10.45</v>
      </c>
      <c r="H76" s="58">
        <v>11.05</v>
      </c>
      <c r="I76" s="59">
        <v>11.05</v>
      </c>
      <c r="J76" s="59">
        <v>0</v>
      </c>
      <c r="K76" s="59">
        <v>10.8</v>
      </c>
      <c r="L76" s="60">
        <v>10.8</v>
      </c>
      <c r="M76" s="59">
        <f t="shared" si="2"/>
        <v>-0.35000000000000142</v>
      </c>
      <c r="N76" s="59">
        <f t="shared" si="2"/>
        <v>-0.35000000000000142</v>
      </c>
      <c r="O76" s="59">
        <f t="shared" si="2"/>
        <v>0</v>
      </c>
      <c r="P76" s="59">
        <f t="shared" si="2"/>
        <v>-0.35000000000000142</v>
      </c>
      <c r="Q76" s="70">
        <f t="shared" si="2"/>
        <v>-0.35000000000000142</v>
      </c>
      <c r="R76" s="60"/>
    </row>
    <row r="77" spans="1:18" ht="12.75" customHeight="1">
      <c r="A77" s="48">
        <v>74</v>
      </c>
      <c r="B77" s="53" t="s">
        <v>89</v>
      </c>
      <c r="C77" s="138">
        <v>8.25</v>
      </c>
      <c r="D77" s="138">
        <v>9</v>
      </c>
      <c r="E77" s="138">
        <v>9.75</v>
      </c>
      <c r="F77" s="138">
        <v>8.5</v>
      </c>
      <c r="G77" s="138">
        <v>10.5</v>
      </c>
      <c r="H77" s="58">
        <v>8.5</v>
      </c>
      <c r="I77" s="59">
        <v>9</v>
      </c>
      <c r="J77" s="59">
        <v>9.75</v>
      </c>
      <c r="K77" s="59">
        <v>8.75</v>
      </c>
      <c r="L77" s="60">
        <v>10.5</v>
      </c>
      <c r="M77" s="59">
        <f t="shared" si="2"/>
        <v>-0.25</v>
      </c>
      <c r="N77" s="59">
        <f t="shared" si="2"/>
        <v>0</v>
      </c>
      <c r="O77" s="59">
        <f t="shared" si="2"/>
        <v>0</v>
      </c>
      <c r="P77" s="59">
        <f t="shared" si="2"/>
        <v>-0.25</v>
      </c>
      <c r="Q77" s="70">
        <f t="shared" si="2"/>
        <v>0</v>
      </c>
      <c r="R77" s="60"/>
    </row>
    <row r="78" spans="1:18" ht="12.75" customHeight="1">
      <c r="A78" s="48">
        <v>75</v>
      </c>
      <c r="B78" s="53" t="s">
        <v>90</v>
      </c>
      <c r="C78" s="138">
        <v>13.06</v>
      </c>
      <c r="D78" s="138">
        <v>13.04</v>
      </c>
      <c r="E78" s="138">
        <v>0</v>
      </c>
      <c r="F78" s="138">
        <v>13.27</v>
      </c>
      <c r="G78" s="138">
        <v>13.85</v>
      </c>
      <c r="H78" s="58">
        <v>12.71</v>
      </c>
      <c r="I78" s="59">
        <v>12.62</v>
      </c>
      <c r="J78" s="59">
        <v>0</v>
      </c>
      <c r="K78" s="59">
        <v>12.49</v>
      </c>
      <c r="L78" s="60">
        <v>12.46</v>
      </c>
      <c r="M78" s="59">
        <f t="shared" si="2"/>
        <v>0.34999999999999964</v>
      </c>
      <c r="N78" s="59">
        <f t="shared" si="2"/>
        <v>0.41999999999999993</v>
      </c>
      <c r="O78" s="59">
        <f t="shared" si="2"/>
        <v>0</v>
      </c>
      <c r="P78" s="59">
        <f t="shared" si="2"/>
        <v>0.77999999999999936</v>
      </c>
      <c r="Q78" s="70">
        <f t="shared" si="2"/>
        <v>1.3899999999999988</v>
      </c>
      <c r="R78" s="60"/>
    </row>
    <row r="79" spans="1:18" ht="12.75" customHeight="1">
      <c r="A79" s="48">
        <v>76</v>
      </c>
      <c r="B79" s="53" t="s">
        <v>91</v>
      </c>
      <c r="C79" s="138">
        <v>13.46</v>
      </c>
      <c r="D79" s="138">
        <v>14.26</v>
      </c>
      <c r="E79" s="138">
        <v>14.26</v>
      </c>
      <c r="F79" s="138">
        <v>15.01</v>
      </c>
      <c r="G79" s="138">
        <v>15.01</v>
      </c>
      <c r="H79" s="58">
        <v>13</v>
      </c>
      <c r="I79" s="59">
        <v>14</v>
      </c>
      <c r="J79" s="59">
        <v>14</v>
      </c>
      <c r="K79" s="59">
        <v>14.75</v>
      </c>
      <c r="L79" s="60">
        <v>14.75</v>
      </c>
      <c r="M79" s="59">
        <f t="shared" si="2"/>
        <v>0.46000000000000085</v>
      </c>
      <c r="N79" s="59">
        <f t="shared" si="2"/>
        <v>0.25999999999999979</v>
      </c>
      <c r="O79" s="59">
        <f t="shared" si="2"/>
        <v>0.25999999999999979</v>
      </c>
      <c r="P79" s="59">
        <f t="shared" si="2"/>
        <v>0.25999999999999979</v>
      </c>
      <c r="Q79" s="70">
        <f t="shared" si="2"/>
        <v>0.25999999999999979</v>
      </c>
      <c r="R79" s="60"/>
    </row>
    <row r="80" spans="1:18" ht="12.75" customHeight="1">
      <c r="A80" s="48">
        <v>77</v>
      </c>
      <c r="B80" s="53" t="s">
        <v>92</v>
      </c>
      <c r="C80" s="138">
        <v>12.5</v>
      </c>
      <c r="D80" s="138">
        <v>12.5</v>
      </c>
      <c r="E80" s="138">
        <v>12.5</v>
      </c>
      <c r="F80" s="138">
        <v>12.5</v>
      </c>
      <c r="G80" s="138">
        <v>12.5</v>
      </c>
      <c r="H80" s="58">
        <v>12.9</v>
      </c>
      <c r="I80" s="59">
        <v>12.9</v>
      </c>
      <c r="J80" s="59">
        <v>12.9</v>
      </c>
      <c r="K80" s="59">
        <v>12.9</v>
      </c>
      <c r="L80" s="60">
        <v>12.9</v>
      </c>
      <c r="M80" s="59">
        <f t="shared" si="2"/>
        <v>-0.40000000000000036</v>
      </c>
      <c r="N80" s="59">
        <f t="shared" si="2"/>
        <v>-0.40000000000000036</v>
      </c>
      <c r="O80" s="59">
        <f t="shared" si="2"/>
        <v>-0.40000000000000036</v>
      </c>
      <c r="P80" s="59">
        <f t="shared" si="2"/>
        <v>-0.40000000000000036</v>
      </c>
      <c r="Q80" s="70">
        <f t="shared" si="2"/>
        <v>-0.40000000000000036</v>
      </c>
      <c r="R80" s="60"/>
    </row>
    <row r="81" spans="1:18" ht="12.75" customHeight="1">
      <c r="A81" s="48">
        <v>78</v>
      </c>
      <c r="B81" s="53" t="s">
        <v>93</v>
      </c>
      <c r="C81" s="138">
        <v>10.83</v>
      </c>
      <c r="D81" s="138">
        <v>12.04</v>
      </c>
      <c r="E81" s="138">
        <v>0</v>
      </c>
      <c r="F81" s="138">
        <v>12</v>
      </c>
      <c r="G81" s="138">
        <v>15.5</v>
      </c>
      <c r="H81" s="58">
        <v>11</v>
      </c>
      <c r="I81" s="59">
        <v>11.75</v>
      </c>
      <c r="J81" s="59">
        <v>0</v>
      </c>
      <c r="K81" s="59">
        <v>12.07</v>
      </c>
      <c r="L81" s="60">
        <v>15.56</v>
      </c>
      <c r="M81" s="59">
        <f t="shared" si="2"/>
        <v>-0.16999999999999993</v>
      </c>
      <c r="N81" s="59">
        <f t="shared" si="2"/>
        <v>0.28999999999999915</v>
      </c>
      <c r="O81" s="59">
        <f t="shared" si="2"/>
        <v>0</v>
      </c>
      <c r="P81" s="59">
        <f t="shared" si="2"/>
        <v>-7.0000000000000284E-2</v>
      </c>
      <c r="Q81" s="70">
        <f t="shared" si="2"/>
        <v>-6.0000000000000497E-2</v>
      </c>
      <c r="R81" s="60"/>
    </row>
    <row r="82" spans="1:18" ht="12.75" customHeight="1">
      <c r="A82" s="48">
        <v>79</v>
      </c>
      <c r="B82" s="53" t="s">
        <v>94</v>
      </c>
      <c r="C82" s="138">
        <v>12.5</v>
      </c>
      <c r="D82" s="138">
        <v>13.5</v>
      </c>
      <c r="E82" s="138">
        <v>0</v>
      </c>
      <c r="F82" s="138">
        <v>0</v>
      </c>
      <c r="G82" s="138">
        <v>0</v>
      </c>
      <c r="H82" s="58">
        <v>12.5</v>
      </c>
      <c r="I82" s="59">
        <v>13.5</v>
      </c>
      <c r="J82" s="59">
        <v>0</v>
      </c>
      <c r="K82" s="59">
        <v>0</v>
      </c>
      <c r="L82" s="60">
        <v>0</v>
      </c>
      <c r="M82" s="59">
        <f t="shared" si="2"/>
        <v>0</v>
      </c>
      <c r="N82" s="59">
        <f t="shared" si="2"/>
        <v>0</v>
      </c>
      <c r="O82" s="59">
        <f t="shared" si="2"/>
        <v>0</v>
      </c>
      <c r="P82" s="59">
        <f t="shared" si="2"/>
        <v>0</v>
      </c>
      <c r="Q82" s="70">
        <f t="shared" si="2"/>
        <v>0</v>
      </c>
      <c r="R82" s="60"/>
    </row>
    <row r="83" spans="1:18" ht="12.75" customHeight="1">
      <c r="A83" s="48">
        <v>80</v>
      </c>
      <c r="B83" s="53" t="s">
        <v>95</v>
      </c>
      <c r="C83" s="138">
        <v>10.37</v>
      </c>
      <c r="D83" s="138">
        <v>10.37</v>
      </c>
      <c r="E83" s="138">
        <v>0</v>
      </c>
      <c r="F83" s="138">
        <v>10.37</v>
      </c>
      <c r="G83" s="138">
        <v>10.37</v>
      </c>
      <c r="H83" s="58">
        <v>12.23</v>
      </c>
      <c r="I83" s="59">
        <v>12.23</v>
      </c>
      <c r="J83" s="59">
        <v>0</v>
      </c>
      <c r="K83" s="59">
        <v>12.23</v>
      </c>
      <c r="L83" s="60">
        <v>12.23</v>
      </c>
      <c r="M83" s="59">
        <f t="shared" si="2"/>
        <v>-1.8600000000000012</v>
      </c>
      <c r="N83" s="59">
        <f t="shared" si="2"/>
        <v>-1.8600000000000012</v>
      </c>
      <c r="O83" s="59">
        <f t="shared" si="2"/>
        <v>0</v>
      </c>
      <c r="P83" s="59">
        <f t="shared" si="2"/>
        <v>-1.8600000000000012</v>
      </c>
      <c r="Q83" s="70">
        <f t="shared" si="2"/>
        <v>-1.8600000000000012</v>
      </c>
      <c r="R83" s="60"/>
    </row>
    <row r="84" spans="1:18" ht="12.75" customHeight="1">
      <c r="A84" s="48">
        <v>81</v>
      </c>
      <c r="B84" s="53" t="s">
        <v>96</v>
      </c>
      <c r="C84" s="138">
        <v>0</v>
      </c>
      <c r="D84" s="138">
        <v>11.25</v>
      </c>
      <c r="E84" s="138">
        <v>14.5</v>
      </c>
      <c r="F84" s="138">
        <v>9.25</v>
      </c>
      <c r="G84" s="138">
        <v>0</v>
      </c>
      <c r="H84" s="58">
        <v>0</v>
      </c>
      <c r="I84" s="59">
        <v>11.75</v>
      </c>
      <c r="J84" s="59">
        <v>15</v>
      </c>
      <c r="K84" s="59">
        <v>9.75</v>
      </c>
      <c r="L84" s="60">
        <v>0</v>
      </c>
      <c r="M84" s="59">
        <f t="shared" si="2"/>
        <v>0</v>
      </c>
      <c r="N84" s="59">
        <f t="shared" si="2"/>
        <v>-0.5</v>
      </c>
      <c r="O84" s="59">
        <f t="shared" si="2"/>
        <v>-0.5</v>
      </c>
      <c r="P84" s="59">
        <f t="shared" si="2"/>
        <v>-0.5</v>
      </c>
      <c r="Q84" s="70">
        <f t="shared" si="2"/>
        <v>0</v>
      </c>
      <c r="R84" s="60"/>
    </row>
    <row r="85" spans="1:18" ht="12.75" customHeight="1">
      <c r="A85" s="48">
        <v>82</v>
      </c>
      <c r="B85" s="53" t="s">
        <v>97</v>
      </c>
      <c r="C85" s="138">
        <v>12.48</v>
      </c>
      <c r="D85" s="138">
        <v>12.48</v>
      </c>
      <c r="E85" s="138">
        <v>14.48</v>
      </c>
      <c r="F85" s="138">
        <v>12.48</v>
      </c>
      <c r="G85" s="138">
        <v>13.98</v>
      </c>
      <c r="H85" s="58">
        <v>12.68</v>
      </c>
      <c r="I85" s="59">
        <v>12.68</v>
      </c>
      <c r="J85" s="59">
        <v>14.68</v>
      </c>
      <c r="K85" s="59">
        <v>12.68</v>
      </c>
      <c r="L85" s="60">
        <v>14.18</v>
      </c>
      <c r="M85" s="59">
        <f t="shared" si="2"/>
        <v>-0.19999999999999929</v>
      </c>
      <c r="N85" s="59">
        <f t="shared" si="2"/>
        <v>-0.19999999999999929</v>
      </c>
      <c r="O85" s="59">
        <f t="shared" si="2"/>
        <v>-0.19999999999999929</v>
      </c>
      <c r="P85" s="59">
        <f t="shared" si="2"/>
        <v>-0.19999999999999929</v>
      </c>
      <c r="Q85" s="70">
        <f t="shared" si="2"/>
        <v>-0.19999999999999929</v>
      </c>
      <c r="R85" s="60"/>
    </row>
    <row r="86" spans="1:18" ht="12.75" customHeight="1">
      <c r="A86" s="48">
        <v>83</v>
      </c>
      <c r="B86" s="53" t="s">
        <v>98</v>
      </c>
      <c r="C86" s="138">
        <v>12.91</v>
      </c>
      <c r="D86" s="138">
        <v>13.16</v>
      </c>
      <c r="E86" s="138">
        <v>13.66</v>
      </c>
      <c r="F86" s="138">
        <v>13.01</v>
      </c>
      <c r="G86" s="138">
        <v>13.41</v>
      </c>
      <c r="H86" s="58">
        <v>12.2</v>
      </c>
      <c r="I86" s="59">
        <v>12.45</v>
      </c>
      <c r="J86" s="59">
        <v>12.95</v>
      </c>
      <c r="K86" s="59">
        <v>12.3</v>
      </c>
      <c r="L86" s="60">
        <v>12.7</v>
      </c>
      <c r="M86" s="59">
        <f t="shared" si="2"/>
        <v>0.71000000000000085</v>
      </c>
      <c r="N86" s="59">
        <f t="shared" si="2"/>
        <v>0.71000000000000085</v>
      </c>
      <c r="O86" s="59">
        <f t="shared" si="2"/>
        <v>0.71000000000000085</v>
      </c>
      <c r="P86" s="59">
        <f t="shared" si="2"/>
        <v>0.70999999999999908</v>
      </c>
      <c r="Q86" s="70">
        <f t="shared" si="2"/>
        <v>0.71000000000000085</v>
      </c>
      <c r="R86" s="60"/>
    </row>
    <row r="87" spans="1:18" ht="12.75" customHeight="1">
      <c r="A87" s="48">
        <v>84</v>
      </c>
      <c r="B87" s="53" t="s">
        <v>99</v>
      </c>
      <c r="C87" s="138">
        <v>14.5</v>
      </c>
      <c r="D87" s="138">
        <v>14.75</v>
      </c>
      <c r="E87" s="138">
        <v>17</v>
      </c>
      <c r="F87" s="138">
        <v>16.5</v>
      </c>
      <c r="G87" s="138">
        <v>15.75</v>
      </c>
      <c r="H87" s="58">
        <v>14.5</v>
      </c>
      <c r="I87" s="59">
        <v>14.75</v>
      </c>
      <c r="J87" s="59">
        <v>17</v>
      </c>
      <c r="K87" s="59">
        <v>16.5</v>
      </c>
      <c r="L87" s="60">
        <v>15.75</v>
      </c>
      <c r="M87" s="59">
        <f t="shared" si="2"/>
        <v>0</v>
      </c>
      <c r="N87" s="59">
        <f t="shared" si="2"/>
        <v>0</v>
      </c>
      <c r="O87" s="59">
        <f t="shared" si="2"/>
        <v>0</v>
      </c>
      <c r="P87" s="59">
        <f t="shared" si="2"/>
        <v>0</v>
      </c>
      <c r="Q87" s="70">
        <f t="shared" si="2"/>
        <v>0</v>
      </c>
      <c r="R87" s="60"/>
    </row>
    <row r="88" spans="1:18" ht="12.75" customHeight="1">
      <c r="A88" s="48">
        <v>85</v>
      </c>
      <c r="B88" s="61" t="s">
        <v>100</v>
      </c>
      <c r="C88" s="138">
        <v>9.5</v>
      </c>
      <c r="D88" s="138">
        <v>13.01</v>
      </c>
      <c r="E88" s="138">
        <v>0</v>
      </c>
      <c r="F88" s="138">
        <v>13.01</v>
      </c>
      <c r="G88" s="138">
        <v>13.01</v>
      </c>
      <c r="H88" s="62">
        <v>9.51</v>
      </c>
      <c r="I88" s="63">
        <v>13</v>
      </c>
      <c r="J88" s="63">
        <v>0</v>
      </c>
      <c r="K88" s="63">
        <v>13</v>
      </c>
      <c r="L88" s="64">
        <v>13</v>
      </c>
      <c r="M88" s="59">
        <f t="shared" si="2"/>
        <v>-9.9999999999997868E-3</v>
      </c>
      <c r="N88" s="59">
        <f t="shared" si="2"/>
        <v>9.9999999999997868E-3</v>
      </c>
      <c r="O88" s="59">
        <f t="shared" si="2"/>
        <v>0</v>
      </c>
      <c r="P88" s="59">
        <f t="shared" si="2"/>
        <v>9.9999999999997868E-3</v>
      </c>
      <c r="Q88" s="70">
        <f t="shared" si="2"/>
        <v>9.9999999999997868E-3</v>
      </c>
      <c r="R88" s="60"/>
    </row>
    <row r="89" spans="1:18" ht="12.75" customHeight="1">
      <c r="A89" s="48">
        <v>86</v>
      </c>
      <c r="B89" s="53" t="s">
        <v>101</v>
      </c>
      <c r="C89" s="138">
        <v>10</v>
      </c>
      <c r="D89" s="138">
        <v>11</v>
      </c>
      <c r="E89" s="138">
        <v>17</v>
      </c>
      <c r="F89" s="138">
        <v>13</v>
      </c>
      <c r="G89" s="138">
        <v>13</v>
      </c>
      <c r="H89" s="58">
        <v>10</v>
      </c>
      <c r="I89" s="59">
        <v>11.25</v>
      </c>
      <c r="J89" s="59">
        <v>17</v>
      </c>
      <c r="K89" s="59">
        <v>13</v>
      </c>
      <c r="L89" s="60">
        <v>13</v>
      </c>
      <c r="M89" s="59">
        <f t="shared" si="2"/>
        <v>0</v>
      </c>
      <c r="N89" s="59">
        <f t="shared" si="2"/>
        <v>-0.25</v>
      </c>
      <c r="O89" s="59">
        <f t="shared" si="2"/>
        <v>0</v>
      </c>
      <c r="P89" s="59">
        <f t="shared" si="2"/>
        <v>0</v>
      </c>
      <c r="Q89" s="70">
        <f t="shared" si="2"/>
        <v>0</v>
      </c>
      <c r="R89" s="60"/>
    </row>
    <row r="90" spans="1:18" ht="12.75" customHeight="1">
      <c r="A90" s="48">
        <v>87</v>
      </c>
      <c r="B90" s="53" t="s">
        <v>102</v>
      </c>
      <c r="C90" s="138">
        <v>11.76</v>
      </c>
      <c r="D90" s="138">
        <v>12.26</v>
      </c>
      <c r="E90" s="138">
        <v>12.76</v>
      </c>
      <c r="F90" s="138">
        <v>12.76</v>
      </c>
      <c r="G90" s="138">
        <v>12.76</v>
      </c>
      <c r="H90" s="58">
        <v>11.9</v>
      </c>
      <c r="I90" s="59">
        <v>12.4</v>
      </c>
      <c r="J90" s="59">
        <v>12.9</v>
      </c>
      <c r="K90" s="59">
        <v>12.9</v>
      </c>
      <c r="L90" s="60">
        <v>12.9</v>
      </c>
      <c r="M90" s="59">
        <f t="shared" si="2"/>
        <v>-0.14000000000000057</v>
      </c>
      <c r="N90" s="59">
        <f t="shared" si="2"/>
        <v>-0.14000000000000057</v>
      </c>
      <c r="O90" s="59">
        <f t="shared" si="2"/>
        <v>-0.14000000000000057</v>
      </c>
      <c r="P90" s="59">
        <f t="shared" si="2"/>
        <v>-0.14000000000000057</v>
      </c>
      <c r="Q90" s="70">
        <f t="shared" si="2"/>
        <v>-0.14000000000000057</v>
      </c>
      <c r="R90" s="60"/>
    </row>
    <row r="91" spans="1:18" ht="12.75" customHeight="1">
      <c r="A91" s="48">
        <v>88</v>
      </c>
      <c r="B91" s="53" t="s">
        <v>103</v>
      </c>
      <c r="C91" s="138">
        <v>15.34</v>
      </c>
      <c r="D91" s="138">
        <v>15.34</v>
      </c>
      <c r="E91" s="138">
        <v>15.34</v>
      </c>
      <c r="F91" s="138">
        <v>15.34</v>
      </c>
      <c r="G91" s="138">
        <v>15.34</v>
      </c>
      <c r="H91" s="58">
        <v>15.37</v>
      </c>
      <c r="I91" s="59">
        <v>15.37</v>
      </c>
      <c r="J91" s="59">
        <v>15.37</v>
      </c>
      <c r="K91" s="59">
        <v>15.37</v>
      </c>
      <c r="L91" s="60">
        <v>15.37</v>
      </c>
      <c r="M91" s="59">
        <f t="shared" si="2"/>
        <v>-2.9999999999999361E-2</v>
      </c>
      <c r="N91" s="59">
        <f t="shared" si="2"/>
        <v>-2.9999999999999361E-2</v>
      </c>
      <c r="O91" s="59">
        <f t="shared" si="2"/>
        <v>-2.9999999999999361E-2</v>
      </c>
      <c r="P91" s="59">
        <f t="shared" si="2"/>
        <v>-2.9999999999999361E-2</v>
      </c>
      <c r="Q91" s="70">
        <f t="shared" si="2"/>
        <v>-2.9999999999999361E-2</v>
      </c>
      <c r="R91" s="60"/>
    </row>
    <row r="92" spans="1:18" ht="12.75" customHeight="1">
      <c r="A92" s="48">
        <v>89</v>
      </c>
      <c r="B92" s="53" t="s">
        <v>104</v>
      </c>
      <c r="C92" s="138">
        <v>10</v>
      </c>
      <c r="D92" s="138">
        <v>11</v>
      </c>
      <c r="E92" s="138">
        <v>0</v>
      </c>
      <c r="F92" s="138">
        <v>10</v>
      </c>
      <c r="G92" s="138">
        <v>11</v>
      </c>
      <c r="H92" s="58">
        <v>10</v>
      </c>
      <c r="I92" s="59">
        <v>11</v>
      </c>
      <c r="J92" s="59">
        <v>0</v>
      </c>
      <c r="K92" s="59">
        <v>10</v>
      </c>
      <c r="L92" s="60">
        <v>11</v>
      </c>
      <c r="M92" s="59">
        <f t="shared" si="2"/>
        <v>0</v>
      </c>
      <c r="N92" s="59">
        <f t="shared" si="2"/>
        <v>0</v>
      </c>
      <c r="O92" s="59">
        <f t="shared" si="2"/>
        <v>0</v>
      </c>
      <c r="P92" s="59">
        <f t="shared" si="2"/>
        <v>0</v>
      </c>
      <c r="Q92" s="70">
        <f t="shared" si="2"/>
        <v>0</v>
      </c>
      <c r="R92" s="60"/>
    </row>
    <row r="93" spans="1:18" ht="12.75" customHeight="1">
      <c r="A93" s="48">
        <v>90</v>
      </c>
      <c r="B93" s="53" t="s">
        <v>105</v>
      </c>
      <c r="C93" s="138">
        <v>10.199999999999999</v>
      </c>
      <c r="D93" s="138">
        <v>10.88</v>
      </c>
      <c r="E93" s="138">
        <v>11.88</v>
      </c>
      <c r="F93" s="138">
        <v>10.38</v>
      </c>
      <c r="G93" s="138">
        <v>10.38</v>
      </c>
      <c r="H93" s="58">
        <v>10.83</v>
      </c>
      <c r="I93" s="59">
        <v>11.51</v>
      </c>
      <c r="J93" s="59">
        <v>12.51</v>
      </c>
      <c r="K93" s="59">
        <v>11.01</v>
      </c>
      <c r="L93" s="60">
        <v>11.01</v>
      </c>
      <c r="M93" s="59">
        <f t="shared" si="2"/>
        <v>-0.63000000000000078</v>
      </c>
      <c r="N93" s="59">
        <f t="shared" si="2"/>
        <v>-0.62999999999999901</v>
      </c>
      <c r="O93" s="59">
        <f t="shared" si="2"/>
        <v>-0.62999999999999901</v>
      </c>
      <c r="P93" s="59">
        <f t="shared" si="2"/>
        <v>-0.62999999999999901</v>
      </c>
      <c r="Q93" s="70">
        <f t="shared" si="2"/>
        <v>-0.62999999999999901</v>
      </c>
      <c r="R93" s="60"/>
    </row>
    <row r="94" spans="1:18" ht="12.75" customHeight="1">
      <c r="A94" s="48">
        <v>91</v>
      </c>
      <c r="B94" s="53" t="s">
        <v>106</v>
      </c>
      <c r="C94" s="138">
        <v>11.47</v>
      </c>
      <c r="D94" s="138">
        <v>11.97</v>
      </c>
      <c r="E94" s="138">
        <v>12.47</v>
      </c>
      <c r="F94" s="138">
        <v>11.47</v>
      </c>
      <c r="G94" s="138">
        <v>11.97</v>
      </c>
      <c r="H94" s="58">
        <v>11.46</v>
      </c>
      <c r="I94" s="59">
        <v>11.96</v>
      </c>
      <c r="J94" s="59">
        <v>12.46</v>
      </c>
      <c r="K94" s="59">
        <v>11.46</v>
      </c>
      <c r="L94" s="60">
        <v>11.96</v>
      </c>
      <c r="M94" s="59">
        <f t="shared" si="2"/>
        <v>9.9999999999997868E-3</v>
      </c>
      <c r="N94" s="59">
        <f t="shared" si="2"/>
        <v>9.9999999999997868E-3</v>
      </c>
      <c r="O94" s="59">
        <f t="shared" si="2"/>
        <v>9.9999999999997868E-3</v>
      </c>
      <c r="P94" s="59">
        <f t="shared" si="2"/>
        <v>9.9999999999997868E-3</v>
      </c>
      <c r="Q94" s="70">
        <f t="shared" si="2"/>
        <v>9.9999999999997868E-3</v>
      </c>
      <c r="R94" s="60"/>
    </row>
    <row r="95" spans="1:18" ht="12.75" customHeight="1">
      <c r="A95" s="48">
        <v>92</v>
      </c>
      <c r="B95" s="53" t="s">
        <v>107</v>
      </c>
      <c r="C95" s="138">
        <v>10.88</v>
      </c>
      <c r="D95" s="138">
        <v>10.88</v>
      </c>
      <c r="E95" s="138">
        <v>11.88</v>
      </c>
      <c r="F95" s="138">
        <v>10.88</v>
      </c>
      <c r="G95" s="138">
        <v>10.88</v>
      </c>
      <c r="H95" s="59">
        <v>10.8</v>
      </c>
      <c r="I95" s="59">
        <v>10.8</v>
      </c>
      <c r="J95" s="59">
        <v>11.8</v>
      </c>
      <c r="K95" s="59">
        <v>10.8</v>
      </c>
      <c r="L95" s="59">
        <v>10.8</v>
      </c>
      <c r="M95" s="59">
        <f t="shared" si="2"/>
        <v>8.0000000000000071E-2</v>
      </c>
      <c r="N95" s="59">
        <f t="shared" si="2"/>
        <v>8.0000000000000071E-2</v>
      </c>
      <c r="O95" s="59">
        <f t="shared" si="2"/>
        <v>8.0000000000000071E-2</v>
      </c>
      <c r="P95" s="59">
        <f t="shared" si="2"/>
        <v>8.0000000000000071E-2</v>
      </c>
      <c r="Q95" s="59">
        <f t="shared" si="2"/>
        <v>8.0000000000000071E-2</v>
      </c>
      <c r="R95" s="60"/>
    </row>
    <row r="96" spans="1:18" ht="12.75" customHeight="1">
      <c r="A96" s="48">
        <v>93</v>
      </c>
      <c r="B96" s="53" t="s">
        <v>108</v>
      </c>
      <c r="C96" s="138">
        <v>0</v>
      </c>
      <c r="D96" s="138">
        <v>12.99</v>
      </c>
      <c r="E96" s="138">
        <v>17.079999999999998</v>
      </c>
      <c r="F96" s="138">
        <v>0</v>
      </c>
      <c r="G96" s="138">
        <v>13.75</v>
      </c>
      <c r="H96" s="59">
        <v>0</v>
      </c>
      <c r="I96" s="59">
        <v>12.99</v>
      </c>
      <c r="J96" s="59">
        <v>17.079999999999998</v>
      </c>
      <c r="K96" s="59">
        <v>0</v>
      </c>
      <c r="L96" s="59">
        <v>13.75</v>
      </c>
      <c r="M96" s="59">
        <f t="shared" si="2"/>
        <v>0</v>
      </c>
      <c r="N96" s="59">
        <f t="shared" si="2"/>
        <v>0</v>
      </c>
      <c r="O96" s="59">
        <f t="shared" si="2"/>
        <v>0</v>
      </c>
      <c r="P96" s="59">
        <f t="shared" si="2"/>
        <v>0</v>
      </c>
      <c r="Q96" s="59">
        <f t="shared" si="2"/>
        <v>0</v>
      </c>
      <c r="R96" s="60"/>
    </row>
    <row r="97" spans="1:18" ht="12.75" customHeight="1">
      <c r="A97" s="48">
        <v>94</v>
      </c>
      <c r="B97" s="53" t="s">
        <v>109</v>
      </c>
      <c r="C97" s="138">
        <v>11.65</v>
      </c>
      <c r="D97" s="138">
        <v>12.58</v>
      </c>
      <c r="E97" s="138">
        <v>0</v>
      </c>
      <c r="F97" s="138">
        <v>12.4</v>
      </c>
      <c r="G97" s="138">
        <v>13.9</v>
      </c>
      <c r="H97" s="59">
        <v>11.53</v>
      </c>
      <c r="I97" s="59">
        <v>12.46</v>
      </c>
      <c r="J97" s="59">
        <v>0</v>
      </c>
      <c r="K97" s="59">
        <v>12.28</v>
      </c>
      <c r="L97" s="59">
        <v>13.78</v>
      </c>
      <c r="M97" s="59">
        <f t="shared" si="2"/>
        <v>0.12000000000000099</v>
      </c>
      <c r="N97" s="59">
        <f t="shared" si="2"/>
        <v>0.11999999999999922</v>
      </c>
      <c r="O97" s="59">
        <f t="shared" si="2"/>
        <v>0</v>
      </c>
      <c r="P97" s="59">
        <f t="shared" si="2"/>
        <v>0.12000000000000099</v>
      </c>
      <c r="Q97" s="59">
        <f t="shared" si="2"/>
        <v>0.12000000000000099</v>
      </c>
      <c r="R97" s="60"/>
    </row>
    <row r="98" spans="1:18" ht="12.75" customHeight="1">
      <c r="A98" s="48">
        <v>95</v>
      </c>
      <c r="B98" s="53" t="s">
        <v>110</v>
      </c>
      <c r="C98" s="138">
        <v>12.29</v>
      </c>
      <c r="D98" s="138">
        <v>12.29</v>
      </c>
      <c r="E98" s="138">
        <v>12.29</v>
      </c>
      <c r="F98" s="138">
        <v>12.29</v>
      </c>
      <c r="G98" s="138">
        <v>12.29</v>
      </c>
      <c r="H98" s="59">
        <v>12.42</v>
      </c>
      <c r="I98" s="59">
        <v>12.42</v>
      </c>
      <c r="J98" s="59">
        <v>12.42</v>
      </c>
      <c r="K98" s="59">
        <v>12.42</v>
      </c>
      <c r="L98" s="59">
        <v>12.42</v>
      </c>
      <c r="M98" s="59">
        <f t="shared" si="2"/>
        <v>-0.13000000000000078</v>
      </c>
      <c r="N98" s="59">
        <f t="shared" si="2"/>
        <v>-0.13000000000000078</v>
      </c>
      <c r="O98" s="59">
        <f t="shared" si="2"/>
        <v>-0.13000000000000078</v>
      </c>
      <c r="P98" s="59">
        <f t="shared" si="2"/>
        <v>-0.13000000000000078</v>
      </c>
      <c r="Q98" s="59">
        <f t="shared" si="2"/>
        <v>-0.13000000000000078</v>
      </c>
      <c r="R98" s="60"/>
    </row>
    <row r="99" spans="1:18" ht="12.75" customHeight="1">
      <c r="A99" s="48">
        <v>96</v>
      </c>
      <c r="B99" s="53" t="s">
        <v>111</v>
      </c>
      <c r="C99" s="138">
        <v>11.45</v>
      </c>
      <c r="D99" s="138">
        <v>11.95</v>
      </c>
      <c r="E99" s="138">
        <v>13.95</v>
      </c>
      <c r="F99" s="138">
        <v>11.45</v>
      </c>
      <c r="G99" s="138">
        <v>11.45</v>
      </c>
      <c r="H99" s="59">
        <v>11.95</v>
      </c>
      <c r="I99" s="59">
        <v>12.45</v>
      </c>
      <c r="J99" s="59">
        <v>14.45</v>
      </c>
      <c r="K99" s="59">
        <v>11.95</v>
      </c>
      <c r="L99" s="59">
        <v>11.95</v>
      </c>
      <c r="M99" s="59">
        <f t="shared" si="2"/>
        <v>-0.5</v>
      </c>
      <c r="N99" s="59">
        <f t="shared" si="2"/>
        <v>-0.5</v>
      </c>
      <c r="O99" s="59">
        <f t="shared" si="2"/>
        <v>-0.5</v>
      </c>
      <c r="P99" s="59">
        <f t="shared" si="2"/>
        <v>-0.5</v>
      </c>
      <c r="Q99" s="59">
        <f t="shared" si="2"/>
        <v>-0.5</v>
      </c>
      <c r="R99" s="60"/>
    </row>
    <row r="100" spans="1:18" ht="12.75" customHeight="1">
      <c r="A100" s="48">
        <v>97</v>
      </c>
      <c r="B100" s="53" t="s">
        <v>112</v>
      </c>
      <c r="C100" s="159">
        <v>10.02</v>
      </c>
      <c r="D100" s="159">
        <v>9.9</v>
      </c>
      <c r="E100" s="159">
        <v>0</v>
      </c>
      <c r="F100" s="160">
        <v>9.9</v>
      </c>
      <c r="G100" s="159">
        <v>0</v>
      </c>
      <c r="H100" s="84"/>
      <c r="I100" s="84"/>
      <c r="J100" s="84"/>
      <c r="K100" s="100">
        <v>0</v>
      </c>
      <c r="L100" s="59">
        <v>0</v>
      </c>
      <c r="M100" s="59">
        <f t="shared" si="2"/>
        <v>10.02</v>
      </c>
      <c r="N100" s="59">
        <f t="shared" si="2"/>
        <v>9.9</v>
      </c>
      <c r="O100" s="59">
        <f t="shared" si="2"/>
        <v>0</v>
      </c>
      <c r="P100" s="59">
        <f t="shared" si="2"/>
        <v>9.9</v>
      </c>
      <c r="Q100" s="59">
        <f t="shared" si="2"/>
        <v>0</v>
      </c>
      <c r="R100" s="60"/>
    </row>
    <row r="101" spans="1:18" ht="12.75" customHeight="1" thickBot="1">
      <c r="A101" s="129">
        <v>98</v>
      </c>
      <c r="B101" s="65" t="s">
        <v>113</v>
      </c>
      <c r="C101" s="140">
        <v>0</v>
      </c>
      <c r="D101" s="140">
        <v>11</v>
      </c>
      <c r="E101" s="140">
        <v>0</v>
      </c>
      <c r="F101" s="140">
        <v>11.5</v>
      </c>
      <c r="G101" s="140">
        <v>12</v>
      </c>
      <c r="H101" s="67">
        <v>0</v>
      </c>
      <c r="I101" s="67">
        <v>11</v>
      </c>
      <c r="J101" s="67">
        <v>0</v>
      </c>
      <c r="K101" s="67">
        <v>12</v>
      </c>
      <c r="L101" s="67">
        <v>12.5</v>
      </c>
      <c r="M101" s="67">
        <f t="shared" si="2"/>
        <v>0</v>
      </c>
      <c r="N101" s="67">
        <f t="shared" si="2"/>
        <v>0</v>
      </c>
      <c r="O101" s="67">
        <f t="shared" si="2"/>
        <v>0</v>
      </c>
      <c r="P101" s="67">
        <f t="shared" si="2"/>
        <v>-0.5</v>
      </c>
      <c r="Q101" s="67">
        <f t="shared" si="2"/>
        <v>-0.5</v>
      </c>
      <c r="R101" s="68"/>
    </row>
    <row r="102" spans="1:18" ht="12.75" customHeight="1">
      <c r="C102" s="136"/>
      <c r="D102" s="136"/>
      <c r="E102" s="136"/>
      <c r="F102" s="136"/>
      <c r="G102" s="136"/>
      <c r="H102" s="103"/>
      <c r="I102" s="103"/>
      <c r="J102" s="103"/>
      <c r="K102" s="103"/>
      <c r="L102" s="103"/>
      <c r="M102" s="103"/>
      <c r="N102" s="103"/>
      <c r="O102" s="103"/>
      <c r="P102" s="103"/>
      <c r="Q102" s="103"/>
      <c r="R102" s="103"/>
    </row>
    <row r="103" spans="1:18" ht="12.75" customHeight="1">
      <c r="C103" s="136"/>
      <c r="D103" s="136"/>
      <c r="E103" s="136"/>
      <c r="F103" s="136"/>
      <c r="G103" s="136"/>
      <c r="H103" s="103"/>
      <c r="I103" s="103"/>
      <c r="J103" s="103"/>
      <c r="K103" s="103"/>
      <c r="L103" s="103"/>
      <c r="M103" s="103"/>
      <c r="N103" s="103"/>
      <c r="O103" s="103"/>
      <c r="P103" s="103"/>
      <c r="Q103" s="103"/>
      <c r="R103" s="103"/>
    </row>
    <row r="104" spans="1:18" ht="12.75" customHeight="1">
      <c r="H104" s="104"/>
      <c r="I104" s="104"/>
      <c r="J104" s="104"/>
      <c r="K104" s="104"/>
      <c r="L104" s="104"/>
      <c r="M104" s="104"/>
      <c r="N104" s="104"/>
      <c r="O104" s="104"/>
      <c r="P104" s="104"/>
      <c r="Q104" s="104"/>
      <c r="R104" s="104"/>
    </row>
  </sheetData>
  <mergeCells count="4">
    <mergeCell ref="A1:G1"/>
    <mergeCell ref="C2:G2"/>
    <mergeCell ref="H2:L2"/>
    <mergeCell ref="M2:Q2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2"/>
  <sheetViews>
    <sheetView topLeftCell="A88" zoomScale="120" zoomScaleNormal="120" zoomScaleSheetLayoutView="130" workbookViewId="0">
      <selection activeCell="V14" sqref="V14"/>
    </sheetView>
  </sheetViews>
  <sheetFormatPr defaultColWidth="9.09765625" defaultRowHeight="12.75" customHeight="1"/>
  <cols>
    <col min="1" max="1" width="6.09765625" style="87" customWidth="1"/>
    <col min="2" max="2" width="52.69921875" style="88" customWidth="1"/>
    <col min="3" max="3" width="10.3984375" style="137" customWidth="1"/>
    <col min="4" max="4" width="9" style="137" customWidth="1"/>
    <col min="5" max="5" width="8.09765625" style="137" customWidth="1"/>
    <col min="6" max="6" width="9.09765625" style="137" customWidth="1"/>
    <col min="7" max="7" width="9" style="137" customWidth="1"/>
    <col min="8" max="8" width="12" style="88" hidden="1" customWidth="1"/>
    <col min="9" max="9" width="9.09765625" style="88" hidden="1" customWidth="1"/>
    <col min="10" max="10" width="8.8984375" style="88" hidden="1" customWidth="1"/>
    <col min="11" max="11" width="8.3984375" style="88" hidden="1" customWidth="1"/>
    <col min="12" max="12" width="10.3984375" style="88" hidden="1" customWidth="1"/>
    <col min="13" max="13" width="12" style="88" hidden="1" customWidth="1"/>
    <col min="14" max="14" width="9.09765625" style="88" hidden="1" customWidth="1"/>
    <col min="15" max="15" width="8.8984375" style="88" hidden="1" customWidth="1"/>
    <col min="16" max="16" width="8.3984375" style="88" hidden="1" customWidth="1"/>
    <col min="17" max="17" width="10.3984375" style="88" hidden="1" customWidth="1"/>
    <col min="18" max="18" width="84.3984375" style="88" hidden="1" customWidth="1"/>
    <col min="19" max="16384" width="9.09765625" style="86"/>
  </cols>
  <sheetData>
    <row r="1" spans="1:18" ht="12.75" customHeight="1">
      <c r="A1" s="490" t="s">
        <v>147</v>
      </c>
      <c r="B1" s="490"/>
      <c r="C1" s="490"/>
      <c r="D1" s="490"/>
      <c r="E1" s="490"/>
      <c r="F1" s="490"/>
      <c r="G1" s="490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</row>
    <row r="2" spans="1:18" ht="12.75" customHeight="1" thickBot="1">
      <c r="C2" s="491" t="s">
        <v>148</v>
      </c>
      <c r="D2" s="492"/>
      <c r="E2" s="492"/>
      <c r="F2" s="492"/>
      <c r="G2" s="492"/>
      <c r="H2" s="493" t="s">
        <v>136</v>
      </c>
      <c r="I2" s="494"/>
      <c r="J2" s="494"/>
      <c r="K2" s="494"/>
      <c r="L2" s="494"/>
      <c r="M2" s="493" t="s">
        <v>139</v>
      </c>
      <c r="N2" s="494"/>
      <c r="O2" s="494"/>
      <c r="P2" s="494"/>
      <c r="Q2" s="494"/>
      <c r="R2" s="89"/>
    </row>
    <row r="3" spans="1:18" ht="25.5" customHeight="1">
      <c r="A3" s="90" t="s">
        <v>1</v>
      </c>
      <c r="B3" s="91" t="s">
        <v>4</v>
      </c>
      <c r="C3" s="135" t="s">
        <v>5</v>
      </c>
      <c r="D3" s="135" t="s">
        <v>6</v>
      </c>
      <c r="E3" s="135" t="s">
        <v>7</v>
      </c>
      <c r="F3" s="135" t="s">
        <v>8</v>
      </c>
      <c r="G3" s="135" t="s">
        <v>9</v>
      </c>
      <c r="H3" s="93" t="s">
        <v>5</v>
      </c>
      <c r="I3" s="91" t="s">
        <v>6</v>
      </c>
      <c r="J3" s="91" t="s">
        <v>7</v>
      </c>
      <c r="K3" s="91" t="s">
        <v>8</v>
      </c>
      <c r="L3" s="94" t="s">
        <v>9</v>
      </c>
      <c r="M3" s="91" t="s">
        <v>5</v>
      </c>
      <c r="N3" s="91" t="s">
        <v>6</v>
      </c>
      <c r="O3" s="91" t="s">
        <v>7</v>
      </c>
      <c r="P3" s="91" t="s">
        <v>8</v>
      </c>
      <c r="Q3" s="95" t="s">
        <v>9</v>
      </c>
      <c r="R3" s="94" t="s">
        <v>142</v>
      </c>
    </row>
    <row r="4" spans="1:18" ht="12.75" customHeight="1">
      <c r="A4" s="48">
        <v>1</v>
      </c>
      <c r="B4" s="130" t="s">
        <v>12</v>
      </c>
      <c r="C4" s="138">
        <v>9.9499999999999993</v>
      </c>
      <c r="D4" s="138">
        <v>9.9</v>
      </c>
      <c r="E4" s="138">
        <v>17.25</v>
      </c>
      <c r="F4" s="138">
        <v>9.9</v>
      </c>
      <c r="G4" s="138">
        <v>12</v>
      </c>
      <c r="H4" s="58">
        <v>9.9499999999999993</v>
      </c>
      <c r="I4" s="59">
        <v>9.9499999999999993</v>
      </c>
      <c r="J4" s="59">
        <v>17.5</v>
      </c>
      <c r="K4" s="59">
        <v>9.98</v>
      </c>
      <c r="L4" s="60">
        <v>12.5</v>
      </c>
      <c r="M4" s="59">
        <f t="shared" ref="M4:Q35" si="0">C4-H4</f>
        <v>0</v>
      </c>
      <c r="N4" s="59">
        <f t="shared" si="0"/>
        <v>-4.9999999999998934E-2</v>
      </c>
      <c r="O4" s="59">
        <f t="shared" si="0"/>
        <v>-0.25</v>
      </c>
      <c r="P4" s="59">
        <f t="shared" si="0"/>
        <v>-8.0000000000000071E-2</v>
      </c>
      <c r="Q4" s="70">
        <f t="shared" si="0"/>
        <v>-0.5</v>
      </c>
      <c r="R4" s="60"/>
    </row>
    <row r="5" spans="1:18" ht="12.75" customHeight="1">
      <c r="A5" s="48">
        <v>2</v>
      </c>
      <c r="B5" s="130" t="s">
        <v>13</v>
      </c>
      <c r="C5" s="138">
        <v>9.9499999999999993</v>
      </c>
      <c r="D5" s="138">
        <v>9.9499999999999993</v>
      </c>
      <c r="E5" s="138">
        <v>17.75</v>
      </c>
      <c r="F5" s="138">
        <v>10.25</v>
      </c>
      <c r="G5" s="138">
        <v>12</v>
      </c>
      <c r="H5" s="58">
        <v>9.9499999999999993</v>
      </c>
      <c r="I5" s="59">
        <v>9.9499999999999993</v>
      </c>
      <c r="J5" s="59">
        <v>17.75</v>
      </c>
      <c r="K5" s="59">
        <v>10.25</v>
      </c>
      <c r="L5" s="60">
        <v>12</v>
      </c>
      <c r="M5" s="59">
        <f t="shared" si="0"/>
        <v>0</v>
      </c>
      <c r="N5" s="59">
        <f t="shared" si="0"/>
        <v>0</v>
      </c>
      <c r="O5" s="59">
        <f t="shared" si="0"/>
        <v>0</v>
      </c>
      <c r="P5" s="59">
        <f t="shared" si="0"/>
        <v>0</v>
      </c>
      <c r="Q5" s="70">
        <f t="shared" si="0"/>
        <v>0</v>
      </c>
      <c r="R5" s="60"/>
    </row>
    <row r="6" spans="1:18" ht="12.75" customHeight="1">
      <c r="A6" s="48">
        <v>3</v>
      </c>
      <c r="B6" s="130" t="s">
        <v>14</v>
      </c>
      <c r="C6" s="138">
        <v>9.9499999999999993</v>
      </c>
      <c r="D6" s="138">
        <v>9.9499999999999993</v>
      </c>
      <c r="E6" s="138">
        <v>0</v>
      </c>
      <c r="F6" s="138">
        <v>10.5</v>
      </c>
      <c r="G6" s="138">
        <v>12.5</v>
      </c>
      <c r="H6" s="58">
        <v>9.9499999999999993</v>
      </c>
      <c r="I6" s="59">
        <v>9.9499999999999993</v>
      </c>
      <c r="J6" s="59">
        <v>0</v>
      </c>
      <c r="K6" s="59">
        <v>10.5</v>
      </c>
      <c r="L6" s="60">
        <v>12.5</v>
      </c>
      <c r="M6" s="59">
        <f t="shared" si="0"/>
        <v>0</v>
      </c>
      <c r="N6" s="59">
        <f t="shared" si="0"/>
        <v>0</v>
      </c>
      <c r="O6" s="59">
        <f t="shared" si="0"/>
        <v>0</v>
      </c>
      <c r="P6" s="59">
        <f t="shared" si="0"/>
        <v>0</v>
      </c>
      <c r="Q6" s="70">
        <f t="shared" si="0"/>
        <v>0</v>
      </c>
      <c r="R6" s="60"/>
    </row>
    <row r="7" spans="1:18" ht="12.75" customHeight="1">
      <c r="A7" s="48">
        <v>4</v>
      </c>
      <c r="B7" s="130" t="s">
        <v>15</v>
      </c>
      <c r="C7" s="138">
        <v>10</v>
      </c>
      <c r="D7" s="138">
        <v>10.5</v>
      </c>
      <c r="E7" s="138">
        <v>17</v>
      </c>
      <c r="F7" s="138">
        <v>10.25</v>
      </c>
      <c r="G7" s="138">
        <v>12</v>
      </c>
      <c r="H7" s="58">
        <v>10</v>
      </c>
      <c r="I7" s="59">
        <v>10.5</v>
      </c>
      <c r="J7" s="59">
        <v>17</v>
      </c>
      <c r="K7" s="59">
        <v>10.25</v>
      </c>
      <c r="L7" s="60">
        <v>12</v>
      </c>
      <c r="M7" s="59">
        <f t="shared" si="0"/>
        <v>0</v>
      </c>
      <c r="N7" s="59">
        <f t="shared" si="0"/>
        <v>0</v>
      </c>
      <c r="O7" s="59">
        <f t="shared" si="0"/>
        <v>0</v>
      </c>
      <c r="P7" s="59">
        <f t="shared" si="0"/>
        <v>0</v>
      </c>
      <c r="Q7" s="70">
        <f t="shared" si="0"/>
        <v>0</v>
      </c>
      <c r="R7" s="60"/>
    </row>
    <row r="8" spans="1:18" ht="12.75" customHeight="1">
      <c r="A8" s="48">
        <v>5</v>
      </c>
      <c r="B8" s="130" t="s">
        <v>16</v>
      </c>
      <c r="C8" s="138">
        <v>10</v>
      </c>
      <c r="D8" s="138">
        <v>10.25</v>
      </c>
      <c r="E8" s="138">
        <v>0</v>
      </c>
      <c r="F8" s="138">
        <v>10.25</v>
      </c>
      <c r="G8" s="138">
        <v>10.25</v>
      </c>
      <c r="H8" s="98"/>
      <c r="I8" s="98"/>
      <c r="J8" s="99"/>
      <c r="K8" s="97">
        <v>10.25</v>
      </c>
      <c r="L8" s="60">
        <v>10.25</v>
      </c>
      <c r="M8" s="59">
        <f t="shared" si="0"/>
        <v>10</v>
      </c>
      <c r="N8" s="59">
        <f t="shared" si="0"/>
        <v>10.25</v>
      </c>
      <c r="O8" s="59">
        <f t="shared" si="0"/>
        <v>0</v>
      </c>
      <c r="P8" s="59">
        <f t="shared" si="0"/>
        <v>0</v>
      </c>
      <c r="Q8" s="70">
        <f t="shared" si="0"/>
        <v>0</v>
      </c>
      <c r="R8" s="75"/>
    </row>
    <row r="9" spans="1:18" ht="12.75" customHeight="1">
      <c r="A9" s="48">
        <v>6</v>
      </c>
      <c r="B9" s="130" t="s">
        <v>17</v>
      </c>
      <c r="C9" s="138">
        <v>9.75</v>
      </c>
      <c r="D9" s="138">
        <v>9.9</v>
      </c>
      <c r="E9" s="138">
        <v>0</v>
      </c>
      <c r="F9" s="138">
        <v>9.9</v>
      </c>
      <c r="G9" s="138">
        <v>8.61</v>
      </c>
      <c r="H9" s="58">
        <v>9.75</v>
      </c>
      <c r="I9" s="59">
        <v>9.9</v>
      </c>
      <c r="J9" s="59">
        <v>0</v>
      </c>
      <c r="K9" s="59">
        <v>9.9</v>
      </c>
      <c r="L9" s="60">
        <v>8.98</v>
      </c>
      <c r="M9" s="59">
        <f t="shared" si="0"/>
        <v>0</v>
      </c>
      <c r="N9" s="59">
        <f t="shared" si="0"/>
        <v>0</v>
      </c>
      <c r="O9" s="59">
        <f t="shared" si="0"/>
        <v>0</v>
      </c>
      <c r="P9" s="59">
        <f t="shared" si="0"/>
        <v>0</v>
      </c>
      <c r="Q9" s="70">
        <f t="shared" si="0"/>
        <v>-0.37000000000000099</v>
      </c>
      <c r="R9" s="60"/>
    </row>
    <row r="10" spans="1:18" ht="14.25" customHeight="1">
      <c r="A10" s="48">
        <v>7</v>
      </c>
      <c r="B10" s="130" t="s">
        <v>156</v>
      </c>
      <c r="C10" s="96">
        <v>9.75</v>
      </c>
      <c r="D10" s="96">
        <v>10.75</v>
      </c>
      <c r="E10" s="96">
        <v>18.3</v>
      </c>
      <c r="F10" s="96">
        <v>9.75</v>
      </c>
      <c r="G10" s="96">
        <v>10</v>
      </c>
      <c r="H10" s="58">
        <v>9.75</v>
      </c>
      <c r="I10" s="59">
        <v>10.75</v>
      </c>
      <c r="J10" s="59">
        <v>18.3</v>
      </c>
      <c r="K10" s="59">
        <v>9.75</v>
      </c>
      <c r="L10" s="60">
        <v>10</v>
      </c>
      <c r="M10" s="59">
        <f t="shared" si="0"/>
        <v>0</v>
      </c>
      <c r="N10" s="59">
        <f t="shared" si="0"/>
        <v>0</v>
      </c>
      <c r="O10" s="59">
        <f t="shared" si="0"/>
        <v>0</v>
      </c>
      <c r="P10" s="59">
        <f t="shared" si="0"/>
        <v>0</v>
      </c>
      <c r="Q10" s="70">
        <f t="shared" si="0"/>
        <v>0</v>
      </c>
      <c r="R10" s="145"/>
    </row>
    <row r="11" spans="1:18" ht="12.75" customHeight="1">
      <c r="A11" s="48">
        <v>8</v>
      </c>
      <c r="B11" s="130" t="s">
        <v>150</v>
      </c>
      <c r="C11" s="138">
        <v>10.65</v>
      </c>
      <c r="D11" s="138">
        <v>10.68</v>
      </c>
      <c r="E11" s="138">
        <v>17.93</v>
      </c>
      <c r="F11" s="138">
        <v>10.62</v>
      </c>
      <c r="G11" s="138">
        <v>10.62</v>
      </c>
      <c r="H11" s="58">
        <v>10.65</v>
      </c>
      <c r="I11" s="59">
        <v>10.73</v>
      </c>
      <c r="J11" s="59">
        <v>18</v>
      </c>
      <c r="K11" s="59">
        <v>10.67</v>
      </c>
      <c r="L11" s="60">
        <v>10.67</v>
      </c>
      <c r="M11" s="59">
        <f t="shared" si="0"/>
        <v>0</v>
      </c>
      <c r="N11" s="59">
        <f t="shared" si="0"/>
        <v>-5.0000000000000711E-2</v>
      </c>
      <c r="O11" s="59">
        <f t="shared" si="0"/>
        <v>-7.0000000000000284E-2</v>
      </c>
      <c r="P11" s="59">
        <f t="shared" si="0"/>
        <v>-5.0000000000000711E-2</v>
      </c>
      <c r="Q11" s="70">
        <f t="shared" si="0"/>
        <v>-5.0000000000000711E-2</v>
      </c>
      <c r="R11" s="60"/>
    </row>
    <row r="12" spans="1:18" ht="12.75" customHeight="1">
      <c r="A12" s="48">
        <v>9</v>
      </c>
      <c r="B12" s="130" t="s">
        <v>20</v>
      </c>
      <c r="C12" s="138">
        <v>9.5</v>
      </c>
      <c r="D12" s="138">
        <v>10.3</v>
      </c>
      <c r="E12" s="138">
        <v>0</v>
      </c>
      <c r="F12" s="138">
        <v>9.6999999999999993</v>
      </c>
      <c r="G12" s="138">
        <v>10.15</v>
      </c>
      <c r="H12" s="58">
        <v>9.6</v>
      </c>
      <c r="I12" s="59">
        <v>10.4</v>
      </c>
      <c r="J12" s="59">
        <v>0</v>
      </c>
      <c r="K12" s="59">
        <v>9.9</v>
      </c>
      <c r="L12" s="60">
        <v>10.25</v>
      </c>
      <c r="M12" s="59">
        <f t="shared" si="0"/>
        <v>-9.9999999999999645E-2</v>
      </c>
      <c r="N12" s="59">
        <f t="shared" si="0"/>
        <v>-9.9999999999999645E-2</v>
      </c>
      <c r="O12" s="59">
        <f t="shared" si="0"/>
        <v>0</v>
      </c>
      <c r="P12" s="59">
        <f t="shared" si="0"/>
        <v>-0.20000000000000107</v>
      </c>
      <c r="Q12" s="70">
        <f t="shared" si="0"/>
        <v>-9.9999999999999645E-2</v>
      </c>
      <c r="R12" s="60"/>
    </row>
    <row r="13" spans="1:18" ht="12.75" customHeight="1">
      <c r="A13" s="48">
        <v>10</v>
      </c>
      <c r="B13" s="130" t="s">
        <v>21</v>
      </c>
      <c r="C13" s="138">
        <v>10.5</v>
      </c>
      <c r="D13" s="138">
        <v>11</v>
      </c>
      <c r="E13" s="138">
        <v>0</v>
      </c>
      <c r="F13" s="138">
        <v>10.5</v>
      </c>
      <c r="G13" s="138">
        <v>0</v>
      </c>
      <c r="H13" s="58">
        <v>10.5</v>
      </c>
      <c r="I13" s="59">
        <v>11</v>
      </c>
      <c r="J13" s="59">
        <v>0</v>
      </c>
      <c r="K13" s="59">
        <v>10.5</v>
      </c>
      <c r="L13" s="60">
        <v>0</v>
      </c>
      <c r="M13" s="59">
        <f t="shared" si="0"/>
        <v>0</v>
      </c>
      <c r="N13" s="59">
        <f t="shared" si="0"/>
        <v>0</v>
      </c>
      <c r="O13" s="59">
        <f t="shared" si="0"/>
        <v>0</v>
      </c>
      <c r="P13" s="59">
        <f t="shared" si="0"/>
        <v>0</v>
      </c>
      <c r="Q13" s="70">
        <f t="shared" si="0"/>
        <v>0</v>
      </c>
      <c r="R13" s="60"/>
    </row>
    <row r="14" spans="1:18" ht="12.75" customHeight="1">
      <c r="A14" s="48">
        <v>11</v>
      </c>
      <c r="B14" s="130" t="s">
        <v>22</v>
      </c>
      <c r="C14" s="138">
        <v>10.5</v>
      </c>
      <c r="D14" s="138">
        <v>11.5</v>
      </c>
      <c r="E14" s="138">
        <v>0</v>
      </c>
      <c r="F14" s="138">
        <v>10.199999999999999</v>
      </c>
      <c r="G14" s="138">
        <v>10.75</v>
      </c>
      <c r="H14" s="58">
        <v>10.5</v>
      </c>
      <c r="I14" s="59">
        <v>11.5</v>
      </c>
      <c r="J14" s="59">
        <v>0</v>
      </c>
      <c r="K14" s="59">
        <v>10.199999999999999</v>
      </c>
      <c r="L14" s="60">
        <v>10.75</v>
      </c>
      <c r="M14" s="59">
        <f t="shared" si="0"/>
        <v>0</v>
      </c>
      <c r="N14" s="59">
        <f t="shared" si="0"/>
        <v>0</v>
      </c>
      <c r="O14" s="59">
        <f t="shared" si="0"/>
        <v>0</v>
      </c>
      <c r="P14" s="59">
        <f t="shared" si="0"/>
        <v>0</v>
      </c>
      <c r="Q14" s="70">
        <f t="shared" si="0"/>
        <v>0</v>
      </c>
      <c r="R14" s="60"/>
    </row>
    <row r="15" spans="1:18" ht="12.75" customHeight="1">
      <c r="A15" s="48">
        <v>12</v>
      </c>
      <c r="B15" s="130" t="s">
        <v>23</v>
      </c>
      <c r="C15" s="138">
        <v>8</v>
      </c>
      <c r="D15" s="138">
        <v>8.25</v>
      </c>
      <c r="E15" s="138">
        <v>0</v>
      </c>
      <c r="F15" s="138">
        <v>0</v>
      </c>
      <c r="G15" s="138">
        <v>0</v>
      </c>
      <c r="H15" s="58">
        <v>8</v>
      </c>
      <c r="I15" s="59">
        <v>8.25</v>
      </c>
      <c r="J15" s="59">
        <v>0</v>
      </c>
      <c r="K15" s="59">
        <v>0</v>
      </c>
      <c r="L15" s="60">
        <v>0</v>
      </c>
      <c r="M15" s="59">
        <f t="shared" si="0"/>
        <v>0</v>
      </c>
      <c r="N15" s="59">
        <f t="shared" si="0"/>
        <v>0</v>
      </c>
      <c r="O15" s="59">
        <f t="shared" si="0"/>
        <v>0</v>
      </c>
      <c r="P15" s="59">
        <f t="shared" si="0"/>
        <v>0</v>
      </c>
      <c r="Q15" s="70">
        <f t="shared" si="0"/>
        <v>0</v>
      </c>
      <c r="R15" s="60"/>
    </row>
    <row r="16" spans="1:18" ht="12.75" customHeight="1">
      <c r="A16" s="48">
        <v>13</v>
      </c>
      <c r="B16" s="130" t="s">
        <v>24</v>
      </c>
      <c r="C16" s="138">
        <v>6.54</v>
      </c>
      <c r="D16" s="138">
        <v>0</v>
      </c>
      <c r="E16" s="138">
        <v>0</v>
      </c>
      <c r="F16" s="138">
        <v>0</v>
      </c>
      <c r="G16" s="138">
        <v>0</v>
      </c>
      <c r="H16" s="58">
        <v>7.4</v>
      </c>
      <c r="I16" s="59">
        <v>0</v>
      </c>
      <c r="J16" s="59">
        <v>0</v>
      </c>
      <c r="K16" s="59">
        <v>0</v>
      </c>
      <c r="L16" s="60">
        <v>0</v>
      </c>
      <c r="M16" s="59">
        <f t="shared" si="0"/>
        <v>-0.86000000000000032</v>
      </c>
      <c r="N16" s="59">
        <f t="shared" si="0"/>
        <v>0</v>
      </c>
      <c r="O16" s="59">
        <f t="shared" si="0"/>
        <v>0</v>
      </c>
      <c r="P16" s="59">
        <f t="shared" si="0"/>
        <v>0</v>
      </c>
      <c r="Q16" s="70">
        <f t="shared" si="0"/>
        <v>0</v>
      </c>
      <c r="R16" s="60"/>
    </row>
    <row r="17" spans="1:18" ht="12.75" customHeight="1">
      <c r="A17" s="48">
        <v>14</v>
      </c>
      <c r="B17" s="130" t="s">
        <v>25</v>
      </c>
      <c r="C17" s="138">
        <v>7.25</v>
      </c>
      <c r="D17" s="138">
        <v>0</v>
      </c>
      <c r="E17" s="138">
        <v>0</v>
      </c>
      <c r="F17" s="138">
        <v>0</v>
      </c>
      <c r="G17" s="138">
        <v>0</v>
      </c>
      <c r="H17" s="58">
        <v>8</v>
      </c>
      <c r="I17" s="59">
        <v>0</v>
      </c>
      <c r="J17" s="59">
        <v>0</v>
      </c>
      <c r="K17" s="59">
        <v>0</v>
      </c>
      <c r="L17" s="60">
        <v>0</v>
      </c>
      <c r="M17" s="59">
        <f t="shared" si="0"/>
        <v>-0.75</v>
      </c>
      <c r="N17" s="59">
        <f t="shared" si="0"/>
        <v>0</v>
      </c>
      <c r="O17" s="59">
        <f t="shared" si="0"/>
        <v>0</v>
      </c>
      <c r="P17" s="59">
        <f t="shared" si="0"/>
        <v>0</v>
      </c>
      <c r="Q17" s="70">
        <f t="shared" si="0"/>
        <v>0</v>
      </c>
      <c r="R17" s="60"/>
    </row>
    <row r="18" spans="1:18" ht="12.75" customHeight="1">
      <c r="A18" s="48">
        <v>15</v>
      </c>
      <c r="B18" s="130" t="s">
        <v>26</v>
      </c>
      <c r="C18" s="138">
        <v>10.1</v>
      </c>
      <c r="D18" s="138">
        <v>10.1</v>
      </c>
      <c r="E18" s="138">
        <v>0</v>
      </c>
      <c r="F18" s="138">
        <v>10.1</v>
      </c>
      <c r="G18" s="138">
        <v>10.1</v>
      </c>
      <c r="H18" s="58">
        <v>10.67</v>
      </c>
      <c r="I18" s="59">
        <v>10.67</v>
      </c>
      <c r="J18" s="59">
        <v>0</v>
      </c>
      <c r="K18" s="59">
        <v>10.67</v>
      </c>
      <c r="L18" s="60">
        <v>10.67</v>
      </c>
      <c r="M18" s="59">
        <f t="shared" si="0"/>
        <v>-0.57000000000000028</v>
      </c>
      <c r="N18" s="59">
        <f t="shared" si="0"/>
        <v>-0.57000000000000028</v>
      </c>
      <c r="O18" s="59">
        <f t="shared" si="0"/>
        <v>0</v>
      </c>
      <c r="P18" s="59">
        <f t="shared" si="0"/>
        <v>-0.57000000000000028</v>
      </c>
      <c r="Q18" s="70">
        <f t="shared" si="0"/>
        <v>-0.57000000000000028</v>
      </c>
      <c r="R18" s="60"/>
    </row>
    <row r="19" spans="1:18" ht="12.75" customHeight="1">
      <c r="A19" s="48">
        <v>16</v>
      </c>
      <c r="B19" s="130" t="s">
        <v>27</v>
      </c>
      <c r="C19" s="138">
        <v>13.44</v>
      </c>
      <c r="D19" s="138">
        <v>13.44</v>
      </c>
      <c r="E19" s="138">
        <v>17.78</v>
      </c>
      <c r="F19" s="138">
        <v>13.44</v>
      </c>
      <c r="G19" s="138">
        <v>13.44</v>
      </c>
      <c r="H19" s="58">
        <v>13.44</v>
      </c>
      <c r="I19" s="59">
        <v>13.44</v>
      </c>
      <c r="J19" s="59">
        <v>17.79</v>
      </c>
      <c r="K19" s="59">
        <v>13.44</v>
      </c>
      <c r="L19" s="60">
        <v>13.44</v>
      </c>
      <c r="M19" s="59">
        <f t="shared" si="0"/>
        <v>0</v>
      </c>
      <c r="N19" s="59">
        <f t="shared" si="0"/>
        <v>0</v>
      </c>
      <c r="O19" s="59">
        <f t="shared" si="0"/>
        <v>-9.9999999999980105E-3</v>
      </c>
      <c r="P19" s="59">
        <f t="shared" si="0"/>
        <v>0</v>
      </c>
      <c r="Q19" s="70">
        <f t="shared" si="0"/>
        <v>0</v>
      </c>
      <c r="R19" s="60"/>
    </row>
    <row r="20" spans="1:18" ht="12.75" customHeight="1">
      <c r="A20" s="48">
        <v>17</v>
      </c>
      <c r="B20" s="130" t="s">
        <v>28</v>
      </c>
      <c r="C20" s="138">
        <v>10.53</v>
      </c>
      <c r="D20" s="138">
        <v>0</v>
      </c>
      <c r="E20" s="138">
        <v>0</v>
      </c>
      <c r="F20" s="138">
        <v>0</v>
      </c>
      <c r="G20" s="138">
        <v>0</v>
      </c>
      <c r="H20" s="58">
        <v>10.69</v>
      </c>
      <c r="I20" s="59">
        <v>0</v>
      </c>
      <c r="J20" s="59">
        <v>0</v>
      </c>
      <c r="K20" s="59">
        <v>0</v>
      </c>
      <c r="L20" s="60">
        <v>0</v>
      </c>
      <c r="M20" s="59">
        <f t="shared" si="0"/>
        <v>-0.16000000000000014</v>
      </c>
      <c r="N20" s="59">
        <f t="shared" si="0"/>
        <v>0</v>
      </c>
      <c r="O20" s="59">
        <f t="shared" si="0"/>
        <v>0</v>
      </c>
      <c r="P20" s="59">
        <f t="shared" si="0"/>
        <v>0</v>
      </c>
      <c r="Q20" s="70">
        <f t="shared" si="0"/>
        <v>0</v>
      </c>
      <c r="R20" s="60"/>
    </row>
    <row r="21" spans="1:18" ht="12.75" customHeight="1">
      <c r="A21" s="48">
        <v>18</v>
      </c>
      <c r="B21" s="130" t="s">
        <v>30</v>
      </c>
      <c r="C21" s="138">
        <v>6.96</v>
      </c>
      <c r="D21" s="138">
        <v>0</v>
      </c>
      <c r="E21" s="138">
        <v>0</v>
      </c>
      <c r="F21" s="138">
        <v>0</v>
      </c>
      <c r="G21" s="138">
        <v>0</v>
      </c>
      <c r="H21" s="58">
        <v>8.14</v>
      </c>
      <c r="I21" s="59">
        <v>0</v>
      </c>
      <c r="J21" s="59">
        <v>0</v>
      </c>
      <c r="K21" s="59">
        <v>0</v>
      </c>
      <c r="L21" s="60">
        <v>0</v>
      </c>
      <c r="M21" s="59">
        <f t="shared" si="0"/>
        <v>-1.1800000000000006</v>
      </c>
      <c r="N21" s="59">
        <f t="shared" si="0"/>
        <v>0</v>
      </c>
      <c r="O21" s="59">
        <f t="shared" si="0"/>
        <v>0</v>
      </c>
      <c r="P21" s="59">
        <f t="shared" si="0"/>
        <v>0</v>
      </c>
      <c r="Q21" s="70">
        <f t="shared" si="0"/>
        <v>0</v>
      </c>
      <c r="R21" s="60"/>
    </row>
    <row r="22" spans="1:18" ht="12.75" customHeight="1">
      <c r="A22" s="48">
        <v>19</v>
      </c>
      <c r="B22" s="130" t="s">
        <v>32</v>
      </c>
      <c r="C22" s="138">
        <v>8.0299999999999994</v>
      </c>
      <c r="D22" s="138">
        <v>9.57</v>
      </c>
      <c r="E22" s="138">
        <v>0</v>
      </c>
      <c r="F22" s="138">
        <v>10.65</v>
      </c>
      <c r="G22" s="138">
        <v>0</v>
      </c>
      <c r="H22" s="58">
        <v>9.1999999999999993</v>
      </c>
      <c r="I22" s="59">
        <v>10.84</v>
      </c>
      <c r="J22" s="59">
        <v>0</v>
      </c>
      <c r="K22" s="59">
        <v>10.81</v>
      </c>
      <c r="L22" s="60">
        <v>0</v>
      </c>
      <c r="M22" s="59">
        <f t="shared" si="0"/>
        <v>-1.17</v>
      </c>
      <c r="N22" s="59">
        <f t="shared" si="0"/>
        <v>-1.2699999999999996</v>
      </c>
      <c r="O22" s="59">
        <f t="shared" si="0"/>
        <v>0</v>
      </c>
      <c r="P22" s="59">
        <f t="shared" si="0"/>
        <v>-0.16000000000000014</v>
      </c>
      <c r="Q22" s="70">
        <f t="shared" si="0"/>
        <v>0</v>
      </c>
      <c r="R22" s="60"/>
    </row>
    <row r="23" spans="1:18" ht="12.75" customHeight="1">
      <c r="A23" s="48">
        <v>20</v>
      </c>
      <c r="B23" s="130" t="s">
        <v>33</v>
      </c>
      <c r="C23" s="138">
        <v>8.18</v>
      </c>
      <c r="D23" s="138">
        <v>0</v>
      </c>
      <c r="E23" s="138">
        <v>0</v>
      </c>
      <c r="F23" s="138">
        <v>0</v>
      </c>
      <c r="G23" s="138">
        <v>0</v>
      </c>
      <c r="H23" s="58">
        <v>8.35</v>
      </c>
      <c r="I23" s="59">
        <v>0</v>
      </c>
      <c r="J23" s="59">
        <v>0</v>
      </c>
      <c r="K23" s="59">
        <v>0</v>
      </c>
      <c r="L23" s="60">
        <v>0</v>
      </c>
      <c r="M23" s="59">
        <f t="shared" si="0"/>
        <v>-0.16999999999999993</v>
      </c>
      <c r="N23" s="59">
        <f t="shared" si="0"/>
        <v>0</v>
      </c>
      <c r="O23" s="59">
        <f t="shared" si="0"/>
        <v>0</v>
      </c>
      <c r="P23" s="59">
        <f t="shared" si="0"/>
        <v>0</v>
      </c>
      <c r="Q23" s="70">
        <f t="shared" si="0"/>
        <v>0</v>
      </c>
      <c r="R23" s="60"/>
    </row>
    <row r="24" spans="1:18" ht="12.75" customHeight="1">
      <c r="A24" s="48">
        <v>21</v>
      </c>
      <c r="B24" s="130" t="s">
        <v>34</v>
      </c>
      <c r="C24" s="138">
        <v>7.1</v>
      </c>
      <c r="D24" s="138">
        <v>0</v>
      </c>
      <c r="E24" s="138">
        <v>0</v>
      </c>
      <c r="F24" s="138">
        <v>0</v>
      </c>
      <c r="G24" s="138">
        <v>0</v>
      </c>
      <c r="H24" s="58">
        <v>7.95</v>
      </c>
      <c r="I24" s="59">
        <v>0</v>
      </c>
      <c r="J24" s="59">
        <v>0</v>
      </c>
      <c r="K24" s="59">
        <v>0</v>
      </c>
      <c r="L24" s="60">
        <v>0</v>
      </c>
      <c r="M24" s="59">
        <f t="shared" si="0"/>
        <v>-0.85000000000000053</v>
      </c>
      <c r="N24" s="59">
        <f t="shared" si="0"/>
        <v>0</v>
      </c>
      <c r="O24" s="59">
        <f t="shared" si="0"/>
        <v>0</v>
      </c>
      <c r="P24" s="59">
        <f t="shared" si="0"/>
        <v>0</v>
      </c>
      <c r="Q24" s="70">
        <f t="shared" si="0"/>
        <v>0</v>
      </c>
      <c r="R24" s="60"/>
    </row>
    <row r="25" spans="1:18" ht="12.75" customHeight="1">
      <c r="A25" s="48">
        <v>22</v>
      </c>
      <c r="B25" s="130" t="s">
        <v>35</v>
      </c>
      <c r="C25" s="138">
        <v>9.66</v>
      </c>
      <c r="D25" s="138">
        <v>0</v>
      </c>
      <c r="E25" s="138">
        <v>0</v>
      </c>
      <c r="F25" s="138">
        <v>10</v>
      </c>
      <c r="G25" s="138">
        <v>0</v>
      </c>
      <c r="H25" s="58">
        <v>9.7899999999999991</v>
      </c>
      <c r="I25" s="59">
        <v>0</v>
      </c>
      <c r="J25" s="59">
        <v>0</v>
      </c>
      <c r="K25" s="59">
        <v>10.199999999999999</v>
      </c>
      <c r="L25" s="60">
        <v>0</v>
      </c>
      <c r="M25" s="59">
        <f t="shared" si="0"/>
        <v>-0.12999999999999901</v>
      </c>
      <c r="N25" s="59">
        <f t="shared" si="0"/>
        <v>0</v>
      </c>
      <c r="O25" s="59">
        <f t="shared" si="0"/>
        <v>0</v>
      </c>
      <c r="P25" s="59">
        <f t="shared" si="0"/>
        <v>-0.19999999999999929</v>
      </c>
      <c r="Q25" s="70">
        <f t="shared" si="0"/>
        <v>0</v>
      </c>
      <c r="R25" s="60"/>
    </row>
    <row r="26" spans="1:18" ht="12.75" customHeight="1">
      <c r="A26" s="48">
        <v>23</v>
      </c>
      <c r="B26" s="130" t="s">
        <v>36</v>
      </c>
      <c r="C26" s="138">
        <v>14.48</v>
      </c>
      <c r="D26" s="138">
        <v>13.48</v>
      </c>
      <c r="E26" s="138">
        <v>13.48</v>
      </c>
      <c r="F26" s="138">
        <v>13.48</v>
      </c>
      <c r="G26" s="138">
        <v>13.48</v>
      </c>
      <c r="H26" s="58">
        <v>14.49</v>
      </c>
      <c r="I26" s="59">
        <v>13.49</v>
      </c>
      <c r="J26" s="59">
        <v>13.49</v>
      </c>
      <c r="K26" s="59">
        <v>13.49</v>
      </c>
      <c r="L26" s="60">
        <v>13.49</v>
      </c>
      <c r="M26" s="59">
        <f t="shared" si="0"/>
        <v>-9.9999999999997868E-3</v>
      </c>
      <c r="N26" s="59">
        <f t="shared" si="0"/>
        <v>-9.9999999999997868E-3</v>
      </c>
      <c r="O26" s="59">
        <f t="shared" si="0"/>
        <v>-9.9999999999997868E-3</v>
      </c>
      <c r="P26" s="59">
        <f t="shared" si="0"/>
        <v>-9.9999999999997868E-3</v>
      </c>
      <c r="Q26" s="70">
        <f t="shared" si="0"/>
        <v>-9.9999999999997868E-3</v>
      </c>
      <c r="R26" s="60"/>
    </row>
    <row r="27" spans="1:18" ht="12.75" customHeight="1">
      <c r="A27" s="48">
        <v>24</v>
      </c>
      <c r="B27" s="130" t="s">
        <v>37</v>
      </c>
      <c r="C27" s="138">
        <v>8.1999999999999993</v>
      </c>
      <c r="D27" s="138">
        <v>0</v>
      </c>
      <c r="E27" s="138">
        <v>0</v>
      </c>
      <c r="F27" s="138">
        <v>0</v>
      </c>
      <c r="G27" s="138">
        <v>0</v>
      </c>
      <c r="H27" s="58">
        <v>8.36</v>
      </c>
      <c r="I27" s="59">
        <v>0</v>
      </c>
      <c r="J27" s="59">
        <v>0</v>
      </c>
      <c r="K27" s="59">
        <v>0</v>
      </c>
      <c r="L27" s="60">
        <v>0</v>
      </c>
      <c r="M27" s="59">
        <f t="shared" si="0"/>
        <v>-0.16000000000000014</v>
      </c>
      <c r="N27" s="59">
        <f t="shared" si="0"/>
        <v>0</v>
      </c>
      <c r="O27" s="59">
        <f t="shared" si="0"/>
        <v>0</v>
      </c>
      <c r="P27" s="59">
        <f t="shared" si="0"/>
        <v>0</v>
      </c>
      <c r="Q27" s="70">
        <f t="shared" si="0"/>
        <v>0</v>
      </c>
      <c r="R27" s="60"/>
    </row>
    <row r="28" spans="1:18" ht="12.75" customHeight="1">
      <c r="A28" s="48">
        <v>25</v>
      </c>
      <c r="B28" s="130" t="s">
        <v>38</v>
      </c>
      <c r="C28" s="138">
        <v>8.8000000000000007</v>
      </c>
      <c r="D28" s="138">
        <v>0</v>
      </c>
      <c r="E28" s="138">
        <v>0</v>
      </c>
      <c r="F28" s="138">
        <v>0</v>
      </c>
      <c r="G28" s="138">
        <v>0</v>
      </c>
      <c r="H28" s="58">
        <v>9.06</v>
      </c>
      <c r="I28" s="59">
        <v>0</v>
      </c>
      <c r="J28" s="59">
        <v>0</v>
      </c>
      <c r="K28" s="59">
        <v>0</v>
      </c>
      <c r="L28" s="60">
        <v>0</v>
      </c>
      <c r="M28" s="59">
        <f t="shared" si="0"/>
        <v>-0.25999999999999979</v>
      </c>
      <c r="N28" s="59">
        <f t="shared" si="0"/>
        <v>0</v>
      </c>
      <c r="O28" s="59">
        <f t="shared" si="0"/>
        <v>0</v>
      </c>
      <c r="P28" s="59">
        <f t="shared" si="0"/>
        <v>0</v>
      </c>
      <c r="Q28" s="70">
        <f t="shared" si="0"/>
        <v>0</v>
      </c>
      <c r="R28" s="60"/>
    </row>
    <row r="29" spans="1:18" ht="12.75" customHeight="1">
      <c r="A29" s="48">
        <v>26</v>
      </c>
      <c r="B29" s="130" t="s">
        <v>39</v>
      </c>
      <c r="C29" s="138">
        <v>8.25</v>
      </c>
      <c r="D29" s="138">
        <v>0</v>
      </c>
      <c r="E29" s="138">
        <v>0</v>
      </c>
      <c r="F29" s="138">
        <v>0</v>
      </c>
      <c r="G29" s="138">
        <v>0</v>
      </c>
      <c r="H29" s="58">
        <v>0.09</v>
      </c>
      <c r="I29" s="59">
        <v>0</v>
      </c>
      <c r="J29" s="59">
        <v>0</v>
      </c>
      <c r="K29" s="59">
        <v>0</v>
      </c>
      <c r="L29" s="60">
        <v>0</v>
      </c>
      <c r="M29" s="59">
        <f t="shared" si="0"/>
        <v>8.16</v>
      </c>
      <c r="N29" s="59">
        <f t="shared" si="0"/>
        <v>0</v>
      </c>
      <c r="O29" s="59">
        <f t="shared" si="0"/>
        <v>0</v>
      </c>
      <c r="P29" s="59">
        <f t="shared" si="0"/>
        <v>0</v>
      </c>
      <c r="Q29" s="70">
        <f t="shared" si="0"/>
        <v>0</v>
      </c>
      <c r="R29" s="60"/>
    </row>
    <row r="30" spans="1:18" ht="12.75" customHeight="1">
      <c r="A30" s="48">
        <v>27</v>
      </c>
      <c r="B30" s="130" t="s">
        <v>40</v>
      </c>
      <c r="C30" s="138">
        <v>6.78</v>
      </c>
      <c r="D30" s="138">
        <v>6.78</v>
      </c>
      <c r="E30" s="138">
        <v>0</v>
      </c>
      <c r="F30" s="138">
        <v>0</v>
      </c>
      <c r="G30" s="138">
        <v>0</v>
      </c>
      <c r="H30" s="58">
        <v>6.7</v>
      </c>
      <c r="I30" s="59">
        <v>6.7</v>
      </c>
      <c r="J30" s="59">
        <v>0</v>
      </c>
      <c r="K30" s="59">
        <v>0</v>
      </c>
      <c r="L30" s="60">
        <v>0</v>
      </c>
      <c r="M30" s="59">
        <f t="shared" si="0"/>
        <v>8.0000000000000071E-2</v>
      </c>
      <c r="N30" s="59">
        <f t="shared" si="0"/>
        <v>8.0000000000000071E-2</v>
      </c>
      <c r="O30" s="59">
        <f t="shared" si="0"/>
        <v>0</v>
      </c>
      <c r="P30" s="59">
        <f t="shared" si="0"/>
        <v>0</v>
      </c>
      <c r="Q30" s="70">
        <f t="shared" si="0"/>
        <v>0</v>
      </c>
      <c r="R30" s="60"/>
    </row>
    <row r="31" spans="1:18" ht="12.75" customHeight="1">
      <c r="A31" s="48">
        <v>28</v>
      </c>
      <c r="B31" s="130" t="s">
        <v>41</v>
      </c>
      <c r="C31" s="138">
        <v>10.29</v>
      </c>
      <c r="D31" s="138">
        <v>10.57</v>
      </c>
      <c r="E31" s="138">
        <v>15.52</v>
      </c>
      <c r="F31" s="138">
        <v>9.99</v>
      </c>
      <c r="G31" s="138">
        <v>14.64</v>
      </c>
      <c r="H31" s="58">
        <v>10.3</v>
      </c>
      <c r="I31" s="59">
        <v>10.56</v>
      </c>
      <c r="J31" s="59">
        <v>15.53</v>
      </c>
      <c r="K31" s="59">
        <v>10</v>
      </c>
      <c r="L31" s="60">
        <v>14.6</v>
      </c>
      <c r="M31" s="59">
        <f t="shared" si="0"/>
        <v>-1.0000000000001563E-2</v>
      </c>
      <c r="N31" s="59">
        <f t="shared" si="0"/>
        <v>9.9999999999997868E-3</v>
      </c>
      <c r="O31" s="59">
        <f t="shared" si="0"/>
        <v>-9.9999999999997868E-3</v>
      </c>
      <c r="P31" s="59">
        <f t="shared" si="0"/>
        <v>-9.9999999999997868E-3</v>
      </c>
      <c r="Q31" s="70">
        <f t="shared" si="0"/>
        <v>4.0000000000000924E-2</v>
      </c>
      <c r="R31" s="60"/>
    </row>
    <row r="32" spans="1:18" ht="12.75" customHeight="1">
      <c r="A32" s="48">
        <v>29</v>
      </c>
      <c r="B32" s="130" t="s">
        <v>42</v>
      </c>
      <c r="C32" s="138">
        <v>9.5</v>
      </c>
      <c r="D32" s="138">
        <v>10.25</v>
      </c>
      <c r="E32" s="138">
        <v>0</v>
      </c>
      <c r="F32" s="138">
        <v>10.75</v>
      </c>
      <c r="G32" s="138">
        <v>0</v>
      </c>
      <c r="H32" s="98"/>
      <c r="I32" s="98"/>
      <c r="J32" s="99"/>
      <c r="K32" s="97">
        <v>0</v>
      </c>
      <c r="L32" s="60">
        <v>0</v>
      </c>
      <c r="M32" s="59">
        <f t="shared" si="0"/>
        <v>9.5</v>
      </c>
      <c r="N32" s="59">
        <f t="shared" si="0"/>
        <v>10.25</v>
      </c>
      <c r="O32" s="59">
        <f t="shared" si="0"/>
        <v>0</v>
      </c>
      <c r="P32" s="59">
        <f t="shared" si="0"/>
        <v>10.75</v>
      </c>
      <c r="Q32" s="70">
        <f t="shared" si="0"/>
        <v>0</v>
      </c>
      <c r="R32" s="60"/>
    </row>
    <row r="33" spans="1:18" ht="12.75" customHeight="1">
      <c r="A33" s="48">
        <v>30</v>
      </c>
      <c r="B33" s="130" t="s">
        <v>43</v>
      </c>
      <c r="C33" s="138">
        <v>11.25</v>
      </c>
      <c r="D33" s="138">
        <v>13</v>
      </c>
      <c r="E33" s="138">
        <v>0</v>
      </c>
      <c r="F33" s="138">
        <v>13</v>
      </c>
      <c r="G33" s="138">
        <v>14</v>
      </c>
      <c r="H33" s="58">
        <v>11.25</v>
      </c>
      <c r="I33" s="59">
        <v>13</v>
      </c>
      <c r="J33" s="59">
        <v>0</v>
      </c>
      <c r="K33" s="59">
        <v>13</v>
      </c>
      <c r="L33" s="60">
        <v>14</v>
      </c>
      <c r="M33" s="59">
        <f t="shared" si="0"/>
        <v>0</v>
      </c>
      <c r="N33" s="59">
        <f t="shared" si="0"/>
        <v>0</v>
      </c>
      <c r="O33" s="59">
        <f t="shared" si="0"/>
        <v>0</v>
      </c>
      <c r="P33" s="59">
        <f t="shared" si="0"/>
        <v>0</v>
      </c>
      <c r="Q33" s="70">
        <f t="shared" si="0"/>
        <v>0</v>
      </c>
      <c r="R33" s="60"/>
    </row>
    <row r="34" spans="1:18" ht="12.75" customHeight="1">
      <c r="A34" s="48">
        <v>31</v>
      </c>
      <c r="B34" s="130" t="s">
        <v>44</v>
      </c>
      <c r="C34" s="138">
        <v>10.15</v>
      </c>
      <c r="D34" s="138">
        <v>10.65</v>
      </c>
      <c r="E34" s="138">
        <v>21</v>
      </c>
      <c r="F34" s="138">
        <v>13</v>
      </c>
      <c r="G34" s="138">
        <v>12</v>
      </c>
      <c r="H34" s="98"/>
      <c r="I34" s="98"/>
      <c r="J34" s="99"/>
      <c r="K34" s="97">
        <v>12</v>
      </c>
      <c r="L34" s="60">
        <v>0.12</v>
      </c>
      <c r="M34" s="59">
        <f t="shared" si="0"/>
        <v>10.15</v>
      </c>
      <c r="N34" s="59">
        <f t="shared" si="0"/>
        <v>10.65</v>
      </c>
      <c r="O34" s="59">
        <f t="shared" si="0"/>
        <v>21</v>
      </c>
      <c r="P34" s="59">
        <f t="shared" si="0"/>
        <v>1</v>
      </c>
      <c r="Q34" s="70">
        <f t="shared" si="0"/>
        <v>11.88</v>
      </c>
      <c r="R34" s="60"/>
    </row>
    <row r="35" spans="1:18" ht="12.75" customHeight="1">
      <c r="A35" s="48">
        <v>32</v>
      </c>
      <c r="B35" s="130" t="s">
        <v>45</v>
      </c>
      <c r="C35" s="138">
        <v>10.6</v>
      </c>
      <c r="D35" s="138">
        <v>12.2</v>
      </c>
      <c r="E35" s="138">
        <v>14.2</v>
      </c>
      <c r="F35" s="138">
        <v>11.9</v>
      </c>
      <c r="G35" s="138">
        <v>12</v>
      </c>
      <c r="H35" s="58">
        <v>10.6</v>
      </c>
      <c r="I35" s="59">
        <v>12.2</v>
      </c>
      <c r="J35" s="59">
        <v>14.2</v>
      </c>
      <c r="K35" s="59">
        <v>11.9</v>
      </c>
      <c r="L35" s="60">
        <v>12</v>
      </c>
      <c r="M35" s="59">
        <f t="shared" si="0"/>
        <v>0</v>
      </c>
      <c r="N35" s="59">
        <f t="shared" si="0"/>
        <v>0</v>
      </c>
      <c r="O35" s="59">
        <f t="shared" si="0"/>
        <v>0</v>
      </c>
      <c r="P35" s="59">
        <f t="shared" si="0"/>
        <v>0</v>
      </c>
      <c r="Q35" s="70">
        <f t="shared" si="0"/>
        <v>0</v>
      </c>
      <c r="R35" s="60"/>
    </row>
    <row r="36" spans="1:18" ht="12.75" customHeight="1">
      <c r="A36" s="48">
        <v>33</v>
      </c>
      <c r="B36" s="130" t="s">
        <v>46</v>
      </c>
      <c r="C36" s="138">
        <v>8.64</v>
      </c>
      <c r="D36" s="138">
        <v>10.11</v>
      </c>
      <c r="E36" s="138">
        <v>13.21</v>
      </c>
      <c r="F36" s="138">
        <v>10.17</v>
      </c>
      <c r="G36" s="138">
        <v>10</v>
      </c>
      <c r="H36" s="58">
        <v>8.7899999999999991</v>
      </c>
      <c r="I36" s="59">
        <v>10.29</v>
      </c>
      <c r="J36" s="59">
        <v>13.4</v>
      </c>
      <c r="K36" s="59">
        <v>10.28</v>
      </c>
      <c r="L36" s="60">
        <v>10.15</v>
      </c>
      <c r="M36" s="59">
        <f t="shared" ref="M36:Q66" si="1">C36-H36</f>
        <v>-0.14999999999999858</v>
      </c>
      <c r="N36" s="59">
        <f t="shared" si="1"/>
        <v>-0.17999999999999972</v>
      </c>
      <c r="O36" s="59">
        <f t="shared" si="1"/>
        <v>-0.1899999999999995</v>
      </c>
      <c r="P36" s="59">
        <f t="shared" si="1"/>
        <v>-0.10999999999999943</v>
      </c>
      <c r="Q36" s="70">
        <f t="shared" si="1"/>
        <v>-0.15000000000000036</v>
      </c>
      <c r="R36" s="60"/>
    </row>
    <row r="37" spans="1:18" ht="12.75" customHeight="1">
      <c r="A37" s="48">
        <v>34</v>
      </c>
      <c r="B37" s="130" t="s">
        <v>47</v>
      </c>
      <c r="C37" s="138">
        <v>10</v>
      </c>
      <c r="D37" s="138">
        <v>10.25</v>
      </c>
      <c r="E37" s="138">
        <v>14.5</v>
      </c>
      <c r="F37" s="138">
        <v>10.5</v>
      </c>
      <c r="G37" s="138">
        <v>11</v>
      </c>
      <c r="H37" s="58">
        <v>10</v>
      </c>
      <c r="I37" s="59">
        <v>10.25</v>
      </c>
      <c r="J37" s="59">
        <v>14.5</v>
      </c>
      <c r="K37" s="59">
        <v>10.5</v>
      </c>
      <c r="L37" s="60">
        <v>11</v>
      </c>
      <c r="M37" s="59">
        <f t="shared" si="1"/>
        <v>0</v>
      </c>
      <c r="N37" s="59">
        <f t="shared" si="1"/>
        <v>0</v>
      </c>
      <c r="O37" s="59">
        <f t="shared" si="1"/>
        <v>0</v>
      </c>
      <c r="P37" s="59">
        <f t="shared" si="1"/>
        <v>0</v>
      </c>
      <c r="Q37" s="70">
        <f t="shared" si="1"/>
        <v>0</v>
      </c>
      <c r="R37" s="60"/>
    </row>
    <row r="38" spans="1:18" ht="12.75" customHeight="1">
      <c r="A38" s="48">
        <v>35</v>
      </c>
      <c r="B38" s="130" t="s">
        <v>48</v>
      </c>
      <c r="C38" s="138">
        <v>7.02</v>
      </c>
      <c r="D38" s="138">
        <v>7.14</v>
      </c>
      <c r="E38" s="138">
        <v>6.62</v>
      </c>
      <c r="F38" s="138">
        <v>6.58</v>
      </c>
      <c r="G38" s="138">
        <v>7.64</v>
      </c>
      <c r="H38" s="58">
        <v>7.05</v>
      </c>
      <c r="I38" s="59">
        <v>7.17</v>
      </c>
      <c r="J38" s="59">
        <v>6.63</v>
      </c>
      <c r="K38" s="59">
        <v>6.59</v>
      </c>
      <c r="L38" s="60">
        <v>7.68</v>
      </c>
      <c r="M38" s="59">
        <f t="shared" si="1"/>
        <v>-3.0000000000000249E-2</v>
      </c>
      <c r="N38" s="59">
        <f t="shared" si="1"/>
        <v>-3.0000000000000249E-2</v>
      </c>
      <c r="O38" s="59">
        <f t="shared" si="1"/>
        <v>-9.9999999999997868E-3</v>
      </c>
      <c r="P38" s="59">
        <f t="shared" si="1"/>
        <v>-9.9999999999997868E-3</v>
      </c>
      <c r="Q38" s="70">
        <f t="shared" si="1"/>
        <v>-4.0000000000000036E-2</v>
      </c>
      <c r="R38" s="60"/>
    </row>
    <row r="39" spans="1:18" ht="12.75" customHeight="1">
      <c r="A39" s="48">
        <v>36</v>
      </c>
      <c r="B39" s="130" t="s">
        <v>49</v>
      </c>
      <c r="C39" s="138">
        <v>9.92</v>
      </c>
      <c r="D39" s="138">
        <v>12.87</v>
      </c>
      <c r="E39" s="138">
        <v>13.38</v>
      </c>
      <c r="F39" s="138">
        <v>11.74</v>
      </c>
      <c r="G39" s="138">
        <v>11.98</v>
      </c>
      <c r="H39" s="58">
        <v>9.7100000000000009</v>
      </c>
      <c r="I39" s="59">
        <v>12.34</v>
      </c>
      <c r="J39" s="59">
        <v>13.05</v>
      </c>
      <c r="K39" s="59">
        <v>11.28</v>
      </c>
      <c r="L39" s="60">
        <v>11.7</v>
      </c>
      <c r="M39" s="59">
        <f t="shared" si="1"/>
        <v>0.20999999999999908</v>
      </c>
      <c r="N39" s="59">
        <f t="shared" si="1"/>
        <v>0.52999999999999936</v>
      </c>
      <c r="O39" s="59">
        <f t="shared" si="1"/>
        <v>0.33000000000000007</v>
      </c>
      <c r="P39" s="59">
        <f t="shared" si="1"/>
        <v>0.46000000000000085</v>
      </c>
      <c r="Q39" s="70">
        <f t="shared" si="1"/>
        <v>0.28000000000000114</v>
      </c>
      <c r="R39" s="60"/>
    </row>
    <row r="40" spans="1:18" ht="12.75" customHeight="1">
      <c r="A40" s="48">
        <v>37</v>
      </c>
      <c r="B40" s="130" t="s">
        <v>50</v>
      </c>
      <c r="C40" s="138">
        <v>7.09</v>
      </c>
      <c r="D40" s="138">
        <v>7.98</v>
      </c>
      <c r="E40" s="138">
        <v>11.54</v>
      </c>
      <c r="F40" s="138">
        <v>7.15</v>
      </c>
      <c r="G40" s="138">
        <v>8.44</v>
      </c>
      <c r="H40" s="58">
        <v>7.31</v>
      </c>
      <c r="I40" s="59">
        <v>8.27</v>
      </c>
      <c r="J40" s="59">
        <v>12.08</v>
      </c>
      <c r="K40" s="59">
        <v>7.38</v>
      </c>
      <c r="L40" s="60">
        <v>8.76</v>
      </c>
      <c r="M40" s="59">
        <f t="shared" si="1"/>
        <v>-0.21999999999999975</v>
      </c>
      <c r="N40" s="59">
        <f t="shared" si="1"/>
        <v>-0.28999999999999915</v>
      </c>
      <c r="O40" s="59">
        <f t="shared" si="1"/>
        <v>-0.54000000000000092</v>
      </c>
      <c r="P40" s="59">
        <f t="shared" si="1"/>
        <v>-0.22999999999999954</v>
      </c>
      <c r="Q40" s="70">
        <f t="shared" si="1"/>
        <v>-0.32000000000000028</v>
      </c>
      <c r="R40" s="60"/>
    </row>
    <row r="41" spans="1:18" ht="12.75" customHeight="1">
      <c r="A41" s="48">
        <v>38</v>
      </c>
      <c r="B41" s="130" t="s">
        <v>51</v>
      </c>
      <c r="C41" s="138">
        <v>8.32</v>
      </c>
      <c r="D41" s="138">
        <v>8.23</v>
      </c>
      <c r="E41" s="138">
        <v>7.94</v>
      </c>
      <c r="F41" s="138">
        <v>8.44</v>
      </c>
      <c r="G41" s="138">
        <v>8.8800000000000008</v>
      </c>
      <c r="H41" s="58">
        <v>8.2200000000000006</v>
      </c>
      <c r="I41" s="59">
        <v>8.18</v>
      </c>
      <c r="J41" s="59">
        <v>7.71</v>
      </c>
      <c r="K41" s="59">
        <v>8.1199999999999992</v>
      </c>
      <c r="L41" s="60">
        <v>8.77</v>
      </c>
      <c r="M41" s="59">
        <f t="shared" si="1"/>
        <v>9.9999999999999645E-2</v>
      </c>
      <c r="N41" s="59">
        <f t="shared" si="1"/>
        <v>5.0000000000000711E-2</v>
      </c>
      <c r="O41" s="59">
        <f t="shared" si="1"/>
        <v>0.23000000000000043</v>
      </c>
      <c r="P41" s="59">
        <f t="shared" si="1"/>
        <v>0.32000000000000028</v>
      </c>
      <c r="Q41" s="70">
        <f t="shared" si="1"/>
        <v>0.11000000000000121</v>
      </c>
      <c r="R41" s="60"/>
    </row>
    <row r="42" spans="1:18" ht="12.75" customHeight="1">
      <c r="A42" s="48">
        <v>39</v>
      </c>
      <c r="B42" s="130" t="s">
        <v>52</v>
      </c>
      <c r="C42" s="138">
        <v>9.8000000000000007</v>
      </c>
      <c r="D42" s="138">
        <v>10.199999999999999</v>
      </c>
      <c r="E42" s="138">
        <v>13.3</v>
      </c>
      <c r="F42" s="138">
        <v>10.55</v>
      </c>
      <c r="G42" s="138">
        <v>12.38</v>
      </c>
      <c r="H42" s="58">
        <v>9.69</v>
      </c>
      <c r="I42" s="59">
        <v>10.09</v>
      </c>
      <c r="J42" s="59">
        <v>13.13</v>
      </c>
      <c r="K42" s="59">
        <v>10.4</v>
      </c>
      <c r="L42" s="60">
        <v>12.3</v>
      </c>
      <c r="M42" s="59">
        <f t="shared" si="1"/>
        <v>0.11000000000000121</v>
      </c>
      <c r="N42" s="59">
        <f t="shared" si="1"/>
        <v>0.10999999999999943</v>
      </c>
      <c r="O42" s="59">
        <f t="shared" si="1"/>
        <v>0.16999999999999993</v>
      </c>
      <c r="P42" s="59">
        <f t="shared" si="1"/>
        <v>0.15000000000000036</v>
      </c>
      <c r="Q42" s="70">
        <f t="shared" si="1"/>
        <v>8.0000000000000071E-2</v>
      </c>
      <c r="R42" s="60"/>
    </row>
    <row r="43" spans="1:18" ht="12.75" customHeight="1">
      <c r="A43" s="48">
        <v>40</v>
      </c>
      <c r="B43" s="130" t="s">
        <v>53</v>
      </c>
      <c r="C43" s="138">
        <v>10.25</v>
      </c>
      <c r="D43" s="138">
        <v>10.75</v>
      </c>
      <c r="E43" s="138">
        <v>12.75</v>
      </c>
      <c r="F43" s="138">
        <v>11.25</v>
      </c>
      <c r="G43" s="138">
        <v>11.25</v>
      </c>
      <c r="H43" s="58">
        <v>10.25</v>
      </c>
      <c r="I43" s="59">
        <v>10.75</v>
      </c>
      <c r="J43" s="59">
        <v>12.75</v>
      </c>
      <c r="K43" s="59">
        <v>11.25</v>
      </c>
      <c r="L43" s="60">
        <v>11.25</v>
      </c>
      <c r="M43" s="59">
        <f t="shared" si="1"/>
        <v>0</v>
      </c>
      <c r="N43" s="59">
        <f t="shared" si="1"/>
        <v>0</v>
      </c>
      <c r="O43" s="59">
        <f t="shared" si="1"/>
        <v>0</v>
      </c>
      <c r="P43" s="59">
        <f t="shared" si="1"/>
        <v>0</v>
      </c>
      <c r="Q43" s="70">
        <f t="shared" si="1"/>
        <v>0</v>
      </c>
      <c r="R43" s="60"/>
    </row>
    <row r="44" spans="1:18" ht="12.75" customHeight="1">
      <c r="A44" s="48">
        <v>41</v>
      </c>
      <c r="B44" s="130" t="s">
        <v>54</v>
      </c>
      <c r="C44" s="138">
        <v>8.4</v>
      </c>
      <c r="D44" s="138">
        <v>8.14</v>
      </c>
      <c r="E44" s="138">
        <v>8.2100000000000009</v>
      </c>
      <c r="F44" s="138">
        <v>7.78</v>
      </c>
      <c r="G44" s="138">
        <v>8.0299999999999994</v>
      </c>
      <c r="H44" s="58">
        <v>9.23</v>
      </c>
      <c r="I44" s="59">
        <v>8.9700000000000006</v>
      </c>
      <c r="J44" s="59">
        <v>9.01</v>
      </c>
      <c r="K44" s="59">
        <v>8.66</v>
      </c>
      <c r="L44" s="60">
        <v>8.92</v>
      </c>
      <c r="M44" s="59">
        <f t="shared" si="1"/>
        <v>-0.83000000000000007</v>
      </c>
      <c r="N44" s="59">
        <f t="shared" si="1"/>
        <v>-0.83000000000000007</v>
      </c>
      <c r="O44" s="59">
        <f t="shared" si="1"/>
        <v>-0.79999999999999893</v>
      </c>
      <c r="P44" s="59">
        <f t="shared" si="1"/>
        <v>-0.87999999999999989</v>
      </c>
      <c r="Q44" s="70">
        <f t="shared" si="1"/>
        <v>-0.89000000000000057</v>
      </c>
      <c r="R44" s="60"/>
    </row>
    <row r="45" spans="1:18" ht="12.75" customHeight="1">
      <c r="A45" s="48">
        <v>42</v>
      </c>
      <c r="B45" s="130" t="s">
        <v>55</v>
      </c>
      <c r="C45" s="138">
        <v>10.9</v>
      </c>
      <c r="D45" s="138">
        <v>12.65</v>
      </c>
      <c r="E45" s="138">
        <v>15</v>
      </c>
      <c r="F45" s="138">
        <v>12.12</v>
      </c>
      <c r="G45" s="138">
        <v>12.28</v>
      </c>
      <c r="H45" s="58">
        <v>10.9</v>
      </c>
      <c r="I45" s="59">
        <v>12.65</v>
      </c>
      <c r="J45" s="59">
        <v>15</v>
      </c>
      <c r="K45" s="59">
        <v>12.12</v>
      </c>
      <c r="L45" s="60">
        <v>12.28</v>
      </c>
      <c r="M45" s="59">
        <f t="shared" si="1"/>
        <v>0</v>
      </c>
      <c r="N45" s="59">
        <f t="shared" si="1"/>
        <v>0</v>
      </c>
      <c r="O45" s="59">
        <f t="shared" si="1"/>
        <v>0</v>
      </c>
      <c r="P45" s="59">
        <f t="shared" si="1"/>
        <v>0</v>
      </c>
      <c r="Q45" s="70">
        <f t="shared" si="1"/>
        <v>0</v>
      </c>
      <c r="R45" s="60"/>
    </row>
    <row r="46" spans="1:18" ht="12.75" customHeight="1">
      <c r="A46" s="48">
        <v>43</v>
      </c>
      <c r="B46" s="130" t="s">
        <v>56</v>
      </c>
      <c r="C46" s="138">
        <v>11.21</v>
      </c>
      <c r="D46" s="138">
        <v>11.21</v>
      </c>
      <c r="E46" s="138">
        <v>11.21</v>
      </c>
      <c r="F46" s="138">
        <v>0</v>
      </c>
      <c r="G46" s="138">
        <v>11.21</v>
      </c>
      <c r="H46" s="58">
        <v>10.53</v>
      </c>
      <c r="I46" s="59">
        <v>10.53</v>
      </c>
      <c r="J46" s="59">
        <v>10.53</v>
      </c>
      <c r="K46" s="59">
        <v>0</v>
      </c>
      <c r="L46" s="60">
        <v>10.53</v>
      </c>
      <c r="M46" s="59">
        <f t="shared" si="1"/>
        <v>0.68000000000000149</v>
      </c>
      <c r="N46" s="59">
        <f t="shared" si="1"/>
        <v>0.68000000000000149</v>
      </c>
      <c r="O46" s="59">
        <f t="shared" si="1"/>
        <v>0.68000000000000149</v>
      </c>
      <c r="P46" s="59">
        <f t="shared" si="1"/>
        <v>0</v>
      </c>
      <c r="Q46" s="70">
        <f t="shared" si="1"/>
        <v>0.68000000000000149</v>
      </c>
      <c r="R46" s="60"/>
    </row>
    <row r="47" spans="1:18" ht="12.75" customHeight="1">
      <c r="A47" s="48">
        <v>44</v>
      </c>
      <c r="B47" s="130" t="s">
        <v>57</v>
      </c>
      <c r="C47" s="138">
        <v>11.15</v>
      </c>
      <c r="D47" s="138">
        <v>11.7</v>
      </c>
      <c r="E47" s="138">
        <v>14.45</v>
      </c>
      <c r="F47" s="138">
        <v>11.65</v>
      </c>
      <c r="G47" s="138">
        <v>12.3</v>
      </c>
      <c r="H47" s="58">
        <v>9.76</v>
      </c>
      <c r="I47" s="59">
        <v>10.31</v>
      </c>
      <c r="J47" s="59">
        <v>13.06</v>
      </c>
      <c r="K47" s="59">
        <v>10.26</v>
      </c>
      <c r="L47" s="60">
        <v>10.91</v>
      </c>
      <c r="M47" s="59">
        <f t="shared" si="1"/>
        <v>1.3900000000000006</v>
      </c>
      <c r="N47" s="59">
        <f t="shared" si="1"/>
        <v>1.3899999999999988</v>
      </c>
      <c r="O47" s="59">
        <f t="shared" si="1"/>
        <v>1.3899999999999988</v>
      </c>
      <c r="P47" s="59">
        <f t="shared" si="1"/>
        <v>1.3900000000000006</v>
      </c>
      <c r="Q47" s="70">
        <f t="shared" si="1"/>
        <v>1.3900000000000006</v>
      </c>
      <c r="R47" s="60"/>
    </row>
    <row r="48" spans="1:18" ht="12.75" customHeight="1">
      <c r="A48" s="48">
        <v>45</v>
      </c>
      <c r="B48" s="130" t="s">
        <v>58</v>
      </c>
      <c r="C48" s="138">
        <v>8.94</v>
      </c>
      <c r="D48" s="138">
        <v>9.44</v>
      </c>
      <c r="E48" s="138">
        <v>10.94</v>
      </c>
      <c r="F48" s="138">
        <v>9.94</v>
      </c>
      <c r="G48" s="138">
        <v>10.69</v>
      </c>
      <c r="H48" s="58">
        <v>8.77</v>
      </c>
      <c r="I48" s="59">
        <v>8.77</v>
      </c>
      <c r="J48" s="59">
        <v>8.77</v>
      </c>
      <c r="K48" s="59">
        <v>10.47</v>
      </c>
      <c r="L48" s="60">
        <v>10.01</v>
      </c>
      <c r="M48" s="59">
        <f t="shared" si="1"/>
        <v>0.16999999999999993</v>
      </c>
      <c r="N48" s="59">
        <f t="shared" si="1"/>
        <v>0.66999999999999993</v>
      </c>
      <c r="O48" s="59">
        <f t="shared" si="1"/>
        <v>2.17</v>
      </c>
      <c r="P48" s="59">
        <f t="shared" si="1"/>
        <v>-0.53000000000000114</v>
      </c>
      <c r="Q48" s="70">
        <f t="shared" si="1"/>
        <v>0.67999999999999972</v>
      </c>
      <c r="R48" s="60"/>
    </row>
    <row r="49" spans="1:18" ht="12.75" customHeight="1">
      <c r="A49" s="48">
        <v>46</v>
      </c>
      <c r="B49" s="130" t="s">
        <v>59</v>
      </c>
      <c r="C49" s="138">
        <v>11.01</v>
      </c>
      <c r="D49" s="138">
        <v>10.57</v>
      </c>
      <c r="E49" s="138">
        <v>10.57</v>
      </c>
      <c r="F49" s="138">
        <v>11.01</v>
      </c>
      <c r="G49" s="138">
        <v>10.130000000000001</v>
      </c>
      <c r="H49" s="58">
        <v>11.51</v>
      </c>
      <c r="I49" s="59">
        <v>11.07</v>
      </c>
      <c r="J49" s="59">
        <v>11.07</v>
      </c>
      <c r="K49" s="59">
        <v>11.51</v>
      </c>
      <c r="L49" s="60">
        <v>10.63</v>
      </c>
      <c r="M49" s="59">
        <f t="shared" si="1"/>
        <v>-0.5</v>
      </c>
      <c r="N49" s="59">
        <f t="shared" si="1"/>
        <v>-0.5</v>
      </c>
      <c r="O49" s="59">
        <f t="shared" si="1"/>
        <v>-0.5</v>
      </c>
      <c r="P49" s="59">
        <f t="shared" si="1"/>
        <v>-0.5</v>
      </c>
      <c r="Q49" s="70">
        <f t="shared" si="1"/>
        <v>-0.5</v>
      </c>
      <c r="R49" s="60"/>
    </row>
    <row r="50" spans="1:18" ht="12.75" customHeight="1">
      <c r="A50" s="48">
        <v>47</v>
      </c>
      <c r="B50" s="130" t="s">
        <v>60</v>
      </c>
      <c r="C50" s="138">
        <v>8.56</v>
      </c>
      <c r="D50" s="138">
        <v>8.75</v>
      </c>
      <c r="E50" s="138">
        <v>14.1</v>
      </c>
      <c r="F50" s="138">
        <v>10.029999999999999</v>
      </c>
      <c r="G50" s="138">
        <v>11.5</v>
      </c>
      <c r="H50" s="58">
        <v>8.69</v>
      </c>
      <c r="I50" s="59">
        <v>9.17</v>
      </c>
      <c r="J50" s="59">
        <v>13.87</v>
      </c>
      <c r="K50" s="59">
        <v>9.86</v>
      </c>
      <c r="L50" s="60">
        <v>11.71</v>
      </c>
      <c r="M50" s="59">
        <f t="shared" si="1"/>
        <v>-0.12999999999999901</v>
      </c>
      <c r="N50" s="59">
        <f t="shared" si="1"/>
        <v>-0.41999999999999993</v>
      </c>
      <c r="O50" s="59">
        <f t="shared" si="1"/>
        <v>0.23000000000000043</v>
      </c>
      <c r="P50" s="59">
        <f t="shared" si="1"/>
        <v>0.16999999999999993</v>
      </c>
      <c r="Q50" s="70">
        <f t="shared" si="1"/>
        <v>-0.21000000000000085</v>
      </c>
      <c r="R50" s="60"/>
    </row>
    <row r="51" spans="1:18" ht="12.75" customHeight="1">
      <c r="A51" s="48">
        <v>48</v>
      </c>
      <c r="B51" s="130" t="s">
        <v>61</v>
      </c>
      <c r="C51" s="138">
        <v>8.7799999999999994</v>
      </c>
      <c r="D51" s="138">
        <v>8.41</v>
      </c>
      <c r="E51" s="138">
        <v>8.51</v>
      </c>
      <c r="F51" s="138">
        <v>8.42</v>
      </c>
      <c r="G51" s="138">
        <v>10.7</v>
      </c>
      <c r="H51" s="58">
        <v>3.7</v>
      </c>
      <c r="I51" s="59">
        <v>4.0999999999999996</v>
      </c>
      <c r="J51" s="59">
        <v>3.54</v>
      </c>
      <c r="K51" s="59">
        <v>3.32</v>
      </c>
      <c r="L51" s="60">
        <v>11.18</v>
      </c>
      <c r="M51" s="59">
        <f t="shared" si="1"/>
        <v>5.0799999999999992</v>
      </c>
      <c r="N51" s="59">
        <f t="shared" si="1"/>
        <v>4.3100000000000005</v>
      </c>
      <c r="O51" s="59">
        <f t="shared" si="1"/>
        <v>4.97</v>
      </c>
      <c r="P51" s="59">
        <f t="shared" si="1"/>
        <v>5.0999999999999996</v>
      </c>
      <c r="Q51" s="70">
        <f t="shared" si="1"/>
        <v>-0.48000000000000043</v>
      </c>
      <c r="R51" s="60"/>
    </row>
    <row r="52" spans="1:18" ht="12.75" customHeight="1">
      <c r="A52" s="48">
        <v>49</v>
      </c>
      <c r="B52" s="130" t="s">
        <v>62</v>
      </c>
      <c r="C52" s="138">
        <v>10.14</v>
      </c>
      <c r="D52" s="138">
        <v>10.44</v>
      </c>
      <c r="E52" s="138">
        <v>10.44</v>
      </c>
      <c r="F52" s="138">
        <v>10.14</v>
      </c>
      <c r="G52" s="138">
        <v>10.44</v>
      </c>
      <c r="H52" s="58">
        <v>10.49</v>
      </c>
      <c r="I52" s="59">
        <v>10.79</v>
      </c>
      <c r="J52" s="59">
        <v>10.79</v>
      </c>
      <c r="K52" s="59">
        <v>10.49</v>
      </c>
      <c r="L52" s="60">
        <v>10.79</v>
      </c>
      <c r="M52" s="59">
        <f t="shared" si="1"/>
        <v>-0.34999999999999964</v>
      </c>
      <c r="N52" s="59">
        <f t="shared" si="1"/>
        <v>-0.34999999999999964</v>
      </c>
      <c r="O52" s="59">
        <f t="shared" si="1"/>
        <v>-0.34999999999999964</v>
      </c>
      <c r="P52" s="59">
        <f t="shared" si="1"/>
        <v>-0.34999999999999964</v>
      </c>
      <c r="Q52" s="70">
        <f t="shared" si="1"/>
        <v>-0.34999999999999964</v>
      </c>
      <c r="R52" s="60"/>
    </row>
    <row r="53" spans="1:18" ht="12.75" customHeight="1">
      <c r="A53" s="48">
        <v>50</v>
      </c>
      <c r="B53" s="130" t="s">
        <v>64</v>
      </c>
      <c r="C53" s="138">
        <v>9.01</v>
      </c>
      <c r="D53" s="138">
        <v>10.25</v>
      </c>
      <c r="E53" s="138">
        <v>9.93</v>
      </c>
      <c r="F53" s="138">
        <v>9.39</v>
      </c>
      <c r="G53" s="138">
        <v>11.72</v>
      </c>
      <c r="H53" s="58">
        <v>9.35</v>
      </c>
      <c r="I53" s="59">
        <v>10.57</v>
      </c>
      <c r="J53" s="59">
        <v>10.34</v>
      </c>
      <c r="K53" s="59">
        <v>10.050000000000001</v>
      </c>
      <c r="L53" s="60">
        <v>12.3</v>
      </c>
      <c r="M53" s="59">
        <f t="shared" si="1"/>
        <v>-0.33999999999999986</v>
      </c>
      <c r="N53" s="59">
        <f t="shared" si="1"/>
        <v>-0.32000000000000028</v>
      </c>
      <c r="O53" s="59">
        <f t="shared" si="1"/>
        <v>-0.41000000000000014</v>
      </c>
      <c r="P53" s="59">
        <f t="shared" si="1"/>
        <v>-0.66000000000000014</v>
      </c>
      <c r="Q53" s="70">
        <f t="shared" si="1"/>
        <v>-0.58000000000000007</v>
      </c>
      <c r="R53" s="60"/>
    </row>
    <row r="54" spans="1:18" ht="12.75" customHeight="1">
      <c r="A54" s="48">
        <v>51</v>
      </c>
      <c r="B54" s="130" t="s">
        <v>65</v>
      </c>
      <c r="C54" s="138">
        <v>10.56</v>
      </c>
      <c r="D54" s="138">
        <v>11.33</v>
      </c>
      <c r="E54" s="138">
        <v>10.43</v>
      </c>
      <c r="F54" s="138">
        <v>10.43</v>
      </c>
      <c r="G54" s="138">
        <v>13.48</v>
      </c>
      <c r="H54" s="58">
        <v>10.19</v>
      </c>
      <c r="I54" s="59">
        <v>10.98</v>
      </c>
      <c r="J54" s="59">
        <v>10.1</v>
      </c>
      <c r="K54" s="59">
        <v>10.050000000000001</v>
      </c>
      <c r="L54" s="60">
        <v>13.27</v>
      </c>
      <c r="M54" s="59">
        <f t="shared" si="1"/>
        <v>0.37000000000000099</v>
      </c>
      <c r="N54" s="59">
        <f t="shared" si="1"/>
        <v>0.34999999999999964</v>
      </c>
      <c r="O54" s="59">
        <f t="shared" si="1"/>
        <v>0.33000000000000007</v>
      </c>
      <c r="P54" s="59">
        <f t="shared" si="1"/>
        <v>0.37999999999999901</v>
      </c>
      <c r="Q54" s="70">
        <f t="shared" si="1"/>
        <v>0.21000000000000085</v>
      </c>
      <c r="R54" s="60"/>
    </row>
    <row r="55" spans="1:18" ht="12.75" customHeight="1">
      <c r="A55" s="48">
        <v>52</v>
      </c>
      <c r="B55" s="130" t="s">
        <v>66</v>
      </c>
      <c r="C55" s="138">
        <v>4.88</v>
      </c>
      <c r="D55" s="138">
        <v>4.88</v>
      </c>
      <c r="E55" s="138">
        <v>4.88</v>
      </c>
      <c r="F55" s="138">
        <v>8.4499999999999993</v>
      </c>
      <c r="G55" s="138">
        <v>8.4499999999999993</v>
      </c>
      <c r="H55" s="58">
        <v>4.96</v>
      </c>
      <c r="I55" s="59">
        <v>4.96</v>
      </c>
      <c r="J55" s="59">
        <v>4.96</v>
      </c>
      <c r="K55" s="59">
        <v>9.7799999999999994</v>
      </c>
      <c r="L55" s="60">
        <v>9.7799999999999994</v>
      </c>
      <c r="M55" s="59">
        <f t="shared" si="1"/>
        <v>-8.0000000000000071E-2</v>
      </c>
      <c r="N55" s="59">
        <f t="shared" si="1"/>
        <v>-8.0000000000000071E-2</v>
      </c>
      <c r="O55" s="59">
        <f t="shared" si="1"/>
        <v>-8.0000000000000071E-2</v>
      </c>
      <c r="P55" s="59">
        <f t="shared" si="1"/>
        <v>-1.33</v>
      </c>
      <c r="Q55" s="70">
        <f t="shared" si="1"/>
        <v>-1.33</v>
      </c>
      <c r="R55" s="60"/>
    </row>
    <row r="56" spans="1:18" s="102" customFormat="1" ht="12.75" customHeight="1">
      <c r="A56" s="48">
        <v>53</v>
      </c>
      <c r="B56" s="130" t="s">
        <v>67</v>
      </c>
      <c r="C56" s="138">
        <v>10.7</v>
      </c>
      <c r="D56" s="138">
        <v>10.63</v>
      </c>
      <c r="E56" s="138">
        <v>13.1</v>
      </c>
      <c r="F56" s="138">
        <v>9.6199999999999992</v>
      </c>
      <c r="G56" s="138">
        <v>10.31</v>
      </c>
      <c r="H56" s="58">
        <v>10.6</v>
      </c>
      <c r="I56" s="59">
        <v>10.38</v>
      </c>
      <c r="J56" s="59">
        <v>13.01</v>
      </c>
      <c r="K56" s="59">
        <v>9.4499999999999993</v>
      </c>
      <c r="L56" s="60">
        <v>10.050000000000001</v>
      </c>
      <c r="M56" s="59">
        <f t="shared" si="1"/>
        <v>9.9999999999999645E-2</v>
      </c>
      <c r="N56" s="59">
        <f t="shared" si="1"/>
        <v>0.25</v>
      </c>
      <c r="O56" s="59">
        <f t="shared" si="1"/>
        <v>8.9999999999999858E-2</v>
      </c>
      <c r="P56" s="59">
        <f t="shared" si="1"/>
        <v>0.16999999999999993</v>
      </c>
      <c r="Q56" s="70">
        <f t="shared" si="1"/>
        <v>0.25999999999999979</v>
      </c>
      <c r="R56" s="60"/>
    </row>
    <row r="57" spans="1:18" ht="12.75" customHeight="1">
      <c r="A57" s="48">
        <v>54</v>
      </c>
      <c r="B57" s="130" t="s">
        <v>68</v>
      </c>
      <c r="C57" s="138">
        <v>7.74</v>
      </c>
      <c r="D57" s="138">
        <v>7.74</v>
      </c>
      <c r="E57" s="138">
        <v>7.74</v>
      </c>
      <c r="F57" s="138">
        <v>7.74</v>
      </c>
      <c r="G57" s="138">
        <v>7.74</v>
      </c>
      <c r="H57" s="58">
        <v>7.35</v>
      </c>
      <c r="I57" s="59">
        <v>7.35</v>
      </c>
      <c r="J57" s="59">
        <v>7.35</v>
      </c>
      <c r="K57" s="59">
        <v>7.35</v>
      </c>
      <c r="L57" s="60">
        <v>7.35</v>
      </c>
      <c r="M57" s="59">
        <f t="shared" si="1"/>
        <v>0.39000000000000057</v>
      </c>
      <c r="N57" s="59">
        <f t="shared" si="1"/>
        <v>0.39000000000000057</v>
      </c>
      <c r="O57" s="59">
        <f t="shared" si="1"/>
        <v>0.39000000000000057</v>
      </c>
      <c r="P57" s="59">
        <f t="shared" si="1"/>
        <v>0.39000000000000057</v>
      </c>
      <c r="Q57" s="70">
        <f t="shared" si="1"/>
        <v>0.39000000000000057</v>
      </c>
      <c r="R57" s="60"/>
    </row>
    <row r="58" spans="1:18" ht="12.75" customHeight="1">
      <c r="A58" s="48">
        <v>55</v>
      </c>
      <c r="B58" s="130" t="s">
        <v>69</v>
      </c>
      <c r="C58" s="138">
        <v>8.35</v>
      </c>
      <c r="D58" s="138">
        <v>8.35</v>
      </c>
      <c r="E58" s="138">
        <v>8.35</v>
      </c>
      <c r="F58" s="138">
        <v>8.35</v>
      </c>
      <c r="G58" s="138">
        <v>8.35</v>
      </c>
      <c r="H58" s="58">
        <v>8.7100000000000009</v>
      </c>
      <c r="I58" s="59">
        <v>8.7100000000000009</v>
      </c>
      <c r="J58" s="59">
        <v>8.7100000000000009</v>
      </c>
      <c r="K58" s="59">
        <v>8.7100000000000009</v>
      </c>
      <c r="L58" s="60">
        <v>8.7100000000000009</v>
      </c>
      <c r="M58" s="59">
        <f t="shared" si="1"/>
        <v>-0.36000000000000121</v>
      </c>
      <c r="N58" s="59">
        <f t="shared" si="1"/>
        <v>-0.36000000000000121</v>
      </c>
      <c r="O58" s="59">
        <f t="shared" si="1"/>
        <v>-0.36000000000000121</v>
      </c>
      <c r="P58" s="59">
        <f t="shared" si="1"/>
        <v>-0.36000000000000121</v>
      </c>
      <c r="Q58" s="70">
        <f t="shared" si="1"/>
        <v>-0.36000000000000121</v>
      </c>
      <c r="R58" s="60"/>
    </row>
    <row r="59" spans="1:18" ht="12.75" customHeight="1">
      <c r="A59" s="48">
        <v>56</v>
      </c>
      <c r="B59" s="130" t="s">
        <v>70</v>
      </c>
      <c r="C59" s="138">
        <v>8.67</v>
      </c>
      <c r="D59" s="138">
        <v>8.81</v>
      </c>
      <c r="E59" s="138">
        <v>8.67</v>
      </c>
      <c r="F59" s="138">
        <v>8.73</v>
      </c>
      <c r="G59" s="138">
        <v>8.81</v>
      </c>
      <c r="H59" s="58">
        <v>9.0299999999999994</v>
      </c>
      <c r="I59" s="59">
        <v>9.17</v>
      </c>
      <c r="J59" s="59">
        <v>9.0299999999999994</v>
      </c>
      <c r="K59" s="59">
        <v>9.09</v>
      </c>
      <c r="L59" s="60">
        <v>9.17</v>
      </c>
      <c r="M59" s="59">
        <f t="shared" si="1"/>
        <v>-0.35999999999999943</v>
      </c>
      <c r="N59" s="59">
        <f t="shared" si="1"/>
        <v>-0.35999999999999943</v>
      </c>
      <c r="O59" s="59">
        <f t="shared" si="1"/>
        <v>-0.35999999999999943</v>
      </c>
      <c r="P59" s="59">
        <f t="shared" si="1"/>
        <v>-0.35999999999999943</v>
      </c>
      <c r="Q59" s="70">
        <f t="shared" si="1"/>
        <v>-0.35999999999999943</v>
      </c>
      <c r="R59" s="60"/>
    </row>
    <row r="60" spans="1:18" ht="12.75" customHeight="1">
      <c r="A60" s="48">
        <v>57</v>
      </c>
      <c r="B60" s="130" t="s">
        <v>71</v>
      </c>
      <c r="C60" s="138">
        <v>8.5</v>
      </c>
      <c r="D60" s="138">
        <v>9.17</v>
      </c>
      <c r="E60" s="138">
        <v>11.03</v>
      </c>
      <c r="F60" s="138">
        <v>8.43</v>
      </c>
      <c r="G60" s="138">
        <v>10.39</v>
      </c>
      <c r="H60" s="58">
        <v>8.91</v>
      </c>
      <c r="I60" s="59">
        <v>9.57</v>
      </c>
      <c r="J60" s="59">
        <v>12.11</v>
      </c>
      <c r="K60" s="59">
        <v>8.76</v>
      </c>
      <c r="L60" s="60">
        <v>10.69</v>
      </c>
      <c r="M60" s="59">
        <f t="shared" si="1"/>
        <v>-0.41000000000000014</v>
      </c>
      <c r="N60" s="59">
        <f t="shared" si="1"/>
        <v>-0.40000000000000036</v>
      </c>
      <c r="O60" s="59">
        <f t="shared" si="1"/>
        <v>-1.08</v>
      </c>
      <c r="P60" s="59">
        <f t="shared" si="1"/>
        <v>-0.33000000000000007</v>
      </c>
      <c r="Q60" s="70">
        <f t="shared" si="1"/>
        <v>-0.29999999999999893</v>
      </c>
      <c r="R60" s="60"/>
    </row>
    <row r="61" spans="1:18" ht="12.75" customHeight="1">
      <c r="A61" s="48">
        <v>58</v>
      </c>
      <c r="B61" s="130" t="s">
        <v>73</v>
      </c>
      <c r="C61" s="138">
        <v>13.23</v>
      </c>
      <c r="D61" s="138">
        <v>13.23</v>
      </c>
      <c r="E61" s="138">
        <v>13.23</v>
      </c>
      <c r="F61" s="138">
        <v>13.23</v>
      </c>
      <c r="G61" s="138">
        <v>13.23</v>
      </c>
      <c r="H61" s="58">
        <v>13.58</v>
      </c>
      <c r="I61" s="59">
        <v>13.58</v>
      </c>
      <c r="J61" s="59">
        <v>13.58</v>
      </c>
      <c r="K61" s="59">
        <v>13.58</v>
      </c>
      <c r="L61" s="60">
        <v>13.58</v>
      </c>
      <c r="M61" s="59">
        <f t="shared" si="1"/>
        <v>-0.34999999999999964</v>
      </c>
      <c r="N61" s="59">
        <f t="shared" si="1"/>
        <v>-0.34999999999999964</v>
      </c>
      <c r="O61" s="59">
        <f t="shared" si="1"/>
        <v>-0.34999999999999964</v>
      </c>
      <c r="P61" s="59">
        <f t="shared" si="1"/>
        <v>-0.34999999999999964</v>
      </c>
      <c r="Q61" s="70">
        <f t="shared" si="1"/>
        <v>-0.34999999999999964</v>
      </c>
      <c r="R61" s="60"/>
    </row>
    <row r="62" spans="1:18" ht="12.75" customHeight="1">
      <c r="A62" s="48">
        <v>59</v>
      </c>
      <c r="B62" s="130" t="s">
        <v>74</v>
      </c>
      <c r="C62" s="138">
        <v>10.74</v>
      </c>
      <c r="D62" s="138">
        <v>11.04</v>
      </c>
      <c r="E62" s="138">
        <v>11.04</v>
      </c>
      <c r="F62" s="138">
        <v>10.89</v>
      </c>
      <c r="G62" s="138">
        <v>10.94</v>
      </c>
      <c r="H62" s="58">
        <v>10.9</v>
      </c>
      <c r="I62" s="59">
        <v>11.2</v>
      </c>
      <c r="J62" s="59">
        <v>11.2</v>
      </c>
      <c r="K62" s="59">
        <v>11.05</v>
      </c>
      <c r="L62" s="60">
        <v>11.1</v>
      </c>
      <c r="M62" s="59">
        <f t="shared" si="1"/>
        <v>-0.16000000000000014</v>
      </c>
      <c r="N62" s="59">
        <f t="shared" si="1"/>
        <v>-0.16000000000000014</v>
      </c>
      <c r="O62" s="59">
        <f t="shared" si="1"/>
        <v>-0.16000000000000014</v>
      </c>
      <c r="P62" s="59">
        <f t="shared" si="1"/>
        <v>-0.16000000000000014</v>
      </c>
      <c r="Q62" s="70">
        <f t="shared" si="1"/>
        <v>-0.16000000000000014</v>
      </c>
      <c r="R62" s="60"/>
    </row>
    <row r="63" spans="1:18" ht="12.75" customHeight="1">
      <c r="A63" s="48">
        <v>60</v>
      </c>
      <c r="B63" s="130" t="s">
        <v>75</v>
      </c>
      <c r="C63" s="138">
        <v>7.57</v>
      </c>
      <c r="D63" s="138">
        <v>7.57</v>
      </c>
      <c r="E63" s="138">
        <v>8.6199999999999992</v>
      </c>
      <c r="F63" s="138">
        <v>7.57</v>
      </c>
      <c r="G63" s="138">
        <v>7.64</v>
      </c>
      <c r="H63" s="58">
        <v>8.4</v>
      </c>
      <c r="I63" s="59">
        <v>8.4</v>
      </c>
      <c r="J63" s="59">
        <v>9.4499999999999993</v>
      </c>
      <c r="K63" s="59">
        <v>8.4</v>
      </c>
      <c r="L63" s="60">
        <v>8.4700000000000006</v>
      </c>
      <c r="M63" s="59">
        <f t="shared" si="1"/>
        <v>-0.83000000000000007</v>
      </c>
      <c r="N63" s="59">
        <f t="shared" si="1"/>
        <v>-0.83000000000000007</v>
      </c>
      <c r="O63" s="59">
        <f t="shared" si="1"/>
        <v>-0.83000000000000007</v>
      </c>
      <c r="P63" s="59">
        <f t="shared" si="1"/>
        <v>-0.83000000000000007</v>
      </c>
      <c r="Q63" s="70">
        <f t="shared" si="1"/>
        <v>-0.83000000000000096</v>
      </c>
      <c r="R63" s="60"/>
    </row>
    <row r="64" spans="1:18" ht="12.75" customHeight="1">
      <c r="A64" s="48">
        <v>61</v>
      </c>
      <c r="B64" s="130" t="s">
        <v>76</v>
      </c>
      <c r="C64" s="139">
        <v>10.5</v>
      </c>
      <c r="D64" s="139">
        <v>11.5</v>
      </c>
      <c r="E64" s="139">
        <v>16</v>
      </c>
      <c r="F64" s="139">
        <v>0</v>
      </c>
      <c r="G64" s="139">
        <v>10.5</v>
      </c>
      <c r="H64" s="58">
        <v>10.5</v>
      </c>
      <c r="I64" s="59">
        <v>11.5</v>
      </c>
      <c r="J64" s="59">
        <v>16</v>
      </c>
      <c r="K64" s="59">
        <v>0</v>
      </c>
      <c r="L64" s="60">
        <v>10.5</v>
      </c>
      <c r="M64" s="59">
        <f t="shared" si="1"/>
        <v>0</v>
      </c>
      <c r="N64" s="59">
        <f t="shared" si="1"/>
        <v>0</v>
      </c>
      <c r="O64" s="59">
        <f t="shared" si="1"/>
        <v>0</v>
      </c>
      <c r="P64" s="59">
        <f t="shared" si="1"/>
        <v>0</v>
      </c>
      <c r="Q64" s="70">
        <f t="shared" si="1"/>
        <v>0</v>
      </c>
      <c r="R64" s="75"/>
    </row>
    <row r="65" spans="1:18" ht="12.75" customHeight="1">
      <c r="A65" s="48">
        <v>62</v>
      </c>
      <c r="B65" s="130" t="s">
        <v>77</v>
      </c>
      <c r="C65" s="138">
        <v>9.65</v>
      </c>
      <c r="D65" s="138">
        <v>9.98</v>
      </c>
      <c r="E65" s="138">
        <v>0</v>
      </c>
      <c r="F65" s="138">
        <v>10.15</v>
      </c>
      <c r="G65" s="138">
        <v>10.15</v>
      </c>
      <c r="H65" s="58">
        <v>0</v>
      </c>
      <c r="I65" s="59">
        <v>10.09</v>
      </c>
      <c r="J65" s="59">
        <v>0</v>
      </c>
      <c r="K65" s="59">
        <v>10.09</v>
      </c>
      <c r="L65" s="60">
        <v>10.09</v>
      </c>
      <c r="M65" s="59">
        <f t="shared" si="1"/>
        <v>9.65</v>
      </c>
      <c r="N65" s="59">
        <f t="shared" si="1"/>
        <v>-0.10999999999999943</v>
      </c>
      <c r="O65" s="59">
        <f t="shared" si="1"/>
        <v>0</v>
      </c>
      <c r="P65" s="59">
        <f t="shared" si="1"/>
        <v>6.0000000000000497E-2</v>
      </c>
      <c r="Q65" s="70">
        <f t="shared" si="1"/>
        <v>6.0000000000000497E-2</v>
      </c>
      <c r="R65" s="60"/>
    </row>
    <row r="66" spans="1:18" ht="12.75" customHeight="1">
      <c r="A66" s="48">
        <v>63</v>
      </c>
      <c r="B66" s="130" t="s">
        <v>78</v>
      </c>
      <c r="C66" s="138">
        <v>11</v>
      </c>
      <c r="D66" s="138">
        <v>13</v>
      </c>
      <c r="E66" s="138">
        <v>15</v>
      </c>
      <c r="F66" s="138">
        <v>12</v>
      </c>
      <c r="G66" s="138">
        <v>13.5</v>
      </c>
      <c r="H66" s="58">
        <v>11</v>
      </c>
      <c r="I66" s="59">
        <v>13</v>
      </c>
      <c r="J66" s="59">
        <v>15</v>
      </c>
      <c r="K66" s="59">
        <v>12</v>
      </c>
      <c r="L66" s="60">
        <v>13.5</v>
      </c>
      <c r="M66" s="59">
        <f t="shared" si="1"/>
        <v>0</v>
      </c>
      <c r="N66" s="59">
        <f t="shared" si="1"/>
        <v>0</v>
      </c>
      <c r="O66" s="59">
        <f t="shared" si="1"/>
        <v>0</v>
      </c>
      <c r="P66" s="59">
        <f t="shared" si="1"/>
        <v>0</v>
      </c>
      <c r="Q66" s="70">
        <f t="shared" si="1"/>
        <v>0</v>
      </c>
      <c r="R66" s="60"/>
    </row>
    <row r="67" spans="1:18" ht="12.75" customHeight="1">
      <c r="A67" s="48">
        <v>64</v>
      </c>
      <c r="B67" s="130" t="s">
        <v>79</v>
      </c>
      <c r="C67" s="138">
        <v>9.1</v>
      </c>
      <c r="D67" s="138">
        <v>10</v>
      </c>
      <c r="E67" s="138">
        <v>0</v>
      </c>
      <c r="F67" s="138">
        <v>10</v>
      </c>
      <c r="G67" s="138">
        <v>0</v>
      </c>
      <c r="H67" s="58">
        <v>10.75</v>
      </c>
      <c r="I67" s="59">
        <v>11.25</v>
      </c>
      <c r="J67" s="59">
        <v>0</v>
      </c>
      <c r="K67" s="59">
        <v>9.25</v>
      </c>
      <c r="L67" s="60">
        <v>0</v>
      </c>
      <c r="M67" s="59">
        <f t="shared" ref="M67:Q100" si="2">C67-H67</f>
        <v>-1.6500000000000004</v>
      </c>
      <c r="N67" s="59">
        <f t="shared" si="2"/>
        <v>-1.25</v>
      </c>
      <c r="O67" s="59">
        <f t="shared" si="2"/>
        <v>0</v>
      </c>
      <c r="P67" s="59">
        <f t="shared" si="2"/>
        <v>0.75</v>
      </c>
      <c r="Q67" s="70">
        <f t="shared" si="2"/>
        <v>0</v>
      </c>
      <c r="R67" s="60"/>
    </row>
    <row r="68" spans="1:18" ht="12.75" customHeight="1">
      <c r="A68" s="48">
        <v>65</v>
      </c>
      <c r="B68" s="130" t="s">
        <v>80</v>
      </c>
      <c r="C68" s="138">
        <v>10.25</v>
      </c>
      <c r="D68" s="138">
        <v>11.25</v>
      </c>
      <c r="E68" s="138">
        <v>0</v>
      </c>
      <c r="F68" s="138">
        <v>11.25</v>
      </c>
      <c r="G68" s="138">
        <v>11.25</v>
      </c>
      <c r="H68" s="58">
        <v>10.25</v>
      </c>
      <c r="I68" s="59">
        <v>11.25</v>
      </c>
      <c r="J68" s="59">
        <v>0</v>
      </c>
      <c r="K68" s="59">
        <v>11.25</v>
      </c>
      <c r="L68" s="60">
        <v>11.25</v>
      </c>
      <c r="M68" s="59">
        <f t="shared" si="2"/>
        <v>0</v>
      </c>
      <c r="N68" s="59">
        <f t="shared" si="2"/>
        <v>0</v>
      </c>
      <c r="O68" s="59">
        <f t="shared" si="2"/>
        <v>0</v>
      </c>
      <c r="P68" s="59">
        <f t="shared" si="2"/>
        <v>0</v>
      </c>
      <c r="Q68" s="70">
        <f t="shared" si="2"/>
        <v>0</v>
      </c>
      <c r="R68" s="60"/>
    </row>
    <row r="69" spans="1:18" ht="12.75" customHeight="1">
      <c r="A69" s="48">
        <v>66</v>
      </c>
      <c r="B69" s="130" t="s">
        <v>81</v>
      </c>
      <c r="C69" s="138">
        <v>11.5</v>
      </c>
      <c r="D69" s="138">
        <v>11.5</v>
      </c>
      <c r="E69" s="138">
        <v>0</v>
      </c>
      <c r="F69" s="138">
        <v>10.75</v>
      </c>
      <c r="G69" s="138">
        <v>11.5</v>
      </c>
      <c r="H69" s="58">
        <v>11.5</v>
      </c>
      <c r="I69" s="59">
        <v>11.5</v>
      </c>
      <c r="J69" s="59">
        <v>0</v>
      </c>
      <c r="K69" s="59">
        <v>10.75</v>
      </c>
      <c r="L69" s="60">
        <v>11.5</v>
      </c>
      <c r="M69" s="59">
        <f t="shared" si="2"/>
        <v>0</v>
      </c>
      <c r="N69" s="59">
        <f t="shared" si="2"/>
        <v>0</v>
      </c>
      <c r="O69" s="59">
        <f t="shared" si="2"/>
        <v>0</v>
      </c>
      <c r="P69" s="59">
        <f t="shared" si="2"/>
        <v>0</v>
      </c>
      <c r="Q69" s="70">
        <f t="shared" si="2"/>
        <v>0</v>
      </c>
      <c r="R69" s="60"/>
    </row>
    <row r="70" spans="1:18" ht="12.75" customHeight="1">
      <c r="A70" s="48">
        <v>67</v>
      </c>
      <c r="B70" s="130" t="s">
        <v>82</v>
      </c>
      <c r="C70" s="138">
        <v>8</v>
      </c>
      <c r="D70" s="138">
        <v>13</v>
      </c>
      <c r="E70" s="138">
        <v>0</v>
      </c>
      <c r="F70" s="138">
        <v>10.75</v>
      </c>
      <c r="G70" s="138">
        <v>11.75</v>
      </c>
      <c r="H70" s="58">
        <v>9</v>
      </c>
      <c r="I70" s="59">
        <v>15</v>
      </c>
      <c r="J70" s="59">
        <v>0</v>
      </c>
      <c r="K70" s="59">
        <v>11.25</v>
      </c>
      <c r="L70" s="60">
        <v>12.25</v>
      </c>
      <c r="M70" s="59">
        <f t="shared" si="2"/>
        <v>-1</v>
      </c>
      <c r="N70" s="59">
        <f t="shared" si="2"/>
        <v>-2</v>
      </c>
      <c r="O70" s="59">
        <f t="shared" si="2"/>
        <v>0</v>
      </c>
      <c r="P70" s="59">
        <f t="shared" si="2"/>
        <v>-0.5</v>
      </c>
      <c r="Q70" s="70">
        <f t="shared" si="2"/>
        <v>-0.5</v>
      </c>
      <c r="R70" s="60"/>
    </row>
    <row r="71" spans="1:18" ht="12.75" customHeight="1">
      <c r="A71" s="48">
        <v>68</v>
      </c>
      <c r="B71" s="130" t="s">
        <v>131</v>
      </c>
      <c r="C71" s="138">
        <v>7.39</v>
      </c>
      <c r="D71" s="138">
        <v>11.58</v>
      </c>
      <c r="E71" s="138">
        <v>16.21</v>
      </c>
      <c r="F71" s="138">
        <v>0</v>
      </c>
      <c r="G71" s="138">
        <v>13.57</v>
      </c>
      <c r="H71" s="58">
        <v>7.9</v>
      </c>
      <c r="I71" s="59">
        <v>12.04</v>
      </c>
      <c r="J71" s="59">
        <v>16.579999999999998</v>
      </c>
      <c r="K71" s="59">
        <v>0</v>
      </c>
      <c r="L71" s="60">
        <v>14.04</v>
      </c>
      <c r="M71" s="59">
        <f t="shared" si="2"/>
        <v>-0.51000000000000068</v>
      </c>
      <c r="N71" s="59">
        <f t="shared" si="2"/>
        <v>-0.45999999999999908</v>
      </c>
      <c r="O71" s="59">
        <f t="shared" si="2"/>
        <v>-0.36999999999999744</v>
      </c>
      <c r="P71" s="59">
        <f t="shared" si="2"/>
        <v>0</v>
      </c>
      <c r="Q71" s="70">
        <f t="shared" si="2"/>
        <v>-0.46999999999999886</v>
      </c>
      <c r="R71" s="60"/>
    </row>
    <row r="72" spans="1:18" ht="12.75" customHeight="1">
      <c r="A72" s="48">
        <v>69</v>
      </c>
      <c r="B72" s="130" t="s">
        <v>84</v>
      </c>
      <c r="C72" s="138">
        <v>11.5</v>
      </c>
      <c r="D72" s="138">
        <v>11.5</v>
      </c>
      <c r="E72" s="138">
        <v>0</v>
      </c>
      <c r="F72" s="138">
        <v>11.5</v>
      </c>
      <c r="G72" s="138">
        <v>12.25</v>
      </c>
      <c r="H72" s="58">
        <v>11.5</v>
      </c>
      <c r="I72" s="59">
        <v>11.5</v>
      </c>
      <c r="J72" s="59">
        <v>0</v>
      </c>
      <c r="K72" s="59">
        <v>11.5</v>
      </c>
      <c r="L72" s="60">
        <v>12.25</v>
      </c>
      <c r="M72" s="59">
        <f t="shared" si="2"/>
        <v>0</v>
      </c>
      <c r="N72" s="59">
        <f t="shared" si="2"/>
        <v>0</v>
      </c>
      <c r="O72" s="59">
        <f t="shared" si="2"/>
        <v>0</v>
      </c>
      <c r="P72" s="59">
        <f t="shared" si="2"/>
        <v>0</v>
      </c>
      <c r="Q72" s="70">
        <f t="shared" si="2"/>
        <v>0</v>
      </c>
      <c r="R72" s="60"/>
    </row>
    <row r="73" spans="1:18" ht="12.75" customHeight="1">
      <c r="A73" s="48">
        <v>70</v>
      </c>
      <c r="B73" s="130" t="s">
        <v>85</v>
      </c>
      <c r="C73" s="138">
        <v>8.56</v>
      </c>
      <c r="D73" s="138">
        <v>9.39</v>
      </c>
      <c r="E73" s="138">
        <v>13.13</v>
      </c>
      <c r="F73" s="138">
        <v>9.3000000000000007</v>
      </c>
      <c r="G73" s="138">
        <v>9.3800000000000008</v>
      </c>
      <c r="H73" s="98"/>
      <c r="I73" s="98"/>
      <c r="J73" s="99"/>
      <c r="K73" s="97">
        <v>9.3699999999999992</v>
      </c>
      <c r="L73" s="47">
        <v>0.09</v>
      </c>
      <c r="M73" s="46">
        <f t="shared" si="2"/>
        <v>8.56</v>
      </c>
      <c r="N73" s="46">
        <f t="shared" si="2"/>
        <v>9.39</v>
      </c>
      <c r="O73" s="46">
        <f t="shared" si="2"/>
        <v>13.13</v>
      </c>
      <c r="P73" s="46">
        <f t="shared" si="2"/>
        <v>-6.9999999999998508E-2</v>
      </c>
      <c r="Q73" s="71">
        <f t="shared" si="2"/>
        <v>9.2900000000000009</v>
      </c>
      <c r="R73" s="60"/>
    </row>
    <row r="74" spans="1:18" ht="12.75" customHeight="1">
      <c r="A74" s="48">
        <v>71</v>
      </c>
      <c r="B74" s="130" t="s">
        <v>86</v>
      </c>
      <c r="C74" s="138">
        <v>0</v>
      </c>
      <c r="D74" s="138">
        <v>11.9</v>
      </c>
      <c r="E74" s="138">
        <v>0</v>
      </c>
      <c r="F74" s="138">
        <v>8.23</v>
      </c>
      <c r="G74" s="138">
        <v>9.35</v>
      </c>
      <c r="H74" s="58">
        <v>0</v>
      </c>
      <c r="I74" s="59">
        <v>11.04</v>
      </c>
      <c r="J74" s="59">
        <v>0</v>
      </c>
      <c r="K74" s="59">
        <v>9.23</v>
      </c>
      <c r="L74" s="60">
        <v>10.32</v>
      </c>
      <c r="M74" s="59">
        <f t="shared" si="2"/>
        <v>0</v>
      </c>
      <c r="N74" s="59">
        <f t="shared" si="2"/>
        <v>0.86000000000000121</v>
      </c>
      <c r="O74" s="59">
        <f t="shared" si="2"/>
        <v>0</v>
      </c>
      <c r="P74" s="59">
        <f t="shared" si="2"/>
        <v>-1</v>
      </c>
      <c r="Q74" s="70">
        <f t="shared" si="2"/>
        <v>-0.97000000000000064</v>
      </c>
      <c r="R74" s="60"/>
    </row>
    <row r="75" spans="1:18" ht="12.75" customHeight="1">
      <c r="A75" s="48">
        <v>72</v>
      </c>
      <c r="B75" s="130" t="s">
        <v>88</v>
      </c>
      <c r="C75" s="138">
        <v>10.75</v>
      </c>
      <c r="D75" s="138">
        <v>10.75</v>
      </c>
      <c r="E75" s="138">
        <v>0</v>
      </c>
      <c r="F75" s="138">
        <v>10.5</v>
      </c>
      <c r="G75" s="138">
        <v>10.5</v>
      </c>
      <c r="H75" s="58">
        <v>11.05</v>
      </c>
      <c r="I75" s="59">
        <v>11.05</v>
      </c>
      <c r="J75" s="59">
        <v>0</v>
      </c>
      <c r="K75" s="59">
        <v>10.8</v>
      </c>
      <c r="L75" s="60">
        <v>10.8</v>
      </c>
      <c r="M75" s="59">
        <f t="shared" si="2"/>
        <v>-0.30000000000000071</v>
      </c>
      <c r="N75" s="59">
        <f t="shared" si="2"/>
        <v>-0.30000000000000071</v>
      </c>
      <c r="O75" s="59">
        <f t="shared" si="2"/>
        <v>0</v>
      </c>
      <c r="P75" s="59">
        <f t="shared" si="2"/>
        <v>-0.30000000000000071</v>
      </c>
      <c r="Q75" s="70">
        <f t="shared" si="2"/>
        <v>-0.30000000000000071</v>
      </c>
      <c r="R75" s="60"/>
    </row>
    <row r="76" spans="1:18" ht="12.75" customHeight="1">
      <c r="A76" s="48">
        <v>73</v>
      </c>
      <c r="B76" s="130" t="s">
        <v>89</v>
      </c>
      <c r="C76" s="138">
        <v>8.25</v>
      </c>
      <c r="D76" s="138">
        <v>9</v>
      </c>
      <c r="E76" s="138">
        <v>9.75</v>
      </c>
      <c r="F76" s="138">
        <v>8.5</v>
      </c>
      <c r="G76" s="138">
        <v>10.5</v>
      </c>
      <c r="H76" s="58">
        <v>8.5</v>
      </c>
      <c r="I76" s="59">
        <v>9</v>
      </c>
      <c r="J76" s="59">
        <v>9.75</v>
      </c>
      <c r="K76" s="59">
        <v>8.75</v>
      </c>
      <c r="L76" s="60">
        <v>10.5</v>
      </c>
      <c r="M76" s="59">
        <f t="shared" si="2"/>
        <v>-0.25</v>
      </c>
      <c r="N76" s="59">
        <f t="shared" si="2"/>
        <v>0</v>
      </c>
      <c r="O76" s="59">
        <f t="shared" si="2"/>
        <v>0</v>
      </c>
      <c r="P76" s="59">
        <f t="shared" si="2"/>
        <v>-0.25</v>
      </c>
      <c r="Q76" s="70">
        <f t="shared" si="2"/>
        <v>0</v>
      </c>
      <c r="R76" s="60"/>
    </row>
    <row r="77" spans="1:18" ht="12.75" customHeight="1">
      <c r="A77" s="48">
        <v>74</v>
      </c>
      <c r="B77" s="130" t="s">
        <v>90</v>
      </c>
      <c r="C77" s="138">
        <v>12.87</v>
      </c>
      <c r="D77" s="138">
        <v>12.87</v>
      </c>
      <c r="E77" s="138">
        <v>0</v>
      </c>
      <c r="F77" s="138">
        <v>13.08</v>
      </c>
      <c r="G77" s="138">
        <v>13.66</v>
      </c>
      <c r="H77" s="58">
        <v>12.71</v>
      </c>
      <c r="I77" s="59">
        <v>12.62</v>
      </c>
      <c r="J77" s="59">
        <v>0</v>
      </c>
      <c r="K77" s="59">
        <v>12.49</v>
      </c>
      <c r="L77" s="60">
        <v>12.46</v>
      </c>
      <c r="M77" s="59">
        <f t="shared" si="2"/>
        <v>0.15999999999999837</v>
      </c>
      <c r="N77" s="59">
        <f t="shared" si="2"/>
        <v>0.25</v>
      </c>
      <c r="O77" s="59">
        <f t="shared" si="2"/>
        <v>0</v>
      </c>
      <c r="P77" s="59">
        <f t="shared" si="2"/>
        <v>0.58999999999999986</v>
      </c>
      <c r="Q77" s="70">
        <f t="shared" si="2"/>
        <v>1.1999999999999993</v>
      </c>
      <c r="R77" s="60"/>
    </row>
    <row r="78" spans="1:18" ht="12.75" customHeight="1">
      <c r="A78" s="48">
        <v>75</v>
      </c>
      <c r="B78" s="130" t="s">
        <v>91</v>
      </c>
      <c r="C78" s="138">
        <v>10.87</v>
      </c>
      <c r="D78" s="138">
        <v>11.87</v>
      </c>
      <c r="E78" s="138">
        <v>11.87</v>
      </c>
      <c r="F78" s="138">
        <v>12.62</v>
      </c>
      <c r="G78" s="138">
        <v>12.62</v>
      </c>
      <c r="H78" s="58">
        <v>13</v>
      </c>
      <c r="I78" s="59">
        <v>14</v>
      </c>
      <c r="J78" s="59">
        <v>14</v>
      </c>
      <c r="K78" s="59">
        <v>14.75</v>
      </c>
      <c r="L78" s="60">
        <v>14.75</v>
      </c>
      <c r="M78" s="59">
        <f t="shared" si="2"/>
        <v>-2.1300000000000008</v>
      </c>
      <c r="N78" s="59">
        <f t="shared" si="2"/>
        <v>-2.1300000000000008</v>
      </c>
      <c r="O78" s="59">
        <f t="shared" si="2"/>
        <v>-2.1300000000000008</v>
      </c>
      <c r="P78" s="59">
        <f t="shared" si="2"/>
        <v>-2.1300000000000008</v>
      </c>
      <c r="Q78" s="70">
        <f t="shared" si="2"/>
        <v>-2.1300000000000008</v>
      </c>
      <c r="R78" s="60"/>
    </row>
    <row r="79" spans="1:18" ht="12.75" customHeight="1">
      <c r="A79" s="48">
        <v>76</v>
      </c>
      <c r="B79" s="130" t="s">
        <v>92</v>
      </c>
      <c r="C79" s="138">
        <v>10.84</v>
      </c>
      <c r="D79" s="138">
        <v>11.34</v>
      </c>
      <c r="E79" s="138">
        <v>13.34</v>
      </c>
      <c r="F79" s="138">
        <v>10.84</v>
      </c>
      <c r="G79" s="138">
        <v>10.84</v>
      </c>
      <c r="H79" s="58">
        <v>12.9</v>
      </c>
      <c r="I79" s="59">
        <v>12.9</v>
      </c>
      <c r="J79" s="59">
        <v>12.9</v>
      </c>
      <c r="K79" s="59">
        <v>12.9</v>
      </c>
      <c r="L79" s="60">
        <v>12.9</v>
      </c>
      <c r="M79" s="59">
        <f t="shared" si="2"/>
        <v>-2.0600000000000005</v>
      </c>
      <c r="N79" s="59">
        <f t="shared" si="2"/>
        <v>-1.5600000000000005</v>
      </c>
      <c r="O79" s="59">
        <f t="shared" si="2"/>
        <v>0.4399999999999995</v>
      </c>
      <c r="P79" s="59">
        <f t="shared" si="2"/>
        <v>-2.0600000000000005</v>
      </c>
      <c r="Q79" s="70">
        <f t="shared" si="2"/>
        <v>-2.0600000000000005</v>
      </c>
      <c r="R79" s="60"/>
    </row>
    <row r="80" spans="1:18" ht="12.75" customHeight="1">
      <c r="A80" s="48">
        <v>77</v>
      </c>
      <c r="B80" s="130" t="s">
        <v>93</v>
      </c>
      <c r="C80" s="138">
        <v>10.97</v>
      </c>
      <c r="D80" s="138">
        <v>12.07</v>
      </c>
      <c r="E80" s="138">
        <v>0</v>
      </c>
      <c r="F80" s="138">
        <v>12.04</v>
      </c>
      <c r="G80" s="138">
        <v>15.54</v>
      </c>
      <c r="H80" s="58">
        <v>11</v>
      </c>
      <c r="I80" s="59">
        <v>11.75</v>
      </c>
      <c r="J80" s="59">
        <v>0</v>
      </c>
      <c r="K80" s="59">
        <v>12.07</v>
      </c>
      <c r="L80" s="60">
        <v>15.56</v>
      </c>
      <c r="M80" s="59">
        <f t="shared" si="2"/>
        <v>-2.9999999999999361E-2</v>
      </c>
      <c r="N80" s="59">
        <f t="shared" si="2"/>
        <v>0.32000000000000028</v>
      </c>
      <c r="O80" s="59">
        <f t="shared" si="2"/>
        <v>0</v>
      </c>
      <c r="P80" s="59">
        <f t="shared" si="2"/>
        <v>-3.0000000000001137E-2</v>
      </c>
      <c r="Q80" s="70">
        <f t="shared" si="2"/>
        <v>-2.000000000000135E-2</v>
      </c>
      <c r="R80" s="60"/>
    </row>
    <row r="81" spans="1:18" ht="12.75" customHeight="1">
      <c r="A81" s="48">
        <v>78</v>
      </c>
      <c r="B81" s="130" t="s">
        <v>94</v>
      </c>
      <c r="C81" s="138">
        <v>12.5</v>
      </c>
      <c r="D81" s="138">
        <v>13.5</v>
      </c>
      <c r="E81" s="138">
        <v>0</v>
      </c>
      <c r="F81" s="138">
        <v>0</v>
      </c>
      <c r="G81" s="138">
        <v>0</v>
      </c>
      <c r="H81" s="58">
        <v>12.5</v>
      </c>
      <c r="I81" s="59">
        <v>13.5</v>
      </c>
      <c r="J81" s="59">
        <v>0</v>
      </c>
      <c r="K81" s="59">
        <v>0</v>
      </c>
      <c r="L81" s="60">
        <v>0</v>
      </c>
      <c r="M81" s="59">
        <f t="shared" si="2"/>
        <v>0</v>
      </c>
      <c r="N81" s="59">
        <f t="shared" si="2"/>
        <v>0</v>
      </c>
      <c r="O81" s="59">
        <f t="shared" si="2"/>
        <v>0</v>
      </c>
      <c r="P81" s="59">
        <f t="shared" si="2"/>
        <v>0</v>
      </c>
      <c r="Q81" s="70">
        <f t="shared" si="2"/>
        <v>0</v>
      </c>
      <c r="R81" s="60"/>
    </row>
    <row r="82" spans="1:18" ht="12.75" customHeight="1">
      <c r="A82" s="48">
        <v>79</v>
      </c>
      <c r="B82" s="130" t="s">
        <v>95</v>
      </c>
      <c r="C82" s="138">
        <v>12.81</v>
      </c>
      <c r="D82" s="138">
        <v>12.81</v>
      </c>
      <c r="E82" s="138">
        <v>0</v>
      </c>
      <c r="F82" s="138">
        <v>12.81</v>
      </c>
      <c r="G82" s="138">
        <v>12.81</v>
      </c>
      <c r="H82" s="58">
        <v>12.23</v>
      </c>
      <c r="I82" s="59">
        <v>12.23</v>
      </c>
      <c r="J82" s="59">
        <v>0</v>
      </c>
      <c r="K82" s="59">
        <v>12.23</v>
      </c>
      <c r="L82" s="60">
        <v>12.23</v>
      </c>
      <c r="M82" s="59">
        <f t="shared" si="2"/>
        <v>0.58000000000000007</v>
      </c>
      <c r="N82" s="59">
        <f t="shared" si="2"/>
        <v>0.58000000000000007</v>
      </c>
      <c r="O82" s="59">
        <f t="shared" si="2"/>
        <v>0</v>
      </c>
      <c r="P82" s="59">
        <f t="shared" si="2"/>
        <v>0.58000000000000007</v>
      </c>
      <c r="Q82" s="70">
        <f t="shared" si="2"/>
        <v>0.58000000000000007</v>
      </c>
      <c r="R82" s="60"/>
    </row>
    <row r="83" spans="1:18" ht="12.75" customHeight="1">
      <c r="A83" s="48">
        <v>80</v>
      </c>
      <c r="B83" s="130" t="s">
        <v>96</v>
      </c>
      <c r="C83" s="138">
        <v>0</v>
      </c>
      <c r="D83" s="138">
        <v>11.25</v>
      </c>
      <c r="E83" s="138">
        <v>14.5</v>
      </c>
      <c r="F83" s="138">
        <v>9.25</v>
      </c>
      <c r="G83" s="138">
        <v>0</v>
      </c>
      <c r="H83" s="58">
        <v>0</v>
      </c>
      <c r="I83" s="59">
        <v>11.75</v>
      </c>
      <c r="J83" s="59">
        <v>15</v>
      </c>
      <c r="K83" s="59">
        <v>9.75</v>
      </c>
      <c r="L83" s="60">
        <v>0</v>
      </c>
      <c r="M83" s="59">
        <f t="shared" si="2"/>
        <v>0</v>
      </c>
      <c r="N83" s="59">
        <f t="shared" si="2"/>
        <v>-0.5</v>
      </c>
      <c r="O83" s="59">
        <f t="shared" si="2"/>
        <v>-0.5</v>
      </c>
      <c r="P83" s="59">
        <f t="shared" si="2"/>
        <v>-0.5</v>
      </c>
      <c r="Q83" s="70">
        <f t="shared" si="2"/>
        <v>0</v>
      </c>
      <c r="R83" s="60"/>
    </row>
    <row r="84" spans="1:18" ht="12.75" customHeight="1">
      <c r="A84" s="48">
        <v>81</v>
      </c>
      <c r="B84" s="130" t="s">
        <v>97</v>
      </c>
      <c r="C84" s="138">
        <v>12.29</v>
      </c>
      <c r="D84" s="138">
        <v>12.29</v>
      </c>
      <c r="E84" s="138">
        <v>14.29</v>
      </c>
      <c r="F84" s="138">
        <v>12.29</v>
      </c>
      <c r="G84" s="138">
        <v>13.79</v>
      </c>
      <c r="H84" s="58">
        <v>12.68</v>
      </c>
      <c r="I84" s="59">
        <v>12.68</v>
      </c>
      <c r="J84" s="59">
        <v>14.68</v>
      </c>
      <c r="K84" s="59">
        <v>12.68</v>
      </c>
      <c r="L84" s="60">
        <v>14.18</v>
      </c>
      <c r="M84" s="59">
        <f t="shared" si="2"/>
        <v>-0.39000000000000057</v>
      </c>
      <c r="N84" s="59">
        <f t="shared" si="2"/>
        <v>-0.39000000000000057</v>
      </c>
      <c r="O84" s="59">
        <f t="shared" si="2"/>
        <v>-0.39000000000000057</v>
      </c>
      <c r="P84" s="59">
        <f t="shared" si="2"/>
        <v>-0.39000000000000057</v>
      </c>
      <c r="Q84" s="70">
        <f t="shared" si="2"/>
        <v>-0.39000000000000057</v>
      </c>
      <c r="R84" s="60"/>
    </row>
    <row r="85" spans="1:18" ht="12.75" customHeight="1">
      <c r="A85" s="48">
        <v>82</v>
      </c>
      <c r="B85" s="130" t="s">
        <v>98</v>
      </c>
      <c r="C85" s="138">
        <v>12.83</v>
      </c>
      <c r="D85" s="138">
        <v>13.08</v>
      </c>
      <c r="E85" s="138">
        <v>13.58</v>
      </c>
      <c r="F85" s="138">
        <v>12.93</v>
      </c>
      <c r="G85" s="138">
        <v>13.33</v>
      </c>
      <c r="H85" s="58">
        <v>12.2</v>
      </c>
      <c r="I85" s="59">
        <v>12.45</v>
      </c>
      <c r="J85" s="59">
        <v>12.95</v>
      </c>
      <c r="K85" s="59">
        <v>12.3</v>
      </c>
      <c r="L85" s="60">
        <v>12.7</v>
      </c>
      <c r="M85" s="59">
        <f t="shared" si="2"/>
        <v>0.63000000000000078</v>
      </c>
      <c r="N85" s="59">
        <f t="shared" si="2"/>
        <v>0.63000000000000078</v>
      </c>
      <c r="O85" s="59">
        <f t="shared" si="2"/>
        <v>0.63000000000000078</v>
      </c>
      <c r="P85" s="59">
        <f t="shared" si="2"/>
        <v>0.62999999999999901</v>
      </c>
      <c r="Q85" s="70">
        <f t="shared" si="2"/>
        <v>0.63000000000000078</v>
      </c>
      <c r="R85" s="60"/>
    </row>
    <row r="86" spans="1:18" ht="12.75" customHeight="1">
      <c r="A86" s="48">
        <v>83</v>
      </c>
      <c r="B86" s="130" t="s">
        <v>99</v>
      </c>
      <c r="C86" s="138">
        <v>14.5</v>
      </c>
      <c r="D86" s="138">
        <v>14.75</v>
      </c>
      <c r="E86" s="138">
        <v>17</v>
      </c>
      <c r="F86" s="138">
        <v>16.5</v>
      </c>
      <c r="G86" s="138">
        <v>15.75</v>
      </c>
      <c r="H86" s="58">
        <v>14.5</v>
      </c>
      <c r="I86" s="59">
        <v>14.75</v>
      </c>
      <c r="J86" s="59">
        <v>17</v>
      </c>
      <c r="K86" s="59">
        <v>16.5</v>
      </c>
      <c r="L86" s="60">
        <v>15.75</v>
      </c>
      <c r="M86" s="59">
        <f t="shared" si="2"/>
        <v>0</v>
      </c>
      <c r="N86" s="59">
        <f t="shared" si="2"/>
        <v>0</v>
      </c>
      <c r="O86" s="59">
        <f t="shared" si="2"/>
        <v>0</v>
      </c>
      <c r="P86" s="59">
        <f t="shared" si="2"/>
        <v>0</v>
      </c>
      <c r="Q86" s="70">
        <f t="shared" si="2"/>
        <v>0</v>
      </c>
      <c r="R86" s="60"/>
    </row>
    <row r="87" spans="1:18" ht="12.75" customHeight="1">
      <c r="A87" s="48">
        <v>84</v>
      </c>
      <c r="B87" s="131" t="s">
        <v>100</v>
      </c>
      <c r="C87" s="138">
        <v>9.5</v>
      </c>
      <c r="D87" s="138">
        <v>13.01</v>
      </c>
      <c r="E87" s="138">
        <v>0</v>
      </c>
      <c r="F87" s="138">
        <v>13.01</v>
      </c>
      <c r="G87" s="138">
        <v>13.01</v>
      </c>
      <c r="H87" s="62">
        <v>9.51</v>
      </c>
      <c r="I87" s="63">
        <v>13</v>
      </c>
      <c r="J87" s="63">
        <v>0</v>
      </c>
      <c r="K87" s="63">
        <v>13</v>
      </c>
      <c r="L87" s="64">
        <v>13</v>
      </c>
      <c r="M87" s="59">
        <f t="shared" si="2"/>
        <v>-9.9999999999997868E-3</v>
      </c>
      <c r="N87" s="59">
        <f t="shared" si="2"/>
        <v>9.9999999999997868E-3</v>
      </c>
      <c r="O87" s="59">
        <f t="shared" si="2"/>
        <v>0</v>
      </c>
      <c r="P87" s="59">
        <f t="shared" si="2"/>
        <v>9.9999999999997868E-3</v>
      </c>
      <c r="Q87" s="70">
        <f t="shared" si="2"/>
        <v>9.9999999999997868E-3</v>
      </c>
      <c r="R87" s="60"/>
    </row>
    <row r="88" spans="1:18" ht="12.75" customHeight="1">
      <c r="A88" s="48">
        <v>85</v>
      </c>
      <c r="B88" s="130" t="s">
        <v>101</v>
      </c>
      <c r="C88" s="138">
        <v>10</v>
      </c>
      <c r="D88" s="138">
        <v>11</v>
      </c>
      <c r="E88" s="138">
        <v>17</v>
      </c>
      <c r="F88" s="138">
        <v>13</v>
      </c>
      <c r="G88" s="138">
        <v>13</v>
      </c>
      <c r="H88" s="58">
        <v>10</v>
      </c>
      <c r="I88" s="59">
        <v>11.25</v>
      </c>
      <c r="J88" s="59">
        <v>17</v>
      </c>
      <c r="K88" s="59">
        <v>13</v>
      </c>
      <c r="L88" s="60">
        <v>13</v>
      </c>
      <c r="M88" s="59">
        <f t="shared" si="2"/>
        <v>0</v>
      </c>
      <c r="N88" s="59">
        <f t="shared" si="2"/>
        <v>-0.25</v>
      </c>
      <c r="O88" s="59">
        <f t="shared" si="2"/>
        <v>0</v>
      </c>
      <c r="P88" s="59">
        <f t="shared" si="2"/>
        <v>0</v>
      </c>
      <c r="Q88" s="70">
        <f t="shared" si="2"/>
        <v>0</v>
      </c>
      <c r="R88" s="60"/>
    </row>
    <row r="89" spans="1:18" ht="12.75" customHeight="1">
      <c r="A89" s="48">
        <v>86</v>
      </c>
      <c r="B89" s="130" t="s">
        <v>102</v>
      </c>
      <c r="C89" s="138">
        <v>11.63</v>
      </c>
      <c r="D89" s="138">
        <v>12.13</v>
      </c>
      <c r="E89" s="138">
        <v>12.63</v>
      </c>
      <c r="F89" s="138">
        <v>12.63</v>
      </c>
      <c r="G89" s="138">
        <v>12.63</v>
      </c>
      <c r="H89" s="58">
        <v>11.9</v>
      </c>
      <c r="I89" s="59">
        <v>12.4</v>
      </c>
      <c r="J89" s="59">
        <v>12.9</v>
      </c>
      <c r="K89" s="59">
        <v>12.9</v>
      </c>
      <c r="L89" s="60">
        <v>12.9</v>
      </c>
      <c r="M89" s="59">
        <f t="shared" si="2"/>
        <v>-0.26999999999999957</v>
      </c>
      <c r="N89" s="59">
        <f t="shared" si="2"/>
        <v>-0.26999999999999957</v>
      </c>
      <c r="O89" s="59">
        <f t="shared" si="2"/>
        <v>-0.26999999999999957</v>
      </c>
      <c r="P89" s="59">
        <f t="shared" si="2"/>
        <v>-0.26999999999999957</v>
      </c>
      <c r="Q89" s="70">
        <f t="shared" si="2"/>
        <v>-0.26999999999999957</v>
      </c>
      <c r="R89" s="60"/>
    </row>
    <row r="90" spans="1:18" ht="12.75" customHeight="1">
      <c r="A90" s="48">
        <v>87</v>
      </c>
      <c r="B90" s="130" t="s">
        <v>103</v>
      </c>
      <c r="C90" s="138">
        <v>15.33</v>
      </c>
      <c r="D90" s="138">
        <v>15.33</v>
      </c>
      <c r="E90" s="138">
        <v>15.33</v>
      </c>
      <c r="F90" s="138">
        <v>15.33</v>
      </c>
      <c r="G90" s="138">
        <v>15.33</v>
      </c>
      <c r="H90" s="58">
        <v>15.37</v>
      </c>
      <c r="I90" s="59">
        <v>15.37</v>
      </c>
      <c r="J90" s="59">
        <v>15.37</v>
      </c>
      <c r="K90" s="59">
        <v>15.37</v>
      </c>
      <c r="L90" s="60">
        <v>15.37</v>
      </c>
      <c r="M90" s="59">
        <f t="shared" si="2"/>
        <v>-3.9999999999999147E-2</v>
      </c>
      <c r="N90" s="59">
        <f t="shared" si="2"/>
        <v>-3.9999999999999147E-2</v>
      </c>
      <c r="O90" s="59">
        <f t="shared" si="2"/>
        <v>-3.9999999999999147E-2</v>
      </c>
      <c r="P90" s="59">
        <f t="shared" si="2"/>
        <v>-3.9999999999999147E-2</v>
      </c>
      <c r="Q90" s="70">
        <f t="shared" si="2"/>
        <v>-3.9999999999999147E-2</v>
      </c>
      <c r="R90" s="60"/>
    </row>
    <row r="91" spans="1:18" ht="12.75" customHeight="1">
      <c r="A91" s="48">
        <v>88</v>
      </c>
      <c r="B91" s="130" t="s">
        <v>104</v>
      </c>
      <c r="C91" s="138">
        <v>10</v>
      </c>
      <c r="D91" s="138">
        <v>11</v>
      </c>
      <c r="E91" s="138">
        <v>0</v>
      </c>
      <c r="F91" s="138">
        <v>10</v>
      </c>
      <c r="G91" s="138">
        <v>11</v>
      </c>
      <c r="H91" s="58">
        <v>10</v>
      </c>
      <c r="I91" s="59">
        <v>11</v>
      </c>
      <c r="J91" s="59">
        <v>0</v>
      </c>
      <c r="K91" s="59">
        <v>10</v>
      </c>
      <c r="L91" s="60">
        <v>11</v>
      </c>
      <c r="M91" s="59">
        <f t="shared" si="2"/>
        <v>0</v>
      </c>
      <c r="N91" s="59">
        <f t="shared" si="2"/>
        <v>0</v>
      </c>
      <c r="O91" s="59">
        <f t="shared" si="2"/>
        <v>0</v>
      </c>
      <c r="P91" s="59">
        <f t="shared" si="2"/>
        <v>0</v>
      </c>
      <c r="Q91" s="70">
        <f t="shared" si="2"/>
        <v>0</v>
      </c>
      <c r="R91" s="60"/>
    </row>
    <row r="92" spans="1:18" ht="12.75" customHeight="1">
      <c r="A92" s="48">
        <v>89</v>
      </c>
      <c r="B92" s="130" t="s">
        <v>105</v>
      </c>
      <c r="C92" s="138">
        <v>9.99</v>
      </c>
      <c r="D92" s="138">
        <v>10.67</v>
      </c>
      <c r="E92" s="138">
        <v>11.67</v>
      </c>
      <c r="F92" s="138">
        <v>10.17</v>
      </c>
      <c r="G92" s="138">
        <v>10.17</v>
      </c>
      <c r="H92" s="58">
        <v>10.83</v>
      </c>
      <c r="I92" s="59">
        <v>11.51</v>
      </c>
      <c r="J92" s="59">
        <v>12.51</v>
      </c>
      <c r="K92" s="59">
        <v>11.01</v>
      </c>
      <c r="L92" s="60">
        <v>11.01</v>
      </c>
      <c r="M92" s="59">
        <f t="shared" si="2"/>
        <v>-0.83999999999999986</v>
      </c>
      <c r="N92" s="59">
        <f t="shared" si="2"/>
        <v>-0.83999999999999986</v>
      </c>
      <c r="O92" s="59">
        <f t="shared" si="2"/>
        <v>-0.83999999999999986</v>
      </c>
      <c r="P92" s="59">
        <f t="shared" si="2"/>
        <v>-0.83999999999999986</v>
      </c>
      <c r="Q92" s="70">
        <f t="shared" si="2"/>
        <v>-0.83999999999999986</v>
      </c>
      <c r="R92" s="60"/>
    </row>
    <row r="93" spans="1:18" ht="12.75" customHeight="1">
      <c r="A93" s="48">
        <v>90</v>
      </c>
      <c r="B93" s="130" t="s">
        <v>106</v>
      </c>
      <c r="C93" s="138">
        <v>11.51</v>
      </c>
      <c r="D93" s="138">
        <v>12.01</v>
      </c>
      <c r="E93" s="138">
        <v>12.51</v>
      </c>
      <c r="F93" s="138">
        <v>11.51</v>
      </c>
      <c r="G93" s="138">
        <v>12.01</v>
      </c>
      <c r="H93" s="58">
        <v>11.46</v>
      </c>
      <c r="I93" s="59">
        <v>11.96</v>
      </c>
      <c r="J93" s="59">
        <v>12.46</v>
      </c>
      <c r="K93" s="59">
        <v>11.46</v>
      </c>
      <c r="L93" s="60">
        <v>11.96</v>
      </c>
      <c r="M93" s="59">
        <f t="shared" si="2"/>
        <v>4.9999999999998934E-2</v>
      </c>
      <c r="N93" s="59">
        <f t="shared" si="2"/>
        <v>4.9999999999998934E-2</v>
      </c>
      <c r="O93" s="59">
        <f t="shared" si="2"/>
        <v>4.9999999999998934E-2</v>
      </c>
      <c r="P93" s="59">
        <f t="shared" si="2"/>
        <v>4.9999999999998934E-2</v>
      </c>
      <c r="Q93" s="70">
        <f t="shared" si="2"/>
        <v>4.9999999999998934E-2</v>
      </c>
      <c r="R93" s="60"/>
    </row>
    <row r="94" spans="1:18" ht="12.75" customHeight="1">
      <c r="A94" s="48">
        <v>91</v>
      </c>
      <c r="B94" s="130" t="s">
        <v>107</v>
      </c>
      <c r="C94" s="138">
        <v>10.66</v>
      </c>
      <c r="D94" s="138">
        <v>10.66</v>
      </c>
      <c r="E94" s="138">
        <v>11.66</v>
      </c>
      <c r="F94" s="138">
        <v>10.66</v>
      </c>
      <c r="G94" s="138">
        <v>10.66</v>
      </c>
      <c r="H94" s="58">
        <v>10.8</v>
      </c>
      <c r="I94" s="59">
        <v>10.8</v>
      </c>
      <c r="J94" s="59">
        <v>11.8</v>
      </c>
      <c r="K94" s="59">
        <v>10.8</v>
      </c>
      <c r="L94" s="59">
        <v>10.8</v>
      </c>
      <c r="M94" s="59">
        <f t="shared" si="2"/>
        <v>-0.14000000000000057</v>
      </c>
      <c r="N94" s="59">
        <f t="shared" si="2"/>
        <v>-0.14000000000000057</v>
      </c>
      <c r="O94" s="59">
        <f t="shared" si="2"/>
        <v>-0.14000000000000057</v>
      </c>
      <c r="P94" s="59">
        <f t="shared" si="2"/>
        <v>-0.14000000000000057</v>
      </c>
      <c r="Q94" s="59">
        <f t="shared" si="2"/>
        <v>-0.14000000000000057</v>
      </c>
      <c r="R94" s="60"/>
    </row>
    <row r="95" spans="1:18" ht="12.75" customHeight="1">
      <c r="A95" s="48">
        <v>92</v>
      </c>
      <c r="B95" s="130" t="s">
        <v>108</v>
      </c>
      <c r="C95" s="138">
        <v>0</v>
      </c>
      <c r="D95" s="138">
        <v>12.99</v>
      </c>
      <c r="E95" s="138">
        <v>17.079999999999998</v>
      </c>
      <c r="F95" s="138">
        <v>0</v>
      </c>
      <c r="G95" s="138">
        <v>13.75</v>
      </c>
      <c r="H95" s="58">
        <v>0</v>
      </c>
      <c r="I95" s="59">
        <v>12.99</v>
      </c>
      <c r="J95" s="59">
        <v>17.079999999999998</v>
      </c>
      <c r="K95" s="59">
        <v>0</v>
      </c>
      <c r="L95" s="59">
        <v>13.75</v>
      </c>
      <c r="M95" s="59">
        <f t="shared" si="2"/>
        <v>0</v>
      </c>
      <c r="N95" s="59">
        <f t="shared" si="2"/>
        <v>0</v>
      </c>
      <c r="O95" s="59">
        <f t="shared" si="2"/>
        <v>0</v>
      </c>
      <c r="P95" s="59">
        <f t="shared" si="2"/>
        <v>0</v>
      </c>
      <c r="Q95" s="59">
        <f t="shared" si="2"/>
        <v>0</v>
      </c>
      <c r="R95" s="60"/>
    </row>
    <row r="96" spans="1:18" ht="12.75" customHeight="1">
      <c r="A96" s="48">
        <v>93</v>
      </c>
      <c r="B96" s="130" t="s">
        <v>109</v>
      </c>
      <c r="C96" s="138">
        <v>11.65</v>
      </c>
      <c r="D96" s="138">
        <v>12.58</v>
      </c>
      <c r="E96" s="138">
        <v>0</v>
      </c>
      <c r="F96" s="138">
        <v>12.4</v>
      </c>
      <c r="G96" s="138">
        <v>13.9</v>
      </c>
      <c r="H96" s="58">
        <v>11.53</v>
      </c>
      <c r="I96" s="59">
        <v>12.46</v>
      </c>
      <c r="J96" s="59">
        <v>0</v>
      </c>
      <c r="K96" s="59">
        <v>12.28</v>
      </c>
      <c r="L96" s="59">
        <v>13.78</v>
      </c>
      <c r="M96" s="59">
        <f t="shared" si="2"/>
        <v>0.12000000000000099</v>
      </c>
      <c r="N96" s="59">
        <f t="shared" si="2"/>
        <v>0.11999999999999922</v>
      </c>
      <c r="O96" s="59">
        <f t="shared" si="2"/>
        <v>0</v>
      </c>
      <c r="P96" s="59">
        <f t="shared" si="2"/>
        <v>0.12000000000000099</v>
      </c>
      <c r="Q96" s="59">
        <f t="shared" si="2"/>
        <v>0.12000000000000099</v>
      </c>
      <c r="R96" s="60"/>
    </row>
    <row r="97" spans="1:18" ht="12.75" customHeight="1">
      <c r="A97" s="48">
        <v>94</v>
      </c>
      <c r="B97" s="130" t="s">
        <v>110</v>
      </c>
      <c r="C97" s="138">
        <v>12.24</v>
      </c>
      <c r="D97" s="138">
        <v>12.24</v>
      </c>
      <c r="E97" s="138">
        <v>12.24</v>
      </c>
      <c r="F97" s="138">
        <v>12.24</v>
      </c>
      <c r="G97" s="138">
        <v>12.24</v>
      </c>
      <c r="H97" s="58">
        <v>12.42</v>
      </c>
      <c r="I97" s="59">
        <v>12.42</v>
      </c>
      <c r="J97" s="59">
        <v>12.42</v>
      </c>
      <c r="K97" s="59">
        <v>12.42</v>
      </c>
      <c r="L97" s="59">
        <v>12.42</v>
      </c>
      <c r="M97" s="59">
        <f t="shared" si="2"/>
        <v>-0.17999999999999972</v>
      </c>
      <c r="N97" s="59">
        <f t="shared" si="2"/>
        <v>-0.17999999999999972</v>
      </c>
      <c r="O97" s="59">
        <f t="shared" si="2"/>
        <v>-0.17999999999999972</v>
      </c>
      <c r="P97" s="59">
        <f t="shared" si="2"/>
        <v>-0.17999999999999972</v>
      </c>
      <c r="Q97" s="59">
        <f t="shared" si="2"/>
        <v>-0.17999999999999972</v>
      </c>
      <c r="R97" s="60"/>
    </row>
    <row r="98" spans="1:18" ht="12.75" customHeight="1">
      <c r="A98" s="48">
        <v>95</v>
      </c>
      <c r="B98" s="130" t="s">
        <v>111</v>
      </c>
      <c r="C98" s="138">
        <v>10.97</v>
      </c>
      <c r="D98" s="138">
        <v>11.47</v>
      </c>
      <c r="E98" s="138">
        <v>13.47</v>
      </c>
      <c r="F98" s="138">
        <v>10.97</v>
      </c>
      <c r="G98" s="138">
        <v>10.97</v>
      </c>
      <c r="H98" s="58">
        <v>11.95</v>
      </c>
      <c r="I98" s="59">
        <v>12.45</v>
      </c>
      <c r="J98" s="59">
        <v>14.45</v>
      </c>
      <c r="K98" s="59">
        <v>11.95</v>
      </c>
      <c r="L98" s="59">
        <v>11.95</v>
      </c>
      <c r="M98" s="59">
        <f t="shared" si="2"/>
        <v>-0.97999999999999865</v>
      </c>
      <c r="N98" s="59">
        <f t="shared" si="2"/>
        <v>-0.97999999999999865</v>
      </c>
      <c r="O98" s="59">
        <f t="shared" si="2"/>
        <v>-0.97999999999999865</v>
      </c>
      <c r="P98" s="59">
        <f t="shared" si="2"/>
        <v>-0.97999999999999865</v>
      </c>
      <c r="Q98" s="59">
        <f t="shared" si="2"/>
        <v>-0.97999999999999865</v>
      </c>
      <c r="R98" s="60"/>
    </row>
    <row r="99" spans="1:18" ht="12.75" customHeight="1">
      <c r="A99" s="48">
        <v>96</v>
      </c>
      <c r="B99" s="130" t="s">
        <v>112</v>
      </c>
      <c r="C99" s="138">
        <v>10.02</v>
      </c>
      <c r="D99" s="138">
        <v>9.9</v>
      </c>
      <c r="E99" s="138">
        <v>0</v>
      </c>
      <c r="F99" s="138">
        <v>9.9</v>
      </c>
      <c r="G99" s="138">
        <v>0</v>
      </c>
      <c r="H99" s="133"/>
      <c r="I99" s="84"/>
      <c r="J99" s="84"/>
      <c r="K99" s="100">
        <v>0</v>
      </c>
      <c r="L99" s="59">
        <v>0</v>
      </c>
      <c r="M99" s="59">
        <f t="shared" si="2"/>
        <v>10.02</v>
      </c>
      <c r="N99" s="59">
        <f t="shared" si="2"/>
        <v>9.9</v>
      </c>
      <c r="O99" s="59">
        <f t="shared" si="2"/>
        <v>0</v>
      </c>
      <c r="P99" s="59">
        <f t="shared" si="2"/>
        <v>9.9</v>
      </c>
      <c r="Q99" s="59">
        <f t="shared" si="2"/>
        <v>0</v>
      </c>
      <c r="R99" s="60"/>
    </row>
    <row r="100" spans="1:18" ht="12.75" customHeight="1" thickBot="1">
      <c r="A100" s="129">
        <v>97</v>
      </c>
      <c r="B100" s="132" t="s">
        <v>113</v>
      </c>
      <c r="C100" s="140">
        <v>0</v>
      </c>
      <c r="D100" s="140">
        <v>11</v>
      </c>
      <c r="E100" s="140">
        <v>0</v>
      </c>
      <c r="F100" s="140">
        <v>11.5</v>
      </c>
      <c r="G100" s="140">
        <v>12</v>
      </c>
      <c r="H100" s="66">
        <v>0</v>
      </c>
      <c r="I100" s="67">
        <v>11</v>
      </c>
      <c r="J100" s="67">
        <v>0</v>
      </c>
      <c r="K100" s="67">
        <v>12</v>
      </c>
      <c r="L100" s="67">
        <v>12.5</v>
      </c>
      <c r="M100" s="67">
        <f t="shared" si="2"/>
        <v>0</v>
      </c>
      <c r="N100" s="67">
        <f t="shared" si="2"/>
        <v>0</v>
      </c>
      <c r="O100" s="67">
        <f t="shared" si="2"/>
        <v>0</v>
      </c>
      <c r="P100" s="67">
        <f t="shared" si="2"/>
        <v>-0.5</v>
      </c>
      <c r="Q100" s="67">
        <f t="shared" si="2"/>
        <v>-0.5</v>
      </c>
      <c r="R100" s="68"/>
    </row>
    <row r="101" spans="1:18" ht="12.75" customHeight="1">
      <c r="B101" s="134" t="s">
        <v>149</v>
      </c>
      <c r="C101" s="136"/>
      <c r="D101" s="136"/>
      <c r="E101" s="136"/>
      <c r="F101" s="136"/>
      <c r="G101" s="136"/>
      <c r="H101" s="103"/>
      <c r="I101" s="103"/>
      <c r="J101" s="103"/>
      <c r="K101" s="103"/>
      <c r="L101" s="103"/>
      <c r="M101" s="103"/>
      <c r="N101" s="103"/>
      <c r="O101" s="103"/>
      <c r="P101" s="103"/>
      <c r="Q101" s="103"/>
      <c r="R101" s="103"/>
    </row>
    <row r="102" spans="1:18" ht="12.75" customHeight="1">
      <c r="H102" s="104"/>
      <c r="I102" s="104"/>
      <c r="J102" s="104"/>
      <c r="K102" s="104"/>
      <c r="L102" s="104"/>
      <c r="M102" s="104"/>
      <c r="N102" s="104"/>
      <c r="O102" s="104"/>
      <c r="P102" s="104"/>
      <c r="Q102" s="104"/>
      <c r="R102" s="104"/>
    </row>
  </sheetData>
  <mergeCells count="4">
    <mergeCell ref="A1:G1"/>
    <mergeCell ref="C2:G2"/>
    <mergeCell ref="H2:L2"/>
    <mergeCell ref="M2:Q2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15"/>
  <sheetViews>
    <sheetView zoomScale="120" zoomScaleNormal="120" zoomScaleSheetLayoutView="130" workbookViewId="0">
      <selection activeCell="A75" sqref="A75:XFD82"/>
    </sheetView>
  </sheetViews>
  <sheetFormatPr defaultColWidth="9.09765625" defaultRowHeight="12.75" customHeight="1"/>
  <cols>
    <col min="1" max="1" width="6.09765625" style="87" customWidth="1"/>
    <col min="2" max="2" width="51.69921875" style="88" customWidth="1"/>
    <col min="3" max="3" width="10.3984375" style="137" customWidth="1"/>
    <col min="4" max="4" width="9" style="137" customWidth="1"/>
    <col min="5" max="5" width="8.09765625" style="137" customWidth="1"/>
    <col min="6" max="6" width="9.09765625" style="137" customWidth="1"/>
    <col min="7" max="7" width="9" style="137" customWidth="1"/>
    <col min="8" max="8" width="12" style="88" hidden="1" customWidth="1"/>
    <col min="9" max="9" width="9.09765625" style="88" hidden="1" customWidth="1"/>
    <col min="10" max="10" width="8.8984375" style="88" hidden="1" customWidth="1"/>
    <col min="11" max="11" width="8.3984375" style="88" hidden="1" customWidth="1"/>
    <col min="12" max="12" width="10.3984375" style="88" hidden="1" customWidth="1"/>
    <col min="13" max="13" width="12" style="88" hidden="1" customWidth="1"/>
    <col min="14" max="14" width="9.09765625" style="88" hidden="1" customWidth="1"/>
    <col min="15" max="15" width="8.8984375" style="88" hidden="1" customWidth="1"/>
    <col min="16" max="16" width="8.3984375" style="88" hidden="1" customWidth="1"/>
    <col min="17" max="17" width="10.3984375" style="88" hidden="1" customWidth="1"/>
    <col min="18" max="18" width="41.09765625" style="88" hidden="1" customWidth="1"/>
    <col min="19" max="16384" width="9.09765625" style="86"/>
  </cols>
  <sheetData>
    <row r="1" spans="1:23" ht="12.75" customHeight="1">
      <c r="A1" s="495" t="s">
        <v>151</v>
      </c>
      <c r="B1" s="495"/>
      <c r="C1" s="495"/>
      <c r="D1" s="495"/>
      <c r="E1" s="495"/>
      <c r="F1" s="495"/>
      <c r="G1" s="495"/>
      <c r="H1" s="146"/>
      <c r="I1" s="146"/>
      <c r="J1" s="146"/>
      <c r="K1" s="146"/>
      <c r="L1" s="146"/>
      <c r="M1" s="146"/>
      <c r="N1" s="146"/>
      <c r="O1" s="146"/>
      <c r="P1" s="146"/>
      <c r="Q1" s="146"/>
      <c r="R1" s="146"/>
    </row>
    <row r="2" spans="1:23" ht="12.75" customHeight="1" thickBot="1">
      <c r="C2" s="491" t="s">
        <v>152</v>
      </c>
      <c r="D2" s="492"/>
      <c r="E2" s="492"/>
      <c r="F2" s="492"/>
      <c r="G2" s="492"/>
      <c r="H2" s="493" t="s">
        <v>136</v>
      </c>
      <c r="I2" s="494"/>
      <c r="J2" s="494"/>
      <c r="K2" s="494"/>
      <c r="L2" s="494"/>
      <c r="M2" s="493" t="s">
        <v>139</v>
      </c>
      <c r="N2" s="494"/>
      <c r="O2" s="494"/>
      <c r="P2" s="494"/>
      <c r="Q2" s="494"/>
      <c r="R2" s="147"/>
    </row>
    <row r="3" spans="1:23" ht="25.5" customHeight="1">
      <c r="A3" s="90" t="s">
        <v>1</v>
      </c>
      <c r="B3" s="91" t="s">
        <v>4</v>
      </c>
      <c r="C3" s="135" t="s">
        <v>5</v>
      </c>
      <c r="D3" s="135" t="s">
        <v>6</v>
      </c>
      <c r="E3" s="135" t="s">
        <v>7</v>
      </c>
      <c r="F3" s="135" t="s">
        <v>8</v>
      </c>
      <c r="G3" s="135" t="s">
        <v>9</v>
      </c>
      <c r="H3" s="93" t="s">
        <v>5</v>
      </c>
      <c r="I3" s="91" t="s">
        <v>6</v>
      </c>
      <c r="J3" s="91" t="s">
        <v>7</v>
      </c>
      <c r="K3" s="91" t="s">
        <v>8</v>
      </c>
      <c r="L3" s="94" t="s">
        <v>9</v>
      </c>
      <c r="M3" s="91" t="s">
        <v>5</v>
      </c>
      <c r="N3" s="91" t="s">
        <v>6</v>
      </c>
      <c r="O3" s="91" t="s">
        <v>7</v>
      </c>
      <c r="P3" s="91" t="s">
        <v>8</v>
      </c>
      <c r="Q3" s="95" t="s">
        <v>9</v>
      </c>
      <c r="R3" s="94" t="s">
        <v>142</v>
      </c>
    </row>
    <row r="4" spans="1:23" ht="12.75" customHeight="1">
      <c r="A4" s="48">
        <v>1</v>
      </c>
      <c r="B4" s="130" t="s">
        <v>12</v>
      </c>
      <c r="C4" s="164">
        <v>9.9499999999999993</v>
      </c>
      <c r="D4" s="164">
        <v>9.9</v>
      </c>
      <c r="E4" s="164">
        <v>17.25</v>
      </c>
      <c r="F4" s="164">
        <v>9.9</v>
      </c>
      <c r="G4" s="164">
        <v>12</v>
      </c>
      <c r="H4" s="58">
        <v>9.9499999999999993</v>
      </c>
      <c r="I4" s="59">
        <v>9.9499999999999993</v>
      </c>
      <c r="J4" s="59">
        <v>17.5</v>
      </c>
      <c r="K4" s="59">
        <v>9.98</v>
      </c>
      <c r="L4" s="60">
        <v>12.5</v>
      </c>
      <c r="M4" s="59" t="e">
        <f>#REF!-H4</f>
        <v>#REF!</v>
      </c>
      <c r="N4" s="59" t="e">
        <f>#REF!-I4</f>
        <v>#REF!</v>
      </c>
      <c r="O4" s="59" t="e">
        <f>#REF!-J4</f>
        <v>#REF!</v>
      </c>
      <c r="P4" s="59" t="e">
        <f>#REF!-K4</f>
        <v>#REF!</v>
      </c>
      <c r="Q4" s="70" t="e">
        <f>#REF!-L4</f>
        <v>#REF!</v>
      </c>
      <c r="R4" s="60"/>
    </row>
    <row r="5" spans="1:23" ht="12.75" customHeight="1">
      <c r="A5" s="48">
        <v>2</v>
      </c>
      <c r="B5" s="130" t="s">
        <v>13</v>
      </c>
      <c r="C5" s="164">
        <v>9.9499999999999993</v>
      </c>
      <c r="D5" s="164">
        <v>9.9499999999999993</v>
      </c>
      <c r="E5" s="164">
        <v>17.75</v>
      </c>
      <c r="F5" s="164">
        <v>10.25</v>
      </c>
      <c r="G5" s="164">
        <v>12</v>
      </c>
      <c r="H5" s="58">
        <v>9.9499999999999993</v>
      </c>
      <c r="I5" s="59">
        <v>9.9499999999999993</v>
      </c>
      <c r="J5" s="59">
        <v>17.75</v>
      </c>
      <c r="K5" s="59">
        <v>10.25</v>
      </c>
      <c r="L5" s="60">
        <v>12</v>
      </c>
      <c r="M5" s="59" t="e">
        <f>#REF!-H5</f>
        <v>#REF!</v>
      </c>
      <c r="N5" s="59" t="e">
        <f>#REF!-I5</f>
        <v>#REF!</v>
      </c>
      <c r="O5" s="59" t="e">
        <f>#REF!-J5</f>
        <v>#REF!</v>
      </c>
      <c r="P5" s="59" t="e">
        <f>#REF!-K5</f>
        <v>#REF!</v>
      </c>
      <c r="Q5" s="70" t="e">
        <f>#REF!-L5</f>
        <v>#REF!</v>
      </c>
      <c r="R5" s="60"/>
    </row>
    <row r="6" spans="1:23" ht="12.75" customHeight="1">
      <c r="A6" s="48">
        <v>3</v>
      </c>
      <c r="B6" s="130" t="s">
        <v>14</v>
      </c>
      <c r="C6" s="164">
        <v>9.9499999999999993</v>
      </c>
      <c r="D6" s="164">
        <v>9.9499999999999993</v>
      </c>
      <c r="E6" s="164">
        <v>0</v>
      </c>
      <c r="F6" s="164">
        <v>10.5</v>
      </c>
      <c r="G6" s="164">
        <v>12.5</v>
      </c>
      <c r="H6" s="58">
        <v>9.9499999999999993</v>
      </c>
      <c r="I6" s="59">
        <v>9.9499999999999993</v>
      </c>
      <c r="J6" s="59">
        <v>0</v>
      </c>
      <c r="K6" s="59">
        <v>10.5</v>
      </c>
      <c r="L6" s="60">
        <v>12.5</v>
      </c>
      <c r="M6" s="59" t="e">
        <f>#REF!-H6</f>
        <v>#REF!</v>
      </c>
      <c r="N6" s="59" t="e">
        <f>#REF!-I6</f>
        <v>#REF!</v>
      </c>
      <c r="O6" s="59" t="e">
        <f>#REF!-J6</f>
        <v>#REF!</v>
      </c>
      <c r="P6" s="59" t="e">
        <f>#REF!-K6</f>
        <v>#REF!</v>
      </c>
      <c r="Q6" s="70" t="e">
        <f>#REF!-L6</f>
        <v>#REF!</v>
      </c>
      <c r="R6" s="60"/>
    </row>
    <row r="7" spans="1:23" ht="12.75" customHeight="1">
      <c r="A7" s="48">
        <v>4</v>
      </c>
      <c r="B7" s="130" t="s">
        <v>15</v>
      </c>
      <c r="C7" s="164">
        <v>10</v>
      </c>
      <c r="D7" s="164">
        <v>10.5</v>
      </c>
      <c r="E7" s="164">
        <v>17</v>
      </c>
      <c r="F7" s="164">
        <v>10.25</v>
      </c>
      <c r="G7" s="164">
        <v>12</v>
      </c>
      <c r="H7" s="58">
        <v>10</v>
      </c>
      <c r="I7" s="59">
        <v>10.5</v>
      </c>
      <c r="J7" s="59">
        <v>17</v>
      </c>
      <c r="K7" s="59">
        <v>10.25</v>
      </c>
      <c r="L7" s="60">
        <v>12</v>
      </c>
      <c r="M7" s="59" t="e">
        <f>#REF!-H7</f>
        <v>#REF!</v>
      </c>
      <c r="N7" s="59" t="e">
        <f>#REF!-I7</f>
        <v>#REF!</v>
      </c>
      <c r="O7" s="59" t="e">
        <f>#REF!-J7</f>
        <v>#REF!</v>
      </c>
      <c r="P7" s="59" t="e">
        <f>#REF!-K7</f>
        <v>#REF!</v>
      </c>
      <c r="Q7" s="70" t="e">
        <f>#REF!-L7</f>
        <v>#REF!</v>
      </c>
      <c r="R7" s="60"/>
    </row>
    <row r="8" spans="1:23" ht="12.75" customHeight="1">
      <c r="A8" s="48">
        <v>5</v>
      </c>
      <c r="B8" s="130" t="s">
        <v>16</v>
      </c>
      <c r="C8" s="164">
        <v>10</v>
      </c>
      <c r="D8" s="164">
        <v>10.25</v>
      </c>
      <c r="E8" s="164">
        <v>0</v>
      </c>
      <c r="F8" s="164">
        <v>10.25</v>
      </c>
      <c r="G8" s="164">
        <v>10.25</v>
      </c>
      <c r="H8" s="98"/>
      <c r="I8" s="98"/>
      <c r="J8" s="99"/>
      <c r="K8" s="97">
        <v>10.25</v>
      </c>
      <c r="L8" s="60">
        <v>10.25</v>
      </c>
      <c r="M8" s="59" t="e">
        <f>#REF!-H8</f>
        <v>#REF!</v>
      </c>
      <c r="N8" s="59" t="e">
        <f>#REF!-I8</f>
        <v>#REF!</v>
      </c>
      <c r="O8" s="59" t="e">
        <f>#REF!-J8</f>
        <v>#REF!</v>
      </c>
      <c r="P8" s="59" t="e">
        <f>#REF!-K8</f>
        <v>#REF!</v>
      </c>
      <c r="Q8" s="70" t="e">
        <f>#REF!-L8</f>
        <v>#REF!</v>
      </c>
      <c r="R8" s="75"/>
    </row>
    <row r="9" spans="1:23" ht="12.75" customHeight="1">
      <c r="A9" s="48">
        <v>6</v>
      </c>
      <c r="B9" s="130" t="s">
        <v>17</v>
      </c>
      <c r="C9" s="164">
        <v>9.75</v>
      </c>
      <c r="D9" s="164">
        <v>9.9</v>
      </c>
      <c r="E9" s="164">
        <v>0</v>
      </c>
      <c r="F9" s="164">
        <v>9.9</v>
      </c>
      <c r="G9" s="164">
        <v>8.61</v>
      </c>
      <c r="H9" s="58">
        <v>9.75</v>
      </c>
      <c r="I9" s="59">
        <v>9.9</v>
      </c>
      <c r="J9" s="59">
        <v>0</v>
      </c>
      <c r="K9" s="59">
        <v>9.9</v>
      </c>
      <c r="L9" s="60">
        <v>8.98</v>
      </c>
      <c r="M9" s="59" t="e">
        <f>#REF!-H9</f>
        <v>#REF!</v>
      </c>
      <c r="N9" s="59" t="e">
        <f>#REF!-I9</f>
        <v>#REF!</v>
      </c>
      <c r="O9" s="59" t="e">
        <f>#REF!-J9</f>
        <v>#REF!</v>
      </c>
      <c r="P9" s="59" t="e">
        <f>#REF!-K9</f>
        <v>#REF!</v>
      </c>
      <c r="Q9" s="70" t="e">
        <f>#REF!-L9</f>
        <v>#REF!</v>
      </c>
      <c r="R9" s="60"/>
    </row>
    <row r="10" spans="1:23" ht="15" customHeight="1">
      <c r="A10" s="48">
        <v>7</v>
      </c>
      <c r="B10" s="130" t="s">
        <v>18</v>
      </c>
      <c r="C10" s="169">
        <v>9.5</v>
      </c>
      <c r="D10" s="169">
        <v>10.75</v>
      </c>
      <c r="E10" s="169">
        <v>18.3</v>
      </c>
      <c r="F10" s="170">
        <v>9.75</v>
      </c>
      <c r="G10" s="169">
        <v>10</v>
      </c>
      <c r="H10" s="148">
        <v>9.75</v>
      </c>
      <c r="I10" s="149">
        <v>10.75</v>
      </c>
      <c r="J10" s="149">
        <v>18.3</v>
      </c>
      <c r="K10" s="149">
        <v>9.75</v>
      </c>
      <c r="L10" s="150">
        <v>10</v>
      </c>
      <c r="M10" s="149" t="e">
        <f>#REF!-H10</f>
        <v>#REF!</v>
      </c>
      <c r="N10" s="149" t="e">
        <f>#REF!-I10</f>
        <v>#REF!</v>
      </c>
      <c r="O10" s="149" t="e">
        <f>#REF!-J10</f>
        <v>#REF!</v>
      </c>
      <c r="P10" s="149" t="e">
        <f>#REF!-K10</f>
        <v>#REF!</v>
      </c>
      <c r="Q10" s="151" t="e">
        <f>#REF!-L10</f>
        <v>#REF!</v>
      </c>
      <c r="R10" s="60"/>
      <c r="S10" s="167"/>
      <c r="T10" s="167"/>
      <c r="U10" s="167"/>
      <c r="V10" s="168"/>
      <c r="W10" s="167"/>
    </row>
    <row r="11" spans="1:23" ht="12.75" customHeight="1">
      <c r="A11" s="48">
        <v>8</v>
      </c>
      <c r="B11" s="130" t="s">
        <v>150</v>
      </c>
      <c r="C11" s="164">
        <v>10.65</v>
      </c>
      <c r="D11" s="164">
        <v>10.6</v>
      </c>
      <c r="E11" s="164">
        <v>17.93</v>
      </c>
      <c r="F11" s="164">
        <v>10.62</v>
      </c>
      <c r="G11" s="164">
        <v>10.62</v>
      </c>
      <c r="H11" s="58">
        <v>10.65</v>
      </c>
      <c r="I11" s="59">
        <v>10.73</v>
      </c>
      <c r="J11" s="59">
        <v>18</v>
      </c>
      <c r="K11" s="59">
        <v>10.67</v>
      </c>
      <c r="L11" s="60">
        <v>10.67</v>
      </c>
      <c r="M11" s="59" t="e">
        <f>#REF!-H11</f>
        <v>#REF!</v>
      </c>
      <c r="N11" s="59" t="e">
        <f>#REF!-I11</f>
        <v>#REF!</v>
      </c>
      <c r="O11" s="59" t="e">
        <f>#REF!-J11</f>
        <v>#REF!</v>
      </c>
      <c r="P11" s="59" t="e">
        <f>#REF!-K11</f>
        <v>#REF!</v>
      </c>
      <c r="Q11" s="70" t="e">
        <f>#REF!-L11</f>
        <v>#REF!</v>
      </c>
      <c r="R11" s="60"/>
    </row>
    <row r="12" spans="1:23" ht="12.75" customHeight="1">
      <c r="A12" s="48">
        <v>9</v>
      </c>
      <c r="B12" s="130" t="s">
        <v>20</v>
      </c>
      <c r="C12" s="164">
        <v>9.4</v>
      </c>
      <c r="D12" s="164">
        <v>10.199999999999999</v>
      </c>
      <c r="E12" s="164">
        <v>0</v>
      </c>
      <c r="F12" s="164">
        <v>9.6</v>
      </c>
      <c r="G12" s="164">
        <v>10.050000000000001</v>
      </c>
      <c r="H12" s="58">
        <v>9.6</v>
      </c>
      <c r="I12" s="59">
        <v>10.4</v>
      </c>
      <c r="J12" s="59">
        <v>0</v>
      </c>
      <c r="K12" s="59">
        <v>9.9</v>
      </c>
      <c r="L12" s="60">
        <v>10.25</v>
      </c>
      <c r="M12" s="59" t="e">
        <f>#REF!-H12</f>
        <v>#REF!</v>
      </c>
      <c r="N12" s="59" t="e">
        <f>#REF!-I12</f>
        <v>#REF!</v>
      </c>
      <c r="O12" s="59" t="e">
        <f>#REF!-J12</f>
        <v>#REF!</v>
      </c>
      <c r="P12" s="59" t="e">
        <f>#REF!-K12</f>
        <v>#REF!</v>
      </c>
      <c r="Q12" s="70" t="e">
        <f>#REF!-L12</f>
        <v>#REF!</v>
      </c>
      <c r="R12" s="60"/>
    </row>
    <row r="13" spans="1:23" ht="12.75" customHeight="1">
      <c r="A13" s="48">
        <v>10</v>
      </c>
      <c r="B13" s="130" t="s">
        <v>21</v>
      </c>
      <c r="C13" s="164">
        <v>10.25</v>
      </c>
      <c r="D13" s="164">
        <v>10.75</v>
      </c>
      <c r="E13" s="164">
        <v>0</v>
      </c>
      <c r="F13" s="164">
        <v>10.25</v>
      </c>
      <c r="G13" s="164">
        <v>0</v>
      </c>
      <c r="H13" s="58">
        <v>10.5</v>
      </c>
      <c r="I13" s="59">
        <v>11</v>
      </c>
      <c r="J13" s="59">
        <v>0</v>
      </c>
      <c r="K13" s="59">
        <v>10.5</v>
      </c>
      <c r="L13" s="60">
        <v>0</v>
      </c>
      <c r="M13" s="59" t="e">
        <f>#REF!-H13</f>
        <v>#REF!</v>
      </c>
      <c r="N13" s="59" t="e">
        <f>#REF!-I13</f>
        <v>#REF!</v>
      </c>
      <c r="O13" s="59" t="e">
        <f>#REF!-J13</f>
        <v>#REF!</v>
      </c>
      <c r="P13" s="59" t="e">
        <f>#REF!-K13</f>
        <v>#REF!</v>
      </c>
      <c r="Q13" s="70" t="e">
        <f>#REF!-L13</f>
        <v>#REF!</v>
      </c>
      <c r="R13" s="60"/>
    </row>
    <row r="14" spans="1:23" ht="12.75" customHeight="1">
      <c r="A14" s="48">
        <v>11</v>
      </c>
      <c r="B14" s="130" t="s">
        <v>22</v>
      </c>
      <c r="C14" s="164">
        <v>10.5</v>
      </c>
      <c r="D14" s="164">
        <v>11.5</v>
      </c>
      <c r="E14" s="164">
        <v>0</v>
      </c>
      <c r="F14" s="164">
        <v>10.199999999999999</v>
      </c>
      <c r="G14" s="164">
        <v>10.75</v>
      </c>
      <c r="H14" s="58">
        <v>10.5</v>
      </c>
      <c r="I14" s="59">
        <v>11.5</v>
      </c>
      <c r="J14" s="59">
        <v>0</v>
      </c>
      <c r="K14" s="59">
        <v>10.199999999999999</v>
      </c>
      <c r="L14" s="60">
        <v>10.75</v>
      </c>
      <c r="M14" s="59" t="e">
        <f>#REF!-H14</f>
        <v>#REF!</v>
      </c>
      <c r="N14" s="59" t="e">
        <f>#REF!-I14</f>
        <v>#REF!</v>
      </c>
      <c r="O14" s="59" t="e">
        <f>#REF!-J14</f>
        <v>#REF!</v>
      </c>
      <c r="P14" s="59" t="e">
        <f>#REF!-K14</f>
        <v>#REF!</v>
      </c>
      <c r="Q14" s="70" t="e">
        <f>#REF!-L14</f>
        <v>#REF!</v>
      </c>
      <c r="R14" s="60"/>
    </row>
    <row r="15" spans="1:23" ht="12.75" customHeight="1">
      <c r="A15" s="48">
        <v>12</v>
      </c>
      <c r="B15" s="130" t="s">
        <v>23</v>
      </c>
      <c r="C15" s="164">
        <v>7.5</v>
      </c>
      <c r="D15" s="164">
        <v>8.25</v>
      </c>
      <c r="E15" s="164">
        <v>0</v>
      </c>
      <c r="F15" s="164">
        <v>0</v>
      </c>
      <c r="G15" s="164">
        <v>0</v>
      </c>
      <c r="H15" s="58">
        <v>8</v>
      </c>
      <c r="I15" s="59">
        <v>8.25</v>
      </c>
      <c r="J15" s="59">
        <v>0</v>
      </c>
      <c r="K15" s="59">
        <v>0</v>
      </c>
      <c r="L15" s="60">
        <v>0</v>
      </c>
      <c r="M15" s="59" t="e">
        <f>#REF!-H15</f>
        <v>#REF!</v>
      </c>
      <c r="N15" s="59" t="e">
        <f>#REF!-I15</f>
        <v>#REF!</v>
      </c>
      <c r="O15" s="59" t="e">
        <f>#REF!-J15</f>
        <v>#REF!</v>
      </c>
      <c r="P15" s="59" t="e">
        <f>#REF!-K15</f>
        <v>#REF!</v>
      </c>
      <c r="Q15" s="70" t="e">
        <f>#REF!-L15</f>
        <v>#REF!</v>
      </c>
      <c r="R15" s="60"/>
    </row>
    <row r="16" spans="1:23" ht="12.75" customHeight="1">
      <c r="A16" s="48">
        <v>13</v>
      </c>
      <c r="B16" s="130" t="s">
        <v>24</v>
      </c>
      <c r="C16" s="164">
        <v>6.31</v>
      </c>
      <c r="D16" s="164">
        <v>0</v>
      </c>
      <c r="E16" s="164">
        <v>0</v>
      </c>
      <c r="F16" s="164">
        <v>0</v>
      </c>
      <c r="G16" s="164">
        <v>0</v>
      </c>
      <c r="H16" s="58">
        <v>7.4</v>
      </c>
      <c r="I16" s="59">
        <v>0</v>
      </c>
      <c r="J16" s="59">
        <v>0</v>
      </c>
      <c r="K16" s="59">
        <v>0</v>
      </c>
      <c r="L16" s="60">
        <v>0</v>
      </c>
      <c r="M16" s="59" t="e">
        <f>#REF!-H16</f>
        <v>#REF!</v>
      </c>
      <c r="N16" s="59" t="e">
        <f>#REF!-I16</f>
        <v>#REF!</v>
      </c>
      <c r="O16" s="59" t="e">
        <f>#REF!-J16</f>
        <v>#REF!</v>
      </c>
      <c r="P16" s="59" t="e">
        <f>#REF!-K16</f>
        <v>#REF!</v>
      </c>
      <c r="Q16" s="70" t="e">
        <f>#REF!-L16</f>
        <v>#REF!</v>
      </c>
      <c r="R16" s="60"/>
    </row>
    <row r="17" spans="1:18" ht="12.75" customHeight="1">
      <c r="A17" s="48">
        <v>14</v>
      </c>
      <c r="B17" s="130" t="s">
        <v>25</v>
      </c>
      <c r="C17" s="164">
        <v>7.25</v>
      </c>
      <c r="D17" s="164">
        <v>0</v>
      </c>
      <c r="E17" s="164">
        <v>0</v>
      </c>
      <c r="F17" s="164">
        <v>0</v>
      </c>
      <c r="G17" s="164">
        <v>0</v>
      </c>
      <c r="H17" s="58">
        <v>8</v>
      </c>
      <c r="I17" s="59">
        <v>0</v>
      </c>
      <c r="J17" s="59">
        <v>0</v>
      </c>
      <c r="K17" s="59">
        <v>0</v>
      </c>
      <c r="L17" s="60">
        <v>0</v>
      </c>
      <c r="M17" s="59" t="e">
        <f>#REF!-H17</f>
        <v>#REF!</v>
      </c>
      <c r="N17" s="59" t="e">
        <f>#REF!-I17</f>
        <v>#REF!</v>
      </c>
      <c r="O17" s="59" t="e">
        <f>#REF!-J17</f>
        <v>#REF!</v>
      </c>
      <c r="P17" s="59" t="e">
        <f>#REF!-K17</f>
        <v>#REF!</v>
      </c>
      <c r="Q17" s="70" t="e">
        <f>#REF!-L17</f>
        <v>#REF!</v>
      </c>
      <c r="R17" s="60"/>
    </row>
    <row r="18" spans="1:18" ht="12.75" customHeight="1">
      <c r="A18" s="48">
        <v>15</v>
      </c>
      <c r="B18" s="130" t="s">
        <v>26</v>
      </c>
      <c r="C18" s="164">
        <v>10.02</v>
      </c>
      <c r="D18" s="164">
        <v>10.02</v>
      </c>
      <c r="E18" s="164">
        <v>0</v>
      </c>
      <c r="F18" s="164">
        <v>10.02</v>
      </c>
      <c r="G18" s="164">
        <v>10.02</v>
      </c>
      <c r="H18" s="58">
        <v>10.67</v>
      </c>
      <c r="I18" s="59">
        <v>10.67</v>
      </c>
      <c r="J18" s="59">
        <v>0</v>
      </c>
      <c r="K18" s="59">
        <v>10.67</v>
      </c>
      <c r="L18" s="60">
        <v>10.67</v>
      </c>
      <c r="M18" s="59" t="e">
        <f>#REF!-H18</f>
        <v>#REF!</v>
      </c>
      <c r="N18" s="59" t="e">
        <f>#REF!-I18</f>
        <v>#REF!</v>
      </c>
      <c r="O18" s="59" t="e">
        <f>#REF!-J18</f>
        <v>#REF!</v>
      </c>
      <c r="P18" s="59" t="e">
        <f>#REF!-K18</f>
        <v>#REF!</v>
      </c>
      <c r="Q18" s="70" t="e">
        <f>#REF!-L18</f>
        <v>#REF!</v>
      </c>
      <c r="R18" s="60"/>
    </row>
    <row r="19" spans="1:18" ht="12.75" customHeight="1">
      <c r="A19" s="48">
        <v>16</v>
      </c>
      <c r="B19" s="130" t="s">
        <v>27</v>
      </c>
      <c r="C19" s="164">
        <v>13.44</v>
      </c>
      <c r="D19" s="164">
        <v>13.44</v>
      </c>
      <c r="E19" s="164">
        <v>17.78</v>
      </c>
      <c r="F19" s="164">
        <v>13.44</v>
      </c>
      <c r="G19" s="164">
        <v>13.44</v>
      </c>
      <c r="H19" s="58">
        <v>13.44</v>
      </c>
      <c r="I19" s="59">
        <v>13.44</v>
      </c>
      <c r="J19" s="59">
        <v>17.79</v>
      </c>
      <c r="K19" s="59">
        <v>13.44</v>
      </c>
      <c r="L19" s="60">
        <v>13.44</v>
      </c>
      <c r="M19" s="59" t="e">
        <f>#REF!-H19</f>
        <v>#REF!</v>
      </c>
      <c r="N19" s="59" t="e">
        <f>#REF!-I19</f>
        <v>#REF!</v>
      </c>
      <c r="O19" s="59" t="e">
        <f>#REF!-J19</f>
        <v>#REF!</v>
      </c>
      <c r="P19" s="59" t="e">
        <f>#REF!-K19</f>
        <v>#REF!</v>
      </c>
      <c r="Q19" s="70" t="e">
        <f>#REF!-L19</f>
        <v>#REF!</v>
      </c>
      <c r="R19" s="60"/>
    </row>
    <row r="20" spans="1:18" ht="12.75" customHeight="1">
      <c r="A20" s="48">
        <v>17</v>
      </c>
      <c r="B20" s="130" t="s">
        <v>28</v>
      </c>
      <c r="C20" s="164">
        <v>10.47</v>
      </c>
      <c r="D20" s="164">
        <v>0</v>
      </c>
      <c r="E20" s="164">
        <v>0</v>
      </c>
      <c r="F20" s="164">
        <v>0</v>
      </c>
      <c r="G20" s="164">
        <v>0</v>
      </c>
      <c r="H20" s="58">
        <v>10.69</v>
      </c>
      <c r="I20" s="59">
        <v>0</v>
      </c>
      <c r="J20" s="59">
        <v>0</v>
      </c>
      <c r="K20" s="59">
        <v>0</v>
      </c>
      <c r="L20" s="60">
        <v>0</v>
      </c>
      <c r="M20" s="59" t="e">
        <f>#REF!-H20</f>
        <v>#REF!</v>
      </c>
      <c r="N20" s="59" t="e">
        <f>#REF!-I20</f>
        <v>#REF!</v>
      </c>
      <c r="O20" s="59" t="e">
        <f>#REF!-J20</f>
        <v>#REF!</v>
      </c>
      <c r="P20" s="59" t="e">
        <f>#REF!-K20</f>
        <v>#REF!</v>
      </c>
      <c r="Q20" s="70" t="e">
        <f>#REF!-L20</f>
        <v>#REF!</v>
      </c>
      <c r="R20" s="60"/>
    </row>
    <row r="21" spans="1:18" ht="12.75" customHeight="1">
      <c r="A21" s="48">
        <v>18</v>
      </c>
      <c r="B21" s="130" t="s">
        <v>30</v>
      </c>
      <c r="C21" s="164">
        <v>6.79</v>
      </c>
      <c r="D21" s="164">
        <v>0</v>
      </c>
      <c r="E21" s="164">
        <v>0</v>
      </c>
      <c r="F21" s="164">
        <v>0</v>
      </c>
      <c r="G21" s="164">
        <v>0</v>
      </c>
      <c r="H21" s="58">
        <v>8.14</v>
      </c>
      <c r="I21" s="59">
        <v>0</v>
      </c>
      <c r="J21" s="59">
        <v>0</v>
      </c>
      <c r="K21" s="59">
        <v>0</v>
      </c>
      <c r="L21" s="60">
        <v>0</v>
      </c>
      <c r="M21" s="59" t="e">
        <f>#REF!-H21</f>
        <v>#REF!</v>
      </c>
      <c r="N21" s="59" t="e">
        <f>#REF!-I21</f>
        <v>#REF!</v>
      </c>
      <c r="O21" s="59" t="e">
        <f>#REF!-J21</f>
        <v>#REF!</v>
      </c>
      <c r="P21" s="59" t="e">
        <f>#REF!-K21</f>
        <v>#REF!</v>
      </c>
      <c r="Q21" s="70" t="e">
        <f>#REF!-L21</f>
        <v>#REF!</v>
      </c>
      <c r="R21" s="60"/>
    </row>
    <row r="22" spans="1:18" ht="12.75" customHeight="1">
      <c r="A22" s="48">
        <v>19</v>
      </c>
      <c r="B22" s="130" t="s">
        <v>32</v>
      </c>
      <c r="C22" s="164">
        <v>8.07</v>
      </c>
      <c r="D22" s="164">
        <v>9.57</v>
      </c>
      <c r="E22" s="164">
        <v>0</v>
      </c>
      <c r="F22" s="164">
        <v>10.59</v>
      </c>
      <c r="G22" s="164">
        <v>0</v>
      </c>
      <c r="H22" s="58">
        <v>9.1999999999999993</v>
      </c>
      <c r="I22" s="59">
        <v>10.84</v>
      </c>
      <c r="J22" s="59">
        <v>0</v>
      </c>
      <c r="K22" s="59">
        <v>10.81</v>
      </c>
      <c r="L22" s="60">
        <v>0</v>
      </c>
      <c r="M22" s="59" t="e">
        <f>#REF!-H22</f>
        <v>#REF!</v>
      </c>
      <c r="N22" s="59" t="e">
        <f>#REF!-I22</f>
        <v>#REF!</v>
      </c>
      <c r="O22" s="59" t="e">
        <f>#REF!-J22</f>
        <v>#REF!</v>
      </c>
      <c r="P22" s="59" t="e">
        <f>#REF!-K22</f>
        <v>#REF!</v>
      </c>
      <c r="Q22" s="70" t="e">
        <f>#REF!-L22</f>
        <v>#REF!</v>
      </c>
      <c r="R22" s="60"/>
    </row>
    <row r="23" spans="1:18" ht="12.75" customHeight="1">
      <c r="A23" s="48">
        <v>20</v>
      </c>
      <c r="B23" s="130" t="s">
        <v>33</v>
      </c>
      <c r="C23" s="164">
        <v>8.09</v>
      </c>
      <c r="D23" s="164">
        <v>0</v>
      </c>
      <c r="E23" s="164">
        <v>0</v>
      </c>
      <c r="F23" s="164">
        <v>0</v>
      </c>
      <c r="G23" s="164">
        <v>0</v>
      </c>
      <c r="H23" s="58">
        <v>8.35</v>
      </c>
      <c r="I23" s="59">
        <v>0</v>
      </c>
      <c r="J23" s="59">
        <v>0</v>
      </c>
      <c r="K23" s="59">
        <v>0</v>
      </c>
      <c r="L23" s="60">
        <v>0</v>
      </c>
      <c r="M23" s="59" t="e">
        <f>#REF!-H23</f>
        <v>#REF!</v>
      </c>
      <c r="N23" s="59" t="e">
        <f>#REF!-I23</f>
        <v>#REF!</v>
      </c>
      <c r="O23" s="59" t="e">
        <f>#REF!-J23</f>
        <v>#REF!</v>
      </c>
      <c r="P23" s="59" t="e">
        <f>#REF!-K23</f>
        <v>#REF!</v>
      </c>
      <c r="Q23" s="70" t="e">
        <f>#REF!-L23</f>
        <v>#REF!</v>
      </c>
      <c r="R23" s="60"/>
    </row>
    <row r="24" spans="1:18" ht="12.75" customHeight="1">
      <c r="A24" s="48">
        <v>21</v>
      </c>
      <c r="B24" s="130" t="s">
        <v>34</v>
      </c>
      <c r="C24" s="164">
        <v>7</v>
      </c>
      <c r="D24" s="164">
        <v>0</v>
      </c>
      <c r="E24" s="164">
        <v>0</v>
      </c>
      <c r="F24" s="164">
        <v>0</v>
      </c>
      <c r="G24" s="164">
        <v>0</v>
      </c>
      <c r="H24" s="58">
        <v>7.95</v>
      </c>
      <c r="I24" s="59">
        <v>0</v>
      </c>
      <c r="J24" s="59">
        <v>0</v>
      </c>
      <c r="K24" s="59">
        <v>0</v>
      </c>
      <c r="L24" s="60">
        <v>0</v>
      </c>
      <c r="M24" s="59" t="e">
        <f>#REF!-H24</f>
        <v>#REF!</v>
      </c>
      <c r="N24" s="59" t="e">
        <f>#REF!-I24</f>
        <v>#REF!</v>
      </c>
      <c r="O24" s="59" t="e">
        <f>#REF!-J24</f>
        <v>#REF!</v>
      </c>
      <c r="P24" s="59" t="e">
        <f>#REF!-K24</f>
        <v>#REF!</v>
      </c>
      <c r="Q24" s="70" t="e">
        <f>#REF!-L24</f>
        <v>#REF!</v>
      </c>
      <c r="R24" s="60"/>
    </row>
    <row r="25" spans="1:18" ht="12.75" customHeight="1">
      <c r="A25" s="48">
        <v>22</v>
      </c>
      <c r="B25" s="130" t="s">
        <v>35</v>
      </c>
      <c r="C25" s="164">
        <v>9.4499999999999993</v>
      </c>
      <c r="D25" s="164">
        <v>0</v>
      </c>
      <c r="E25" s="164">
        <v>0</v>
      </c>
      <c r="F25" s="164">
        <v>9.75</v>
      </c>
      <c r="G25" s="164">
        <v>0</v>
      </c>
      <c r="H25" s="58">
        <v>9.7899999999999991</v>
      </c>
      <c r="I25" s="59">
        <v>0</v>
      </c>
      <c r="J25" s="59">
        <v>0</v>
      </c>
      <c r="K25" s="59">
        <v>10.199999999999999</v>
      </c>
      <c r="L25" s="60">
        <v>0</v>
      </c>
      <c r="M25" s="59" t="e">
        <f>#REF!-H25</f>
        <v>#REF!</v>
      </c>
      <c r="N25" s="59" t="e">
        <f>#REF!-I25</f>
        <v>#REF!</v>
      </c>
      <c r="O25" s="59" t="e">
        <f>#REF!-J25</f>
        <v>#REF!</v>
      </c>
      <c r="P25" s="59" t="e">
        <f>#REF!-K25</f>
        <v>#REF!</v>
      </c>
      <c r="Q25" s="70" t="e">
        <f>#REF!-L25</f>
        <v>#REF!</v>
      </c>
      <c r="R25" s="60"/>
    </row>
    <row r="26" spans="1:18" ht="12.75" customHeight="1">
      <c r="A26" s="48">
        <v>23</v>
      </c>
      <c r="B26" s="130" t="s">
        <v>36</v>
      </c>
      <c r="C26" s="164">
        <v>14.48</v>
      </c>
      <c r="D26" s="164">
        <v>13.48</v>
      </c>
      <c r="E26" s="164">
        <v>13.48</v>
      </c>
      <c r="F26" s="164">
        <v>13.48</v>
      </c>
      <c r="G26" s="164">
        <v>13.48</v>
      </c>
      <c r="H26" s="58">
        <v>14.49</v>
      </c>
      <c r="I26" s="59">
        <v>13.49</v>
      </c>
      <c r="J26" s="59">
        <v>13.49</v>
      </c>
      <c r="K26" s="59">
        <v>13.49</v>
      </c>
      <c r="L26" s="60">
        <v>13.49</v>
      </c>
      <c r="M26" s="59" t="e">
        <f>#REF!-H26</f>
        <v>#REF!</v>
      </c>
      <c r="N26" s="59" t="e">
        <f>#REF!-I26</f>
        <v>#REF!</v>
      </c>
      <c r="O26" s="59" t="e">
        <f>#REF!-J26</f>
        <v>#REF!</v>
      </c>
      <c r="P26" s="59" t="e">
        <f>#REF!-K26</f>
        <v>#REF!</v>
      </c>
      <c r="Q26" s="70" t="e">
        <f>#REF!-L26</f>
        <v>#REF!</v>
      </c>
      <c r="R26" s="60"/>
    </row>
    <row r="27" spans="1:18" ht="12.75" customHeight="1">
      <c r="A27" s="48">
        <v>24</v>
      </c>
      <c r="B27" s="130" t="s">
        <v>37</v>
      </c>
      <c r="C27" s="164">
        <v>7.99</v>
      </c>
      <c r="D27" s="164">
        <v>0</v>
      </c>
      <c r="E27" s="164">
        <v>0</v>
      </c>
      <c r="F27" s="164">
        <v>0</v>
      </c>
      <c r="G27" s="164">
        <v>0</v>
      </c>
      <c r="H27" s="58">
        <v>8.36</v>
      </c>
      <c r="I27" s="59">
        <v>0</v>
      </c>
      <c r="J27" s="59">
        <v>0</v>
      </c>
      <c r="K27" s="59">
        <v>0</v>
      </c>
      <c r="L27" s="60">
        <v>0</v>
      </c>
      <c r="M27" s="59" t="e">
        <f>#REF!-H27</f>
        <v>#REF!</v>
      </c>
      <c r="N27" s="59" t="e">
        <f>#REF!-I27</f>
        <v>#REF!</v>
      </c>
      <c r="O27" s="59" t="e">
        <f>#REF!-J27</f>
        <v>#REF!</v>
      </c>
      <c r="P27" s="59" t="e">
        <f>#REF!-K27</f>
        <v>#REF!</v>
      </c>
      <c r="Q27" s="70" t="e">
        <f>#REF!-L27</f>
        <v>#REF!</v>
      </c>
      <c r="R27" s="60"/>
    </row>
    <row r="28" spans="1:18" ht="12.75" customHeight="1">
      <c r="A28" s="48">
        <v>25</v>
      </c>
      <c r="B28" s="130" t="s">
        <v>38</v>
      </c>
      <c r="C28" s="164">
        <v>8.81</v>
      </c>
      <c r="D28" s="164">
        <v>0</v>
      </c>
      <c r="E28" s="164">
        <v>0</v>
      </c>
      <c r="F28" s="164">
        <v>0</v>
      </c>
      <c r="G28" s="164">
        <v>0</v>
      </c>
      <c r="H28" s="58">
        <v>9.06</v>
      </c>
      <c r="I28" s="59">
        <v>0</v>
      </c>
      <c r="J28" s="59">
        <v>0</v>
      </c>
      <c r="K28" s="59">
        <v>0</v>
      </c>
      <c r="L28" s="60">
        <v>0</v>
      </c>
      <c r="M28" s="59" t="e">
        <f>#REF!-H28</f>
        <v>#REF!</v>
      </c>
      <c r="N28" s="59" t="e">
        <f>#REF!-I28</f>
        <v>#REF!</v>
      </c>
      <c r="O28" s="59" t="e">
        <f>#REF!-J28</f>
        <v>#REF!</v>
      </c>
      <c r="P28" s="59" t="e">
        <f>#REF!-K28</f>
        <v>#REF!</v>
      </c>
      <c r="Q28" s="70" t="e">
        <f>#REF!-L28</f>
        <v>#REF!</v>
      </c>
      <c r="R28" s="60"/>
    </row>
    <row r="29" spans="1:18" ht="12.75" customHeight="1">
      <c r="A29" s="48">
        <v>26</v>
      </c>
      <c r="B29" s="130" t="s">
        <v>39</v>
      </c>
      <c r="C29" s="164">
        <v>8.25</v>
      </c>
      <c r="D29" s="164">
        <v>0</v>
      </c>
      <c r="E29" s="164">
        <v>0</v>
      </c>
      <c r="F29" s="164">
        <v>0</v>
      </c>
      <c r="G29" s="164">
        <v>0</v>
      </c>
      <c r="H29" s="58">
        <v>0.09</v>
      </c>
      <c r="I29" s="59">
        <v>0</v>
      </c>
      <c r="J29" s="59">
        <v>0</v>
      </c>
      <c r="K29" s="59">
        <v>0</v>
      </c>
      <c r="L29" s="60">
        <v>0</v>
      </c>
      <c r="M29" s="59" t="e">
        <f>#REF!-H29</f>
        <v>#REF!</v>
      </c>
      <c r="N29" s="59" t="e">
        <f>#REF!-I29</f>
        <v>#REF!</v>
      </c>
      <c r="O29" s="59" t="e">
        <f>#REF!-J29</f>
        <v>#REF!</v>
      </c>
      <c r="P29" s="59" t="e">
        <f>#REF!-K29</f>
        <v>#REF!</v>
      </c>
      <c r="Q29" s="70" t="e">
        <f>#REF!-L29</f>
        <v>#REF!</v>
      </c>
      <c r="R29" s="60"/>
    </row>
    <row r="30" spans="1:18" ht="12.75" customHeight="1">
      <c r="A30" s="48">
        <v>27</v>
      </c>
      <c r="B30" s="130" t="s">
        <v>40</v>
      </c>
      <c r="C30" s="164">
        <v>6.78</v>
      </c>
      <c r="D30" s="164">
        <v>6.78</v>
      </c>
      <c r="E30" s="164">
        <v>0</v>
      </c>
      <c r="F30" s="164">
        <v>0</v>
      </c>
      <c r="G30" s="164">
        <v>0</v>
      </c>
      <c r="H30" s="58">
        <v>6.7</v>
      </c>
      <c r="I30" s="59">
        <v>6.7</v>
      </c>
      <c r="J30" s="59">
        <v>0</v>
      </c>
      <c r="K30" s="59">
        <v>0</v>
      </c>
      <c r="L30" s="60">
        <v>0</v>
      </c>
      <c r="M30" s="59" t="e">
        <f>#REF!-H30</f>
        <v>#REF!</v>
      </c>
      <c r="N30" s="59" t="e">
        <f>#REF!-I30</f>
        <v>#REF!</v>
      </c>
      <c r="O30" s="59" t="e">
        <f>#REF!-J30</f>
        <v>#REF!</v>
      </c>
      <c r="P30" s="59" t="e">
        <f>#REF!-K30</f>
        <v>#REF!</v>
      </c>
      <c r="Q30" s="70" t="e">
        <f>#REF!-L30</f>
        <v>#REF!</v>
      </c>
      <c r="R30" s="60"/>
    </row>
    <row r="31" spans="1:18" ht="12.75" customHeight="1">
      <c r="A31" s="48">
        <v>28</v>
      </c>
      <c r="B31" s="130" t="s">
        <v>41</v>
      </c>
      <c r="C31" s="164">
        <v>10.27</v>
      </c>
      <c r="D31" s="164">
        <v>10.55</v>
      </c>
      <c r="E31" s="164">
        <v>15.5</v>
      </c>
      <c r="F31" s="164">
        <v>9.9700000000000006</v>
      </c>
      <c r="G31" s="164">
        <v>14.61</v>
      </c>
      <c r="H31" s="58">
        <v>10.3</v>
      </c>
      <c r="I31" s="59">
        <v>10.56</v>
      </c>
      <c r="J31" s="59">
        <v>15.53</v>
      </c>
      <c r="K31" s="59">
        <v>10</v>
      </c>
      <c r="L31" s="60">
        <v>14.6</v>
      </c>
      <c r="M31" s="59" t="e">
        <f>#REF!-H31</f>
        <v>#REF!</v>
      </c>
      <c r="N31" s="59" t="e">
        <f>#REF!-I31</f>
        <v>#REF!</v>
      </c>
      <c r="O31" s="59" t="e">
        <f>#REF!-J31</f>
        <v>#REF!</v>
      </c>
      <c r="P31" s="59" t="e">
        <f>#REF!-K31</f>
        <v>#REF!</v>
      </c>
      <c r="Q31" s="70" t="e">
        <f>#REF!-L31</f>
        <v>#REF!</v>
      </c>
      <c r="R31" s="60"/>
    </row>
    <row r="32" spans="1:18" ht="12.75" customHeight="1">
      <c r="A32" s="48">
        <v>29</v>
      </c>
      <c r="B32" s="130" t="s">
        <v>42</v>
      </c>
      <c r="C32" s="164">
        <v>9.5</v>
      </c>
      <c r="D32" s="164">
        <v>10.25</v>
      </c>
      <c r="E32" s="164">
        <v>0</v>
      </c>
      <c r="F32" s="164">
        <v>10.75</v>
      </c>
      <c r="G32" s="164">
        <v>0</v>
      </c>
      <c r="H32" s="98"/>
      <c r="I32" s="98"/>
      <c r="J32" s="99"/>
      <c r="K32" s="97">
        <v>0</v>
      </c>
      <c r="L32" s="60">
        <v>0</v>
      </c>
      <c r="M32" s="59" t="e">
        <f>#REF!-H32</f>
        <v>#REF!</v>
      </c>
      <c r="N32" s="59" t="e">
        <f>#REF!-I32</f>
        <v>#REF!</v>
      </c>
      <c r="O32" s="59" t="e">
        <f>#REF!-J32</f>
        <v>#REF!</v>
      </c>
      <c r="P32" s="59" t="e">
        <f>#REF!-K32</f>
        <v>#REF!</v>
      </c>
      <c r="Q32" s="70" t="e">
        <f>#REF!-L32</f>
        <v>#REF!</v>
      </c>
      <c r="R32" s="60"/>
    </row>
    <row r="33" spans="1:18" ht="12.75" customHeight="1">
      <c r="A33" s="48">
        <v>30</v>
      </c>
      <c r="B33" s="130" t="s">
        <v>43</v>
      </c>
      <c r="C33" s="164">
        <v>11.25</v>
      </c>
      <c r="D33" s="164">
        <v>13</v>
      </c>
      <c r="E33" s="164">
        <v>0</v>
      </c>
      <c r="F33" s="164">
        <v>13</v>
      </c>
      <c r="G33" s="164">
        <v>14</v>
      </c>
      <c r="H33" s="58">
        <v>11.25</v>
      </c>
      <c r="I33" s="59">
        <v>13</v>
      </c>
      <c r="J33" s="59">
        <v>0</v>
      </c>
      <c r="K33" s="59">
        <v>13</v>
      </c>
      <c r="L33" s="60">
        <v>14</v>
      </c>
      <c r="M33" s="59" t="e">
        <f>#REF!-H33</f>
        <v>#REF!</v>
      </c>
      <c r="N33" s="59" t="e">
        <f>#REF!-I33</f>
        <v>#REF!</v>
      </c>
      <c r="O33" s="59" t="e">
        <f>#REF!-J33</f>
        <v>#REF!</v>
      </c>
      <c r="P33" s="59" t="e">
        <f>#REF!-K33</f>
        <v>#REF!</v>
      </c>
      <c r="Q33" s="70" t="e">
        <f>#REF!-L33</f>
        <v>#REF!</v>
      </c>
      <c r="R33" s="60"/>
    </row>
    <row r="34" spans="1:18" ht="12.75" customHeight="1">
      <c r="A34" s="48">
        <v>31</v>
      </c>
      <c r="B34" s="130" t="s">
        <v>44</v>
      </c>
      <c r="C34" s="164">
        <v>10.15</v>
      </c>
      <c r="D34" s="164">
        <v>10.65</v>
      </c>
      <c r="E34" s="164">
        <v>21</v>
      </c>
      <c r="F34" s="164">
        <v>13</v>
      </c>
      <c r="G34" s="164">
        <v>12</v>
      </c>
      <c r="H34" s="98"/>
      <c r="I34" s="98"/>
      <c r="J34" s="99"/>
      <c r="K34" s="97">
        <v>12</v>
      </c>
      <c r="L34" s="60">
        <v>0.12</v>
      </c>
      <c r="M34" s="59" t="e">
        <f>#REF!-H34</f>
        <v>#REF!</v>
      </c>
      <c r="N34" s="59" t="e">
        <f>#REF!-I34</f>
        <v>#REF!</v>
      </c>
      <c r="O34" s="59" t="e">
        <f>#REF!-J34</f>
        <v>#REF!</v>
      </c>
      <c r="P34" s="59" t="e">
        <f>#REF!-K34</f>
        <v>#REF!</v>
      </c>
      <c r="Q34" s="70" t="e">
        <f>#REF!-L34</f>
        <v>#REF!</v>
      </c>
      <c r="R34" s="60"/>
    </row>
    <row r="35" spans="1:18" ht="12.75" customHeight="1">
      <c r="A35" s="48">
        <v>32</v>
      </c>
      <c r="B35" s="130" t="s">
        <v>45</v>
      </c>
      <c r="C35" s="164">
        <v>10.6</v>
      </c>
      <c r="D35" s="164">
        <v>12.2</v>
      </c>
      <c r="E35" s="164">
        <v>14.2</v>
      </c>
      <c r="F35" s="164">
        <v>11.9</v>
      </c>
      <c r="G35" s="164">
        <v>12</v>
      </c>
      <c r="H35" s="58">
        <v>10.6</v>
      </c>
      <c r="I35" s="59">
        <v>12.2</v>
      </c>
      <c r="J35" s="59">
        <v>14.2</v>
      </c>
      <c r="K35" s="59">
        <v>11.9</v>
      </c>
      <c r="L35" s="60">
        <v>12</v>
      </c>
      <c r="M35" s="59" t="e">
        <f>#REF!-H35</f>
        <v>#REF!</v>
      </c>
      <c r="N35" s="59" t="e">
        <f>#REF!-I35</f>
        <v>#REF!</v>
      </c>
      <c r="O35" s="59" t="e">
        <f>#REF!-J35</f>
        <v>#REF!</v>
      </c>
      <c r="P35" s="59" t="e">
        <f>#REF!-K35</f>
        <v>#REF!</v>
      </c>
      <c r="Q35" s="70" t="e">
        <f>#REF!-L35</f>
        <v>#REF!</v>
      </c>
      <c r="R35" s="60"/>
    </row>
    <row r="36" spans="1:18" ht="12.75" customHeight="1">
      <c r="A36" s="48">
        <v>33</v>
      </c>
      <c r="B36" s="130" t="s">
        <v>46</v>
      </c>
      <c r="C36" s="164">
        <v>8.65</v>
      </c>
      <c r="D36" s="164">
        <v>10.08</v>
      </c>
      <c r="E36" s="164">
        <v>13.22</v>
      </c>
      <c r="F36" s="164">
        <v>10.19</v>
      </c>
      <c r="G36" s="164">
        <v>10.02</v>
      </c>
      <c r="H36" s="58">
        <v>8.7899999999999991</v>
      </c>
      <c r="I36" s="59">
        <v>10.29</v>
      </c>
      <c r="J36" s="59">
        <v>13.4</v>
      </c>
      <c r="K36" s="59">
        <v>10.28</v>
      </c>
      <c r="L36" s="60">
        <v>10.15</v>
      </c>
      <c r="M36" s="59" t="e">
        <f>#REF!-H36</f>
        <v>#REF!</v>
      </c>
      <c r="N36" s="59" t="e">
        <f>#REF!-I36</f>
        <v>#REF!</v>
      </c>
      <c r="O36" s="59" t="e">
        <f>#REF!-J36</f>
        <v>#REF!</v>
      </c>
      <c r="P36" s="59" t="e">
        <f>#REF!-K36</f>
        <v>#REF!</v>
      </c>
      <c r="Q36" s="70" t="e">
        <f>#REF!-L36</f>
        <v>#REF!</v>
      </c>
      <c r="R36" s="60"/>
    </row>
    <row r="37" spans="1:18" ht="12.75" customHeight="1">
      <c r="A37" s="48">
        <v>34</v>
      </c>
      <c r="B37" s="130" t="s">
        <v>47</v>
      </c>
      <c r="C37" s="164">
        <v>10</v>
      </c>
      <c r="D37" s="164">
        <v>10.25</v>
      </c>
      <c r="E37" s="164">
        <v>14.5</v>
      </c>
      <c r="F37" s="164">
        <v>10.5</v>
      </c>
      <c r="G37" s="164">
        <v>11</v>
      </c>
      <c r="H37" s="58">
        <v>10</v>
      </c>
      <c r="I37" s="59">
        <v>10.25</v>
      </c>
      <c r="J37" s="59">
        <v>14.5</v>
      </c>
      <c r="K37" s="59">
        <v>10.5</v>
      </c>
      <c r="L37" s="60">
        <v>11</v>
      </c>
      <c r="M37" s="59" t="e">
        <f>#REF!-H37</f>
        <v>#REF!</v>
      </c>
      <c r="N37" s="59" t="e">
        <f>#REF!-I37</f>
        <v>#REF!</v>
      </c>
      <c r="O37" s="59" t="e">
        <f>#REF!-J37</f>
        <v>#REF!</v>
      </c>
      <c r="P37" s="59" t="e">
        <f>#REF!-K37</f>
        <v>#REF!</v>
      </c>
      <c r="Q37" s="70" t="e">
        <f>#REF!-L37</f>
        <v>#REF!</v>
      </c>
      <c r="R37" s="60"/>
    </row>
    <row r="38" spans="1:18" ht="12.75" customHeight="1">
      <c r="A38" s="48">
        <v>35</v>
      </c>
      <c r="B38" s="130" t="s">
        <v>48</v>
      </c>
      <c r="C38" s="164">
        <v>7.04</v>
      </c>
      <c r="D38" s="164">
        <v>7.15</v>
      </c>
      <c r="E38" s="164">
        <v>6.63</v>
      </c>
      <c r="F38" s="164">
        <v>6.6</v>
      </c>
      <c r="G38" s="164">
        <v>7.65</v>
      </c>
      <c r="H38" s="58">
        <v>7.05</v>
      </c>
      <c r="I38" s="59">
        <v>7.17</v>
      </c>
      <c r="J38" s="59">
        <v>6.63</v>
      </c>
      <c r="K38" s="59">
        <v>6.59</v>
      </c>
      <c r="L38" s="60">
        <v>7.68</v>
      </c>
      <c r="M38" s="59" t="e">
        <f>#REF!-H38</f>
        <v>#REF!</v>
      </c>
      <c r="N38" s="59" t="e">
        <f>#REF!-I38</f>
        <v>#REF!</v>
      </c>
      <c r="O38" s="59" t="e">
        <f>#REF!-J38</f>
        <v>#REF!</v>
      </c>
      <c r="P38" s="59" t="e">
        <f>#REF!-K38</f>
        <v>#REF!</v>
      </c>
      <c r="Q38" s="70" t="e">
        <f>#REF!-L38</f>
        <v>#REF!</v>
      </c>
      <c r="R38" s="60"/>
    </row>
    <row r="39" spans="1:18" ht="12.75" customHeight="1">
      <c r="A39" s="48">
        <v>36</v>
      </c>
      <c r="B39" s="130" t="s">
        <v>49</v>
      </c>
      <c r="C39" s="164">
        <v>9.94</v>
      </c>
      <c r="D39" s="164">
        <v>12.9</v>
      </c>
      <c r="E39" s="164">
        <v>13.42</v>
      </c>
      <c r="F39" s="164">
        <v>11.79</v>
      </c>
      <c r="G39" s="164">
        <v>12.04</v>
      </c>
      <c r="H39" s="58">
        <v>9.7100000000000009</v>
      </c>
      <c r="I39" s="59">
        <v>12.34</v>
      </c>
      <c r="J39" s="59">
        <v>13.05</v>
      </c>
      <c r="K39" s="59">
        <v>11.28</v>
      </c>
      <c r="L39" s="60">
        <v>11.7</v>
      </c>
      <c r="M39" s="59" t="e">
        <f>#REF!-H39</f>
        <v>#REF!</v>
      </c>
      <c r="N39" s="59" t="e">
        <f>#REF!-I39</f>
        <v>#REF!</v>
      </c>
      <c r="O39" s="59" t="e">
        <f>#REF!-J39</f>
        <v>#REF!</v>
      </c>
      <c r="P39" s="59" t="e">
        <f>#REF!-K39</f>
        <v>#REF!</v>
      </c>
      <c r="Q39" s="70" t="e">
        <f>#REF!-L39</f>
        <v>#REF!</v>
      </c>
      <c r="R39" s="60"/>
    </row>
    <row r="40" spans="1:18" ht="12.75" customHeight="1">
      <c r="A40" s="48">
        <v>37</v>
      </c>
      <c r="B40" s="130" t="s">
        <v>50</v>
      </c>
      <c r="C40" s="164">
        <v>7.01</v>
      </c>
      <c r="D40" s="164">
        <v>7.89</v>
      </c>
      <c r="E40" s="164">
        <v>11.39</v>
      </c>
      <c r="F40" s="164">
        <v>7.07</v>
      </c>
      <c r="G40" s="164">
        <v>8.34</v>
      </c>
      <c r="H40" s="58">
        <v>7.31</v>
      </c>
      <c r="I40" s="59">
        <v>8.27</v>
      </c>
      <c r="J40" s="59">
        <v>12.08</v>
      </c>
      <c r="K40" s="59">
        <v>7.38</v>
      </c>
      <c r="L40" s="60">
        <v>8.76</v>
      </c>
      <c r="M40" s="59" t="e">
        <f>#REF!-H40</f>
        <v>#REF!</v>
      </c>
      <c r="N40" s="59" t="e">
        <f>#REF!-I40</f>
        <v>#REF!</v>
      </c>
      <c r="O40" s="59" t="e">
        <f>#REF!-J40</f>
        <v>#REF!</v>
      </c>
      <c r="P40" s="59" t="e">
        <f>#REF!-K40</f>
        <v>#REF!</v>
      </c>
      <c r="Q40" s="70" t="e">
        <f>#REF!-L40</f>
        <v>#REF!</v>
      </c>
      <c r="R40" s="60"/>
    </row>
    <row r="41" spans="1:18" ht="12.75" customHeight="1">
      <c r="A41" s="48">
        <v>38</v>
      </c>
      <c r="B41" s="130" t="s">
        <v>51</v>
      </c>
      <c r="C41" s="164">
        <v>8.44</v>
      </c>
      <c r="D41" s="164">
        <v>8.35</v>
      </c>
      <c r="E41" s="164">
        <v>8.0399999999999991</v>
      </c>
      <c r="F41" s="164">
        <v>8.5399999999999991</v>
      </c>
      <c r="G41" s="164">
        <v>8.99</v>
      </c>
      <c r="H41" s="58">
        <v>8.2200000000000006</v>
      </c>
      <c r="I41" s="59">
        <v>8.18</v>
      </c>
      <c r="J41" s="59">
        <v>7.71</v>
      </c>
      <c r="K41" s="59">
        <v>8.1199999999999992</v>
      </c>
      <c r="L41" s="60">
        <v>8.77</v>
      </c>
      <c r="M41" s="59" t="e">
        <f>#REF!-H41</f>
        <v>#REF!</v>
      </c>
      <c r="N41" s="59" t="e">
        <f>#REF!-I41</f>
        <v>#REF!</v>
      </c>
      <c r="O41" s="59" t="e">
        <f>#REF!-J41</f>
        <v>#REF!</v>
      </c>
      <c r="P41" s="59" t="e">
        <f>#REF!-K41</f>
        <v>#REF!</v>
      </c>
      <c r="Q41" s="70" t="e">
        <f>#REF!-L41</f>
        <v>#REF!</v>
      </c>
      <c r="R41" s="60"/>
    </row>
    <row r="42" spans="1:18" ht="12.75" customHeight="1">
      <c r="A42" s="48">
        <v>39</v>
      </c>
      <c r="B42" s="130" t="s">
        <v>52</v>
      </c>
      <c r="C42" s="164">
        <v>9.77</v>
      </c>
      <c r="D42" s="164">
        <v>10.17</v>
      </c>
      <c r="E42" s="164">
        <v>13.27</v>
      </c>
      <c r="F42" s="164">
        <v>10.5</v>
      </c>
      <c r="G42" s="164">
        <v>12.35</v>
      </c>
      <c r="H42" s="58">
        <v>9.69</v>
      </c>
      <c r="I42" s="59">
        <v>10.09</v>
      </c>
      <c r="J42" s="59">
        <v>13.13</v>
      </c>
      <c r="K42" s="59">
        <v>10.4</v>
      </c>
      <c r="L42" s="60">
        <v>12.3</v>
      </c>
      <c r="M42" s="59" t="e">
        <f>#REF!-H42</f>
        <v>#REF!</v>
      </c>
      <c r="N42" s="59" t="e">
        <f>#REF!-I42</f>
        <v>#REF!</v>
      </c>
      <c r="O42" s="59" t="e">
        <f>#REF!-J42</f>
        <v>#REF!</v>
      </c>
      <c r="P42" s="59" t="e">
        <f>#REF!-K42</f>
        <v>#REF!</v>
      </c>
      <c r="Q42" s="70" t="e">
        <f>#REF!-L42</f>
        <v>#REF!</v>
      </c>
      <c r="R42" s="60"/>
    </row>
    <row r="43" spans="1:18" ht="12.75" customHeight="1">
      <c r="A43" s="48">
        <v>40</v>
      </c>
      <c r="B43" s="130" t="s">
        <v>53</v>
      </c>
      <c r="C43" s="164">
        <v>10</v>
      </c>
      <c r="D43" s="164">
        <v>10.5</v>
      </c>
      <c r="E43" s="164">
        <v>12.5</v>
      </c>
      <c r="F43" s="164">
        <v>11</v>
      </c>
      <c r="G43" s="164">
        <v>11</v>
      </c>
      <c r="H43" s="58">
        <v>10.25</v>
      </c>
      <c r="I43" s="59">
        <v>10.75</v>
      </c>
      <c r="J43" s="59">
        <v>12.75</v>
      </c>
      <c r="K43" s="59">
        <v>11.25</v>
      </c>
      <c r="L43" s="60">
        <v>11.25</v>
      </c>
      <c r="M43" s="59" t="e">
        <f>#REF!-H43</f>
        <v>#REF!</v>
      </c>
      <c r="N43" s="59" t="e">
        <f>#REF!-I43</f>
        <v>#REF!</v>
      </c>
      <c r="O43" s="59" t="e">
        <f>#REF!-J43</f>
        <v>#REF!</v>
      </c>
      <c r="P43" s="59" t="e">
        <f>#REF!-K43</f>
        <v>#REF!</v>
      </c>
      <c r="Q43" s="70" t="e">
        <f>#REF!-L43</f>
        <v>#REF!</v>
      </c>
      <c r="R43" s="60"/>
    </row>
    <row r="44" spans="1:18" ht="12.75" customHeight="1">
      <c r="A44" s="48">
        <v>41</v>
      </c>
      <c r="B44" s="130" t="s">
        <v>54</v>
      </c>
      <c r="C44" s="164">
        <v>8.34</v>
      </c>
      <c r="D44" s="164">
        <v>8.08</v>
      </c>
      <c r="E44" s="164">
        <v>8.17</v>
      </c>
      <c r="F44" s="164">
        <v>7.71</v>
      </c>
      <c r="G44" s="164">
        <v>7.96</v>
      </c>
      <c r="H44" s="58">
        <v>9.23</v>
      </c>
      <c r="I44" s="59">
        <v>8.9700000000000006</v>
      </c>
      <c r="J44" s="59">
        <v>9.01</v>
      </c>
      <c r="K44" s="59">
        <v>8.66</v>
      </c>
      <c r="L44" s="60">
        <v>8.92</v>
      </c>
      <c r="M44" s="59" t="e">
        <f>#REF!-H44</f>
        <v>#REF!</v>
      </c>
      <c r="N44" s="59" t="e">
        <f>#REF!-I44</f>
        <v>#REF!</v>
      </c>
      <c r="O44" s="59" t="e">
        <f>#REF!-J44</f>
        <v>#REF!</v>
      </c>
      <c r="P44" s="59" t="e">
        <f>#REF!-K44</f>
        <v>#REF!</v>
      </c>
      <c r="Q44" s="70" t="e">
        <f>#REF!-L44</f>
        <v>#REF!</v>
      </c>
      <c r="R44" s="60"/>
    </row>
    <row r="45" spans="1:18" ht="12.75" customHeight="1">
      <c r="A45" s="48">
        <v>42</v>
      </c>
      <c r="B45" s="130" t="s">
        <v>55</v>
      </c>
      <c r="C45" s="164">
        <v>10.9</v>
      </c>
      <c r="D45" s="164">
        <v>12.65</v>
      </c>
      <c r="E45" s="164">
        <v>15</v>
      </c>
      <c r="F45" s="164">
        <v>12.12</v>
      </c>
      <c r="G45" s="164">
        <v>12.28</v>
      </c>
      <c r="H45" s="58">
        <v>10.9</v>
      </c>
      <c r="I45" s="59">
        <v>12.65</v>
      </c>
      <c r="J45" s="59">
        <v>15</v>
      </c>
      <c r="K45" s="59">
        <v>12.12</v>
      </c>
      <c r="L45" s="60">
        <v>12.28</v>
      </c>
      <c r="M45" s="59" t="e">
        <f>#REF!-H45</f>
        <v>#REF!</v>
      </c>
      <c r="N45" s="59" t="e">
        <f>#REF!-I45</f>
        <v>#REF!</v>
      </c>
      <c r="O45" s="59" t="e">
        <f>#REF!-J45</f>
        <v>#REF!</v>
      </c>
      <c r="P45" s="59" t="e">
        <f>#REF!-K45</f>
        <v>#REF!</v>
      </c>
      <c r="Q45" s="70" t="e">
        <f>#REF!-L45</f>
        <v>#REF!</v>
      </c>
      <c r="R45" s="60"/>
    </row>
    <row r="46" spans="1:18" ht="12.75" customHeight="1">
      <c r="A46" s="48">
        <v>43</v>
      </c>
      <c r="B46" s="130" t="s">
        <v>56</v>
      </c>
      <c r="C46" s="164">
        <v>11.26</v>
      </c>
      <c r="D46" s="164">
        <v>11.26</v>
      </c>
      <c r="E46" s="164">
        <v>11.26</v>
      </c>
      <c r="F46" s="164">
        <v>0</v>
      </c>
      <c r="G46" s="164">
        <v>11.26</v>
      </c>
      <c r="H46" s="58">
        <v>10.53</v>
      </c>
      <c r="I46" s="59">
        <v>10.53</v>
      </c>
      <c r="J46" s="59">
        <v>10.53</v>
      </c>
      <c r="K46" s="59">
        <v>0</v>
      </c>
      <c r="L46" s="60">
        <v>10.53</v>
      </c>
      <c r="M46" s="59" t="e">
        <f>#REF!-H46</f>
        <v>#REF!</v>
      </c>
      <c r="N46" s="59" t="e">
        <f>#REF!-I46</f>
        <v>#REF!</v>
      </c>
      <c r="O46" s="59" t="e">
        <f>#REF!-J46</f>
        <v>#REF!</v>
      </c>
      <c r="P46" s="59" t="e">
        <f>#REF!-K46</f>
        <v>#REF!</v>
      </c>
      <c r="Q46" s="70" t="e">
        <f>#REF!-L46</f>
        <v>#REF!</v>
      </c>
      <c r="R46" s="60"/>
    </row>
    <row r="47" spans="1:18" ht="12.75" customHeight="1">
      <c r="A47" s="48">
        <v>44</v>
      </c>
      <c r="B47" s="130" t="s">
        <v>57</v>
      </c>
      <c r="C47" s="164">
        <v>11.47</v>
      </c>
      <c r="D47" s="164">
        <v>12.02</v>
      </c>
      <c r="E47" s="164">
        <v>14.77</v>
      </c>
      <c r="F47" s="164">
        <v>11.97</v>
      </c>
      <c r="G47" s="164">
        <v>12.62</v>
      </c>
      <c r="H47" s="58">
        <v>9.76</v>
      </c>
      <c r="I47" s="59">
        <v>10.31</v>
      </c>
      <c r="J47" s="59">
        <v>13.06</v>
      </c>
      <c r="K47" s="59">
        <v>10.26</v>
      </c>
      <c r="L47" s="60">
        <v>10.91</v>
      </c>
      <c r="M47" s="59" t="e">
        <f>#REF!-H47</f>
        <v>#REF!</v>
      </c>
      <c r="N47" s="59" t="e">
        <f>#REF!-I47</f>
        <v>#REF!</v>
      </c>
      <c r="O47" s="59" t="e">
        <f>#REF!-J47</f>
        <v>#REF!</v>
      </c>
      <c r="P47" s="59" t="e">
        <f>#REF!-K47</f>
        <v>#REF!</v>
      </c>
      <c r="Q47" s="70" t="e">
        <f>#REF!-L47</f>
        <v>#REF!</v>
      </c>
      <c r="R47" s="60"/>
    </row>
    <row r="48" spans="1:18" ht="12.75" customHeight="1">
      <c r="A48" s="48">
        <v>45</v>
      </c>
      <c r="B48" s="130" t="s">
        <v>58</v>
      </c>
      <c r="C48" s="164">
        <v>8.2200000000000006</v>
      </c>
      <c r="D48" s="164">
        <v>8.7200000000000006</v>
      </c>
      <c r="E48" s="164">
        <v>10.220000000000001</v>
      </c>
      <c r="F48" s="164">
        <v>9.2200000000000006</v>
      </c>
      <c r="G48" s="164">
        <v>9.9700000000000006</v>
      </c>
      <c r="H48" s="58">
        <v>8.77</v>
      </c>
      <c r="I48" s="59">
        <v>8.77</v>
      </c>
      <c r="J48" s="59">
        <v>8.77</v>
      </c>
      <c r="K48" s="59">
        <v>10.47</v>
      </c>
      <c r="L48" s="60">
        <v>10.01</v>
      </c>
      <c r="M48" s="59" t="e">
        <f>#REF!-H48</f>
        <v>#REF!</v>
      </c>
      <c r="N48" s="59" t="e">
        <f>#REF!-I48</f>
        <v>#REF!</v>
      </c>
      <c r="O48" s="59" t="e">
        <f>#REF!-J48</f>
        <v>#REF!</v>
      </c>
      <c r="P48" s="59" t="e">
        <f>#REF!-K48</f>
        <v>#REF!</v>
      </c>
      <c r="Q48" s="70" t="e">
        <f>#REF!-L48</f>
        <v>#REF!</v>
      </c>
      <c r="R48" s="60"/>
    </row>
    <row r="49" spans="1:18" ht="12.75" customHeight="1">
      <c r="A49" s="48">
        <v>46</v>
      </c>
      <c r="B49" s="130" t="s">
        <v>59</v>
      </c>
      <c r="C49" s="164">
        <v>10.95</v>
      </c>
      <c r="D49" s="164">
        <v>10.51</v>
      </c>
      <c r="E49" s="164">
        <v>10.51</v>
      </c>
      <c r="F49" s="164">
        <v>10.95</v>
      </c>
      <c r="G49" s="164">
        <v>10.07</v>
      </c>
      <c r="H49" s="58">
        <v>11.51</v>
      </c>
      <c r="I49" s="59">
        <v>11.07</v>
      </c>
      <c r="J49" s="59">
        <v>11.07</v>
      </c>
      <c r="K49" s="59">
        <v>11.51</v>
      </c>
      <c r="L49" s="60">
        <v>10.63</v>
      </c>
      <c r="M49" s="59" t="e">
        <f>#REF!-H49</f>
        <v>#REF!</v>
      </c>
      <c r="N49" s="59" t="e">
        <f>#REF!-I49</f>
        <v>#REF!</v>
      </c>
      <c r="O49" s="59" t="e">
        <f>#REF!-J49</f>
        <v>#REF!</v>
      </c>
      <c r="P49" s="59" t="e">
        <f>#REF!-K49</f>
        <v>#REF!</v>
      </c>
      <c r="Q49" s="70" t="e">
        <f>#REF!-L49</f>
        <v>#REF!</v>
      </c>
      <c r="R49" s="60"/>
    </row>
    <row r="50" spans="1:18" ht="12.75" customHeight="1">
      <c r="A50" s="48">
        <v>47</v>
      </c>
      <c r="B50" s="130" t="s">
        <v>60</v>
      </c>
      <c r="C50" s="164">
        <v>8.81</v>
      </c>
      <c r="D50" s="164">
        <v>9</v>
      </c>
      <c r="E50" s="164">
        <v>14.35</v>
      </c>
      <c r="F50" s="164">
        <v>10.28</v>
      </c>
      <c r="G50" s="164">
        <v>11.75</v>
      </c>
      <c r="H50" s="58">
        <v>8.69</v>
      </c>
      <c r="I50" s="59">
        <v>9.17</v>
      </c>
      <c r="J50" s="59">
        <v>13.87</v>
      </c>
      <c r="K50" s="59">
        <v>9.86</v>
      </c>
      <c r="L50" s="60">
        <v>11.71</v>
      </c>
      <c r="M50" s="59" t="e">
        <f>#REF!-H50</f>
        <v>#REF!</v>
      </c>
      <c r="N50" s="59" t="e">
        <f>#REF!-I50</f>
        <v>#REF!</v>
      </c>
      <c r="O50" s="59" t="e">
        <f>#REF!-J50</f>
        <v>#REF!</v>
      </c>
      <c r="P50" s="59" t="e">
        <f>#REF!-K50</f>
        <v>#REF!</v>
      </c>
      <c r="Q50" s="70" t="e">
        <f>#REF!-L50</f>
        <v>#REF!</v>
      </c>
      <c r="R50" s="60"/>
    </row>
    <row r="51" spans="1:18" ht="12.75" customHeight="1">
      <c r="A51" s="48">
        <v>48</v>
      </c>
      <c r="B51" s="130" t="s">
        <v>61</v>
      </c>
      <c r="C51" s="164">
        <v>8.7200000000000006</v>
      </c>
      <c r="D51" s="164">
        <v>8.7799999999999994</v>
      </c>
      <c r="E51" s="164">
        <v>8.6199999999999992</v>
      </c>
      <c r="F51" s="164">
        <v>8.56</v>
      </c>
      <c r="G51" s="164">
        <v>10.84</v>
      </c>
      <c r="H51" s="58">
        <v>3.7</v>
      </c>
      <c r="I51" s="59">
        <v>4.0999999999999996</v>
      </c>
      <c r="J51" s="59">
        <v>3.54</v>
      </c>
      <c r="K51" s="59">
        <v>3.32</v>
      </c>
      <c r="L51" s="60">
        <v>11.18</v>
      </c>
      <c r="M51" s="59" t="e">
        <f>#REF!-H51</f>
        <v>#REF!</v>
      </c>
      <c r="N51" s="59" t="e">
        <f>#REF!-I51</f>
        <v>#REF!</v>
      </c>
      <c r="O51" s="59" t="e">
        <f>#REF!-J51</f>
        <v>#REF!</v>
      </c>
      <c r="P51" s="59" t="e">
        <f>#REF!-K51</f>
        <v>#REF!</v>
      </c>
      <c r="Q51" s="70" t="e">
        <f>#REF!-L51</f>
        <v>#REF!</v>
      </c>
      <c r="R51" s="60"/>
    </row>
    <row r="52" spans="1:18" ht="12.75" customHeight="1">
      <c r="A52" s="48">
        <v>49</v>
      </c>
      <c r="B52" s="130" t="s">
        <v>62</v>
      </c>
      <c r="C52" s="164">
        <v>10.119999999999999</v>
      </c>
      <c r="D52" s="164">
        <v>10.42</v>
      </c>
      <c r="E52" s="164">
        <v>10.42</v>
      </c>
      <c r="F52" s="164">
        <v>10.119999999999999</v>
      </c>
      <c r="G52" s="164">
        <v>10.42</v>
      </c>
      <c r="H52" s="58">
        <v>10.49</v>
      </c>
      <c r="I52" s="59">
        <v>10.79</v>
      </c>
      <c r="J52" s="59">
        <v>10.79</v>
      </c>
      <c r="K52" s="59">
        <v>10.49</v>
      </c>
      <c r="L52" s="60">
        <v>10.79</v>
      </c>
      <c r="M52" s="59" t="e">
        <f>#REF!-H52</f>
        <v>#REF!</v>
      </c>
      <c r="N52" s="59" t="e">
        <f>#REF!-I52</f>
        <v>#REF!</v>
      </c>
      <c r="O52" s="59" t="e">
        <f>#REF!-J52</f>
        <v>#REF!</v>
      </c>
      <c r="P52" s="59" t="e">
        <f>#REF!-K52</f>
        <v>#REF!</v>
      </c>
      <c r="Q52" s="70" t="e">
        <f>#REF!-L52</f>
        <v>#REF!</v>
      </c>
      <c r="R52" s="60"/>
    </row>
    <row r="53" spans="1:18" ht="12.75" customHeight="1">
      <c r="A53" s="48">
        <v>50</v>
      </c>
      <c r="B53" s="130" t="s">
        <v>64</v>
      </c>
      <c r="C53" s="164">
        <v>8.98</v>
      </c>
      <c r="D53" s="164">
        <v>10.26</v>
      </c>
      <c r="E53" s="164">
        <v>9.9</v>
      </c>
      <c r="F53" s="164">
        <v>9.3800000000000008</v>
      </c>
      <c r="G53" s="164">
        <v>11.66</v>
      </c>
      <c r="H53" s="58">
        <v>9.35</v>
      </c>
      <c r="I53" s="59">
        <v>10.57</v>
      </c>
      <c r="J53" s="59">
        <v>10.34</v>
      </c>
      <c r="K53" s="59">
        <v>10.050000000000001</v>
      </c>
      <c r="L53" s="60">
        <v>12.3</v>
      </c>
      <c r="M53" s="59" t="e">
        <f>#REF!-H53</f>
        <v>#REF!</v>
      </c>
      <c r="N53" s="59" t="e">
        <f>#REF!-I53</f>
        <v>#REF!</v>
      </c>
      <c r="O53" s="59" t="e">
        <f>#REF!-J53</f>
        <v>#REF!</v>
      </c>
      <c r="P53" s="59" t="e">
        <f>#REF!-K53</f>
        <v>#REF!</v>
      </c>
      <c r="Q53" s="70" t="e">
        <f>#REF!-L53</f>
        <v>#REF!</v>
      </c>
      <c r="R53" s="60"/>
    </row>
    <row r="54" spans="1:18" ht="12.75" customHeight="1">
      <c r="A54" s="48">
        <v>51</v>
      </c>
      <c r="B54" s="130" t="s">
        <v>65</v>
      </c>
      <c r="C54" s="164">
        <v>10.75</v>
      </c>
      <c r="D54" s="164">
        <v>11.48</v>
      </c>
      <c r="E54" s="164">
        <v>10.63</v>
      </c>
      <c r="F54" s="164">
        <v>10.62</v>
      </c>
      <c r="G54" s="164">
        <v>13.58</v>
      </c>
      <c r="H54" s="58">
        <v>10.19</v>
      </c>
      <c r="I54" s="59">
        <v>10.98</v>
      </c>
      <c r="J54" s="59">
        <v>10.1</v>
      </c>
      <c r="K54" s="59">
        <v>10.050000000000001</v>
      </c>
      <c r="L54" s="60">
        <v>13.27</v>
      </c>
      <c r="M54" s="59" t="e">
        <f>#REF!-H54</f>
        <v>#REF!</v>
      </c>
      <c r="N54" s="59" t="e">
        <f>#REF!-I54</f>
        <v>#REF!</v>
      </c>
      <c r="O54" s="59" t="e">
        <f>#REF!-J54</f>
        <v>#REF!</v>
      </c>
      <c r="P54" s="59" t="e">
        <f>#REF!-K54</f>
        <v>#REF!</v>
      </c>
      <c r="Q54" s="70" t="e">
        <f>#REF!-L54</f>
        <v>#REF!</v>
      </c>
      <c r="R54" s="60"/>
    </row>
    <row r="55" spans="1:18" ht="12.75" customHeight="1">
      <c r="A55" s="48">
        <v>52</v>
      </c>
      <c r="B55" s="130" t="s">
        <v>66</v>
      </c>
      <c r="C55" s="164">
        <v>5</v>
      </c>
      <c r="D55" s="164">
        <v>5</v>
      </c>
      <c r="E55" s="164">
        <v>5</v>
      </c>
      <c r="F55" s="164">
        <v>8.1</v>
      </c>
      <c r="G55" s="164">
        <v>8.1</v>
      </c>
      <c r="H55" s="58">
        <v>4.96</v>
      </c>
      <c r="I55" s="59">
        <v>4.96</v>
      </c>
      <c r="J55" s="59">
        <v>4.96</v>
      </c>
      <c r="K55" s="59">
        <v>9.7799999999999994</v>
      </c>
      <c r="L55" s="60">
        <v>9.7799999999999994</v>
      </c>
      <c r="M55" s="59" t="e">
        <f>#REF!-H55</f>
        <v>#REF!</v>
      </c>
      <c r="N55" s="59" t="e">
        <f>#REF!-I55</f>
        <v>#REF!</v>
      </c>
      <c r="O55" s="59" t="e">
        <f>#REF!-J55</f>
        <v>#REF!</v>
      </c>
      <c r="P55" s="59" t="e">
        <f>#REF!-K55</f>
        <v>#REF!</v>
      </c>
      <c r="Q55" s="70" t="e">
        <f>#REF!-L55</f>
        <v>#REF!</v>
      </c>
      <c r="R55" s="60"/>
    </row>
    <row r="56" spans="1:18" s="102" customFormat="1" ht="12.75" customHeight="1">
      <c r="A56" s="48">
        <v>53</v>
      </c>
      <c r="B56" s="130" t="s">
        <v>67</v>
      </c>
      <c r="C56" s="164">
        <v>10</v>
      </c>
      <c r="D56" s="164">
        <v>9.99</v>
      </c>
      <c r="E56" s="164">
        <v>12.76</v>
      </c>
      <c r="F56" s="164">
        <v>9.0299999999999994</v>
      </c>
      <c r="G56" s="164">
        <v>9.89</v>
      </c>
      <c r="H56" s="58">
        <v>10.6</v>
      </c>
      <c r="I56" s="59">
        <v>10.38</v>
      </c>
      <c r="J56" s="59">
        <v>13.01</v>
      </c>
      <c r="K56" s="59">
        <v>9.4499999999999993</v>
      </c>
      <c r="L56" s="60">
        <v>10.050000000000001</v>
      </c>
      <c r="M56" s="59" t="e">
        <f>#REF!-H56</f>
        <v>#REF!</v>
      </c>
      <c r="N56" s="59" t="e">
        <f>#REF!-I56</f>
        <v>#REF!</v>
      </c>
      <c r="O56" s="59" t="e">
        <f>#REF!-J56</f>
        <v>#REF!</v>
      </c>
      <c r="P56" s="59" t="e">
        <f>#REF!-K56</f>
        <v>#REF!</v>
      </c>
      <c r="Q56" s="70" t="e">
        <f>#REF!-L56</f>
        <v>#REF!</v>
      </c>
      <c r="R56" s="60"/>
    </row>
    <row r="57" spans="1:18" ht="12.75" customHeight="1">
      <c r="A57" s="48">
        <v>54</v>
      </c>
      <c r="B57" s="130" t="s">
        <v>68</v>
      </c>
      <c r="C57" s="164">
        <v>8.1</v>
      </c>
      <c r="D57" s="164">
        <v>8.1</v>
      </c>
      <c r="E57" s="164">
        <v>8.1</v>
      </c>
      <c r="F57" s="164">
        <v>8.1</v>
      </c>
      <c r="G57" s="164">
        <v>8.1</v>
      </c>
      <c r="H57" s="58">
        <v>7.35</v>
      </c>
      <c r="I57" s="59">
        <v>7.35</v>
      </c>
      <c r="J57" s="59">
        <v>7.35</v>
      </c>
      <c r="K57" s="59">
        <v>7.35</v>
      </c>
      <c r="L57" s="60">
        <v>7.35</v>
      </c>
      <c r="M57" s="59" t="e">
        <f>#REF!-H57</f>
        <v>#REF!</v>
      </c>
      <c r="N57" s="59" t="e">
        <f>#REF!-I57</f>
        <v>#REF!</v>
      </c>
      <c r="O57" s="59" t="e">
        <f>#REF!-J57</f>
        <v>#REF!</v>
      </c>
      <c r="P57" s="59" t="e">
        <f>#REF!-K57</f>
        <v>#REF!</v>
      </c>
      <c r="Q57" s="70" t="e">
        <f>#REF!-L57</f>
        <v>#REF!</v>
      </c>
      <c r="R57" s="60"/>
    </row>
    <row r="58" spans="1:18" ht="12.75" customHeight="1">
      <c r="A58" s="48">
        <v>55</v>
      </c>
      <c r="B58" s="130" t="s">
        <v>69</v>
      </c>
      <c r="C58" s="164">
        <v>8.08</v>
      </c>
      <c r="D58" s="164">
        <v>8.08</v>
      </c>
      <c r="E58" s="164">
        <v>8.08</v>
      </c>
      <c r="F58" s="164">
        <v>8.08</v>
      </c>
      <c r="G58" s="164">
        <v>8.08</v>
      </c>
      <c r="H58" s="58">
        <v>8.7100000000000009</v>
      </c>
      <c r="I58" s="59">
        <v>8.7100000000000009</v>
      </c>
      <c r="J58" s="59">
        <v>8.7100000000000009</v>
      </c>
      <c r="K58" s="59">
        <v>8.7100000000000009</v>
      </c>
      <c r="L58" s="60">
        <v>8.7100000000000009</v>
      </c>
      <c r="M58" s="59" t="e">
        <f>#REF!-H58</f>
        <v>#REF!</v>
      </c>
      <c r="N58" s="59" t="e">
        <f>#REF!-I58</f>
        <v>#REF!</v>
      </c>
      <c r="O58" s="59" t="e">
        <f>#REF!-J58</f>
        <v>#REF!</v>
      </c>
      <c r="P58" s="59" t="e">
        <f>#REF!-K58</f>
        <v>#REF!</v>
      </c>
      <c r="Q58" s="70" t="e">
        <f>#REF!-L58</f>
        <v>#REF!</v>
      </c>
      <c r="R58" s="60"/>
    </row>
    <row r="59" spans="1:18" ht="12.75" customHeight="1">
      <c r="A59" s="48">
        <v>56</v>
      </c>
      <c r="B59" s="130" t="s">
        <v>70</v>
      </c>
      <c r="C59" s="164">
        <v>8.6300000000000008</v>
      </c>
      <c r="D59" s="164">
        <v>8.77</v>
      </c>
      <c r="E59" s="164">
        <v>8.6300000000000008</v>
      </c>
      <c r="F59" s="164">
        <v>8.69</v>
      </c>
      <c r="G59" s="164">
        <v>8.76</v>
      </c>
      <c r="H59" s="58">
        <v>9.0299999999999994</v>
      </c>
      <c r="I59" s="59">
        <v>9.17</v>
      </c>
      <c r="J59" s="59">
        <v>9.0299999999999994</v>
      </c>
      <c r="K59" s="59">
        <v>9.09</v>
      </c>
      <c r="L59" s="60">
        <v>9.17</v>
      </c>
      <c r="M59" s="59" t="e">
        <f>#REF!-H59</f>
        <v>#REF!</v>
      </c>
      <c r="N59" s="59" t="e">
        <f>#REF!-I59</f>
        <v>#REF!</v>
      </c>
      <c r="O59" s="59" t="e">
        <f>#REF!-J59</f>
        <v>#REF!</v>
      </c>
      <c r="P59" s="59" t="e">
        <f>#REF!-K59</f>
        <v>#REF!</v>
      </c>
      <c r="Q59" s="70" t="e">
        <f>#REF!-L59</f>
        <v>#REF!</v>
      </c>
      <c r="R59" s="60"/>
    </row>
    <row r="60" spans="1:18" ht="12.75" customHeight="1">
      <c r="A60" s="48">
        <v>57</v>
      </c>
      <c r="B60" s="130" t="s">
        <v>71</v>
      </c>
      <c r="C60" s="164">
        <v>8.64</v>
      </c>
      <c r="D60" s="164">
        <v>9.23</v>
      </c>
      <c r="E60" s="164">
        <v>10.99</v>
      </c>
      <c r="F60" s="164">
        <v>8.5500000000000007</v>
      </c>
      <c r="G60" s="164">
        <v>10.48</v>
      </c>
      <c r="H60" s="58">
        <v>8.91</v>
      </c>
      <c r="I60" s="59">
        <v>9.57</v>
      </c>
      <c r="J60" s="59">
        <v>12.11</v>
      </c>
      <c r="K60" s="59">
        <v>8.76</v>
      </c>
      <c r="L60" s="60">
        <v>10.69</v>
      </c>
      <c r="M60" s="59" t="e">
        <f>#REF!-H60</f>
        <v>#REF!</v>
      </c>
      <c r="N60" s="59" t="e">
        <f>#REF!-I60</f>
        <v>#REF!</v>
      </c>
      <c r="O60" s="59" t="e">
        <f>#REF!-J60</f>
        <v>#REF!</v>
      </c>
      <c r="P60" s="59" t="e">
        <f>#REF!-K60</f>
        <v>#REF!</v>
      </c>
      <c r="Q60" s="70" t="e">
        <f>#REF!-L60</f>
        <v>#REF!</v>
      </c>
      <c r="R60" s="60"/>
    </row>
    <row r="61" spans="1:18" ht="12.75" customHeight="1">
      <c r="A61" s="48">
        <v>58</v>
      </c>
      <c r="B61" s="130" t="s">
        <v>73</v>
      </c>
      <c r="C61" s="164">
        <v>13.23</v>
      </c>
      <c r="D61" s="164">
        <v>13.23</v>
      </c>
      <c r="E61" s="164">
        <v>13.23</v>
      </c>
      <c r="F61" s="164">
        <v>13.23</v>
      </c>
      <c r="G61" s="164">
        <v>13.23</v>
      </c>
      <c r="H61" s="58">
        <v>13.58</v>
      </c>
      <c r="I61" s="59">
        <v>13.58</v>
      </c>
      <c r="J61" s="59">
        <v>13.58</v>
      </c>
      <c r="K61" s="59">
        <v>13.58</v>
      </c>
      <c r="L61" s="60">
        <v>13.58</v>
      </c>
      <c r="M61" s="59" t="e">
        <f>#REF!-H61</f>
        <v>#REF!</v>
      </c>
      <c r="N61" s="59" t="e">
        <f>#REF!-I61</f>
        <v>#REF!</v>
      </c>
      <c r="O61" s="59" t="e">
        <f>#REF!-J61</f>
        <v>#REF!</v>
      </c>
      <c r="P61" s="59" t="e">
        <f>#REF!-K61</f>
        <v>#REF!</v>
      </c>
      <c r="Q61" s="70" t="e">
        <f>#REF!-L61</f>
        <v>#REF!</v>
      </c>
      <c r="R61" s="60"/>
    </row>
    <row r="62" spans="1:18" ht="12.75" customHeight="1">
      <c r="A62" s="48">
        <v>59</v>
      </c>
      <c r="B62" s="130" t="s">
        <v>74</v>
      </c>
      <c r="C62" s="164">
        <v>10.76</v>
      </c>
      <c r="D62" s="164">
        <v>11.06</v>
      </c>
      <c r="E62" s="164">
        <v>11.06</v>
      </c>
      <c r="F62" s="164">
        <v>10.91</v>
      </c>
      <c r="G62" s="164">
        <v>10.96</v>
      </c>
      <c r="H62" s="58">
        <v>10.9</v>
      </c>
      <c r="I62" s="59">
        <v>11.2</v>
      </c>
      <c r="J62" s="59">
        <v>11.2</v>
      </c>
      <c r="K62" s="59">
        <v>11.05</v>
      </c>
      <c r="L62" s="60">
        <v>11.1</v>
      </c>
      <c r="M62" s="59" t="e">
        <f>#REF!-H62</f>
        <v>#REF!</v>
      </c>
      <c r="N62" s="59" t="e">
        <f>#REF!-I62</f>
        <v>#REF!</v>
      </c>
      <c r="O62" s="59" t="e">
        <f>#REF!-J62</f>
        <v>#REF!</v>
      </c>
      <c r="P62" s="59" t="e">
        <f>#REF!-K62</f>
        <v>#REF!</v>
      </c>
      <c r="Q62" s="70" t="e">
        <f>#REF!-L62</f>
        <v>#REF!</v>
      </c>
      <c r="R62" s="60"/>
    </row>
    <row r="63" spans="1:18" ht="12.75" customHeight="1">
      <c r="A63" s="48">
        <v>60</v>
      </c>
      <c r="B63" s="130" t="s">
        <v>75</v>
      </c>
      <c r="C63" s="164">
        <v>7.23</v>
      </c>
      <c r="D63" s="164">
        <v>7.23</v>
      </c>
      <c r="E63" s="164">
        <v>8.2799999999999994</v>
      </c>
      <c r="F63" s="164">
        <v>7.23</v>
      </c>
      <c r="G63" s="164">
        <v>7.3</v>
      </c>
      <c r="H63" s="58">
        <v>8.4</v>
      </c>
      <c r="I63" s="59">
        <v>8.4</v>
      </c>
      <c r="J63" s="59">
        <v>9.4499999999999993</v>
      </c>
      <c r="K63" s="59">
        <v>8.4</v>
      </c>
      <c r="L63" s="60">
        <v>8.4700000000000006</v>
      </c>
      <c r="M63" s="59" t="e">
        <f>#REF!-H63</f>
        <v>#REF!</v>
      </c>
      <c r="N63" s="59" t="e">
        <f>#REF!-I63</f>
        <v>#REF!</v>
      </c>
      <c r="O63" s="59" t="e">
        <f>#REF!-J63</f>
        <v>#REF!</v>
      </c>
      <c r="P63" s="59" t="e">
        <f>#REF!-K63</f>
        <v>#REF!</v>
      </c>
      <c r="Q63" s="70" t="e">
        <f>#REF!-L63</f>
        <v>#REF!</v>
      </c>
      <c r="R63" s="75"/>
    </row>
    <row r="64" spans="1:18" ht="12.75" customHeight="1">
      <c r="A64" s="48">
        <v>61</v>
      </c>
      <c r="B64" s="130" t="s">
        <v>76</v>
      </c>
      <c r="C64" s="164">
        <v>10.5</v>
      </c>
      <c r="D64" s="164">
        <v>11.5</v>
      </c>
      <c r="E64" s="164">
        <v>16</v>
      </c>
      <c r="F64" s="164">
        <v>0</v>
      </c>
      <c r="G64" s="164">
        <v>10.5</v>
      </c>
      <c r="H64" s="58">
        <v>10.5</v>
      </c>
      <c r="I64" s="59">
        <v>11.5</v>
      </c>
      <c r="J64" s="59">
        <v>16</v>
      </c>
      <c r="K64" s="59">
        <v>0</v>
      </c>
      <c r="L64" s="60">
        <v>10.5</v>
      </c>
      <c r="M64" s="59" t="e">
        <f>#REF!-H64</f>
        <v>#REF!</v>
      </c>
      <c r="N64" s="59" t="e">
        <f>#REF!-I64</f>
        <v>#REF!</v>
      </c>
      <c r="O64" s="59" t="e">
        <f>#REF!-J64</f>
        <v>#REF!</v>
      </c>
      <c r="P64" s="59" t="e">
        <f>#REF!-K64</f>
        <v>#REF!</v>
      </c>
      <c r="Q64" s="70" t="e">
        <f>#REF!-L64</f>
        <v>#REF!</v>
      </c>
      <c r="R64" s="60"/>
    </row>
    <row r="65" spans="1:18" ht="12.75" customHeight="1">
      <c r="A65" s="48">
        <v>62</v>
      </c>
      <c r="B65" s="130" t="s">
        <v>77</v>
      </c>
      <c r="C65" s="164">
        <v>9.65</v>
      </c>
      <c r="D65" s="164">
        <v>9.98</v>
      </c>
      <c r="E65" s="164">
        <v>0</v>
      </c>
      <c r="F65" s="164">
        <v>10.15</v>
      </c>
      <c r="G65" s="164">
        <v>10.15</v>
      </c>
      <c r="H65" s="58">
        <v>0</v>
      </c>
      <c r="I65" s="59">
        <v>10.09</v>
      </c>
      <c r="J65" s="59">
        <v>0</v>
      </c>
      <c r="K65" s="59">
        <v>10.09</v>
      </c>
      <c r="L65" s="60">
        <v>10.09</v>
      </c>
      <c r="M65" s="59" t="e">
        <f>#REF!-H65</f>
        <v>#REF!</v>
      </c>
      <c r="N65" s="59" t="e">
        <f>#REF!-I65</f>
        <v>#REF!</v>
      </c>
      <c r="O65" s="59" t="e">
        <f>#REF!-J65</f>
        <v>#REF!</v>
      </c>
      <c r="P65" s="59" t="e">
        <f>#REF!-K65</f>
        <v>#REF!</v>
      </c>
      <c r="Q65" s="70" t="e">
        <f>#REF!-L65</f>
        <v>#REF!</v>
      </c>
      <c r="R65" s="60"/>
    </row>
    <row r="66" spans="1:18" ht="12.75" customHeight="1">
      <c r="A66" s="48">
        <v>63</v>
      </c>
      <c r="B66" s="130" t="s">
        <v>78</v>
      </c>
      <c r="C66" s="164">
        <v>11</v>
      </c>
      <c r="D66" s="164">
        <v>13</v>
      </c>
      <c r="E66" s="164">
        <v>15</v>
      </c>
      <c r="F66" s="164">
        <v>12</v>
      </c>
      <c r="G66" s="164">
        <v>13.5</v>
      </c>
      <c r="H66" s="58">
        <v>11</v>
      </c>
      <c r="I66" s="59">
        <v>13</v>
      </c>
      <c r="J66" s="59">
        <v>15</v>
      </c>
      <c r="K66" s="59">
        <v>12</v>
      </c>
      <c r="L66" s="60">
        <v>13.5</v>
      </c>
      <c r="M66" s="59" t="e">
        <f>#REF!-H66</f>
        <v>#REF!</v>
      </c>
      <c r="N66" s="59" t="e">
        <f>#REF!-I66</f>
        <v>#REF!</v>
      </c>
      <c r="O66" s="59" t="e">
        <f>#REF!-J66</f>
        <v>#REF!</v>
      </c>
      <c r="P66" s="59" t="e">
        <f>#REF!-K66</f>
        <v>#REF!</v>
      </c>
      <c r="Q66" s="70" t="e">
        <f>#REF!-L66</f>
        <v>#REF!</v>
      </c>
      <c r="R66" s="60"/>
    </row>
    <row r="67" spans="1:18" ht="12.75" customHeight="1">
      <c r="A67" s="48">
        <v>64</v>
      </c>
      <c r="B67" s="130" t="s">
        <v>79</v>
      </c>
      <c r="C67" s="164">
        <v>9.35</v>
      </c>
      <c r="D67" s="164">
        <v>9.67</v>
      </c>
      <c r="E67" s="164">
        <v>0</v>
      </c>
      <c r="F67" s="164">
        <v>9.67</v>
      </c>
      <c r="G67" s="164">
        <v>0</v>
      </c>
      <c r="H67" s="58">
        <v>10.75</v>
      </c>
      <c r="I67" s="59">
        <v>11.25</v>
      </c>
      <c r="J67" s="59">
        <v>0</v>
      </c>
      <c r="K67" s="59">
        <v>9.25</v>
      </c>
      <c r="L67" s="60">
        <v>0</v>
      </c>
      <c r="M67" s="59" t="e">
        <f>#REF!-H67</f>
        <v>#REF!</v>
      </c>
      <c r="N67" s="59" t="e">
        <f>#REF!-I67</f>
        <v>#REF!</v>
      </c>
      <c r="O67" s="59" t="e">
        <f>#REF!-J67</f>
        <v>#REF!</v>
      </c>
      <c r="P67" s="59" t="e">
        <f>#REF!-K67</f>
        <v>#REF!</v>
      </c>
      <c r="Q67" s="70" t="e">
        <f>#REF!-L67</f>
        <v>#REF!</v>
      </c>
      <c r="R67" s="60"/>
    </row>
    <row r="68" spans="1:18" ht="12.75" customHeight="1">
      <c r="A68" s="48">
        <v>65</v>
      </c>
      <c r="B68" s="130" t="s">
        <v>80</v>
      </c>
      <c r="C68" s="164">
        <v>10.25</v>
      </c>
      <c r="D68" s="164">
        <v>11.26</v>
      </c>
      <c r="E68" s="164">
        <v>0</v>
      </c>
      <c r="F68" s="164">
        <v>11.26</v>
      </c>
      <c r="G68" s="164">
        <v>11.26</v>
      </c>
      <c r="H68" s="58">
        <v>10.25</v>
      </c>
      <c r="I68" s="59">
        <v>11.25</v>
      </c>
      <c r="J68" s="59">
        <v>0</v>
      </c>
      <c r="K68" s="59">
        <v>11.25</v>
      </c>
      <c r="L68" s="60">
        <v>11.25</v>
      </c>
      <c r="M68" s="59" t="e">
        <f>#REF!-H68</f>
        <v>#REF!</v>
      </c>
      <c r="N68" s="59" t="e">
        <f>#REF!-I68</f>
        <v>#REF!</v>
      </c>
      <c r="O68" s="59" t="e">
        <f>#REF!-J68</f>
        <v>#REF!</v>
      </c>
      <c r="P68" s="59" t="e">
        <f>#REF!-K68</f>
        <v>#REF!</v>
      </c>
      <c r="Q68" s="70" t="e">
        <f>#REF!-L68</f>
        <v>#REF!</v>
      </c>
      <c r="R68" s="60"/>
    </row>
    <row r="69" spans="1:18" ht="12.75" customHeight="1">
      <c r="A69" s="48">
        <v>66</v>
      </c>
      <c r="B69" s="130" t="s">
        <v>81</v>
      </c>
      <c r="C69" s="164">
        <v>11.5</v>
      </c>
      <c r="D69" s="164">
        <v>11.5</v>
      </c>
      <c r="E69" s="164">
        <v>0</v>
      </c>
      <c r="F69" s="164">
        <v>10.75</v>
      </c>
      <c r="G69" s="164">
        <v>11.5</v>
      </c>
      <c r="H69" s="58">
        <v>11.5</v>
      </c>
      <c r="I69" s="59">
        <v>11.5</v>
      </c>
      <c r="J69" s="59">
        <v>0</v>
      </c>
      <c r="K69" s="59">
        <v>10.75</v>
      </c>
      <c r="L69" s="60">
        <v>11.5</v>
      </c>
      <c r="M69" s="59" t="e">
        <f>#REF!-H69</f>
        <v>#REF!</v>
      </c>
      <c r="N69" s="59" t="e">
        <f>#REF!-I69</f>
        <v>#REF!</v>
      </c>
      <c r="O69" s="59" t="e">
        <f>#REF!-J69</f>
        <v>#REF!</v>
      </c>
      <c r="P69" s="59" t="e">
        <f>#REF!-K69</f>
        <v>#REF!</v>
      </c>
      <c r="Q69" s="70" t="e">
        <f>#REF!-L69</f>
        <v>#REF!</v>
      </c>
      <c r="R69" s="60"/>
    </row>
    <row r="70" spans="1:18" ht="12.75" customHeight="1">
      <c r="A70" s="48">
        <v>67</v>
      </c>
      <c r="B70" s="130" t="s">
        <v>82</v>
      </c>
      <c r="C70" s="164">
        <v>8</v>
      </c>
      <c r="D70" s="164">
        <v>13</v>
      </c>
      <c r="E70" s="164">
        <v>0</v>
      </c>
      <c r="F70" s="164">
        <v>10.75</v>
      </c>
      <c r="G70" s="164">
        <v>11.75</v>
      </c>
      <c r="H70" s="58">
        <v>9</v>
      </c>
      <c r="I70" s="59">
        <v>15</v>
      </c>
      <c r="J70" s="59">
        <v>0</v>
      </c>
      <c r="K70" s="59">
        <v>11.25</v>
      </c>
      <c r="L70" s="60">
        <v>12.25</v>
      </c>
      <c r="M70" s="59" t="e">
        <f>#REF!-H70</f>
        <v>#REF!</v>
      </c>
      <c r="N70" s="59" t="e">
        <f>#REF!-I70</f>
        <v>#REF!</v>
      </c>
      <c r="O70" s="59" t="e">
        <f>#REF!-J70</f>
        <v>#REF!</v>
      </c>
      <c r="P70" s="59" t="e">
        <f>#REF!-K70</f>
        <v>#REF!</v>
      </c>
      <c r="Q70" s="70" t="e">
        <f>#REF!-L70</f>
        <v>#REF!</v>
      </c>
      <c r="R70" s="60"/>
    </row>
    <row r="71" spans="1:18" ht="12.75" customHeight="1">
      <c r="A71" s="48">
        <v>68</v>
      </c>
      <c r="B71" s="130" t="s">
        <v>131</v>
      </c>
      <c r="C71" s="164">
        <v>7.39</v>
      </c>
      <c r="D71" s="164">
        <v>11.58</v>
      </c>
      <c r="E71" s="164">
        <v>16.059999999999999</v>
      </c>
      <c r="F71" s="164">
        <v>0</v>
      </c>
      <c r="G71" s="164">
        <v>13.32</v>
      </c>
      <c r="H71" s="58">
        <v>7.9</v>
      </c>
      <c r="I71" s="59">
        <v>12.04</v>
      </c>
      <c r="J71" s="59">
        <v>16.579999999999998</v>
      </c>
      <c r="K71" s="59">
        <v>0</v>
      </c>
      <c r="L71" s="60">
        <v>14.04</v>
      </c>
      <c r="M71" s="59" t="e">
        <f>#REF!-H71</f>
        <v>#REF!</v>
      </c>
      <c r="N71" s="59" t="e">
        <f>#REF!-I71</f>
        <v>#REF!</v>
      </c>
      <c r="O71" s="59" t="e">
        <f>#REF!-J71</f>
        <v>#REF!</v>
      </c>
      <c r="P71" s="59" t="e">
        <f>#REF!-K71</f>
        <v>#REF!</v>
      </c>
      <c r="Q71" s="70" t="e">
        <f>#REF!-L71</f>
        <v>#REF!</v>
      </c>
      <c r="R71" s="60"/>
    </row>
    <row r="72" spans="1:18" ht="12.75" customHeight="1">
      <c r="A72" s="48">
        <v>69</v>
      </c>
      <c r="B72" s="130" t="s">
        <v>84</v>
      </c>
      <c r="C72" s="164">
        <v>11.5</v>
      </c>
      <c r="D72" s="164">
        <v>11.5</v>
      </c>
      <c r="E72" s="164">
        <v>0</v>
      </c>
      <c r="F72" s="164">
        <v>11.5</v>
      </c>
      <c r="G72" s="164">
        <v>12.25</v>
      </c>
      <c r="H72" s="58">
        <v>11.5</v>
      </c>
      <c r="I72" s="59">
        <v>11.5</v>
      </c>
      <c r="J72" s="59">
        <v>0</v>
      </c>
      <c r="K72" s="59">
        <v>11.5</v>
      </c>
      <c r="L72" s="60">
        <v>12.25</v>
      </c>
      <c r="M72" s="59" t="e">
        <f>#REF!-H72</f>
        <v>#REF!</v>
      </c>
      <c r="N72" s="59" t="e">
        <f>#REF!-I72</f>
        <v>#REF!</v>
      </c>
      <c r="O72" s="59" t="e">
        <f>#REF!-J72</f>
        <v>#REF!</v>
      </c>
      <c r="P72" s="59" t="e">
        <f>#REF!-K72</f>
        <v>#REF!</v>
      </c>
      <c r="Q72" s="70" t="e">
        <f>#REF!-L72</f>
        <v>#REF!</v>
      </c>
      <c r="R72" s="60"/>
    </row>
    <row r="73" spans="1:18" ht="12.75" customHeight="1">
      <c r="A73" s="48">
        <v>70</v>
      </c>
      <c r="B73" s="130" t="s">
        <v>85</v>
      </c>
      <c r="C73" s="164">
        <v>8.56</v>
      </c>
      <c r="D73" s="164">
        <v>9.4</v>
      </c>
      <c r="E73" s="164">
        <v>13.13</v>
      </c>
      <c r="F73" s="164">
        <v>9.3000000000000007</v>
      </c>
      <c r="G73" s="164">
        <v>9.3699999999999992</v>
      </c>
      <c r="H73" s="98"/>
      <c r="I73" s="98"/>
      <c r="J73" s="99"/>
      <c r="K73" s="97">
        <v>9.3699999999999992</v>
      </c>
      <c r="L73" s="47">
        <v>0.09</v>
      </c>
      <c r="M73" s="46" t="e">
        <f>#REF!-H73</f>
        <v>#REF!</v>
      </c>
      <c r="N73" s="46" t="e">
        <f>#REF!-I73</f>
        <v>#REF!</v>
      </c>
      <c r="O73" s="46" t="e">
        <f>#REF!-J73</f>
        <v>#REF!</v>
      </c>
      <c r="P73" s="46" t="e">
        <f>#REF!-K73</f>
        <v>#REF!</v>
      </c>
      <c r="Q73" s="71" t="e">
        <f>#REF!-L73</f>
        <v>#REF!</v>
      </c>
      <c r="R73" s="60"/>
    </row>
    <row r="74" spans="1:18" ht="12.75" customHeight="1">
      <c r="A74" s="48">
        <v>71</v>
      </c>
      <c r="B74" s="130" t="s">
        <v>86</v>
      </c>
      <c r="C74" s="164">
        <v>0</v>
      </c>
      <c r="D74" s="164">
        <v>10.98</v>
      </c>
      <c r="E74" s="164">
        <v>0</v>
      </c>
      <c r="F74" s="164">
        <v>9.0500000000000007</v>
      </c>
      <c r="G74" s="164">
        <v>10.17</v>
      </c>
      <c r="H74" s="58">
        <v>0</v>
      </c>
      <c r="I74" s="59">
        <v>11.04</v>
      </c>
      <c r="J74" s="59">
        <v>0</v>
      </c>
      <c r="K74" s="59">
        <v>9.23</v>
      </c>
      <c r="L74" s="60">
        <v>10.32</v>
      </c>
      <c r="M74" s="59" t="e">
        <f>#REF!-H74</f>
        <v>#REF!</v>
      </c>
      <c r="N74" s="59" t="e">
        <f>#REF!-I74</f>
        <v>#REF!</v>
      </c>
      <c r="O74" s="59" t="e">
        <f>#REF!-J74</f>
        <v>#REF!</v>
      </c>
      <c r="P74" s="59" t="e">
        <f>#REF!-K74</f>
        <v>#REF!</v>
      </c>
      <c r="Q74" s="70" t="e">
        <f>#REF!-L74</f>
        <v>#REF!</v>
      </c>
      <c r="R74" s="60"/>
    </row>
    <row r="75" spans="1:18" ht="12.75" customHeight="1">
      <c r="A75" s="48">
        <v>72</v>
      </c>
      <c r="B75" s="130" t="s">
        <v>88</v>
      </c>
      <c r="C75" s="236">
        <v>10.45</v>
      </c>
      <c r="D75" s="236">
        <v>10.45</v>
      </c>
      <c r="E75" s="236">
        <v>0</v>
      </c>
      <c r="F75" s="236">
        <v>10.199999999999999</v>
      </c>
      <c r="G75" s="236">
        <v>10.199999999999999</v>
      </c>
      <c r="H75" s="58">
        <v>11.05</v>
      </c>
      <c r="I75" s="59">
        <v>11.05</v>
      </c>
      <c r="J75" s="59">
        <v>0</v>
      </c>
      <c r="K75" s="59">
        <v>10.8</v>
      </c>
      <c r="L75" s="60">
        <v>10.8</v>
      </c>
      <c r="M75" s="59" t="e">
        <f>#REF!-H75</f>
        <v>#REF!</v>
      </c>
      <c r="N75" s="59" t="e">
        <f>#REF!-I75</f>
        <v>#REF!</v>
      </c>
      <c r="O75" s="59" t="e">
        <f>#REF!-J75</f>
        <v>#REF!</v>
      </c>
      <c r="P75" s="59" t="e">
        <f>#REF!-K75</f>
        <v>#REF!</v>
      </c>
      <c r="Q75" s="70" t="e">
        <f>#REF!-L75</f>
        <v>#REF!</v>
      </c>
      <c r="R75" s="60"/>
    </row>
    <row r="76" spans="1:18" ht="12.75" customHeight="1">
      <c r="A76" s="48">
        <v>73</v>
      </c>
      <c r="B76" s="130" t="s">
        <v>89</v>
      </c>
      <c r="C76" s="236">
        <v>8.25</v>
      </c>
      <c r="D76" s="236">
        <v>9</v>
      </c>
      <c r="E76" s="236">
        <v>9.75</v>
      </c>
      <c r="F76" s="236">
        <v>8.5</v>
      </c>
      <c r="G76" s="236">
        <v>10.5</v>
      </c>
      <c r="H76" s="58">
        <v>8.5</v>
      </c>
      <c r="I76" s="59">
        <v>9</v>
      </c>
      <c r="J76" s="59">
        <v>9.75</v>
      </c>
      <c r="K76" s="59">
        <v>8.75</v>
      </c>
      <c r="L76" s="60">
        <v>10.5</v>
      </c>
      <c r="M76" s="59" t="e">
        <f>#REF!-H76</f>
        <v>#REF!</v>
      </c>
      <c r="N76" s="59" t="e">
        <f>#REF!-I76</f>
        <v>#REF!</v>
      </c>
      <c r="O76" s="59" t="e">
        <f>#REF!-J76</f>
        <v>#REF!</v>
      </c>
      <c r="P76" s="59" t="e">
        <f>#REF!-K76</f>
        <v>#REF!</v>
      </c>
      <c r="Q76" s="70" t="e">
        <f>#REF!-L76</f>
        <v>#REF!</v>
      </c>
      <c r="R76" s="60"/>
    </row>
    <row r="77" spans="1:18" ht="12.75" customHeight="1">
      <c r="A77" s="48">
        <v>74</v>
      </c>
      <c r="B77" s="130" t="s">
        <v>90</v>
      </c>
      <c r="C77" s="236">
        <v>12.85</v>
      </c>
      <c r="D77" s="236">
        <v>12.86</v>
      </c>
      <c r="E77" s="236">
        <v>0</v>
      </c>
      <c r="F77" s="236">
        <v>13.06</v>
      </c>
      <c r="G77" s="236">
        <v>13.63</v>
      </c>
      <c r="H77" s="58">
        <v>12.71</v>
      </c>
      <c r="I77" s="59">
        <v>12.62</v>
      </c>
      <c r="J77" s="59">
        <v>0</v>
      </c>
      <c r="K77" s="59">
        <v>12.49</v>
      </c>
      <c r="L77" s="60">
        <v>12.46</v>
      </c>
      <c r="M77" s="59" t="e">
        <f>#REF!-H77</f>
        <v>#REF!</v>
      </c>
      <c r="N77" s="59" t="e">
        <f>#REF!-I77</f>
        <v>#REF!</v>
      </c>
      <c r="O77" s="59" t="e">
        <f>#REF!-J77</f>
        <v>#REF!</v>
      </c>
      <c r="P77" s="59" t="e">
        <f>#REF!-K77</f>
        <v>#REF!</v>
      </c>
      <c r="Q77" s="70" t="e">
        <f>#REF!-L77</f>
        <v>#REF!</v>
      </c>
      <c r="R77" s="60"/>
    </row>
    <row r="78" spans="1:18" ht="12.75" customHeight="1">
      <c r="A78" s="48">
        <v>75</v>
      </c>
      <c r="B78" s="130" t="s">
        <v>91</v>
      </c>
      <c r="C78" s="236">
        <v>12.33</v>
      </c>
      <c r="D78" s="236">
        <v>13.33</v>
      </c>
      <c r="E78" s="236">
        <v>13.33</v>
      </c>
      <c r="F78" s="236">
        <v>14.08</v>
      </c>
      <c r="G78" s="236">
        <v>14.08</v>
      </c>
      <c r="H78" s="58">
        <v>13</v>
      </c>
      <c r="I78" s="59">
        <v>14</v>
      </c>
      <c r="J78" s="59">
        <v>14</v>
      </c>
      <c r="K78" s="59">
        <v>14.75</v>
      </c>
      <c r="L78" s="60">
        <v>14.75</v>
      </c>
      <c r="M78" s="59" t="e">
        <f>#REF!-H78</f>
        <v>#REF!</v>
      </c>
      <c r="N78" s="59" t="e">
        <f>#REF!-I78</f>
        <v>#REF!</v>
      </c>
      <c r="O78" s="59" t="e">
        <f>#REF!-J78</f>
        <v>#REF!</v>
      </c>
      <c r="P78" s="59" t="e">
        <f>#REF!-K78</f>
        <v>#REF!</v>
      </c>
      <c r="Q78" s="70" t="e">
        <f>#REF!-L78</f>
        <v>#REF!</v>
      </c>
      <c r="R78" s="60"/>
    </row>
    <row r="79" spans="1:18" ht="12.75" customHeight="1">
      <c r="A79" s="48">
        <v>76</v>
      </c>
      <c r="B79" s="130" t="s">
        <v>92</v>
      </c>
      <c r="C79" s="236">
        <v>10.79</v>
      </c>
      <c r="D79" s="236">
        <v>11.29</v>
      </c>
      <c r="E79" s="236">
        <v>13.29</v>
      </c>
      <c r="F79" s="236">
        <v>10.79</v>
      </c>
      <c r="G79" s="236">
        <v>10.79</v>
      </c>
      <c r="H79" s="58">
        <v>12.9</v>
      </c>
      <c r="I79" s="59">
        <v>12.9</v>
      </c>
      <c r="J79" s="59">
        <v>12.9</v>
      </c>
      <c r="K79" s="59">
        <v>12.9</v>
      </c>
      <c r="L79" s="60">
        <v>12.9</v>
      </c>
      <c r="M79" s="59" t="e">
        <f>#REF!-H79</f>
        <v>#REF!</v>
      </c>
      <c r="N79" s="59" t="e">
        <f>#REF!-I79</f>
        <v>#REF!</v>
      </c>
      <c r="O79" s="59" t="e">
        <f>#REF!-J79</f>
        <v>#REF!</v>
      </c>
      <c r="P79" s="59" t="e">
        <f>#REF!-K79</f>
        <v>#REF!</v>
      </c>
      <c r="Q79" s="70" t="e">
        <f>#REF!-L79</f>
        <v>#REF!</v>
      </c>
      <c r="R79" s="60"/>
    </row>
    <row r="80" spans="1:18" ht="12.75" customHeight="1">
      <c r="A80" s="48">
        <v>77</v>
      </c>
      <c r="B80" s="130" t="s">
        <v>93</v>
      </c>
      <c r="C80" s="236">
        <v>11</v>
      </c>
      <c r="D80" s="236">
        <v>12</v>
      </c>
      <c r="E80" s="236">
        <v>0</v>
      </c>
      <c r="F80" s="236">
        <v>12.06</v>
      </c>
      <c r="G80" s="236">
        <v>15.56</v>
      </c>
      <c r="H80" s="58">
        <v>11</v>
      </c>
      <c r="I80" s="59">
        <v>11.75</v>
      </c>
      <c r="J80" s="59">
        <v>0</v>
      </c>
      <c r="K80" s="59">
        <v>12.07</v>
      </c>
      <c r="L80" s="60">
        <v>15.56</v>
      </c>
      <c r="M80" s="59" t="e">
        <f>#REF!-H80</f>
        <v>#REF!</v>
      </c>
      <c r="N80" s="59" t="e">
        <f>#REF!-I80</f>
        <v>#REF!</v>
      </c>
      <c r="O80" s="59" t="e">
        <f>#REF!-J80</f>
        <v>#REF!</v>
      </c>
      <c r="P80" s="59" t="e">
        <f>#REF!-K80</f>
        <v>#REF!</v>
      </c>
      <c r="Q80" s="70" t="e">
        <f>#REF!-L80</f>
        <v>#REF!</v>
      </c>
      <c r="R80" s="60"/>
    </row>
    <row r="81" spans="1:18" ht="12.75" customHeight="1">
      <c r="A81" s="48">
        <v>78</v>
      </c>
      <c r="B81" s="130" t="s">
        <v>94</v>
      </c>
      <c r="C81" s="236">
        <v>12.5</v>
      </c>
      <c r="D81" s="236">
        <v>13.5</v>
      </c>
      <c r="E81" s="236">
        <v>0</v>
      </c>
      <c r="F81" s="236">
        <v>0</v>
      </c>
      <c r="G81" s="236">
        <v>0</v>
      </c>
      <c r="H81" s="58">
        <v>12.5</v>
      </c>
      <c r="I81" s="59">
        <v>13.5</v>
      </c>
      <c r="J81" s="59">
        <v>0</v>
      </c>
      <c r="K81" s="59">
        <v>0</v>
      </c>
      <c r="L81" s="60">
        <v>0</v>
      </c>
      <c r="M81" s="59" t="e">
        <f>#REF!-H81</f>
        <v>#REF!</v>
      </c>
      <c r="N81" s="59" t="e">
        <f>#REF!-I81</f>
        <v>#REF!</v>
      </c>
      <c r="O81" s="59" t="e">
        <f>#REF!-J81</f>
        <v>#REF!</v>
      </c>
      <c r="P81" s="59" t="e">
        <f>#REF!-K81</f>
        <v>#REF!</v>
      </c>
      <c r="Q81" s="70" t="e">
        <f>#REF!-L81</f>
        <v>#REF!</v>
      </c>
      <c r="R81" s="60"/>
    </row>
    <row r="82" spans="1:18" ht="12.75" customHeight="1">
      <c r="A82" s="48">
        <v>79</v>
      </c>
      <c r="B82" s="130" t="s">
        <v>95</v>
      </c>
      <c r="C82" s="236">
        <v>12.96</v>
      </c>
      <c r="D82" s="236">
        <v>12.96</v>
      </c>
      <c r="E82" s="236">
        <v>0</v>
      </c>
      <c r="F82" s="236">
        <v>12.96</v>
      </c>
      <c r="G82" s="236">
        <v>12.96</v>
      </c>
      <c r="H82" s="58">
        <v>12.23</v>
      </c>
      <c r="I82" s="59">
        <v>12.23</v>
      </c>
      <c r="J82" s="59">
        <v>0</v>
      </c>
      <c r="K82" s="59">
        <v>12.23</v>
      </c>
      <c r="L82" s="60">
        <v>12.23</v>
      </c>
      <c r="M82" s="59" t="e">
        <f>#REF!-H82</f>
        <v>#REF!</v>
      </c>
      <c r="N82" s="59" t="e">
        <f>#REF!-I82</f>
        <v>#REF!</v>
      </c>
      <c r="O82" s="59" t="e">
        <f>#REF!-J82</f>
        <v>#REF!</v>
      </c>
      <c r="P82" s="59" t="e">
        <f>#REF!-K82</f>
        <v>#REF!</v>
      </c>
      <c r="Q82" s="70" t="e">
        <f>#REF!-L82</f>
        <v>#REF!</v>
      </c>
      <c r="R82" s="60"/>
    </row>
    <row r="83" spans="1:18" ht="12.75" customHeight="1">
      <c r="A83" s="48">
        <v>80</v>
      </c>
      <c r="B83" s="130" t="s">
        <v>96</v>
      </c>
      <c r="C83" s="164">
        <v>0</v>
      </c>
      <c r="D83" s="164">
        <v>11.25</v>
      </c>
      <c r="E83" s="164">
        <v>14.5</v>
      </c>
      <c r="F83" s="164">
        <v>9.25</v>
      </c>
      <c r="G83" s="164">
        <v>0</v>
      </c>
      <c r="H83" s="58">
        <v>0</v>
      </c>
      <c r="I83" s="59">
        <v>11.75</v>
      </c>
      <c r="J83" s="59">
        <v>15</v>
      </c>
      <c r="K83" s="59">
        <v>9.75</v>
      </c>
      <c r="L83" s="60">
        <v>0</v>
      </c>
      <c r="M83" s="59" t="e">
        <f>#REF!-H83</f>
        <v>#REF!</v>
      </c>
      <c r="N83" s="59" t="e">
        <f>#REF!-I83</f>
        <v>#REF!</v>
      </c>
      <c r="O83" s="59" t="e">
        <f>#REF!-J83</f>
        <v>#REF!</v>
      </c>
      <c r="P83" s="59" t="e">
        <f>#REF!-K83</f>
        <v>#REF!</v>
      </c>
      <c r="Q83" s="70" t="e">
        <f>#REF!-L83</f>
        <v>#REF!</v>
      </c>
      <c r="R83" s="60"/>
    </row>
    <row r="84" spans="1:18" ht="12.75" customHeight="1">
      <c r="A84" s="48">
        <v>81</v>
      </c>
      <c r="B84" s="130" t="s">
        <v>97</v>
      </c>
      <c r="C84" s="164">
        <v>12.23</v>
      </c>
      <c r="D84" s="164">
        <v>12.23</v>
      </c>
      <c r="E84" s="164">
        <v>14.23</v>
      </c>
      <c r="F84" s="164">
        <v>12.23</v>
      </c>
      <c r="G84" s="164">
        <v>13.73</v>
      </c>
      <c r="H84" s="58">
        <v>12.68</v>
      </c>
      <c r="I84" s="59">
        <v>12.68</v>
      </c>
      <c r="J84" s="59">
        <v>14.68</v>
      </c>
      <c r="K84" s="59">
        <v>12.68</v>
      </c>
      <c r="L84" s="60">
        <v>14.18</v>
      </c>
      <c r="M84" s="59" t="e">
        <f>#REF!-H84</f>
        <v>#REF!</v>
      </c>
      <c r="N84" s="59" t="e">
        <f>#REF!-I84</f>
        <v>#REF!</v>
      </c>
      <c r="O84" s="59" t="e">
        <f>#REF!-J84</f>
        <v>#REF!</v>
      </c>
      <c r="P84" s="59" t="e">
        <f>#REF!-K84</f>
        <v>#REF!</v>
      </c>
      <c r="Q84" s="70" t="e">
        <f>#REF!-L84</f>
        <v>#REF!</v>
      </c>
      <c r="R84" s="60"/>
    </row>
    <row r="85" spans="1:18" ht="12.75" customHeight="1">
      <c r="A85" s="48">
        <v>82</v>
      </c>
      <c r="B85" s="130" t="s">
        <v>98</v>
      </c>
      <c r="C85" s="164">
        <v>12.72</v>
      </c>
      <c r="D85" s="164">
        <v>12.97</v>
      </c>
      <c r="E85" s="164">
        <v>13.47</v>
      </c>
      <c r="F85" s="164">
        <v>12.82</v>
      </c>
      <c r="G85" s="164">
        <v>13.22</v>
      </c>
      <c r="H85" s="58">
        <v>12.2</v>
      </c>
      <c r="I85" s="59">
        <v>12.45</v>
      </c>
      <c r="J85" s="59">
        <v>12.95</v>
      </c>
      <c r="K85" s="59">
        <v>12.3</v>
      </c>
      <c r="L85" s="60">
        <v>12.7</v>
      </c>
      <c r="M85" s="59" t="e">
        <f>#REF!-H85</f>
        <v>#REF!</v>
      </c>
      <c r="N85" s="59" t="e">
        <f>#REF!-I85</f>
        <v>#REF!</v>
      </c>
      <c r="O85" s="59" t="e">
        <f>#REF!-J85</f>
        <v>#REF!</v>
      </c>
      <c r="P85" s="59" t="e">
        <f>#REF!-K85</f>
        <v>#REF!</v>
      </c>
      <c r="Q85" s="70" t="e">
        <f>#REF!-L85</f>
        <v>#REF!</v>
      </c>
      <c r="R85" s="60"/>
    </row>
    <row r="86" spans="1:18" ht="12.75" customHeight="1">
      <c r="A86" s="48">
        <v>83</v>
      </c>
      <c r="B86" s="130" t="s">
        <v>99</v>
      </c>
      <c r="C86" s="164">
        <v>14.5</v>
      </c>
      <c r="D86" s="164">
        <v>14.75</v>
      </c>
      <c r="E86" s="164">
        <v>17</v>
      </c>
      <c r="F86" s="164">
        <v>16.5</v>
      </c>
      <c r="G86" s="164">
        <v>15.75</v>
      </c>
      <c r="H86" s="58">
        <v>14.5</v>
      </c>
      <c r="I86" s="59">
        <v>14.75</v>
      </c>
      <c r="J86" s="59">
        <v>17</v>
      </c>
      <c r="K86" s="59">
        <v>16.5</v>
      </c>
      <c r="L86" s="60">
        <v>15.75</v>
      </c>
      <c r="M86" s="59" t="e">
        <f>#REF!-H86</f>
        <v>#REF!</v>
      </c>
      <c r="N86" s="59" t="e">
        <f>#REF!-I86</f>
        <v>#REF!</v>
      </c>
      <c r="O86" s="59" t="e">
        <f>#REF!-J86</f>
        <v>#REF!</v>
      </c>
      <c r="P86" s="59" t="e">
        <f>#REF!-K86</f>
        <v>#REF!</v>
      </c>
      <c r="Q86" s="70" t="e">
        <f>#REF!-L86</f>
        <v>#REF!</v>
      </c>
      <c r="R86" s="60"/>
    </row>
    <row r="87" spans="1:18" ht="12.75" customHeight="1">
      <c r="A87" s="48">
        <v>84</v>
      </c>
      <c r="B87" s="131" t="s">
        <v>100</v>
      </c>
      <c r="C87" s="236">
        <v>9.5</v>
      </c>
      <c r="D87" s="236">
        <v>13.01</v>
      </c>
      <c r="E87" s="236">
        <v>0</v>
      </c>
      <c r="F87" s="236">
        <v>13.01</v>
      </c>
      <c r="G87" s="236">
        <v>13.01</v>
      </c>
      <c r="H87" s="62">
        <v>9.51</v>
      </c>
      <c r="I87" s="63">
        <v>13</v>
      </c>
      <c r="J87" s="63">
        <v>0</v>
      </c>
      <c r="K87" s="63">
        <v>13</v>
      </c>
      <c r="L87" s="64">
        <v>13</v>
      </c>
      <c r="M87" s="59" t="e">
        <f>#REF!-H87</f>
        <v>#REF!</v>
      </c>
      <c r="N87" s="59" t="e">
        <f>#REF!-I87</f>
        <v>#REF!</v>
      </c>
      <c r="O87" s="59" t="e">
        <f>#REF!-J87</f>
        <v>#REF!</v>
      </c>
      <c r="P87" s="59" t="e">
        <f>#REF!-K87</f>
        <v>#REF!</v>
      </c>
      <c r="Q87" s="70" t="e">
        <f>#REF!-L87</f>
        <v>#REF!</v>
      </c>
      <c r="R87" s="60"/>
    </row>
    <row r="88" spans="1:18" ht="12.75" customHeight="1">
      <c r="A88" s="48">
        <v>85</v>
      </c>
      <c r="B88" s="130" t="s">
        <v>101</v>
      </c>
      <c r="C88" s="236">
        <v>10</v>
      </c>
      <c r="D88" s="236">
        <v>11.25</v>
      </c>
      <c r="E88" s="236">
        <v>17</v>
      </c>
      <c r="F88" s="236">
        <v>13</v>
      </c>
      <c r="G88" s="236">
        <v>13</v>
      </c>
      <c r="H88" s="58">
        <v>10</v>
      </c>
      <c r="I88" s="59">
        <v>11.25</v>
      </c>
      <c r="J88" s="59">
        <v>17</v>
      </c>
      <c r="K88" s="59">
        <v>13</v>
      </c>
      <c r="L88" s="60">
        <v>13</v>
      </c>
      <c r="M88" s="59" t="e">
        <f>#REF!-H88</f>
        <v>#REF!</v>
      </c>
      <c r="N88" s="59" t="e">
        <f>#REF!-I88</f>
        <v>#REF!</v>
      </c>
      <c r="O88" s="59" t="e">
        <f>#REF!-J88</f>
        <v>#REF!</v>
      </c>
      <c r="P88" s="59" t="e">
        <f>#REF!-K88</f>
        <v>#REF!</v>
      </c>
      <c r="Q88" s="70" t="e">
        <f>#REF!-L88</f>
        <v>#REF!</v>
      </c>
      <c r="R88" s="60"/>
    </row>
    <row r="89" spans="1:18" ht="12.75" customHeight="1">
      <c r="A89" s="48">
        <v>86</v>
      </c>
      <c r="B89" s="130" t="s">
        <v>102</v>
      </c>
      <c r="C89" s="236">
        <v>11.62</v>
      </c>
      <c r="D89" s="236">
        <v>12.12</v>
      </c>
      <c r="E89" s="236">
        <v>12.62</v>
      </c>
      <c r="F89" s="236">
        <v>12.62</v>
      </c>
      <c r="G89" s="236">
        <v>12.62</v>
      </c>
      <c r="H89" s="58">
        <v>11.9</v>
      </c>
      <c r="I89" s="59">
        <v>12.4</v>
      </c>
      <c r="J89" s="59">
        <v>12.9</v>
      </c>
      <c r="K89" s="59">
        <v>12.9</v>
      </c>
      <c r="L89" s="60">
        <v>12.9</v>
      </c>
      <c r="M89" s="59" t="e">
        <f>#REF!-H89</f>
        <v>#REF!</v>
      </c>
      <c r="N89" s="59" t="e">
        <f>#REF!-I89</f>
        <v>#REF!</v>
      </c>
      <c r="O89" s="59" t="e">
        <f>#REF!-J89</f>
        <v>#REF!</v>
      </c>
      <c r="P89" s="59" t="e">
        <f>#REF!-K89</f>
        <v>#REF!</v>
      </c>
      <c r="Q89" s="70" t="e">
        <f>#REF!-L89</f>
        <v>#REF!</v>
      </c>
      <c r="R89" s="60"/>
    </row>
    <row r="90" spans="1:18" ht="12.75" customHeight="1">
      <c r="A90" s="48">
        <v>87</v>
      </c>
      <c r="B90" s="130" t="s">
        <v>103</v>
      </c>
      <c r="C90" s="236">
        <v>15.29</v>
      </c>
      <c r="D90" s="236">
        <v>15.29</v>
      </c>
      <c r="E90" s="236">
        <v>15.29</v>
      </c>
      <c r="F90" s="236">
        <v>15.29</v>
      </c>
      <c r="G90" s="236">
        <v>15.29</v>
      </c>
      <c r="H90" s="58">
        <v>15.37</v>
      </c>
      <c r="I90" s="59">
        <v>15.37</v>
      </c>
      <c r="J90" s="59">
        <v>15.37</v>
      </c>
      <c r="K90" s="59">
        <v>15.37</v>
      </c>
      <c r="L90" s="60">
        <v>15.37</v>
      </c>
      <c r="M90" s="59" t="e">
        <f>#REF!-H90</f>
        <v>#REF!</v>
      </c>
      <c r="N90" s="59" t="e">
        <f>#REF!-I90</f>
        <v>#REF!</v>
      </c>
      <c r="O90" s="59" t="e">
        <f>#REF!-J90</f>
        <v>#REF!</v>
      </c>
      <c r="P90" s="59" t="e">
        <f>#REF!-K90</f>
        <v>#REF!</v>
      </c>
      <c r="Q90" s="70" t="e">
        <f>#REF!-L90</f>
        <v>#REF!</v>
      </c>
      <c r="R90" s="60"/>
    </row>
    <row r="91" spans="1:18" ht="12.75" customHeight="1">
      <c r="A91" s="48">
        <v>88</v>
      </c>
      <c r="B91" s="130" t="s">
        <v>104</v>
      </c>
      <c r="C91" s="236">
        <v>10</v>
      </c>
      <c r="D91" s="236">
        <v>11</v>
      </c>
      <c r="E91" s="236">
        <v>0</v>
      </c>
      <c r="F91" s="236">
        <v>10</v>
      </c>
      <c r="G91" s="236">
        <v>11</v>
      </c>
      <c r="H91" s="58">
        <v>10</v>
      </c>
      <c r="I91" s="59">
        <v>11</v>
      </c>
      <c r="J91" s="59">
        <v>0</v>
      </c>
      <c r="K91" s="59">
        <v>10</v>
      </c>
      <c r="L91" s="60">
        <v>11</v>
      </c>
      <c r="M91" s="59" t="e">
        <f>#REF!-H91</f>
        <v>#REF!</v>
      </c>
      <c r="N91" s="59" t="e">
        <f>#REF!-I91</f>
        <v>#REF!</v>
      </c>
      <c r="O91" s="59" t="e">
        <f>#REF!-J91</f>
        <v>#REF!</v>
      </c>
      <c r="P91" s="59" t="e">
        <f>#REF!-K91</f>
        <v>#REF!</v>
      </c>
      <c r="Q91" s="70" t="e">
        <f>#REF!-L91</f>
        <v>#REF!</v>
      </c>
      <c r="R91" s="60"/>
    </row>
    <row r="92" spans="1:18" ht="12.75" customHeight="1">
      <c r="A92" s="48">
        <v>89</v>
      </c>
      <c r="B92" s="130" t="s">
        <v>105</v>
      </c>
      <c r="C92" s="236">
        <v>9.9600000000000009</v>
      </c>
      <c r="D92" s="236">
        <v>10.64</v>
      </c>
      <c r="E92" s="236">
        <v>11.64</v>
      </c>
      <c r="F92" s="236">
        <v>10.14</v>
      </c>
      <c r="G92" s="236">
        <v>10.14</v>
      </c>
      <c r="H92" s="58">
        <v>10.83</v>
      </c>
      <c r="I92" s="59">
        <v>11.51</v>
      </c>
      <c r="J92" s="59">
        <v>12.51</v>
      </c>
      <c r="K92" s="59">
        <v>11.01</v>
      </c>
      <c r="L92" s="60">
        <v>11.01</v>
      </c>
      <c r="M92" s="59" t="e">
        <f>#REF!-H92</f>
        <v>#REF!</v>
      </c>
      <c r="N92" s="59" t="e">
        <f>#REF!-I92</f>
        <v>#REF!</v>
      </c>
      <c r="O92" s="59" t="e">
        <f>#REF!-J92</f>
        <v>#REF!</v>
      </c>
      <c r="P92" s="59" t="e">
        <f>#REF!-K92</f>
        <v>#REF!</v>
      </c>
      <c r="Q92" s="70" t="e">
        <f>#REF!-L92</f>
        <v>#REF!</v>
      </c>
      <c r="R92" s="60"/>
    </row>
    <row r="93" spans="1:18" ht="12.75" customHeight="1">
      <c r="A93" s="48">
        <v>90</v>
      </c>
      <c r="B93" s="130" t="s">
        <v>106</v>
      </c>
      <c r="C93" s="236">
        <v>11.55</v>
      </c>
      <c r="D93" s="236">
        <v>12.05</v>
      </c>
      <c r="E93" s="236">
        <v>12.55</v>
      </c>
      <c r="F93" s="236">
        <v>11.55</v>
      </c>
      <c r="G93" s="236">
        <v>12.05</v>
      </c>
      <c r="H93" s="58">
        <v>11.46</v>
      </c>
      <c r="I93" s="59">
        <v>11.96</v>
      </c>
      <c r="J93" s="59">
        <v>12.46</v>
      </c>
      <c r="K93" s="59">
        <v>11.46</v>
      </c>
      <c r="L93" s="60">
        <v>11.96</v>
      </c>
      <c r="M93" s="59" t="e">
        <f>#REF!-H93</f>
        <v>#REF!</v>
      </c>
      <c r="N93" s="59" t="e">
        <f>#REF!-I93</f>
        <v>#REF!</v>
      </c>
      <c r="O93" s="59" t="e">
        <f>#REF!-J93</f>
        <v>#REF!</v>
      </c>
      <c r="P93" s="59" t="e">
        <f>#REF!-K93</f>
        <v>#REF!</v>
      </c>
      <c r="Q93" s="70" t="e">
        <f>#REF!-L93</f>
        <v>#REF!</v>
      </c>
      <c r="R93" s="60"/>
    </row>
    <row r="94" spans="1:18" ht="12.75" customHeight="1">
      <c r="A94" s="48">
        <v>91</v>
      </c>
      <c r="B94" s="130" t="s">
        <v>107</v>
      </c>
      <c r="C94" s="236">
        <v>10.84</v>
      </c>
      <c r="D94" s="236">
        <v>10.84</v>
      </c>
      <c r="E94" s="236">
        <v>11.84</v>
      </c>
      <c r="F94" s="236">
        <v>10.84</v>
      </c>
      <c r="G94" s="236">
        <v>10.84</v>
      </c>
      <c r="H94" s="58">
        <v>10.8</v>
      </c>
      <c r="I94" s="59">
        <v>10.8</v>
      </c>
      <c r="J94" s="59">
        <v>11.8</v>
      </c>
      <c r="K94" s="59">
        <v>10.8</v>
      </c>
      <c r="L94" s="59">
        <v>10.8</v>
      </c>
      <c r="M94" s="59" t="e">
        <f>#REF!-H94</f>
        <v>#REF!</v>
      </c>
      <c r="N94" s="59" t="e">
        <f>#REF!-I94</f>
        <v>#REF!</v>
      </c>
      <c r="O94" s="59" t="e">
        <f>#REF!-J94</f>
        <v>#REF!</v>
      </c>
      <c r="P94" s="59" t="e">
        <f>#REF!-K94</f>
        <v>#REF!</v>
      </c>
      <c r="Q94" s="59" t="e">
        <f>#REF!-L94</f>
        <v>#REF!</v>
      </c>
      <c r="R94" s="60"/>
    </row>
    <row r="95" spans="1:18" ht="12.75" customHeight="1">
      <c r="A95" s="48">
        <v>92</v>
      </c>
      <c r="B95" s="130" t="s">
        <v>108</v>
      </c>
      <c r="C95" s="236">
        <v>0</v>
      </c>
      <c r="D95" s="236">
        <v>12.99</v>
      </c>
      <c r="E95" s="236">
        <v>17.079999999999998</v>
      </c>
      <c r="F95" s="236">
        <v>0</v>
      </c>
      <c r="G95" s="236">
        <v>13.75</v>
      </c>
      <c r="H95" s="58">
        <v>0</v>
      </c>
      <c r="I95" s="59">
        <v>12.99</v>
      </c>
      <c r="J95" s="59">
        <v>17.079999999999998</v>
      </c>
      <c r="K95" s="59">
        <v>0</v>
      </c>
      <c r="L95" s="59">
        <v>13.75</v>
      </c>
      <c r="M95" s="59" t="e">
        <f>#REF!-H95</f>
        <v>#REF!</v>
      </c>
      <c r="N95" s="59" t="e">
        <f>#REF!-I95</f>
        <v>#REF!</v>
      </c>
      <c r="O95" s="59" t="e">
        <f>#REF!-J95</f>
        <v>#REF!</v>
      </c>
      <c r="P95" s="59" t="e">
        <f>#REF!-K95</f>
        <v>#REF!</v>
      </c>
      <c r="Q95" s="59" t="e">
        <f>#REF!-L95</f>
        <v>#REF!</v>
      </c>
      <c r="R95" s="60"/>
    </row>
    <row r="96" spans="1:18" ht="12.75" customHeight="1">
      <c r="A96" s="48">
        <v>93</v>
      </c>
      <c r="B96" s="130" t="s">
        <v>109</v>
      </c>
      <c r="C96" s="236">
        <v>11.63</v>
      </c>
      <c r="D96" s="236">
        <v>12.56</v>
      </c>
      <c r="E96" s="236">
        <v>0</v>
      </c>
      <c r="F96" s="236">
        <v>12.38</v>
      </c>
      <c r="G96" s="236">
        <v>13.88</v>
      </c>
      <c r="H96" s="58">
        <v>11.53</v>
      </c>
      <c r="I96" s="59">
        <v>12.46</v>
      </c>
      <c r="J96" s="59">
        <v>0</v>
      </c>
      <c r="K96" s="59">
        <v>12.28</v>
      </c>
      <c r="L96" s="59">
        <v>13.78</v>
      </c>
      <c r="M96" s="59" t="e">
        <f>#REF!-H96</f>
        <v>#REF!</v>
      </c>
      <c r="N96" s="59" t="e">
        <f>#REF!-I96</f>
        <v>#REF!</v>
      </c>
      <c r="O96" s="59" t="e">
        <f>#REF!-J96</f>
        <v>#REF!</v>
      </c>
      <c r="P96" s="59" t="e">
        <f>#REF!-K96</f>
        <v>#REF!</v>
      </c>
      <c r="Q96" s="59" t="e">
        <f>#REF!-L96</f>
        <v>#REF!</v>
      </c>
      <c r="R96" s="60"/>
    </row>
    <row r="97" spans="1:18" ht="12.75" customHeight="1">
      <c r="A97" s="48">
        <v>94</v>
      </c>
      <c r="B97" s="130" t="s">
        <v>110</v>
      </c>
      <c r="C97" s="164">
        <v>12.22</v>
      </c>
      <c r="D97" s="164">
        <v>12.22</v>
      </c>
      <c r="E97" s="164">
        <v>12.22</v>
      </c>
      <c r="F97" s="164">
        <v>12.22</v>
      </c>
      <c r="G97" s="164">
        <v>12.22</v>
      </c>
      <c r="H97" s="58">
        <v>12.42</v>
      </c>
      <c r="I97" s="59">
        <v>12.42</v>
      </c>
      <c r="J97" s="59">
        <v>12.42</v>
      </c>
      <c r="K97" s="59">
        <v>12.42</v>
      </c>
      <c r="L97" s="59">
        <v>12.42</v>
      </c>
      <c r="M97" s="59" t="e">
        <f>#REF!-H97</f>
        <v>#REF!</v>
      </c>
      <c r="N97" s="59" t="e">
        <f>#REF!-I97</f>
        <v>#REF!</v>
      </c>
      <c r="O97" s="59" t="e">
        <f>#REF!-J97</f>
        <v>#REF!</v>
      </c>
      <c r="P97" s="59" t="e">
        <f>#REF!-K97</f>
        <v>#REF!</v>
      </c>
      <c r="Q97" s="59" t="e">
        <f>#REF!-L97</f>
        <v>#REF!</v>
      </c>
      <c r="R97" s="60"/>
    </row>
    <row r="98" spans="1:18" ht="12.75" customHeight="1">
      <c r="A98" s="48">
        <v>95</v>
      </c>
      <c r="B98" s="130" t="s">
        <v>111</v>
      </c>
      <c r="C98" s="164">
        <v>10.63</v>
      </c>
      <c r="D98" s="164">
        <v>11.13</v>
      </c>
      <c r="E98" s="164">
        <v>13.13</v>
      </c>
      <c r="F98" s="164">
        <v>10.63</v>
      </c>
      <c r="G98" s="164">
        <v>10.63</v>
      </c>
      <c r="H98" s="58">
        <v>11.95</v>
      </c>
      <c r="I98" s="59">
        <v>12.45</v>
      </c>
      <c r="J98" s="59">
        <v>14.45</v>
      </c>
      <c r="K98" s="59">
        <v>11.95</v>
      </c>
      <c r="L98" s="59">
        <v>11.95</v>
      </c>
      <c r="M98" s="59" t="e">
        <f>#REF!-H98</f>
        <v>#REF!</v>
      </c>
      <c r="N98" s="59" t="e">
        <f>#REF!-I98</f>
        <v>#REF!</v>
      </c>
      <c r="O98" s="59" t="e">
        <f>#REF!-J98</f>
        <v>#REF!</v>
      </c>
      <c r="P98" s="59" t="e">
        <f>#REF!-K98</f>
        <v>#REF!</v>
      </c>
      <c r="Q98" s="59" t="e">
        <f>#REF!-L98</f>
        <v>#REF!</v>
      </c>
      <c r="R98" s="60"/>
    </row>
    <row r="99" spans="1:18" ht="12.75" customHeight="1">
      <c r="A99" s="48">
        <v>96</v>
      </c>
      <c r="B99" s="130" t="s">
        <v>112</v>
      </c>
      <c r="C99" s="164">
        <v>10.02</v>
      </c>
      <c r="D99" s="164">
        <v>9.9</v>
      </c>
      <c r="E99" s="164">
        <v>0</v>
      </c>
      <c r="F99" s="164">
        <v>9.9</v>
      </c>
      <c r="G99" s="164">
        <v>0</v>
      </c>
      <c r="H99" s="133"/>
      <c r="I99" s="84"/>
      <c r="J99" s="84"/>
      <c r="K99" s="100">
        <v>0</v>
      </c>
      <c r="L99" s="59">
        <v>0</v>
      </c>
      <c r="M99" s="59" t="e">
        <f>#REF!-H99</f>
        <v>#REF!</v>
      </c>
      <c r="N99" s="59" t="e">
        <f>#REF!-I99</f>
        <v>#REF!</v>
      </c>
      <c r="O99" s="59" t="e">
        <f>#REF!-J99</f>
        <v>#REF!</v>
      </c>
      <c r="P99" s="59" t="e">
        <f>#REF!-K99</f>
        <v>#REF!</v>
      </c>
      <c r="Q99" s="59" t="e">
        <f>#REF!-L99</f>
        <v>#REF!</v>
      </c>
      <c r="R99" s="178"/>
    </row>
    <row r="100" spans="1:18" ht="12.75" customHeight="1" thickBot="1">
      <c r="A100" s="129">
        <v>97</v>
      </c>
      <c r="B100" s="132" t="s">
        <v>113</v>
      </c>
      <c r="C100" s="164">
        <v>0</v>
      </c>
      <c r="D100" s="165">
        <v>11</v>
      </c>
      <c r="E100" s="165">
        <v>0</v>
      </c>
      <c r="F100" s="165">
        <v>11.5</v>
      </c>
      <c r="G100" s="164">
        <v>12</v>
      </c>
      <c r="H100" s="66">
        <v>0</v>
      </c>
      <c r="I100" s="67">
        <v>11</v>
      </c>
      <c r="J100" s="67">
        <v>0</v>
      </c>
      <c r="K100" s="67">
        <v>12</v>
      </c>
      <c r="L100" s="67">
        <v>12.5</v>
      </c>
      <c r="M100" s="67" t="e">
        <f>#REF!-H100</f>
        <v>#REF!</v>
      </c>
      <c r="N100" s="67" t="e">
        <f>#REF!-I100</f>
        <v>#REF!</v>
      </c>
      <c r="O100" s="67" t="e">
        <f>#REF!-J100</f>
        <v>#REF!</v>
      </c>
      <c r="P100" s="67" t="e">
        <f>#REF!-K100</f>
        <v>#REF!</v>
      </c>
      <c r="Q100" s="67" t="e">
        <f>#REF!-L100</f>
        <v>#REF!</v>
      </c>
      <c r="R100" s="68"/>
    </row>
    <row r="101" spans="1:18" ht="12.75" customHeight="1">
      <c r="C101" s="144"/>
      <c r="G101" s="144"/>
      <c r="H101" s="104"/>
      <c r="I101" s="104"/>
      <c r="J101" s="104"/>
      <c r="K101" s="104"/>
      <c r="L101" s="104"/>
      <c r="M101" s="104"/>
      <c r="N101" s="104"/>
      <c r="O101" s="104"/>
      <c r="P101" s="104"/>
      <c r="Q101" s="104"/>
      <c r="R101" s="104"/>
    </row>
    <row r="102" spans="1:18" ht="12.75" customHeight="1">
      <c r="B102" s="166" t="s">
        <v>153</v>
      </c>
      <c r="C102" s="163">
        <f>MIN(C4:C73,C75:C82,C84:C94,C96:C99)</f>
        <v>5</v>
      </c>
      <c r="D102" s="163">
        <f>MIN(D4:D15,D18,D19,D22,D26,D30:D100)</f>
        <v>5</v>
      </c>
      <c r="E102" s="163">
        <f>MIN(E4:E5,E7,E10:E11,E19,E26,E31,E34:E64,E66,E71,E73,E76,E78:E79,E83:E86,E88:E90,E92:E95,E97:E98)</f>
        <v>5</v>
      </c>
      <c r="F102" s="163">
        <f>MIN(F4:F14,F18:F19,F22,F25:F26,F31:F45,F47:F63,F65:F70,F72:F80,F82:F94,F96:F100)</f>
        <v>6.6</v>
      </c>
      <c r="G102" s="163">
        <f>MIN(G100,G84:G98,G82,G68:G80,G33:G66,G31,G26,G19,G14,G4:G12)</f>
        <v>7.3</v>
      </c>
      <c r="H102" s="163">
        <f t="shared" ref="H102:Q102" si="0">MIN(H4:H100)</f>
        <v>0</v>
      </c>
      <c r="I102" s="163">
        <f t="shared" si="0"/>
        <v>0</v>
      </c>
      <c r="J102" s="163">
        <f t="shared" si="0"/>
        <v>0</v>
      </c>
      <c r="K102" s="163">
        <f t="shared" si="0"/>
        <v>0</v>
      </c>
      <c r="L102" s="163">
        <f t="shared" si="0"/>
        <v>0</v>
      </c>
      <c r="M102" s="163" t="e">
        <f t="shared" si="0"/>
        <v>#REF!</v>
      </c>
      <c r="N102" s="163" t="e">
        <f t="shared" si="0"/>
        <v>#REF!</v>
      </c>
      <c r="O102" s="163" t="e">
        <f t="shared" si="0"/>
        <v>#REF!</v>
      </c>
      <c r="P102" s="163" t="e">
        <f t="shared" si="0"/>
        <v>#REF!</v>
      </c>
      <c r="Q102" s="163" t="e">
        <f t="shared" si="0"/>
        <v>#REF!</v>
      </c>
    </row>
    <row r="103" spans="1:18" ht="12.75" customHeight="1">
      <c r="B103" s="166" t="s">
        <v>154</v>
      </c>
      <c r="C103" s="137">
        <f>MAX(C4:C73,C75:C82,C84:C94,C96:C99)</f>
        <v>15.29</v>
      </c>
      <c r="D103" s="137">
        <f>MAX(D4:D15,D18,D19,D22,D26,D30:D100)</f>
        <v>15.29</v>
      </c>
      <c r="E103" s="137">
        <f>MAX(E4:E5,E7,E10:E11,E19,E26,E31,E34:E64,E66,E71,E73,E76,E78:E79,E83:E86,E88:E90,E92:E95,E97:E98)</f>
        <v>21</v>
      </c>
      <c r="F103" s="137">
        <f>MAX(F4:F14,F18:F19,F22,F25:F26,F31:F45,F47:F63,F65:F70,F72:F80,F82:F94,F96:F100)</f>
        <v>16.5</v>
      </c>
      <c r="G103" s="137">
        <f>MAX(G100,G84:G98,G82,G68:G80,G33:G66,G31,G26,G19,G14,G4:G12)</f>
        <v>15.75</v>
      </c>
    </row>
    <row r="104" spans="1:18" ht="12.75" customHeight="1">
      <c r="B104" s="166" t="s">
        <v>155</v>
      </c>
      <c r="C104" s="137">
        <f>AVERAGE(C4:C73,C75:C82,C84:C94,C96:C99)</f>
        <v>9.9241935483870982</v>
      </c>
      <c r="D104" s="137">
        <f>AVERAGE(D4:D15,D18,D19,D22,D26,D30:D100)</f>
        <v>10.799540229885057</v>
      </c>
      <c r="E104" s="137">
        <f>AVERAGE(E4:E5,E7,E10:E11,E19,E26,E31,E34:E64,E66,E71,E73,E76,E78:E79,E83:E86,E88:E90,E92:E95,E97:E98)</f>
        <v>12.970172413793103</v>
      </c>
      <c r="F104" s="137">
        <f>AVERAGE(F4:F14,F18:F19,F22,F25:F26,F31:F45,F47:F63,F65:F70,F72:F80,F82:F94,F96:F100)</f>
        <v>10.695925925925925</v>
      </c>
      <c r="G104" s="137">
        <f>AVERAGE(G100,G84:G98,G82,G68:G80,G33:G66,G31,G26,G19,G14,G4:G12)</f>
        <v>11.449740259740263</v>
      </c>
    </row>
    <row r="112" spans="1:18" ht="12.75" customHeight="1">
      <c r="C112" s="86"/>
      <c r="D112" s="86"/>
      <c r="E112" s="86"/>
      <c r="F112" s="86"/>
      <c r="G112" s="86"/>
      <c r="H112" s="86"/>
      <c r="I112" s="86"/>
      <c r="J112" s="86"/>
      <c r="K112" s="86"/>
      <c r="L112" s="86"/>
      <c r="M112" s="86"/>
      <c r="N112" s="86"/>
      <c r="O112" s="86"/>
      <c r="P112" s="86"/>
      <c r="Q112" s="86"/>
      <c r="R112" s="86"/>
    </row>
    <row r="113" spans="3:18" ht="12.75" customHeight="1">
      <c r="C113" s="86"/>
      <c r="D113" s="86"/>
      <c r="E113" s="86"/>
      <c r="F113" s="86"/>
      <c r="G113" s="86"/>
      <c r="H113" s="86"/>
      <c r="I113" s="86"/>
      <c r="J113" s="86"/>
      <c r="K113" s="86"/>
      <c r="L113" s="86"/>
      <c r="M113" s="86"/>
      <c r="N113" s="86"/>
      <c r="O113" s="86"/>
      <c r="P113" s="86"/>
      <c r="Q113" s="86"/>
      <c r="R113" s="86"/>
    </row>
    <row r="114" spans="3:18" ht="12.75" customHeight="1">
      <c r="C114" s="86"/>
      <c r="D114" s="86"/>
      <c r="E114" s="86"/>
      <c r="F114" s="86"/>
      <c r="G114" s="86"/>
      <c r="H114" s="86"/>
      <c r="I114" s="86"/>
      <c r="J114" s="86"/>
      <c r="K114" s="86"/>
      <c r="L114" s="86"/>
      <c r="M114" s="86"/>
      <c r="N114" s="86"/>
      <c r="O114" s="86"/>
      <c r="P114" s="86"/>
      <c r="Q114" s="86"/>
      <c r="R114" s="86"/>
    </row>
    <row r="115" spans="3:18" ht="12.75" customHeight="1">
      <c r="C115" s="86"/>
      <c r="D115" s="86"/>
      <c r="E115" s="86"/>
      <c r="F115" s="86"/>
      <c r="G115" s="86"/>
      <c r="H115" s="86"/>
      <c r="I115" s="86"/>
      <c r="J115" s="86"/>
      <c r="K115" s="86"/>
      <c r="L115" s="86"/>
      <c r="M115" s="86"/>
      <c r="N115" s="86"/>
      <c r="O115" s="86"/>
      <c r="P115" s="86"/>
      <c r="Q115" s="86"/>
      <c r="R115" s="86"/>
    </row>
  </sheetData>
  <mergeCells count="4">
    <mergeCell ref="A1:G1"/>
    <mergeCell ref="C2:G2"/>
    <mergeCell ref="H2:L2"/>
    <mergeCell ref="M2:Q2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7"/>
  <sheetViews>
    <sheetView zoomScale="120" zoomScaleNormal="120" zoomScaleSheetLayoutView="130" workbookViewId="0">
      <selection activeCell="C6" sqref="C6"/>
    </sheetView>
  </sheetViews>
  <sheetFormatPr defaultColWidth="9.09765625" defaultRowHeight="12.75" customHeight="1"/>
  <cols>
    <col min="1" max="1" width="6.09765625" style="87" customWidth="1"/>
    <col min="2" max="2" width="51.69921875" style="88" customWidth="1"/>
    <col min="3" max="3" width="10.3984375" style="137" customWidth="1"/>
    <col min="4" max="4" width="9" style="137" customWidth="1"/>
    <col min="5" max="5" width="8.09765625" style="137" customWidth="1"/>
    <col min="6" max="6" width="9.09765625" style="182" customWidth="1"/>
    <col min="7" max="7" width="9" style="137" customWidth="1"/>
    <col min="8" max="8" width="12" style="88" hidden="1" customWidth="1"/>
    <col min="9" max="9" width="9.09765625" style="88" hidden="1" customWidth="1"/>
    <col min="10" max="10" width="8.8984375" style="88" hidden="1" customWidth="1"/>
    <col min="11" max="11" width="8.3984375" style="88" hidden="1" customWidth="1"/>
    <col min="12" max="12" width="10.3984375" style="88" hidden="1" customWidth="1"/>
    <col min="13" max="13" width="12" style="88" hidden="1" customWidth="1"/>
    <col min="14" max="14" width="9.09765625" style="88" hidden="1" customWidth="1"/>
    <col min="15" max="15" width="8.8984375" style="88" hidden="1" customWidth="1"/>
    <col min="16" max="16" width="8.3984375" style="88" hidden="1" customWidth="1"/>
    <col min="17" max="17" width="10.3984375" style="88" hidden="1" customWidth="1"/>
    <col min="18" max="18" width="41.09765625" style="88" hidden="1" customWidth="1"/>
    <col min="19" max="16384" width="9.09765625" style="86"/>
  </cols>
  <sheetData>
    <row r="1" spans="1:18" ht="12.75" customHeight="1">
      <c r="A1" s="495" t="s">
        <v>157</v>
      </c>
      <c r="B1" s="495"/>
      <c r="C1" s="495"/>
      <c r="D1" s="495"/>
      <c r="E1" s="495"/>
      <c r="F1" s="495"/>
      <c r="G1" s="495"/>
      <c r="H1" s="152"/>
      <c r="I1" s="152"/>
      <c r="J1" s="152"/>
      <c r="K1" s="152"/>
      <c r="L1" s="152"/>
      <c r="M1" s="152"/>
      <c r="N1" s="152"/>
      <c r="O1" s="152"/>
      <c r="P1" s="152"/>
      <c r="Q1" s="152"/>
      <c r="R1" s="152"/>
    </row>
    <row r="2" spans="1:18" ht="12.75" customHeight="1" thickBot="1">
      <c r="C2" s="491" t="s">
        <v>158</v>
      </c>
      <c r="D2" s="492"/>
      <c r="E2" s="492"/>
      <c r="F2" s="492"/>
      <c r="G2" s="492"/>
      <c r="H2" s="493" t="s">
        <v>136</v>
      </c>
      <c r="I2" s="494"/>
      <c r="J2" s="494"/>
      <c r="K2" s="494"/>
      <c r="L2" s="494"/>
      <c r="M2" s="493" t="s">
        <v>139</v>
      </c>
      <c r="N2" s="494"/>
      <c r="O2" s="494"/>
      <c r="P2" s="494"/>
      <c r="Q2" s="494"/>
      <c r="R2" s="153"/>
    </row>
    <row r="3" spans="1:18" ht="25.5" customHeight="1">
      <c r="A3" s="90" t="s">
        <v>1</v>
      </c>
      <c r="B3" s="91" t="s">
        <v>4</v>
      </c>
      <c r="C3" s="135" t="s">
        <v>5</v>
      </c>
      <c r="D3" s="135" t="s">
        <v>6</v>
      </c>
      <c r="E3" s="135" t="s">
        <v>7</v>
      </c>
      <c r="F3" s="179" t="s">
        <v>8</v>
      </c>
      <c r="G3" s="135" t="s">
        <v>9</v>
      </c>
      <c r="H3" s="93" t="s">
        <v>5</v>
      </c>
      <c r="I3" s="91" t="s">
        <v>6</v>
      </c>
      <c r="J3" s="91" t="s">
        <v>7</v>
      </c>
      <c r="K3" s="91" t="s">
        <v>8</v>
      </c>
      <c r="L3" s="94" t="s">
        <v>9</v>
      </c>
      <c r="M3" s="91" t="s">
        <v>5</v>
      </c>
      <c r="N3" s="91" t="s">
        <v>6</v>
      </c>
      <c r="O3" s="91" t="s">
        <v>7</v>
      </c>
      <c r="P3" s="91" t="s">
        <v>8</v>
      </c>
      <c r="Q3" s="95" t="s">
        <v>9</v>
      </c>
      <c r="R3" s="94" t="s">
        <v>142</v>
      </c>
    </row>
    <row r="4" spans="1:18" ht="12.75" customHeight="1">
      <c r="A4" s="48">
        <v>1</v>
      </c>
      <c r="B4" s="130" t="s">
        <v>12</v>
      </c>
      <c r="C4" s="173">
        <v>9.9499999999999993</v>
      </c>
      <c r="D4" s="173">
        <v>9.9</v>
      </c>
      <c r="E4" s="173">
        <v>17.25</v>
      </c>
      <c r="F4" s="180">
        <v>9.9</v>
      </c>
      <c r="G4" s="174">
        <v>12</v>
      </c>
      <c r="H4" s="58">
        <v>9.9499999999999993</v>
      </c>
      <c r="I4" s="59">
        <v>9.9499999999999993</v>
      </c>
      <c r="J4" s="59">
        <v>17.5</v>
      </c>
      <c r="K4" s="59">
        <v>9.98</v>
      </c>
      <c r="L4" s="60">
        <v>12.5</v>
      </c>
      <c r="M4" s="59" t="e">
        <f>#REF!-H4</f>
        <v>#REF!</v>
      </c>
      <c r="N4" s="59" t="e">
        <f>#REF!-I4</f>
        <v>#REF!</v>
      </c>
      <c r="O4" s="59" t="e">
        <f>#REF!-J4</f>
        <v>#REF!</v>
      </c>
      <c r="P4" s="59" t="e">
        <f>#REF!-K4</f>
        <v>#REF!</v>
      </c>
      <c r="Q4" s="70" t="e">
        <f>#REF!-L4</f>
        <v>#REF!</v>
      </c>
      <c r="R4" s="60"/>
    </row>
    <row r="5" spans="1:18" ht="12.75" customHeight="1">
      <c r="A5" s="48">
        <v>2</v>
      </c>
      <c r="B5" s="130" t="s">
        <v>13</v>
      </c>
      <c r="C5" s="173">
        <v>9.9499999999999993</v>
      </c>
      <c r="D5" s="173">
        <v>9.9</v>
      </c>
      <c r="E5" s="173">
        <v>17.5</v>
      </c>
      <c r="F5" s="180">
        <v>10.199999999999999</v>
      </c>
      <c r="G5" s="174">
        <v>11.95</v>
      </c>
      <c r="H5" s="58">
        <v>9.9499999999999993</v>
      </c>
      <c r="I5" s="59">
        <v>9.9499999999999993</v>
      </c>
      <c r="J5" s="59">
        <v>17.75</v>
      </c>
      <c r="K5" s="59">
        <v>10.25</v>
      </c>
      <c r="L5" s="60">
        <v>12</v>
      </c>
      <c r="M5" s="59" t="e">
        <f>#REF!-H5</f>
        <v>#REF!</v>
      </c>
      <c r="N5" s="59" t="e">
        <f>#REF!-I5</f>
        <v>#REF!</v>
      </c>
      <c r="O5" s="59" t="e">
        <f>#REF!-J5</f>
        <v>#REF!</v>
      </c>
      <c r="P5" s="59" t="e">
        <f>#REF!-K5</f>
        <v>#REF!</v>
      </c>
      <c r="Q5" s="70" t="e">
        <f>#REF!-L5</f>
        <v>#REF!</v>
      </c>
      <c r="R5" s="60"/>
    </row>
    <row r="6" spans="1:18" ht="12.75" customHeight="1">
      <c r="A6" s="48">
        <v>3</v>
      </c>
      <c r="B6" s="130" t="s">
        <v>14</v>
      </c>
      <c r="C6" s="173">
        <v>9.9499999999999993</v>
      </c>
      <c r="D6" s="173">
        <v>9.9499999999999993</v>
      </c>
      <c r="E6" s="173">
        <v>0</v>
      </c>
      <c r="F6" s="180">
        <v>10.25</v>
      </c>
      <c r="G6" s="174">
        <v>12.25</v>
      </c>
      <c r="H6" s="58">
        <v>9.9499999999999993</v>
      </c>
      <c r="I6" s="59">
        <v>9.9499999999999993</v>
      </c>
      <c r="J6" s="59">
        <v>0</v>
      </c>
      <c r="K6" s="59">
        <v>10.5</v>
      </c>
      <c r="L6" s="60">
        <v>12.5</v>
      </c>
      <c r="M6" s="59" t="e">
        <f>#REF!-H6</f>
        <v>#REF!</v>
      </c>
      <c r="N6" s="59" t="e">
        <f>#REF!-I6</f>
        <v>#REF!</v>
      </c>
      <c r="O6" s="59" t="e">
        <f>#REF!-J6</f>
        <v>#REF!</v>
      </c>
      <c r="P6" s="59" t="e">
        <f>#REF!-K6</f>
        <v>#REF!</v>
      </c>
      <c r="Q6" s="70" t="e">
        <f>#REF!-L6</f>
        <v>#REF!</v>
      </c>
      <c r="R6" s="60"/>
    </row>
    <row r="7" spans="1:18" ht="12.75" customHeight="1">
      <c r="A7" s="48">
        <v>4</v>
      </c>
      <c r="B7" s="130" t="s">
        <v>15</v>
      </c>
      <c r="C7" s="173">
        <v>10</v>
      </c>
      <c r="D7" s="173">
        <v>10.5</v>
      </c>
      <c r="E7" s="173">
        <v>17</v>
      </c>
      <c r="F7" s="180">
        <v>10.25</v>
      </c>
      <c r="G7" s="174">
        <v>12</v>
      </c>
      <c r="H7" s="58">
        <v>10</v>
      </c>
      <c r="I7" s="59">
        <v>10.5</v>
      </c>
      <c r="J7" s="59">
        <v>17</v>
      </c>
      <c r="K7" s="59">
        <v>10.25</v>
      </c>
      <c r="L7" s="60">
        <v>12</v>
      </c>
      <c r="M7" s="59" t="e">
        <f>#REF!-H7</f>
        <v>#REF!</v>
      </c>
      <c r="N7" s="59" t="e">
        <f>#REF!-I7</f>
        <v>#REF!</v>
      </c>
      <c r="O7" s="59" t="e">
        <f>#REF!-J7</f>
        <v>#REF!</v>
      </c>
      <c r="P7" s="59" t="e">
        <f>#REF!-K7</f>
        <v>#REF!</v>
      </c>
      <c r="Q7" s="70" t="e">
        <f>#REF!-L7</f>
        <v>#REF!</v>
      </c>
      <c r="R7" s="60"/>
    </row>
    <row r="8" spans="1:18" ht="12.75" customHeight="1">
      <c r="A8" s="48">
        <v>5</v>
      </c>
      <c r="B8" s="130" t="s">
        <v>16</v>
      </c>
      <c r="C8" s="173">
        <v>10</v>
      </c>
      <c r="D8" s="173">
        <v>10.25</v>
      </c>
      <c r="E8" s="173">
        <v>0</v>
      </c>
      <c r="F8" s="180">
        <v>10.25</v>
      </c>
      <c r="G8" s="174">
        <v>10.25</v>
      </c>
      <c r="H8" s="98"/>
      <c r="I8" s="98"/>
      <c r="J8" s="99"/>
      <c r="K8" s="97">
        <v>10.25</v>
      </c>
      <c r="L8" s="60">
        <v>10.25</v>
      </c>
      <c r="M8" s="59" t="e">
        <f>#REF!-H8</f>
        <v>#REF!</v>
      </c>
      <c r="N8" s="59" t="e">
        <f>#REF!-I8</f>
        <v>#REF!</v>
      </c>
      <c r="O8" s="59" t="e">
        <f>#REF!-J8</f>
        <v>#REF!</v>
      </c>
      <c r="P8" s="59" t="e">
        <f>#REF!-K8</f>
        <v>#REF!</v>
      </c>
      <c r="Q8" s="70" t="e">
        <f>#REF!-L8</f>
        <v>#REF!</v>
      </c>
      <c r="R8" s="75"/>
    </row>
    <row r="9" spans="1:18" ht="12.75" customHeight="1">
      <c r="A9" s="48">
        <v>6</v>
      </c>
      <c r="B9" s="130" t="s">
        <v>17</v>
      </c>
      <c r="C9" s="173">
        <v>9.75</v>
      </c>
      <c r="D9" s="173">
        <v>9.9</v>
      </c>
      <c r="E9" s="173">
        <v>0</v>
      </c>
      <c r="F9" s="180">
        <v>9.9</v>
      </c>
      <c r="G9" s="174">
        <v>8.61</v>
      </c>
      <c r="H9" s="58">
        <v>9.75</v>
      </c>
      <c r="I9" s="59">
        <v>9.9</v>
      </c>
      <c r="J9" s="59">
        <v>0</v>
      </c>
      <c r="K9" s="59">
        <v>9.9</v>
      </c>
      <c r="L9" s="60">
        <v>8.98</v>
      </c>
      <c r="M9" s="59" t="e">
        <f>#REF!-H9</f>
        <v>#REF!</v>
      </c>
      <c r="N9" s="59" t="e">
        <f>#REF!-I9</f>
        <v>#REF!</v>
      </c>
      <c r="O9" s="59" t="e">
        <f>#REF!-J9</f>
        <v>#REF!</v>
      </c>
      <c r="P9" s="59" t="e">
        <f>#REF!-K9</f>
        <v>#REF!</v>
      </c>
      <c r="Q9" s="70" t="e">
        <f>#REF!-L9</f>
        <v>#REF!</v>
      </c>
      <c r="R9" s="60"/>
    </row>
    <row r="10" spans="1:18" ht="15" customHeight="1">
      <c r="A10" s="48">
        <v>7</v>
      </c>
      <c r="B10" s="130" t="s">
        <v>18</v>
      </c>
      <c r="C10" s="173">
        <v>9.5</v>
      </c>
      <c r="D10" s="173">
        <v>10.5</v>
      </c>
      <c r="E10" s="173">
        <v>18.3</v>
      </c>
      <c r="F10" s="180">
        <v>9.75</v>
      </c>
      <c r="G10" s="174">
        <v>10</v>
      </c>
      <c r="H10" s="171"/>
      <c r="I10" s="171"/>
      <c r="J10" s="172"/>
      <c r="K10" s="231">
        <v>10</v>
      </c>
      <c r="L10" s="60">
        <v>10</v>
      </c>
      <c r="M10" s="59" t="e">
        <f>#REF!-H10</f>
        <v>#REF!</v>
      </c>
      <c r="N10" s="59" t="e">
        <f>#REF!-I10</f>
        <v>#REF!</v>
      </c>
      <c r="O10" s="59" t="e">
        <f>#REF!-J10</f>
        <v>#REF!</v>
      </c>
      <c r="P10" s="59" t="e">
        <f>#REF!-K10</f>
        <v>#REF!</v>
      </c>
      <c r="Q10" s="70" t="e">
        <f>#REF!-L10</f>
        <v>#REF!</v>
      </c>
      <c r="R10" s="145"/>
    </row>
    <row r="11" spans="1:18" ht="12.75" customHeight="1">
      <c r="A11" s="48">
        <v>8</v>
      </c>
      <c r="B11" s="130" t="s">
        <v>150</v>
      </c>
      <c r="C11" s="173">
        <v>10.65</v>
      </c>
      <c r="D11" s="173">
        <v>10.6</v>
      </c>
      <c r="E11" s="173">
        <v>17.93</v>
      </c>
      <c r="F11" s="180">
        <v>10.62</v>
      </c>
      <c r="G11" s="174">
        <v>10.62</v>
      </c>
      <c r="H11" s="58">
        <v>10.65</v>
      </c>
      <c r="I11" s="59">
        <v>10.73</v>
      </c>
      <c r="J11" s="59">
        <v>18</v>
      </c>
      <c r="K11" s="59">
        <v>10.67</v>
      </c>
      <c r="L11" s="60">
        <v>10.67</v>
      </c>
      <c r="M11" s="59" t="e">
        <f>#REF!-H11</f>
        <v>#REF!</v>
      </c>
      <c r="N11" s="59" t="e">
        <f>#REF!-I11</f>
        <v>#REF!</v>
      </c>
      <c r="O11" s="59" t="e">
        <f>#REF!-J11</f>
        <v>#REF!</v>
      </c>
      <c r="P11" s="59" t="e">
        <f>#REF!-K11</f>
        <v>#REF!</v>
      </c>
      <c r="Q11" s="70" t="e">
        <f>#REF!-L11</f>
        <v>#REF!</v>
      </c>
      <c r="R11" s="60"/>
    </row>
    <row r="12" spans="1:18" ht="12.75" customHeight="1">
      <c r="A12" s="48">
        <v>9</v>
      </c>
      <c r="B12" s="130" t="s">
        <v>20</v>
      </c>
      <c r="C12" s="173">
        <v>9.4</v>
      </c>
      <c r="D12" s="173">
        <v>10.199999999999999</v>
      </c>
      <c r="E12" s="173">
        <v>0</v>
      </c>
      <c r="F12" s="180">
        <v>9.6</v>
      </c>
      <c r="G12" s="174">
        <v>10.050000000000001</v>
      </c>
      <c r="H12" s="58">
        <v>9.6</v>
      </c>
      <c r="I12" s="59">
        <v>10.4</v>
      </c>
      <c r="J12" s="59">
        <v>0</v>
      </c>
      <c r="K12" s="59">
        <v>9.9</v>
      </c>
      <c r="L12" s="60">
        <v>10.25</v>
      </c>
      <c r="M12" s="59" t="e">
        <f>#REF!-H12</f>
        <v>#REF!</v>
      </c>
      <c r="N12" s="59" t="e">
        <f>#REF!-I12</f>
        <v>#REF!</v>
      </c>
      <c r="O12" s="59" t="e">
        <f>#REF!-J12</f>
        <v>#REF!</v>
      </c>
      <c r="P12" s="59" t="e">
        <f>#REF!-K12</f>
        <v>#REF!</v>
      </c>
      <c r="Q12" s="70" t="e">
        <f>#REF!-L12</f>
        <v>#REF!</v>
      </c>
      <c r="R12" s="60"/>
    </row>
    <row r="13" spans="1:18" ht="12.75" customHeight="1">
      <c r="A13" s="48">
        <v>10</v>
      </c>
      <c r="B13" s="130" t="s">
        <v>21</v>
      </c>
      <c r="C13" s="173">
        <v>10.25</v>
      </c>
      <c r="D13" s="173">
        <v>10.75</v>
      </c>
      <c r="E13" s="173">
        <v>0</v>
      </c>
      <c r="F13" s="180">
        <v>10.25</v>
      </c>
      <c r="G13" s="174">
        <v>0</v>
      </c>
      <c r="H13" s="58">
        <v>10.5</v>
      </c>
      <c r="I13" s="59">
        <v>11</v>
      </c>
      <c r="J13" s="59">
        <v>0</v>
      </c>
      <c r="K13" s="59">
        <v>10.5</v>
      </c>
      <c r="L13" s="60">
        <v>0</v>
      </c>
      <c r="M13" s="59" t="e">
        <f>#REF!-H13</f>
        <v>#REF!</v>
      </c>
      <c r="N13" s="59" t="e">
        <f>#REF!-I13</f>
        <v>#REF!</v>
      </c>
      <c r="O13" s="59" t="e">
        <f>#REF!-J13</f>
        <v>#REF!</v>
      </c>
      <c r="P13" s="59" t="e">
        <f>#REF!-K13</f>
        <v>#REF!</v>
      </c>
      <c r="Q13" s="70" t="e">
        <f>#REF!-L13</f>
        <v>#REF!</v>
      </c>
      <c r="R13" s="60"/>
    </row>
    <row r="14" spans="1:18" ht="12.75" customHeight="1">
      <c r="A14" s="48">
        <v>11</v>
      </c>
      <c r="B14" s="130" t="s">
        <v>22</v>
      </c>
      <c r="C14" s="173">
        <v>10.5</v>
      </c>
      <c r="D14" s="173">
        <v>11.5</v>
      </c>
      <c r="E14" s="173">
        <v>0</v>
      </c>
      <c r="F14" s="180">
        <v>10.199999999999999</v>
      </c>
      <c r="G14" s="174">
        <v>10.75</v>
      </c>
      <c r="H14" s="58">
        <v>10.5</v>
      </c>
      <c r="I14" s="59">
        <v>11.5</v>
      </c>
      <c r="J14" s="59">
        <v>0</v>
      </c>
      <c r="K14" s="59">
        <v>10.199999999999999</v>
      </c>
      <c r="L14" s="60">
        <v>10.75</v>
      </c>
      <c r="M14" s="59" t="e">
        <f>#REF!-H14</f>
        <v>#REF!</v>
      </c>
      <c r="N14" s="59" t="e">
        <f>#REF!-I14</f>
        <v>#REF!</v>
      </c>
      <c r="O14" s="59" t="e">
        <f>#REF!-J14</f>
        <v>#REF!</v>
      </c>
      <c r="P14" s="59" t="e">
        <f>#REF!-K14</f>
        <v>#REF!</v>
      </c>
      <c r="Q14" s="70" t="e">
        <f>#REF!-L14</f>
        <v>#REF!</v>
      </c>
      <c r="R14" s="60"/>
    </row>
    <row r="15" spans="1:18" ht="12.75" customHeight="1">
      <c r="A15" s="48">
        <v>12</v>
      </c>
      <c r="B15" s="130" t="s">
        <v>23</v>
      </c>
      <c r="C15" s="173">
        <v>7.5</v>
      </c>
      <c r="D15" s="173">
        <v>8.25</v>
      </c>
      <c r="E15" s="173">
        <v>0</v>
      </c>
      <c r="F15" s="180">
        <v>0</v>
      </c>
      <c r="G15" s="174">
        <v>0</v>
      </c>
      <c r="H15" s="58">
        <v>8</v>
      </c>
      <c r="I15" s="59">
        <v>8.25</v>
      </c>
      <c r="J15" s="59">
        <v>0</v>
      </c>
      <c r="K15" s="59">
        <v>0</v>
      </c>
      <c r="L15" s="60">
        <v>0</v>
      </c>
      <c r="M15" s="59" t="e">
        <f>#REF!-H15</f>
        <v>#REF!</v>
      </c>
      <c r="N15" s="59" t="e">
        <f>#REF!-I15</f>
        <v>#REF!</v>
      </c>
      <c r="O15" s="59" t="e">
        <f>#REF!-J15</f>
        <v>#REF!</v>
      </c>
      <c r="P15" s="59" t="e">
        <f>#REF!-K15</f>
        <v>#REF!</v>
      </c>
      <c r="Q15" s="70" t="e">
        <f>#REF!-L15</f>
        <v>#REF!</v>
      </c>
      <c r="R15" s="60"/>
    </row>
    <row r="16" spans="1:18" ht="12.75" customHeight="1">
      <c r="A16" s="48">
        <v>13</v>
      </c>
      <c r="B16" s="130" t="s">
        <v>24</v>
      </c>
      <c r="C16" s="173">
        <v>6.37</v>
      </c>
      <c r="D16" s="173">
        <v>0</v>
      </c>
      <c r="E16" s="173">
        <v>0</v>
      </c>
      <c r="F16" s="180">
        <v>0</v>
      </c>
      <c r="G16" s="174">
        <v>0</v>
      </c>
      <c r="H16" s="58">
        <v>7.4</v>
      </c>
      <c r="I16" s="59">
        <v>0</v>
      </c>
      <c r="J16" s="59">
        <v>0</v>
      </c>
      <c r="K16" s="59">
        <v>0</v>
      </c>
      <c r="L16" s="60">
        <v>0</v>
      </c>
      <c r="M16" s="59" t="e">
        <f>#REF!-H16</f>
        <v>#REF!</v>
      </c>
      <c r="N16" s="59" t="e">
        <f>#REF!-I16</f>
        <v>#REF!</v>
      </c>
      <c r="O16" s="59" t="e">
        <f>#REF!-J16</f>
        <v>#REF!</v>
      </c>
      <c r="P16" s="59" t="e">
        <f>#REF!-K16</f>
        <v>#REF!</v>
      </c>
      <c r="Q16" s="70" t="e">
        <f>#REF!-L16</f>
        <v>#REF!</v>
      </c>
      <c r="R16" s="60"/>
    </row>
    <row r="17" spans="1:18" ht="12.75" customHeight="1">
      <c r="A17" s="48">
        <v>14</v>
      </c>
      <c r="B17" s="130" t="s">
        <v>25</v>
      </c>
      <c r="C17" s="173">
        <v>7.25</v>
      </c>
      <c r="D17" s="173">
        <v>0</v>
      </c>
      <c r="E17" s="173">
        <v>0</v>
      </c>
      <c r="F17" s="180">
        <v>0</v>
      </c>
      <c r="G17" s="174">
        <v>0</v>
      </c>
      <c r="H17" s="58">
        <v>8</v>
      </c>
      <c r="I17" s="59">
        <v>0</v>
      </c>
      <c r="J17" s="59">
        <v>0</v>
      </c>
      <c r="K17" s="59">
        <v>0</v>
      </c>
      <c r="L17" s="60">
        <v>0</v>
      </c>
      <c r="M17" s="59" t="e">
        <f>#REF!-H17</f>
        <v>#REF!</v>
      </c>
      <c r="N17" s="59" t="e">
        <f>#REF!-I17</f>
        <v>#REF!</v>
      </c>
      <c r="O17" s="59" t="e">
        <f>#REF!-J17</f>
        <v>#REF!</v>
      </c>
      <c r="P17" s="59" t="e">
        <f>#REF!-K17</f>
        <v>#REF!</v>
      </c>
      <c r="Q17" s="70" t="e">
        <f>#REF!-L17</f>
        <v>#REF!</v>
      </c>
      <c r="R17" s="60"/>
    </row>
    <row r="18" spans="1:18" ht="12.75" customHeight="1">
      <c r="A18" s="48">
        <v>15</v>
      </c>
      <c r="B18" s="130" t="s">
        <v>26</v>
      </c>
      <c r="C18" s="173">
        <v>10.02</v>
      </c>
      <c r="D18" s="173">
        <v>10.02</v>
      </c>
      <c r="E18" s="173">
        <v>0</v>
      </c>
      <c r="F18" s="180">
        <v>10.02</v>
      </c>
      <c r="G18" s="174">
        <v>10.02</v>
      </c>
      <c r="H18" s="58">
        <v>10.67</v>
      </c>
      <c r="I18" s="59">
        <v>10.67</v>
      </c>
      <c r="J18" s="59">
        <v>0</v>
      </c>
      <c r="K18" s="59">
        <v>10.67</v>
      </c>
      <c r="L18" s="60">
        <v>10.67</v>
      </c>
      <c r="M18" s="59" t="e">
        <f>#REF!-H18</f>
        <v>#REF!</v>
      </c>
      <c r="N18" s="59" t="e">
        <f>#REF!-I18</f>
        <v>#REF!</v>
      </c>
      <c r="O18" s="59" t="e">
        <f>#REF!-J18</f>
        <v>#REF!</v>
      </c>
      <c r="P18" s="59" t="e">
        <f>#REF!-K18</f>
        <v>#REF!</v>
      </c>
      <c r="Q18" s="70" t="e">
        <f>#REF!-L18</f>
        <v>#REF!</v>
      </c>
      <c r="R18" s="60"/>
    </row>
    <row r="19" spans="1:18" ht="12.75" customHeight="1">
      <c r="A19" s="48">
        <v>16</v>
      </c>
      <c r="B19" s="130" t="s">
        <v>27</v>
      </c>
      <c r="C19" s="173">
        <v>13.44</v>
      </c>
      <c r="D19" s="173">
        <v>13.44</v>
      </c>
      <c r="E19" s="173">
        <v>17.78</v>
      </c>
      <c r="F19" s="180">
        <v>13.44</v>
      </c>
      <c r="G19" s="174">
        <v>13.44</v>
      </c>
      <c r="H19" s="58">
        <v>13.44</v>
      </c>
      <c r="I19" s="59">
        <v>13.44</v>
      </c>
      <c r="J19" s="59">
        <v>17.79</v>
      </c>
      <c r="K19" s="59">
        <v>13.44</v>
      </c>
      <c r="L19" s="60">
        <v>13.44</v>
      </c>
      <c r="M19" s="59" t="e">
        <f>#REF!-H19</f>
        <v>#REF!</v>
      </c>
      <c r="N19" s="59" t="e">
        <f>#REF!-I19</f>
        <v>#REF!</v>
      </c>
      <c r="O19" s="59" t="e">
        <f>#REF!-J19</f>
        <v>#REF!</v>
      </c>
      <c r="P19" s="59" t="e">
        <f>#REF!-K19</f>
        <v>#REF!</v>
      </c>
      <c r="Q19" s="70" t="e">
        <f>#REF!-L19</f>
        <v>#REF!</v>
      </c>
      <c r="R19" s="60"/>
    </row>
    <row r="20" spans="1:18" ht="12.75" customHeight="1">
      <c r="A20" s="48">
        <v>17</v>
      </c>
      <c r="B20" s="130" t="s">
        <v>28</v>
      </c>
      <c r="C20" s="173">
        <v>10.47</v>
      </c>
      <c r="D20" s="173">
        <v>0</v>
      </c>
      <c r="E20" s="173">
        <v>0</v>
      </c>
      <c r="F20" s="180">
        <v>0</v>
      </c>
      <c r="G20" s="174">
        <v>0</v>
      </c>
      <c r="H20" s="58">
        <v>10.69</v>
      </c>
      <c r="I20" s="59">
        <v>0</v>
      </c>
      <c r="J20" s="59">
        <v>0</v>
      </c>
      <c r="K20" s="59">
        <v>0</v>
      </c>
      <c r="L20" s="60">
        <v>0</v>
      </c>
      <c r="M20" s="59" t="e">
        <f>#REF!-H20</f>
        <v>#REF!</v>
      </c>
      <c r="N20" s="59" t="e">
        <f>#REF!-I20</f>
        <v>#REF!</v>
      </c>
      <c r="O20" s="59" t="e">
        <f>#REF!-J20</f>
        <v>#REF!</v>
      </c>
      <c r="P20" s="59" t="e">
        <f>#REF!-K20</f>
        <v>#REF!</v>
      </c>
      <c r="Q20" s="70" t="e">
        <f>#REF!-L20</f>
        <v>#REF!</v>
      </c>
      <c r="R20" s="60"/>
    </row>
    <row r="21" spans="1:18" ht="12.75" customHeight="1">
      <c r="A21" s="48">
        <v>18</v>
      </c>
      <c r="B21" s="130" t="s">
        <v>30</v>
      </c>
      <c r="C21" s="173">
        <v>6.54</v>
      </c>
      <c r="D21" s="173">
        <v>0</v>
      </c>
      <c r="E21" s="173">
        <v>0</v>
      </c>
      <c r="F21" s="180">
        <v>0</v>
      </c>
      <c r="G21" s="174">
        <v>0</v>
      </c>
      <c r="H21" s="58">
        <v>8.14</v>
      </c>
      <c r="I21" s="59">
        <v>0</v>
      </c>
      <c r="J21" s="59">
        <v>0</v>
      </c>
      <c r="K21" s="59">
        <v>0</v>
      </c>
      <c r="L21" s="60">
        <v>0</v>
      </c>
      <c r="M21" s="59" t="e">
        <f>#REF!-H21</f>
        <v>#REF!</v>
      </c>
      <c r="N21" s="59" t="e">
        <f>#REF!-I21</f>
        <v>#REF!</v>
      </c>
      <c r="O21" s="59" t="e">
        <f>#REF!-J21</f>
        <v>#REF!</v>
      </c>
      <c r="P21" s="59" t="e">
        <f>#REF!-K21</f>
        <v>#REF!</v>
      </c>
      <c r="Q21" s="70" t="e">
        <f>#REF!-L21</f>
        <v>#REF!</v>
      </c>
      <c r="R21" s="60"/>
    </row>
    <row r="22" spans="1:18" ht="12.75" customHeight="1">
      <c r="A22" s="48">
        <v>19</v>
      </c>
      <c r="B22" s="130" t="s">
        <v>32</v>
      </c>
      <c r="C22" s="173">
        <v>8.1199999999999992</v>
      </c>
      <c r="D22" s="173">
        <v>9.6300000000000008</v>
      </c>
      <c r="E22" s="173">
        <v>0</v>
      </c>
      <c r="F22" s="180">
        <v>10.53</v>
      </c>
      <c r="G22" s="174">
        <v>0</v>
      </c>
      <c r="H22" s="58">
        <v>9.1999999999999993</v>
      </c>
      <c r="I22" s="59">
        <v>10.84</v>
      </c>
      <c r="J22" s="59">
        <v>0</v>
      </c>
      <c r="K22" s="59">
        <v>10.81</v>
      </c>
      <c r="L22" s="60">
        <v>0</v>
      </c>
      <c r="M22" s="59" t="e">
        <f>#REF!-H22</f>
        <v>#REF!</v>
      </c>
      <c r="N22" s="59" t="e">
        <f>#REF!-I22</f>
        <v>#REF!</v>
      </c>
      <c r="O22" s="59" t="e">
        <f>#REF!-J22</f>
        <v>#REF!</v>
      </c>
      <c r="P22" s="59" t="e">
        <f>#REF!-K22</f>
        <v>#REF!</v>
      </c>
      <c r="Q22" s="70" t="e">
        <f>#REF!-L22</f>
        <v>#REF!</v>
      </c>
      <c r="R22" s="60"/>
    </row>
    <row r="23" spans="1:18" ht="12.75" customHeight="1">
      <c r="A23" s="48">
        <v>20</v>
      </c>
      <c r="B23" s="130" t="s">
        <v>33</v>
      </c>
      <c r="C23" s="173">
        <v>7.97</v>
      </c>
      <c r="D23" s="173">
        <v>0</v>
      </c>
      <c r="E23" s="173">
        <v>0</v>
      </c>
      <c r="F23" s="180">
        <v>0</v>
      </c>
      <c r="G23" s="174">
        <v>0</v>
      </c>
      <c r="H23" s="58">
        <v>8.35</v>
      </c>
      <c r="I23" s="59">
        <v>0</v>
      </c>
      <c r="J23" s="59">
        <v>0</v>
      </c>
      <c r="K23" s="59">
        <v>0</v>
      </c>
      <c r="L23" s="60">
        <v>0</v>
      </c>
      <c r="M23" s="59" t="e">
        <f>#REF!-H23</f>
        <v>#REF!</v>
      </c>
      <c r="N23" s="59" t="e">
        <f>#REF!-I23</f>
        <v>#REF!</v>
      </c>
      <c r="O23" s="59" t="e">
        <f>#REF!-J23</f>
        <v>#REF!</v>
      </c>
      <c r="P23" s="59" t="e">
        <f>#REF!-K23</f>
        <v>#REF!</v>
      </c>
      <c r="Q23" s="70" t="e">
        <f>#REF!-L23</f>
        <v>#REF!</v>
      </c>
      <c r="R23" s="60"/>
    </row>
    <row r="24" spans="1:18" ht="12.75" customHeight="1">
      <c r="A24" s="48">
        <v>21</v>
      </c>
      <c r="B24" s="130" t="s">
        <v>34</v>
      </c>
      <c r="C24" s="173">
        <v>7</v>
      </c>
      <c r="D24" s="173">
        <v>0</v>
      </c>
      <c r="E24" s="173">
        <v>0</v>
      </c>
      <c r="F24" s="180">
        <v>0</v>
      </c>
      <c r="G24" s="174">
        <v>0</v>
      </c>
      <c r="H24" s="58">
        <v>7.95</v>
      </c>
      <c r="I24" s="59">
        <v>0</v>
      </c>
      <c r="J24" s="59">
        <v>0</v>
      </c>
      <c r="K24" s="59">
        <v>0</v>
      </c>
      <c r="L24" s="60">
        <v>0</v>
      </c>
      <c r="M24" s="59" t="e">
        <f>#REF!-H24</f>
        <v>#REF!</v>
      </c>
      <c r="N24" s="59" t="e">
        <f>#REF!-I24</f>
        <v>#REF!</v>
      </c>
      <c r="O24" s="59" t="e">
        <f>#REF!-J24</f>
        <v>#REF!</v>
      </c>
      <c r="P24" s="59" t="e">
        <f>#REF!-K24</f>
        <v>#REF!</v>
      </c>
      <c r="Q24" s="70" t="e">
        <f>#REF!-L24</f>
        <v>#REF!</v>
      </c>
      <c r="R24" s="60"/>
    </row>
    <row r="25" spans="1:18" ht="12.75" customHeight="1">
      <c r="A25" s="48">
        <v>22</v>
      </c>
      <c r="B25" s="130" t="s">
        <v>35</v>
      </c>
      <c r="C25" s="173">
        <v>9.3000000000000007</v>
      </c>
      <c r="D25" s="173">
        <v>0</v>
      </c>
      <c r="E25" s="173">
        <v>0</v>
      </c>
      <c r="F25" s="180">
        <v>9.65</v>
      </c>
      <c r="G25" s="174">
        <v>0</v>
      </c>
      <c r="H25" s="58">
        <v>9.7899999999999991</v>
      </c>
      <c r="I25" s="59">
        <v>0</v>
      </c>
      <c r="J25" s="59">
        <v>0</v>
      </c>
      <c r="K25" s="59">
        <v>10.199999999999999</v>
      </c>
      <c r="L25" s="60">
        <v>0</v>
      </c>
      <c r="M25" s="59" t="e">
        <f>#REF!-H25</f>
        <v>#REF!</v>
      </c>
      <c r="N25" s="59" t="e">
        <f>#REF!-I25</f>
        <v>#REF!</v>
      </c>
      <c r="O25" s="59" t="e">
        <f>#REF!-J25</f>
        <v>#REF!</v>
      </c>
      <c r="P25" s="59" t="e">
        <f>#REF!-K25</f>
        <v>#REF!</v>
      </c>
      <c r="Q25" s="70" t="e">
        <f>#REF!-L25</f>
        <v>#REF!</v>
      </c>
      <c r="R25" s="60"/>
    </row>
    <row r="26" spans="1:18" ht="12.75" customHeight="1">
      <c r="A26" s="48">
        <v>23</v>
      </c>
      <c r="B26" s="130" t="s">
        <v>36</v>
      </c>
      <c r="C26" s="173">
        <v>15.07</v>
      </c>
      <c r="D26" s="173">
        <v>14.82</v>
      </c>
      <c r="E26" s="173">
        <v>14.82</v>
      </c>
      <c r="F26" s="180">
        <v>14.82</v>
      </c>
      <c r="G26" s="174">
        <v>14.82</v>
      </c>
      <c r="H26" s="58">
        <v>14.49</v>
      </c>
      <c r="I26" s="59">
        <v>13.49</v>
      </c>
      <c r="J26" s="59">
        <v>13.49</v>
      </c>
      <c r="K26" s="59">
        <v>13.49</v>
      </c>
      <c r="L26" s="60">
        <v>13.49</v>
      </c>
      <c r="M26" s="59" t="e">
        <f>#REF!-H26</f>
        <v>#REF!</v>
      </c>
      <c r="N26" s="59" t="e">
        <f>#REF!-I26</f>
        <v>#REF!</v>
      </c>
      <c r="O26" s="59" t="e">
        <f>#REF!-J26</f>
        <v>#REF!</v>
      </c>
      <c r="P26" s="59" t="e">
        <f>#REF!-K26</f>
        <v>#REF!</v>
      </c>
      <c r="Q26" s="70" t="e">
        <f>#REF!-L26</f>
        <v>#REF!</v>
      </c>
      <c r="R26" s="60"/>
    </row>
    <row r="27" spans="1:18" ht="12.75" customHeight="1">
      <c r="A27" s="48">
        <v>24</v>
      </c>
      <c r="B27" s="130" t="s">
        <v>37</v>
      </c>
      <c r="C27" s="173">
        <v>8.01</v>
      </c>
      <c r="D27" s="173">
        <v>0</v>
      </c>
      <c r="E27" s="173">
        <v>0</v>
      </c>
      <c r="F27" s="180">
        <v>0</v>
      </c>
      <c r="G27" s="174">
        <v>0</v>
      </c>
      <c r="H27" s="58">
        <v>8.36</v>
      </c>
      <c r="I27" s="59">
        <v>0</v>
      </c>
      <c r="J27" s="59">
        <v>0</v>
      </c>
      <c r="K27" s="59">
        <v>0</v>
      </c>
      <c r="L27" s="60">
        <v>0</v>
      </c>
      <c r="M27" s="59" t="e">
        <f>#REF!-H27</f>
        <v>#REF!</v>
      </c>
      <c r="N27" s="59" t="e">
        <f>#REF!-I27</f>
        <v>#REF!</v>
      </c>
      <c r="O27" s="59" t="e">
        <f>#REF!-J27</f>
        <v>#REF!</v>
      </c>
      <c r="P27" s="59" t="e">
        <f>#REF!-K27</f>
        <v>#REF!</v>
      </c>
      <c r="Q27" s="70" t="e">
        <f>#REF!-L27</f>
        <v>#REF!</v>
      </c>
      <c r="R27" s="60"/>
    </row>
    <row r="28" spans="1:18" ht="12.75" customHeight="1">
      <c r="A28" s="48">
        <v>25</v>
      </c>
      <c r="B28" s="130" t="s">
        <v>38</v>
      </c>
      <c r="C28" s="173">
        <v>8.06</v>
      </c>
      <c r="D28" s="173">
        <v>0</v>
      </c>
      <c r="E28" s="173">
        <v>0</v>
      </c>
      <c r="F28" s="180">
        <v>0</v>
      </c>
      <c r="G28" s="174">
        <v>0</v>
      </c>
      <c r="H28" s="58">
        <v>9.06</v>
      </c>
      <c r="I28" s="59">
        <v>0</v>
      </c>
      <c r="J28" s="59">
        <v>0</v>
      </c>
      <c r="K28" s="59">
        <v>0</v>
      </c>
      <c r="L28" s="60">
        <v>0</v>
      </c>
      <c r="M28" s="59" t="e">
        <f>#REF!-H28</f>
        <v>#REF!</v>
      </c>
      <c r="N28" s="59" t="e">
        <f>#REF!-I28</f>
        <v>#REF!</v>
      </c>
      <c r="O28" s="59" t="e">
        <f>#REF!-J28</f>
        <v>#REF!</v>
      </c>
      <c r="P28" s="59" t="e">
        <f>#REF!-K28</f>
        <v>#REF!</v>
      </c>
      <c r="Q28" s="70" t="e">
        <f>#REF!-L28</f>
        <v>#REF!</v>
      </c>
      <c r="R28" s="60"/>
    </row>
    <row r="29" spans="1:18" ht="12.75" customHeight="1">
      <c r="A29" s="48">
        <v>26</v>
      </c>
      <c r="B29" s="130" t="s">
        <v>39</v>
      </c>
      <c r="C29" s="173">
        <v>8</v>
      </c>
      <c r="D29" s="173">
        <v>0</v>
      </c>
      <c r="E29" s="173">
        <v>0</v>
      </c>
      <c r="F29" s="180">
        <v>0</v>
      </c>
      <c r="G29" s="174">
        <v>0</v>
      </c>
      <c r="H29" s="58">
        <v>0.09</v>
      </c>
      <c r="I29" s="59">
        <v>0</v>
      </c>
      <c r="J29" s="59">
        <v>0</v>
      </c>
      <c r="K29" s="59">
        <v>0</v>
      </c>
      <c r="L29" s="60">
        <v>0</v>
      </c>
      <c r="M29" s="59" t="e">
        <f>#REF!-H29</f>
        <v>#REF!</v>
      </c>
      <c r="N29" s="59" t="e">
        <f>#REF!-I29</f>
        <v>#REF!</v>
      </c>
      <c r="O29" s="59" t="e">
        <f>#REF!-J29</f>
        <v>#REF!</v>
      </c>
      <c r="P29" s="59" t="e">
        <f>#REF!-K29</f>
        <v>#REF!</v>
      </c>
      <c r="Q29" s="70" t="e">
        <f>#REF!-L29</f>
        <v>#REF!</v>
      </c>
      <c r="R29" s="60"/>
    </row>
    <row r="30" spans="1:18" ht="12.75" customHeight="1">
      <c r="A30" s="48">
        <v>27</v>
      </c>
      <c r="B30" s="130" t="s">
        <v>40</v>
      </c>
      <c r="C30" s="173">
        <v>6.78</v>
      </c>
      <c r="D30" s="173">
        <v>6.78</v>
      </c>
      <c r="E30" s="173">
        <v>0</v>
      </c>
      <c r="F30" s="180">
        <v>0</v>
      </c>
      <c r="G30" s="174">
        <v>0</v>
      </c>
      <c r="H30" s="58">
        <v>6.7</v>
      </c>
      <c r="I30" s="59">
        <v>6.7</v>
      </c>
      <c r="J30" s="59">
        <v>0</v>
      </c>
      <c r="K30" s="59">
        <v>0</v>
      </c>
      <c r="L30" s="60">
        <v>0</v>
      </c>
      <c r="M30" s="59" t="e">
        <f>#REF!-H30</f>
        <v>#REF!</v>
      </c>
      <c r="N30" s="59" t="e">
        <f>#REF!-I30</f>
        <v>#REF!</v>
      </c>
      <c r="O30" s="59" t="e">
        <f>#REF!-J30</f>
        <v>#REF!</v>
      </c>
      <c r="P30" s="59" t="e">
        <f>#REF!-K30</f>
        <v>#REF!</v>
      </c>
      <c r="Q30" s="70" t="e">
        <f>#REF!-L30</f>
        <v>#REF!</v>
      </c>
      <c r="R30" s="60"/>
    </row>
    <row r="31" spans="1:18" ht="12.75" customHeight="1">
      <c r="A31" s="48">
        <v>28</v>
      </c>
      <c r="B31" s="130" t="s">
        <v>41</v>
      </c>
      <c r="C31" s="173">
        <v>10.28</v>
      </c>
      <c r="D31" s="173">
        <v>10.54</v>
      </c>
      <c r="E31" s="173">
        <v>15.5</v>
      </c>
      <c r="F31" s="180">
        <v>9.9700000000000006</v>
      </c>
      <c r="G31" s="174">
        <v>14.47</v>
      </c>
      <c r="H31" s="58">
        <v>10.3</v>
      </c>
      <c r="I31" s="59">
        <v>10.56</v>
      </c>
      <c r="J31" s="59">
        <v>15.53</v>
      </c>
      <c r="K31" s="59">
        <v>10</v>
      </c>
      <c r="L31" s="60">
        <v>14.6</v>
      </c>
      <c r="M31" s="59" t="e">
        <f>#REF!-H31</f>
        <v>#REF!</v>
      </c>
      <c r="N31" s="59" t="e">
        <f>#REF!-I31</f>
        <v>#REF!</v>
      </c>
      <c r="O31" s="59" t="e">
        <f>#REF!-J31</f>
        <v>#REF!</v>
      </c>
      <c r="P31" s="59" t="e">
        <f>#REF!-K31</f>
        <v>#REF!</v>
      </c>
      <c r="Q31" s="70" t="e">
        <f>#REF!-L31</f>
        <v>#REF!</v>
      </c>
      <c r="R31" s="60"/>
    </row>
    <row r="32" spans="1:18" ht="12.75" customHeight="1">
      <c r="A32" s="48">
        <v>29</v>
      </c>
      <c r="B32" s="130" t="s">
        <v>42</v>
      </c>
      <c r="C32" s="173">
        <v>9.5</v>
      </c>
      <c r="D32" s="173">
        <v>10.25</v>
      </c>
      <c r="E32" s="173">
        <v>0</v>
      </c>
      <c r="F32" s="180">
        <v>10.76</v>
      </c>
      <c r="G32" s="174">
        <v>0</v>
      </c>
      <c r="H32" s="98"/>
      <c r="I32" s="98"/>
      <c r="J32" s="99"/>
      <c r="K32" s="97">
        <v>0</v>
      </c>
      <c r="L32" s="60">
        <v>0</v>
      </c>
      <c r="M32" s="59" t="e">
        <f>#REF!-H32</f>
        <v>#REF!</v>
      </c>
      <c r="N32" s="59" t="e">
        <f>#REF!-I32</f>
        <v>#REF!</v>
      </c>
      <c r="O32" s="59" t="e">
        <f>#REF!-J32</f>
        <v>#REF!</v>
      </c>
      <c r="P32" s="59" t="e">
        <f>#REF!-K32</f>
        <v>#REF!</v>
      </c>
      <c r="Q32" s="70" t="e">
        <f>#REF!-L32</f>
        <v>#REF!</v>
      </c>
      <c r="R32" s="60"/>
    </row>
    <row r="33" spans="1:18" ht="12.75" customHeight="1">
      <c r="A33" s="48">
        <v>30</v>
      </c>
      <c r="B33" s="130" t="s">
        <v>43</v>
      </c>
      <c r="C33" s="173">
        <v>11.25</v>
      </c>
      <c r="D33" s="173">
        <v>13</v>
      </c>
      <c r="E33" s="173">
        <v>0</v>
      </c>
      <c r="F33" s="180">
        <v>13</v>
      </c>
      <c r="G33" s="174">
        <v>14</v>
      </c>
      <c r="H33" s="58">
        <v>11.25</v>
      </c>
      <c r="I33" s="59">
        <v>13</v>
      </c>
      <c r="J33" s="59">
        <v>0</v>
      </c>
      <c r="K33" s="59">
        <v>13</v>
      </c>
      <c r="L33" s="60">
        <v>14</v>
      </c>
      <c r="M33" s="59" t="e">
        <f>#REF!-H33</f>
        <v>#REF!</v>
      </c>
      <c r="N33" s="59" t="e">
        <f>#REF!-I33</f>
        <v>#REF!</v>
      </c>
      <c r="O33" s="59" t="e">
        <f>#REF!-J33</f>
        <v>#REF!</v>
      </c>
      <c r="P33" s="59" t="e">
        <f>#REF!-K33</f>
        <v>#REF!</v>
      </c>
      <c r="Q33" s="70" t="e">
        <f>#REF!-L33</f>
        <v>#REF!</v>
      </c>
      <c r="R33" s="60"/>
    </row>
    <row r="34" spans="1:18" ht="12.75" customHeight="1">
      <c r="A34" s="48">
        <v>31</v>
      </c>
      <c r="B34" s="130" t="s">
        <v>44</v>
      </c>
      <c r="C34" s="173">
        <v>9.86</v>
      </c>
      <c r="D34" s="173">
        <v>10.36</v>
      </c>
      <c r="E34" s="173">
        <v>21.41</v>
      </c>
      <c r="F34" s="180">
        <v>12.71</v>
      </c>
      <c r="G34" s="174">
        <v>11.71</v>
      </c>
      <c r="H34" s="98"/>
      <c r="I34" s="98"/>
      <c r="J34" s="99"/>
      <c r="K34" s="97">
        <v>12</v>
      </c>
      <c r="L34" s="60">
        <v>0.12</v>
      </c>
      <c r="M34" s="59" t="e">
        <f>#REF!-H34</f>
        <v>#REF!</v>
      </c>
      <c r="N34" s="59" t="e">
        <f>#REF!-I34</f>
        <v>#REF!</v>
      </c>
      <c r="O34" s="59" t="e">
        <f>#REF!-J34</f>
        <v>#REF!</v>
      </c>
      <c r="P34" s="59" t="e">
        <f>#REF!-K34</f>
        <v>#REF!</v>
      </c>
      <c r="Q34" s="70" t="e">
        <f>#REF!-L34</f>
        <v>#REF!</v>
      </c>
      <c r="R34" s="60"/>
    </row>
    <row r="35" spans="1:18" ht="12.75" customHeight="1">
      <c r="A35" s="48">
        <v>32</v>
      </c>
      <c r="B35" s="130" t="s">
        <v>45</v>
      </c>
      <c r="C35" s="173">
        <v>10.6</v>
      </c>
      <c r="D35" s="173">
        <v>12.2</v>
      </c>
      <c r="E35" s="173">
        <v>14.2</v>
      </c>
      <c r="F35" s="180">
        <v>11.9</v>
      </c>
      <c r="G35" s="174">
        <v>12</v>
      </c>
      <c r="H35" s="58">
        <v>10.6</v>
      </c>
      <c r="I35" s="59">
        <v>12.2</v>
      </c>
      <c r="J35" s="59">
        <v>14.2</v>
      </c>
      <c r="K35" s="59">
        <v>11.9</v>
      </c>
      <c r="L35" s="60">
        <v>12</v>
      </c>
      <c r="M35" s="59" t="e">
        <f>#REF!-H35</f>
        <v>#REF!</v>
      </c>
      <c r="N35" s="59" t="e">
        <f>#REF!-I35</f>
        <v>#REF!</v>
      </c>
      <c r="O35" s="59" t="e">
        <f>#REF!-J35</f>
        <v>#REF!</v>
      </c>
      <c r="P35" s="59" t="e">
        <f>#REF!-K35</f>
        <v>#REF!</v>
      </c>
      <c r="Q35" s="70" t="e">
        <f>#REF!-L35</f>
        <v>#REF!</v>
      </c>
      <c r="R35" s="60"/>
    </row>
    <row r="36" spans="1:18" ht="12.75" customHeight="1">
      <c r="A36" s="48">
        <v>33</v>
      </c>
      <c r="B36" s="130" t="s">
        <v>46</v>
      </c>
      <c r="C36" s="173">
        <v>8.67</v>
      </c>
      <c r="D36" s="173">
        <v>10.08</v>
      </c>
      <c r="E36" s="173">
        <v>13.54</v>
      </c>
      <c r="F36" s="180">
        <v>10.29</v>
      </c>
      <c r="G36" s="174">
        <v>10.199999999999999</v>
      </c>
      <c r="H36" s="58">
        <v>8.7899999999999991</v>
      </c>
      <c r="I36" s="59">
        <v>10.29</v>
      </c>
      <c r="J36" s="59">
        <v>13.4</v>
      </c>
      <c r="K36" s="59">
        <v>10.28</v>
      </c>
      <c r="L36" s="60">
        <v>10.15</v>
      </c>
      <c r="M36" s="59" t="e">
        <f>#REF!-H36</f>
        <v>#REF!</v>
      </c>
      <c r="N36" s="59" t="e">
        <f>#REF!-I36</f>
        <v>#REF!</v>
      </c>
      <c r="O36" s="59" t="e">
        <f>#REF!-J36</f>
        <v>#REF!</v>
      </c>
      <c r="P36" s="59" t="e">
        <f>#REF!-K36</f>
        <v>#REF!</v>
      </c>
      <c r="Q36" s="70" t="e">
        <f>#REF!-L36</f>
        <v>#REF!</v>
      </c>
      <c r="R36" s="60"/>
    </row>
    <row r="37" spans="1:18" ht="12.75" customHeight="1">
      <c r="A37" s="48">
        <v>34</v>
      </c>
      <c r="B37" s="130" t="s">
        <v>47</v>
      </c>
      <c r="C37" s="173">
        <v>10</v>
      </c>
      <c r="D37" s="173">
        <v>10.25</v>
      </c>
      <c r="E37" s="173">
        <v>14.5</v>
      </c>
      <c r="F37" s="180">
        <v>10.5</v>
      </c>
      <c r="G37" s="174">
        <v>11</v>
      </c>
      <c r="H37" s="58">
        <v>10</v>
      </c>
      <c r="I37" s="59">
        <v>10.25</v>
      </c>
      <c r="J37" s="59">
        <v>14.5</v>
      </c>
      <c r="K37" s="59">
        <v>10.5</v>
      </c>
      <c r="L37" s="60">
        <v>11</v>
      </c>
      <c r="M37" s="59" t="e">
        <f>#REF!-H37</f>
        <v>#REF!</v>
      </c>
      <c r="N37" s="59" t="e">
        <f>#REF!-I37</f>
        <v>#REF!</v>
      </c>
      <c r="O37" s="59" t="e">
        <f>#REF!-J37</f>
        <v>#REF!</v>
      </c>
      <c r="P37" s="59" t="e">
        <f>#REF!-K37</f>
        <v>#REF!</v>
      </c>
      <c r="Q37" s="70" t="e">
        <f>#REF!-L37</f>
        <v>#REF!</v>
      </c>
      <c r="R37" s="60"/>
    </row>
    <row r="38" spans="1:18" ht="12.75" customHeight="1">
      <c r="A38" s="48">
        <v>35</v>
      </c>
      <c r="B38" s="130" t="s">
        <v>48</v>
      </c>
      <c r="C38" s="173">
        <v>7.21</v>
      </c>
      <c r="D38" s="173">
        <v>7.32</v>
      </c>
      <c r="E38" s="173">
        <v>6.81</v>
      </c>
      <c r="F38" s="180">
        <v>6.77</v>
      </c>
      <c r="G38" s="174">
        <v>7.81</v>
      </c>
      <c r="H38" s="58">
        <v>7.05</v>
      </c>
      <c r="I38" s="59">
        <v>7.17</v>
      </c>
      <c r="J38" s="59">
        <v>6.63</v>
      </c>
      <c r="K38" s="59">
        <v>6.59</v>
      </c>
      <c r="L38" s="60">
        <v>7.68</v>
      </c>
      <c r="M38" s="59" t="e">
        <f>#REF!-H38</f>
        <v>#REF!</v>
      </c>
      <c r="N38" s="59" t="e">
        <f>#REF!-I38</f>
        <v>#REF!</v>
      </c>
      <c r="O38" s="59" t="e">
        <f>#REF!-J38</f>
        <v>#REF!</v>
      </c>
      <c r="P38" s="59" t="e">
        <f>#REF!-K38</f>
        <v>#REF!</v>
      </c>
      <c r="Q38" s="70" t="e">
        <f>#REF!-L38</f>
        <v>#REF!</v>
      </c>
      <c r="R38" s="60"/>
    </row>
    <row r="39" spans="1:18" ht="12.75" customHeight="1">
      <c r="A39" s="48">
        <v>36</v>
      </c>
      <c r="B39" s="130" t="s">
        <v>49</v>
      </c>
      <c r="C39" s="173">
        <v>9.7100000000000009</v>
      </c>
      <c r="D39" s="173">
        <v>12.65</v>
      </c>
      <c r="E39" s="173">
        <v>13.34</v>
      </c>
      <c r="F39" s="180">
        <v>11.72</v>
      </c>
      <c r="G39" s="174">
        <v>12.39</v>
      </c>
      <c r="H39" s="58">
        <v>9.7100000000000009</v>
      </c>
      <c r="I39" s="59">
        <v>12.34</v>
      </c>
      <c r="J39" s="59">
        <v>13.05</v>
      </c>
      <c r="K39" s="59">
        <v>11.28</v>
      </c>
      <c r="L39" s="60">
        <v>11.7</v>
      </c>
      <c r="M39" s="59" t="e">
        <f>#REF!-H39</f>
        <v>#REF!</v>
      </c>
      <c r="N39" s="59" t="e">
        <f>#REF!-I39</f>
        <v>#REF!</v>
      </c>
      <c r="O39" s="59" t="e">
        <f>#REF!-J39</f>
        <v>#REF!</v>
      </c>
      <c r="P39" s="59" t="e">
        <f>#REF!-K39</f>
        <v>#REF!</v>
      </c>
      <c r="Q39" s="70" t="e">
        <f>#REF!-L39</f>
        <v>#REF!</v>
      </c>
      <c r="R39" s="60"/>
    </row>
    <row r="40" spans="1:18" ht="12.75" customHeight="1">
      <c r="A40" s="48">
        <v>37</v>
      </c>
      <c r="B40" s="130" t="s">
        <v>50</v>
      </c>
      <c r="C40" s="173">
        <v>7.33</v>
      </c>
      <c r="D40" s="173">
        <v>8.34</v>
      </c>
      <c r="E40" s="173">
        <v>12.42</v>
      </c>
      <c r="F40" s="180">
        <v>7.4</v>
      </c>
      <c r="G40" s="174">
        <v>8.8699999999999992</v>
      </c>
      <c r="H40" s="58">
        <v>7.31</v>
      </c>
      <c r="I40" s="59">
        <v>8.27</v>
      </c>
      <c r="J40" s="59">
        <v>12.08</v>
      </c>
      <c r="K40" s="59">
        <v>7.38</v>
      </c>
      <c r="L40" s="60">
        <v>8.76</v>
      </c>
      <c r="M40" s="59" t="e">
        <f>#REF!-H40</f>
        <v>#REF!</v>
      </c>
      <c r="N40" s="59" t="e">
        <f>#REF!-I40</f>
        <v>#REF!</v>
      </c>
      <c r="O40" s="59" t="e">
        <f>#REF!-J40</f>
        <v>#REF!</v>
      </c>
      <c r="P40" s="59" t="e">
        <f>#REF!-K40</f>
        <v>#REF!</v>
      </c>
      <c r="Q40" s="70" t="e">
        <f>#REF!-L40</f>
        <v>#REF!</v>
      </c>
      <c r="R40" s="60"/>
    </row>
    <row r="41" spans="1:18" ht="12.75" customHeight="1">
      <c r="A41" s="48">
        <v>38</v>
      </c>
      <c r="B41" s="130" t="s">
        <v>51</v>
      </c>
      <c r="C41" s="173">
        <v>8.57</v>
      </c>
      <c r="D41" s="173">
        <v>8.48</v>
      </c>
      <c r="E41" s="173">
        <v>8.1999999999999993</v>
      </c>
      <c r="F41" s="180">
        <v>8.6999999999999993</v>
      </c>
      <c r="G41" s="174">
        <v>8.8699999999999992</v>
      </c>
      <c r="H41" s="58">
        <v>8.2200000000000006</v>
      </c>
      <c r="I41" s="59">
        <v>8.18</v>
      </c>
      <c r="J41" s="59">
        <v>7.71</v>
      </c>
      <c r="K41" s="59">
        <v>8.1199999999999992</v>
      </c>
      <c r="L41" s="60">
        <v>8.77</v>
      </c>
      <c r="M41" s="59" t="e">
        <f>#REF!-H41</f>
        <v>#REF!</v>
      </c>
      <c r="N41" s="59" t="e">
        <f>#REF!-I41</f>
        <v>#REF!</v>
      </c>
      <c r="O41" s="59" t="e">
        <f>#REF!-J41</f>
        <v>#REF!</v>
      </c>
      <c r="P41" s="59" t="e">
        <f>#REF!-K41</f>
        <v>#REF!</v>
      </c>
      <c r="Q41" s="70" t="e">
        <f>#REF!-L41</f>
        <v>#REF!</v>
      </c>
      <c r="R41" s="60"/>
    </row>
    <row r="42" spans="1:18" ht="12.75" customHeight="1">
      <c r="A42" s="48">
        <v>39</v>
      </c>
      <c r="B42" s="130" t="s">
        <v>52</v>
      </c>
      <c r="C42" s="173">
        <v>9.61</v>
      </c>
      <c r="D42" s="173">
        <v>10.15</v>
      </c>
      <c r="E42" s="173">
        <v>13.27</v>
      </c>
      <c r="F42" s="180">
        <v>10.37</v>
      </c>
      <c r="G42" s="174">
        <v>12.47</v>
      </c>
      <c r="H42" s="58">
        <v>9.69</v>
      </c>
      <c r="I42" s="59">
        <v>10.09</v>
      </c>
      <c r="J42" s="59">
        <v>13.13</v>
      </c>
      <c r="K42" s="59">
        <v>10.4</v>
      </c>
      <c r="L42" s="60">
        <v>12.3</v>
      </c>
      <c r="M42" s="59" t="e">
        <f>#REF!-H42</f>
        <v>#REF!</v>
      </c>
      <c r="N42" s="59" t="e">
        <f>#REF!-I42</f>
        <v>#REF!</v>
      </c>
      <c r="O42" s="59" t="e">
        <f>#REF!-J42</f>
        <v>#REF!</v>
      </c>
      <c r="P42" s="59" t="e">
        <f>#REF!-K42</f>
        <v>#REF!</v>
      </c>
      <c r="Q42" s="70" t="e">
        <f>#REF!-L42</f>
        <v>#REF!</v>
      </c>
      <c r="R42" s="60"/>
    </row>
    <row r="43" spans="1:18" ht="12.75" customHeight="1">
      <c r="A43" s="48">
        <v>40</v>
      </c>
      <c r="B43" s="130" t="s">
        <v>53</v>
      </c>
      <c r="C43" s="173">
        <v>10</v>
      </c>
      <c r="D43" s="173">
        <v>10.5</v>
      </c>
      <c r="E43" s="173">
        <v>12.5</v>
      </c>
      <c r="F43" s="180">
        <v>11</v>
      </c>
      <c r="G43" s="174">
        <v>11</v>
      </c>
      <c r="H43" s="58">
        <v>10.25</v>
      </c>
      <c r="I43" s="59">
        <v>10.75</v>
      </c>
      <c r="J43" s="59">
        <v>12.75</v>
      </c>
      <c r="K43" s="59">
        <v>11.25</v>
      </c>
      <c r="L43" s="60">
        <v>11.25</v>
      </c>
      <c r="M43" s="59" t="e">
        <f>#REF!-H43</f>
        <v>#REF!</v>
      </c>
      <c r="N43" s="59" t="e">
        <f>#REF!-I43</f>
        <v>#REF!</v>
      </c>
      <c r="O43" s="59" t="e">
        <f>#REF!-J43</f>
        <v>#REF!</v>
      </c>
      <c r="P43" s="59" t="e">
        <f>#REF!-K43</f>
        <v>#REF!</v>
      </c>
      <c r="Q43" s="70" t="e">
        <f>#REF!-L43</f>
        <v>#REF!</v>
      </c>
      <c r="R43" s="60"/>
    </row>
    <row r="44" spans="1:18" ht="12.75" customHeight="1">
      <c r="A44" s="48">
        <v>41</v>
      </c>
      <c r="B44" s="130" t="s">
        <v>54</v>
      </c>
      <c r="C44" s="173">
        <v>8.6999999999999993</v>
      </c>
      <c r="D44" s="173">
        <v>8.44</v>
      </c>
      <c r="E44" s="173">
        <v>8.56</v>
      </c>
      <c r="F44" s="180">
        <v>8.06</v>
      </c>
      <c r="G44" s="174">
        <v>8.31</v>
      </c>
      <c r="H44" s="58">
        <v>9.23</v>
      </c>
      <c r="I44" s="59">
        <v>8.9700000000000006</v>
      </c>
      <c r="J44" s="59">
        <v>9.01</v>
      </c>
      <c r="K44" s="59">
        <v>8.66</v>
      </c>
      <c r="L44" s="60">
        <v>8.92</v>
      </c>
      <c r="M44" s="59" t="e">
        <f>#REF!-H44</f>
        <v>#REF!</v>
      </c>
      <c r="N44" s="59" t="e">
        <f>#REF!-I44</f>
        <v>#REF!</v>
      </c>
      <c r="O44" s="59" t="e">
        <f>#REF!-J44</f>
        <v>#REF!</v>
      </c>
      <c r="P44" s="59" t="e">
        <f>#REF!-K44</f>
        <v>#REF!</v>
      </c>
      <c r="Q44" s="70" t="e">
        <f>#REF!-L44</f>
        <v>#REF!</v>
      </c>
      <c r="R44" s="60"/>
    </row>
    <row r="45" spans="1:18" ht="12.75" customHeight="1">
      <c r="A45" s="48">
        <v>42</v>
      </c>
      <c r="B45" s="130" t="s">
        <v>55</v>
      </c>
      <c r="C45" s="173">
        <v>10.9</v>
      </c>
      <c r="D45" s="173">
        <v>12.65</v>
      </c>
      <c r="E45" s="173">
        <v>15</v>
      </c>
      <c r="F45" s="180">
        <v>12.12</v>
      </c>
      <c r="G45" s="174">
        <v>12.28</v>
      </c>
      <c r="H45" s="58">
        <v>10.9</v>
      </c>
      <c r="I45" s="59">
        <v>12.65</v>
      </c>
      <c r="J45" s="59">
        <v>15</v>
      </c>
      <c r="K45" s="59">
        <v>12.12</v>
      </c>
      <c r="L45" s="60">
        <v>12.28</v>
      </c>
      <c r="M45" s="59" t="e">
        <f>#REF!-H45</f>
        <v>#REF!</v>
      </c>
      <c r="N45" s="59" t="e">
        <f>#REF!-I45</f>
        <v>#REF!</v>
      </c>
      <c r="O45" s="59" t="e">
        <f>#REF!-J45</f>
        <v>#REF!</v>
      </c>
      <c r="P45" s="59" t="e">
        <f>#REF!-K45</f>
        <v>#REF!</v>
      </c>
      <c r="Q45" s="70" t="e">
        <f>#REF!-L45</f>
        <v>#REF!</v>
      </c>
      <c r="R45" s="60"/>
    </row>
    <row r="46" spans="1:18" ht="12.75" customHeight="1">
      <c r="A46" s="48">
        <v>43</v>
      </c>
      <c r="B46" s="130" t="s">
        <v>56</v>
      </c>
      <c r="C46" s="173">
        <v>10.18</v>
      </c>
      <c r="D46" s="173">
        <v>10.18</v>
      </c>
      <c r="E46" s="173">
        <v>10.18</v>
      </c>
      <c r="F46" s="180">
        <v>10.18</v>
      </c>
      <c r="G46" s="174">
        <v>10.18</v>
      </c>
      <c r="H46" s="58">
        <v>10.53</v>
      </c>
      <c r="I46" s="59">
        <v>10.53</v>
      </c>
      <c r="J46" s="59">
        <v>10.53</v>
      </c>
      <c r="K46" s="59">
        <v>0</v>
      </c>
      <c r="L46" s="60">
        <v>10.53</v>
      </c>
      <c r="M46" s="59" t="e">
        <f>#REF!-H46</f>
        <v>#REF!</v>
      </c>
      <c r="N46" s="59" t="e">
        <f>#REF!-I46</f>
        <v>#REF!</v>
      </c>
      <c r="O46" s="59" t="e">
        <f>#REF!-J46</f>
        <v>#REF!</v>
      </c>
      <c r="P46" s="59" t="e">
        <f>#REF!-K46</f>
        <v>#REF!</v>
      </c>
      <c r="Q46" s="70" t="e">
        <f>#REF!-L46</f>
        <v>#REF!</v>
      </c>
      <c r="R46" s="60"/>
    </row>
    <row r="47" spans="1:18" ht="12.75" customHeight="1">
      <c r="A47" s="48">
        <v>44</v>
      </c>
      <c r="B47" s="130" t="s">
        <v>57</v>
      </c>
      <c r="C47" s="173">
        <v>11.88</v>
      </c>
      <c r="D47" s="173">
        <v>12.43</v>
      </c>
      <c r="E47" s="173">
        <v>15.18</v>
      </c>
      <c r="F47" s="180">
        <v>12.38</v>
      </c>
      <c r="G47" s="174">
        <v>13.03</v>
      </c>
      <c r="H47" s="58">
        <v>9.76</v>
      </c>
      <c r="I47" s="59">
        <v>10.31</v>
      </c>
      <c r="J47" s="59">
        <v>13.06</v>
      </c>
      <c r="K47" s="59">
        <v>10.26</v>
      </c>
      <c r="L47" s="60">
        <v>10.91</v>
      </c>
      <c r="M47" s="59" t="e">
        <f>#REF!-H47</f>
        <v>#REF!</v>
      </c>
      <c r="N47" s="59" t="e">
        <f>#REF!-I47</f>
        <v>#REF!</v>
      </c>
      <c r="O47" s="59" t="e">
        <f>#REF!-J47</f>
        <v>#REF!</v>
      </c>
      <c r="P47" s="59" t="e">
        <f>#REF!-K47</f>
        <v>#REF!</v>
      </c>
      <c r="Q47" s="70" t="e">
        <f>#REF!-L47</f>
        <v>#REF!</v>
      </c>
      <c r="R47" s="60"/>
    </row>
    <row r="48" spans="1:18" ht="12.75" customHeight="1">
      <c r="A48" s="48">
        <v>45</v>
      </c>
      <c r="B48" s="130" t="s">
        <v>58</v>
      </c>
      <c r="C48" s="173">
        <v>8.77</v>
      </c>
      <c r="D48" s="173">
        <v>9.27</v>
      </c>
      <c r="E48" s="173">
        <v>10.77</v>
      </c>
      <c r="F48" s="180">
        <v>9.77</v>
      </c>
      <c r="G48" s="174">
        <v>10.52</v>
      </c>
      <c r="H48" s="58">
        <v>8.77</v>
      </c>
      <c r="I48" s="59">
        <v>8.77</v>
      </c>
      <c r="J48" s="59">
        <v>8.77</v>
      </c>
      <c r="K48" s="59">
        <v>10.47</v>
      </c>
      <c r="L48" s="60">
        <v>10.01</v>
      </c>
      <c r="M48" s="59" t="e">
        <f>#REF!-H48</f>
        <v>#REF!</v>
      </c>
      <c r="N48" s="59" t="e">
        <f>#REF!-I48</f>
        <v>#REF!</v>
      </c>
      <c r="O48" s="59" t="e">
        <f>#REF!-J48</f>
        <v>#REF!</v>
      </c>
      <c r="P48" s="59" t="e">
        <f>#REF!-K48</f>
        <v>#REF!</v>
      </c>
      <c r="Q48" s="70" t="e">
        <f>#REF!-L48</f>
        <v>#REF!</v>
      </c>
      <c r="R48" s="60"/>
    </row>
    <row r="49" spans="1:18" ht="12.75" customHeight="1">
      <c r="A49" s="48">
        <v>46</v>
      </c>
      <c r="B49" s="130" t="s">
        <v>59</v>
      </c>
      <c r="C49" s="173">
        <v>10.89</v>
      </c>
      <c r="D49" s="173">
        <v>10.45</v>
      </c>
      <c r="E49" s="173">
        <v>10.45</v>
      </c>
      <c r="F49" s="180">
        <v>10.89</v>
      </c>
      <c r="G49" s="174">
        <v>10.01</v>
      </c>
      <c r="H49" s="58">
        <v>11.51</v>
      </c>
      <c r="I49" s="59">
        <v>11.07</v>
      </c>
      <c r="J49" s="59">
        <v>11.07</v>
      </c>
      <c r="K49" s="59">
        <v>11.51</v>
      </c>
      <c r="L49" s="60">
        <v>10.63</v>
      </c>
      <c r="M49" s="59" t="e">
        <f>#REF!-H49</f>
        <v>#REF!</v>
      </c>
      <c r="N49" s="59" t="e">
        <f>#REF!-I49</f>
        <v>#REF!</v>
      </c>
      <c r="O49" s="59" t="e">
        <f>#REF!-J49</f>
        <v>#REF!</v>
      </c>
      <c r="P49" s="59" t="e">
        <f>#REF!-K49</f>
        <v>#REF!</v>
      </c>
      <c r="Q49" s="70" t="e">
        <f>#REF!-L49</f>
        <v>#REF!</v>
      </c>
      <c r="R49" s="60"/>
    </row>
    <row r="50" spans="1:18" ht="12.75" customHeight="1">
      <c r="A50" s="48">
        <v>47</v>
      </c>
      <c r="B50" s="130" t="s">
        <v>60</v>
      </c>
      <c r="C50" s="173">
        <v>8.4499999999999993</v>
      </c>
      <c r="D50" s="173">
        <v>8.6199999999999992</v>
      </c>
      <c r="E50" s="173">
        <v>14.05</v>
      </c>
      <c r="F50" s="180">
        <v>9.93</v>
      </c>
      <c r="G50" s="174">
        <v>11.38</v>
      </c>
      <c r="H50" s="58">
        <v>8.69</v>
      </c>
      <c r="I50" s="59">
        <v>9.17</v>
      </c>
      <c r="J50" s="59">
        <v>13.87</v>
      </c>
      <c r="K50" s="59">
        <v>9.86</v>
      </c>
      <c r="L50" s="60">
        <v>11.71</v>
      </c>
      <c r="M50" s="59" t="e">
        <f>#REF!-H50</f>
        <v>#REF!</v>
      </c>
      <c r="N50" s="59" t="e">
        <f>#REF!-I50</f>
        <v>#REF!</v>
      </c>
      <c r="O50" s="59" t="e">
        <f>#REF!-J50</f>
        <v>#REF!</v>
      </c>
      <c r="P50" s="59" t="e">
        <f>#REF!-K50</f>
        <v>#REF!</v>
      </c>
      <c r="Q50" s="70" t="e">
        <f>#REF!-L50</f>
        <v>#REF!</v>
      </c>
      <c r="R50" s="60"/>
    </row>
    <row r="51" spans="1:18" ht="12.75" customHeight="1">
      <c r="A51" s="48">
        <v>48</v>
      </c>
      <c r="B51" s="130" t="s">
        <v>61</v>
      </c>
      <c r="C51" s="173">
        <v>8.7100000000000009</v>
      </c>
      <c r="D51" s="173">
        <v>8.7899999999999991</v>
      </c>
      <c r="E51" s="173">
        <v>8.6</v>
      </c>
      <c r="F51" s="180">
        <v>8.5399999999999991</v>
      </c>
      <c r="G51" s="174">
        <v>10.95</v>
      </c>
      <c r="H51" s="58">
        <v>3.7</v>
      </c>
      <c r="I51" s="59">
        <v>4.0999999999999996</v>
      </c>
      <c r="J51" s="59">
        <v>3.54</v>
      </c>
      <c r="K51" s="59">
        <v>3.32</v>
      </c>
      <c r="L51" s="60">
        <v>11.18</v>
      </c>
      <c r="M51" s="59" t="e">
        <f>#REF!-H51</f>
        <v>#REF!</v>
      </c>
      <c r="N51" s="59" t="e">
        <f>#REF!-I51</f>
        <v>#REF!</v>
      </c>
      <c r="O51" s="59" t="e">
        <f>#REF!-J51</f>
        <v>#REF!</v>
      </c>
      <c r="P51" s="59" t="e">
        <f>#REF!-K51</f>
        <v>#REF!</v>
      </c>
      <c r="Q51" s="70" t="e">
        <f>#REF!-L51</f>
        <v>#REF!</v>
      </c>
      <c r="R51" s="60"/>
    </row>
    <row r="52" spans="1:18" ht="12.75" customHeight="1">
      <c r="A52" s="48">
        <v>49</v>
      </c>
      <c r="B52" s="130" t="s">
        <v>62</v>
      </c>
      <c r="C52" s="173">
        <v>10.039999999999999</v>
      </c>
      <c r="D52" s="173">
        <v>10.34</v>
      </c>
      <c r="E52" s="173">
        <v>10.029999999999999</v>
      </c>
      <c r="F52" s="180">
        <v>10.039999999999999</v>
      </c>
      <c r="G52" s="174">
        <v>10.34</v>
      </c>
      <c r="H52" s="58">
        <v>10.49</v>
      </c>
      <c r="I52" s="59">
        <v>10.79</v>
      </c>
      <c r="J52" s="59">
        <v>10.79</v>
      </c>
      <c r="K52" s="59">
        <v>10.49</v>
      </c>
      <c r="L52" s="60">
        <v>10.79</v>
      </c>
      <c r="M52" s="59" t="e">
        <f>#REF!-H52</f>
        <v>#REF!</v>
      </c>
      <c r="N52" s="59" t="e">
        <f>#REF!-I52</f>
        <v>#REF!</v>
      </c>
      <c r="O52" s="59" t="e">
        <f>#REF!-J52</f>
        <v>#REF!</v>
      </c>
      <c r="P52" s="59" t="e">
        <f>#REF!-K52</f>
        <v>#REF!</v>
      </c>
      <c r="Q52" s="70" t="e">
        <f>#REF!-L52</f>
        <v>#REF!</v>
      </c>
      <c r="R52" s="60"/>
    </row>
    <row r="53" spans="1:18" ht="12.75" customHeight="1">
      <c r="A53" s="48">
        <v>50</v>
      </c>
      <c r="B53" s="130" t="s">
        <v>64</v>
      </c>
      <c r="C53" s="173">
        <v>8.89</v>
      </c>
      <c r="D53" s="173">
        <v>10.119999999999999</v>
      </c>
      <c r="E53" s="173">
        <v>9.7799999999999994</v>
      </c>
      <c r="F53" s="180">
        <v>9.19</v>
      </c>
      <c r="G53" s="174">
        <v>11.52</v>
      </c>
      <c r="H53" s="58">
        <v>9.35</v>
      </c>
      <c r="I53" s="59">
        <v>10.57</v>
      </c>
      <c r="J53" s="59">
        <v>10.34</v>
      </c>
      <c r="K53" s="59">
        <v>10.050000000000001</v>
      </c>
      <c r="L53" s="60">
        <v>12.3</v>
      </c>
      <c r="M53" s="59" t="e">
        <f>#REF!-H53</f>
        <v>#REF!</v>
      </c>
      <c r="N53" s="59" t="e">
        <f>#REF!-I53</f>
        <v>#REF!</v>
      </c>
      <c r="O53" s="59" t="e">
        <f>#REF!-J53</f>
        <v>#REF!</v>
      </c>
      <c r="P53" s="59" t="e">
        <f>#REF!-K53</f>
        <v>#REF!</v>
      </c>
      <c r="Q53" s="70" t="e">
        <f>#REF!-L53</f>
        <v>#REF!</v>
      </c>
      <c r="R53" s="60"/>
    </row>
    <row r="54" spans="1:18" ht="12.75" customHeight="1">
      <c r="A54" s="48">
        <v>51</v>
      </c>
      <c r="B54" s="130" t="s">
        <v>65</v>
      </c>
      <c r="C54" s="173">
        <v>10.88</v>
      </c>
      <c r="D54" s="173">
        <v>11.54</v>
      </c>
      <c r="E54" s="173">
        <v>10.71</v>
      </c>
      <c r="F54" s="180">
        <v>10.71</v>
      </c>
      <c r="G54" s="174">
        <v>13.74</v>
      </c>
      <c r="H54" s="58">
        <v>10.19</v>
      </c>
      <c r="I54" s="59">
        <v>10.98</v>
      </c>
      <c r="J54" s="59">
        <v>10.1</v>
      </c>
      <c r="K54" s="59">
        <v>10.050000000000001</v>
      </c>
      <c r="L54" s="60">
        <v>13.27</v>
      </c>
      <c r="M54" s="59" t="e">
        <f>#REF!-H54</f>
        <v>#REF!</v>
      </c>
      <c r="N54" s="59" t="e">
        <f>#REF!-I54</f>
        <v>#REF!</v>
      </c>
      <c r="O54" s="59" t="e">
        <f>#REF!-J54</f>
        <v>#REF!</v>
      </c>
      <c r="P54" s="59" t="e">
        <f>#REF!-K54</f>
        <v>#REF!</v>
      </c>
      <c r="Q54" s="70" t="e">
        <f>#REF!-L54</f>
        <v>#REF!</v>
      </c>
      <c r="R54" s="60"/>
    </row>
    <row r="55" spans="1:18" ht="12.75" customHeight="1">
      <c r="A55" s="48">
        <v>52</v>
      </c>
      <c r="B55" s="130" t="s">
        <v>66</v>
      </c>
      <c r="C55" s="173">
        <v>5.16</v>
      </c>
      <c r="D55" s="173">
        <v>5.16</v>
      </c>
      <c r="E55" s="173">
        <v>5.16</v>
      </c>
      <c r="F55" s="180">
        <v>8.5</v>
      </c>
      <c r="G55" s="174">
        <v>8.5</v>
      </c>
      <c r="H55" s="58">
        <v>4.96</v>
      </c>
      <c r="I55" s="59">
        <v>4.96</v>
      </c>
      <c r="J55" s="59">
        <v>4.96</v>
      </c>
      <c r="K55" s="59">
        <v>9.7799999999999994</v>
      </c>
      <c r="L55" s="60">
        <v>9.7799999999999994</v>
      </c>
      <c r="M55" s="59" t="e">
        <f>#REF!-H55</f>
        <v>#REF!</v>
      </c>
      <c r="N55" s="59" t="e">
        <f>#REF!-I55</f>
        <v>#REF!</v>
      </c>
      <c r="O55" s="59" t="e">
        <f>#REF!-J55</f>
        <v>#REF!</v>
      </c>
      <c r="P55" s="59" t="e">
        <f>#REF!-K55</f>
        <v>#REF!</v>
      </c>
      <c r="Q55" s="70" t="e">
        <f>#REF!-L55</f>
        <v>#REF!</v>
      </c>
      <c r="R55" s="60"/>
    </row>
    <row r="56" spans="1:18" s="102" customFormat="1" ht="12.75" customHeight="1">
      <c r="A56" s="48">
        <v>53</v>
      </c>
      <c r="B56" s="130" t="s">
        <v>67</v>
      </c>
      <c r="C56" s="173">
        <v>11.58</v>
      </c>
      <c r="D56" s="173">
        <v>11.5</v>
      </c>
      <c r="E56" s="173">
        <v>14.26</v>
      </c>
      <c r="F56" s="180">
        <v>10.52</v>
      </c>
      <c r="G56" s="174">
        <v>11.54</v>
      </c>
      <c r="H56" s="58">
        <v>10.6</v>
      </c>
      <c r="I56" s="59">
        <v>10.38</v>
      </c>
      <c r="J56" s="59">
        <v>13.01</v>
      </c>
      <c r="K56" s="59">
        <v>9.4499999999999993</v>
      </c>
      <c r="L56" s="60">
        <v>10.050000000000001</v>
      </c>
      <c r="M56" s="59" t="e">
        <f>#REF!-H56</f>
        <v>#REF!</v>
      </c>
      <c r="N56" s="59" t="e">
        <f>#REF!-I56</f>
        <v>#REF!</v>
      </c>
      <c r="O56" s="59" t="e">
        <f>#REF!-J56</f>
        <v>#REF!</v>
      </c>
      <c r="P56" s="59" t="e">
        <f>#REF!-K56</f>
        <v>#REF!</v>
      </c>
      <c r="Q56" s="70" t="e">
        <f>#REF!-L56</f>
        <v>#REF!</v>
      </c>
      <c r="R56" s="60"/>
    </row>
    <row r="57" spans="1:18" ht="12.75" customHeight="1">
      <c r="A57" s="48">
        <v>54</v>
      </c>
      <c r="B57" s="130" t="s">
        <v>68</v>
      </c>
      <c r="C57" s="173">
        <v>8.4499999999999993</v>
      </c>
      <c r="D57" s="173">
        <v>8.4499999999999993</v>
      </c>
      <c r="E57" s="173">
        <v>8.4499999999999993</v>
      </c>
      <c r="F57" s="180">
        <v>8.4499999999999993</v>
      </c>
      <c r="G57" s="174">
        <v>8.4499999999999993</v>
      </c>
      <c r="H57" s="58">
        <v>7.35</v>
      </c>
      <c r="I57" s="59">
        <v>7.35</v>
      </c>
      <c r="J57" s="59">
        <v>7.35</v>
      </c>
      <c r="K57" s="59">
        <v>7.35</v>
      </c>
      <c r="L57" s="60">
        <v>7.35</v>
      </c>
      <c r="M57" s="59" t="e">
        <f>#REF!-H57</f>
        <v>#REF!</v>
      </c>
      <c r="N57" s="59" t="e">
        <f>#REF!-I57</f>
        <v>#REF!</v>
      </c>
      <c r="O57" s="59" t="e">
        <f>#REF!-J57</f>
        <v>#REF!</v>
      </c>
      <c r="P57" s="59" t="e">
        <f>#REF!-K57</f>
        <v>#REF!</v>
      </c>
      <c r="Q57" s="70" t="e">
        <f>#REF!-L57</f>
        <v>#REF!</v>
      </c>
      <c r="R57" s="60"/>
    </row>
    <row r="58" spans="1:18" ht="12.75" customHeight="1">
      <c r="A58" s="48">
        <v>55</v>
      </c>
      <c r="B58" s="130" t="s">
        <v>69</v>
      </c>
      <c r="C58" s="173">
        <v>8.34</v>
      </c>
      <c r="D58" s="173">
        <v>8.34</v>
      </c>
      <c r="E58" s="173">
        <v>8.34</v>
      </c>
      <c r="F58" s="180">
        <v>8.34</v>
      </c>
      <c r="G58" s="174">
        <v>8.34</v>
      </c>
      <c r="H58" s="58">
        <v>8.7100000000000009</v>
      </c>
      <c r="I58" s="59">
        <v>8.7100000000000009</v>
      </c>
      <c r="J58" s="59">
        <v>8.7100000000000009</v>
      </c>
      <c r="K58" s="59">
        <v>8.7100000000000009</v>
      </c>
      <c r="L58" s="60">
        <v>8.7100000000000009</v>
      </c>
      <c r="M58" s="59" t="e">
        <f>#REF!-H58</f>
        <v>#REF!</v>
      </c>
      <c r="N58" s="59" t="e">
        <f>#REF!-I58</f>
        <v>#REF!</v>
      </c>
      <c r="O58" s="59" t="e">
        <f>#REF!-J58</f>
        <v>#REF!</v>
      </c>
      <c r="P58" s="59" t="e">
        <f>#REF!-K58</f>
        <v>#REF!</v>
      </c>
      <c r="Q58" s="70" t="e">
        <f>#REF!-L58</f>
        <v>#REF!</v>
      </c>
      <c r="R58" s="60"/>
    </row>
    <row r="59" spans="1:18" ht="12.75" customHeight="1">
      <c r="A59" s="48">
        <v>56</v>
      </c>
      <c r="B59" s="130" t="s">
        <v>70</v>
      </c>
      <c r="C59" s="173">
        <v>8.94</v>
      </c>
      <c r="D59" s="173">
        <v>9.06</v>
      </c>
      <c r="E59" s="173">
        <v>8.9499999999999993</v>
      </c>
      <c r="F59" s="180">
        <v>9.02</v>
      </c>
      <c r="G59" s="174">
        <v>9.09</v>
      </c>
      <c r="H59" s="58">
        <v>9.0299999999999994</v>
      </c>
      <c r="I59" s="59">
        <v>9.17</v>
      </c>
      <c r="J59" s="59">
        <v>9.0299999999999994</v>
      </c>
      <c r="K59" s="59">
        <v>9.09</v>
      </c>
      <c r="L59" s="60">
        <v>9.17</v>
      </c>
      <c r="M59" s="59" t="e">
        <f>#REF!-H59</f>
        <v>#REF!</v>
      </c>
      <c r="N59" s="59" t="e">
        <f>#REF!-I59</f>
        <v>#REF!</v>
      </c>
      <c r="O59" s="59" t="e">
        <f>#REF!-J59</f>
        <v>#REF!</v>
      </c>
      <c r="P59" s="59" t="e">
        <f>#REF!-K59</f>
        <v>#REF!</v>
      </c>
      <c r="Q59" s="70" t="e">
        <f>#REF!-L59</f>
        <v>#REF!</v>
      </c>
      <c r="R59" s="60"/>
    </row>
    <row r="60" spans="1:18" ht="12.75" customHeight="1">
      <c r="A60" s="48">
        <v>57</v>
      </c>
      <c r="B60" s="130" t="s">
        <v>71</v>
      </c>
      <c r="C60" s="173">
        <v>8.81</v>
      </c>
      <c r="D60" s="173">
        <v>9.44</v>
      </c>
      <c r="E60" s="173">
        <v>11.29</v>
      </c>
      <c r="F60" s="180">
        <v>8.74</v>
      </c>
      <c r="G60" s="174">
        <v>10.75</v>
      </c>
      <c r="H60" s="58">
        <v>8.91</v>
      </c>
      <c r="I60" s="59">
        <v>9.57</v>
      </c>
      <c r="J60" s="59">
        <v>12.11</v>
      </c>
      <c r="K60" s="59">
        <v>8.76</v>
      </c>
      <c r="L60" s="60">
        <v>10.69</v>
      </c>
      <c r="M60" s="59" t="e">
        <f>#REF!-H60</f>
        <v>#REF!</v>
      </c>
      <c r="N60" s="59" t="e">
        <f>#REF!-I60</f>
        <v>#REF!</v>
      </c>
      <c r="O60" s="59" t="e">
        <f>#REF!-J60</f>
        <v>#REF!</v>
      </c>
      <c r="P60" s="59" t="e">
        <f>#REF!-K60</f>
        <v>#REF!</v>
      </c>
      <c r="Q60" s="70" t="e">
        <f>#REF!-L60</f>
        <v>#REF!</v>
      </c>
      <c r="R60" s="60"/>
    </row>
    <row r="61" spans="1:18" ht="12.75" customHeight="1">
      <c r="A61" s="48">
        <v>58</v>
      </c>
      <c r="B61" s="130" t="s">
        <v>73</v>
      </c>
      <c r="C61" s="173">
        <v>13.23</v>
      </c>
      <c r="D61" s="173">
        <v>13.23</v>
      </c>
      <c r="E61" s="173">
        <v>13.23</v>
      </c>
      <c r="F61" s="180">
        <v>13.23</v>
      </c>
      <c r="G61" s="174">
        <v>13.23</v>
      </c>
      <c r="H61" s="58">
        <v>13.58</v>
      </c>
      <c r="I61" s="59">
        <v>13.58</v>
      </c>
      <c r="J61" s="59">
        <v>13.58</v>
      </c>
      <c r="K61" s="59">
        <v>13.58</v>
      </c>
      <c r="L61" s="60">
        <v>13.58</v>
      </c>
      <c r="M61" s="59" t="e">
        <f>#REF!-H61</f>
        <v>#REF!</v>
      </c>
      <c r="N61" s="59" t="e">
        <f>#REF!-I61</f>
        <v>#REF!</v>
      </c>
      <c r="O61" s="59" t="e">
        <f>#REF!-J61</f>
        <v>#REF!</v>
      </c>
      <c r="P61" s="59" t="e">
        <f>#REF!-K61</f>
        <v>#REF!</v>
      </c>
      <c r="Q61" s="70" t="e">
        <f>#REF!-L61</f>
        <v>#REF!</v>
      </c>
      <c r="R61" s="60"/>
    </row>
    <row r="62" spans="1:18" ht="12.75" customHeight="1">
      <c r="A62" s="48">
        <v>59</v>
      </c>
      <c r="B62" s="130" t="s">
        <v>74</v>
      </c>
      <c r="C62" s="173">
        <v>10.71</v>
      </c>
      <c r="D62" s="173">
        <v>11.01</v>
      </c>
      <c r="E62" s="173">
        <v>11.01</v>
      </c>
      <c r="F62" s="180">
        <v>10.86</v>
      </c>
      <c r="G62" s="174">
        <v>10.91</v>
      </c>
      <c r="H62" s="58">
        <v>10.9</v>
      </c>
      <c r="I62" s="59">
        <v>11.2</v>
      </c>
      <c r="J62" s="59">
        <v>11.2</v>
      </c>
      <c r="K62" s="59">
        <v>11.05</v>
      </c>
      <c r="L62" s="60">
        <v>11.1</v>
      </c>
      <c r="M62" s="59" t="e">
        <f>#REF!-H62</f>
        <v>#REF!</v>
      </c>
      <c r="N62" s="59" t="e">
        <f>#REF!-I62</f>
        <v>#REF!</v>
      </c>
      <c r="O62" s="59" t="e">
        <f>#REF!-J62</f>
        <v>#REF!</v>
      </c>
      <c r="P62" s="59" t="e">
        <f>#REF!-K62</f>
        <v>#REF!</v>
      </c>
      <c r="Q62" s="70" t="e">
        <f>#REF!-L62</f>
        <v>#REF!</v>
      </c>
      <c r="R62" s="60"/>
    </row>
    <row r="63" spans="1:18" ht="12.75" customHeight="1">
      <c r="A63" s="48">
        <v>60</v>
      </c>
      <c r="B63" s="130" t="s">
        <v>75</v>
      </c>
      <c r="C63" s="173">
        <v>7.65</v>
      </c>
      <c r="D63" s="173">
        <v>7.65</v>
      </c>
      <c r="E63" s="173">
        <v>8.6999999999999993</v>
      </c>
      <c r="F63" s="180">
        <v>7.65</v>
      </c>
      <c r="G63" s="174">
        <v>7.72</v>
      </c>
      <c r="H63" s="58">
        <v>8.4</v>
      </c>
      <c r="I63" s="59">
        <v>8.4</v>
      </c>
      <c r="J63" s="59">
        <v>9.4499999999999993</v>
      </c>
      <c r="K63" s="59">
        <v>8.4</v>
      </c>
      <c r="L63" s="60">
        <v>8.4700000000000006</v>
      </c>
      <c r="M63" s="59" t="e">
        <f>#REF!-H63</f>
        <v>#REF!</v>
      </c>
      <c r="N63" s="59" t="e">
        <f>#REF!-I63</f>
        <v>#REF!</v>
      </c>
      <c r="O63" s="59" t="e">
        <f>#REF!-J63</f>
        <v>#REF!</v>
      </c>
      <c r="P63" s="59" t="e">
        <f>#REF!-K63</f>
        <v>#REF!</v>
      </c>
      <c r="Q63" s="70" t="e">
        <f>#REF!-L63</f>
        <v>#REF!</v>
      </c>
      <c r="R63" s="60"/>
    </row>
    <row r="64" spans="1:18" ht="12.75" customHeight="1">
      <c r="A64" s="48">
        <v>61</v>
      </c>
      <c r="B64" s="130" t="s">
        <v>76</v>
      </c>
      <c r="C64" s="173">
        <v>10.5</v>
      </c>
      <c r="D64" s="173">
        <v>11.5</v>
      </c>
      <c r="E64" s="173">
        <v>16</v>
      </c>
      <c r="F64" s="180" t="s">
        <v>120</v>
      </c>
      <c r="G64" s="174">
        <v>10.5</v>
      </c>
      <c r="H64" s="58">
        <v>10.5</v>
      </c>
      <c r="I64" s="59">
        <v>11.5</v>
      </c>
      <c r="J64" s="59">
        <v>16</v>
      </c>
      <c r="K64" s="59">
        <v>0</v>
      </c>
      <c r="L64" s="60">
        <v>10.5</v>
      </c>
      <c r="M64" s="59" t="e">
        <f>#REF!-H64</f>
        <v>#REF!</v>
      </c>
      <c r="N64" s="59" t="e">
        <f>#REF!-I64</f>
        <v>#REF!</v>
      </c>
      <c r="O64" s="59" t="e">
        <f>#REF!-J64</f>
        <v>#REF!</v>
      </c>
      <c r="P64" s="59" t="e">
        <f>#REF!-K64</f>
        <v>#REF!</v>
      </c>
      <c r="Q64" s="70" t="e">
        <f>#REF!-L64</f>
        <v>#REF!</v>
      </c>
      <c r="R64" s="75"/>
    </row>
    <row r="65" spans="1:18" ht="12.75" customHeight="1">
      <c r="A65" s="48">
        <v>62</v>
      </c>
      <c r="B65" s="130" t="s">
        <v>77</v>
      </c>
      <c r="C65" s="173">
        <v>9.65</v>
      </c>
      <c r="D65" s="173">
        <v>9.7200000000000006</v>
      </c>
      <c r="E65" s="173">
        <v>0</v>
      </c>
      <c r="F65" s="180">
        <v>10.15</v>
      </c>
      <c r="G65" s="174">
        <v>10.15</v>
      </c>
      <c r="H65" s="58">
        <v>0</v>
      </c>
      <c r="I65" s="59">
        <v>10.09</v>
      </c>
      <c r="J65" s="59">
        <v>0</v>
      </c>
      <c r="K65" s="59">
        <v>10.09</v>
      </c>
      <c r="L65" s="60">
        <v>10.09</v>
      </c>
      <c r="M65" s="59" t="e">
        <f>#REF!-H65</f>
        <v>#REF!</v>
      </c>
      <c r="N65" s="59" t="e">
        <f>#REF!-I65</f>
        <v>#REF!</v>
      </c>
      <c r="O65" s="59" t="e">
        <f>#REF!-J65</f>
        <v>#REF!</v>
      </c>
      <c r="P65" s="59" t="e">
        <f>#REF!-K65</f>
        <v>#REF!</v>
      </c>
      <c r="Q65" s="70" t="e">
        <f>#REF!-L65</f>
        <v>#REF!</v>
      </c>
      <c r="R65" s="60"/>
    </row>
    <row r="66" spans="1:18" ht="12.75" customHeight="1">
      <c r="A66" s="48">
        <v>63</v>
      </c>
      <c r="B66" s="130" t="s">
        <v>78</v>
      </c>
      <c r="C66" s="173">
        <v>11</v>
      </c>
      <c r="D66" s="173">
        <v>13</v>
      </c>
      <c r="E66" s="173">
        <v>15</v>
      </c>
      <c r="F66" s="180">
        <v>12</v>
      </c>
      <c r="G66" s="174">
        <v>13.5</v>
      </c>
      <c r="H66" s="58">
        <v>11</v>
      </c>
      <c r="I66" s="59">
        <v>13</v>
      </c>
      <c r="J66" s="59">
        <v>15</v>
      </c>
      <c r="K66" s="59">
        <v>12</v>
      </c>
      <c r="L66" s="60">
        <v>13.5</v>
      </c>
      <c r="M66" s="59" t="e">
        <f>#REF!-H66</f>
        <v>#REF!</v>
      </c>
      <c r="N66" s="59" t="e">
        <f>#REF!-I66</f>
        <v>#REF!</v>
      </c>
      <c r="O66" s="59" t="e">
        <f>#REF!-J66</f>
        <v>#REF!</v>
      </c>
      <c r="P66" s="59" t="e">
        <f>#REF!-K66</f>
        <v>#REF!</v>
      </c>
      <c r="Q66" s="70" t="e">
        <f>#REF!-L66</f>
        <v>#REF!</v>
      </c>
      <c r="R66" s="60"/>
    </row>
    <row r="67" spans="1:18" ht="12.75" customHeight="1">
      <c r="A67" s="48">
        <v>64</v>
      </c>
      <c r="B67" s="130" t="s">
        <v>79</v>
      </c>
      <c r="C67" s="173">
        <v>9.1</v>
      </c>
      <c r="D67" s="173">
        <v>9.42</v>
      </c>
      <c r="E67" s="173">
        <v>0</v>
      </c>
      <c r="F67" s="180">
        <v>9.42</v>
      </c>
      <c r="G67" s="174">
        <v>0</v>
      </c>
      <c r="H67" s="58">
        <v>10.75</v>
      </c>
      <c r="I67" s="59">
        <v>11.25</v>
      </c>
      <c r="J67" s="59">
        <v>0</v>
      </c>
      <c r="K67" s="59">
        <v>9.25</v>
      </c>
      <c r="L67" s="60">
        <v>0</v>
      </c>
      <c r="M67" s="59" t="e">
        <f>#REF!-H67</f>
        <v>#REF!</v>
      </c>
      <c r="N67" s="59" t="e">
        <f>#REF!-I67</f>
        <v>#REF!</v>
      </c>
      <c r="O67" s="59" t="e">
        <f>#REF!-J67</f>
        <v>#REF!</v>
      </c>
      <c r="P67" s="59" t="e">
        <f>#REF!-K67</f>
        <v>#REF!</v>
      </c>
      <c r="Q67" s="70" t="e">
        <f>#REF!-L67</f>
        <v>#REF!</v>
      </c>
      <c r="R67" s="60"/>
    </row>
    <row r="68" spans="1:18" ht="12.75" customHeight="1">
      <c r="A68" s="48">
        <v>65</v>
      </c>
      <c r="B68" s="130" t="s">
        <v>80</v>
      </c>
      <c r="C68" s="173">
        <v>10.28</v>
      </c>
      <c r="D68" s="173">
        <v>11.29</v>
      </c>
      <c r="E68" s="173">
        <v>0</v>
      </c>
      <c r="F68" s="180">
        <v>11.29</v>
      </c>
      <c r="G68" s="174">
        <v>11.29</v>
      </c>
      <c r="H68" s="58">
        <v>11.5</v>
      </c>
      <c r="I68" s="59">
        <v>11.5</v>
      </c>
      <c r="J68" s="59">
        <v>0</v>
      </c>
      <c r="K68" s="59">
        <v>10.75</v>
      </c>
      <c r="L68" s="60">
        <v>11.5</v>
      </c>
      <c r="M68" s="59" t="e">
        <f>#REF!-H68</f>
        <v>#REF!</v>
      </c>
      <c r="N68" s="59" t="e">
        <f>#REF!-I68</f>
        <v>#REF!</v>
      </c>
      <c r="O68" s="59" t="e">
        <f>#REF!-J68</f>
        <v>#REF!</v>
      </c>
      <c r="P68" s="59" t="e">
        <f>#REF!-K68</f>
        <v>#REF!</v>
      </c>
      <c r="Q68" s="70" t="e">
        <f>#REF!-L68</f>
        <v>#REF!</v>
      </c>
      <c r="R68" s="60"/>
    </row>
    <row r="69" spans="1:18" ht="12.75" customHeight="1">
      <c r="A69" s="48">
        <v>66</v>
      </c>
      <c r="B69" s="130" t="s">
        <v>81</v>
      </c>
      <c r="C69" s="173">
        <v>11</v>
      </c>
      <c r="D69" s="173">
        <v>11.25</v>
      </c>
      <c r="E69" s="173">
        <v>0</v>
      </c>
      <c r="F69" s="180">
        <v>10.75</v>
      </c>
      <c r="G69" s="174">
        <v>11.5</v>
      </c>
      <c r="H69" s="58">
        <v>9</v>
      </c>
      <c r="I69" s="59">
        <v>15</v>
      </c>
      <c r="J69" s="59">
        <v>0</v>
      </c>
      <c r="K69" s="59">
        <v>11.25</v>
      </c>
      <c r="L69" s="60">
        <v>12.25</v>
      </c>
      <c r="M69" s="59" t="e">
        <f>#REF!-H69</f>
        <v>#REF!</v>
      </c>
      <c r="N69" s="59" t="e">
        <f>#REF!-I69</f>
        <v>#REF!</v>
      </c>
      <c r="O69" s="59" t="e">
        <f>#REF!-J69</f>
        <v>#REF!</v>
      </c>
      <c r="P69" s="59" t="e">
        <f>#REF!-K69</f>
        <v>#REF!</v>
      </c>
      <c r="Q69" s="70" t="e">
        <f>#REF!-L69</f>
        <v>#REF!</v>
      </c>
      <c r="R69" s="60"/>
    </row>
    <row r="70" spans="1:18" ht="12.75" customHeight="1">
      <c r="A70" s="48">
        <v>67</v>
      </c>
      <c r="B70" s="130" t="s">
        <v>82</v>
      </c>
      <c r="C70" s="173">
        <v>8</v>
      </c>
      <c r="D70" s="173">
        <v>13</v>
      </c>
      <c r="E70" s="173">
        <v>0</v>
      </c>
      <c r="F70" s="180">
        <v>10.75</v>
      </c>
      <c r="G70" s="174">
        <v>11.75</v>
      </c>
      <c r="H70" s="58">
        <v>7.9</v>
      </c>
      <c r="I70" s="59">
        <v>12.04</v>
      </c>
      <c r="J70" s="59">
        <v>16.579999999999998</v>
      </c>
      <c r="K70" s="59">
        <v>0</v>
      </c>
      <c r="L70" s="60">
        <v>14.04</v>
      </c>
      <c r="M70" s="59" t="e">
        <f>#REF!-H70</f>
        <v>#REF!</v>
      </c>
      <c r="N70" s="59" t="e">
        <f>#REF!-I70</f>
        <v>#REF!</v>
      </c>
      <c r="O70" s="59" t="e">
        <f>#REF!-J70</f>
        <v>#REF!</v>
      </c>
      <c r="P70" s="59" t="e">
        <f>#REF!-K70</f>
        <v>#REF!</v>
      </c>
      <c r="Q70" s="70" t="e">
        <f>#REF!-L70</f>
        <v>#REF!</v>
      </c>
      <c r="R70" s="60"/>
    </row>
    <row r="71" spans="1:18" ht="12.75" customHeight="1">
      <c r="A71" s="48">
        <v>68</v>
      </c>
      <c r="B71" s="130" t="s">
        <v>131</v>
      </c>
      <c r="C71" s="173">
        <v>7.09</v>
      </c>
      <c r="D71" s="173">
        <v>11.28</v>
      </c>
      <c r="E71" s="173">
        <v>16.010000000000002</v>
      </c>
      <c r="F71" s="180">
        <v>0</v>
      </c>
      <c r="G71" s="174">
        <v>13.21</v>
      </c>
      <c r="H71" s="58">
        <v>11.5</v>
      </c>
      <c r="I71" s="59">
        <v>11.5</v>
      </c>
      <c r="J71" s="59">
        <v>0</v>
      </c>
      <c r="K71" s="59">
        <v>11.5</v>
      </c>
      <c r="L71" s="60">
        <v>12.25</v>
      </c>
      <c r="M71" s="59" t="e">
        <f>#REF!-H71</f>
        <v>#REF!</v>
      </c>
      <c r="N71" s="59" t="e">
        <f>#REF!-I71</f>
        <v>#REF!</v>
      </c>
      <c r="O71" s="59" t="e">
        <f>#REF!-J71</f>
        <v>#REF!</v>
      </c>
      <c r="P71" s="59" t="e">
        <f>#REF!-K71</f>
        <v>#REF!</v>
      </c>
      <c r="Q71" s="70" t="e">
        <f>#REF!-L71</f>
        <v>#REF!</v>
      </c>
      <c r="R71" s="60"/>
    </row>
    <row r="72" spans="1:18" ht="12.75" customHeight="1">
      <c r="A72" s="48">
        <v>69</v>
      </c>
      <c r="B72" s="130" t="s">
        <v>84</v>
      </c>
      <c r="C72" s="173">
        <v>11.5</v>
      </c>
      <c r="D72" s="173">
        <v>11.5</v>
      </c>
      <c r="E72" s="173">
        <v>0</v>
      </c>
      <c r="F72" s="180">
        <v>11.5</v>
      </c>
      <c r="G72" s="174">
        <v>12.25</v>
      </c>
      <c r="H72" s="98"/>
      <c r="I72" s="98"/>
      <c r="J72" s="99"/>
      <c r="K72" s="97">
        <v>9.3699999999999992</v>
      </c>
      <c r="L72" s="60">
        <v>0.09</v>
      </c>
      <c r="M72" s="59" t="e">
        <f>#REF!-H72</f>
        <v>#REF!</v>
      </c>
      <c r="N72" s="59" t="e">
        <f>#REF!-I72</f>
        <v>#REF!</v>
      </c>
      <c r="O72" s="59" t="e">
        <f>#REF!-J72</f>
        <v>#REF!</v>
      </c>
      <c r="P72" s="59" t="e">
        <f>#REF!-K72</f>
        <v>#REF!</v>
      </c>
      <c r="Q72" s="70" t="e">
        <f>#REF!-L72</f>
        <v>#REF!</v>
      </c>
      <c r="R72" s="60"/>
    </row>
    <row r="73" spans="1:18" ht="12.75" customHeight="1">
      <c r="A73" s="48">
        <v>70</v>
      </c>
      <c r="B73" s="130" t="s">
        <v>85</v>
      </c>
      <c r="C73" s="173">
        <v>8.25</v>
      </c>
      <c r="D73" s="173">
        <v>9.25</v>
      </c>
      <c r="E73" s="173">
        <v>13</v>
      </c>
      <c r="F73" s="180">
        <v>9.31</v>
      </c>
      <c r="G73" s="174">
        <v>9.3699999999999992</v>
      </c>
      <c r="H73" s="58">
        <v>0</v>
      </c>
      <c r="I73" s="59">
        <v>11.04</v>
      </c>
      <c r="J73" s="59">
        <v>0</v>
      </c>
      <c r="K73" s="59">
        <v>9.23</v>
      </c>
      <c r="L73" s="60">
        <v>10.32</v>
      </c>
      <c r="M73" s="59" t="e">
        <f>#REF!-H73</f>
        <v>#REF!</v>
      </c>
      <c r="N73" s="59" t="e">
        <f>#REF!-I73</f>
        <v>#REF!</v>
      </c>
      <c r="O73" s="59" t="e">
        <f>#REF!-J73</f>
        <v>#REF!</v>
      </c>
      <c r="P73" s="59" t="e">
        <f>#REF!-K73</f>
        <v>#REF!</v>
      </c>
      <c r="Q73" s="70" t="e">
        <f>#REF!-L73</f>
        <v>#REF!</v>
      </c>
      <c r="R73" s="60"/>
    </row>
    <row r="74" spans="1:18" ht="12.75" customHeight="1">
      <c r="A74" s="48">
        <v>71</v>
      </c>
      <c r="B74" s="130" t="s">
        <v>86</v>
      </c>
      <c r="C74" s="173">
        <v>0</v>
      </c>
      <c r="D74" s="173">
        <v>12.18</v>
      </c>
      <c r="E74" s="173">
        <v>0</v>
      </c>
      <c r="F74" s="180">
        <v>8.9499999999999993</v>
      </c>
      <c r="G74" s="174">
        <v>10.16</v>
      </c>
      <c r="H74" s="58">
        <v>11.05</v>
      </c>
      <c r="I74" s="59">
        <v>11.05</v>
      </c>
      <c r="J74" s="59">
        <v>0</v>
      </c>
      <c r="K74" s="59">
        <v>10.8</v>
      </c>
      <c r="L74" s="60">
        <v>10.8</v>
      </c>
      <c r="M74" s="59" t="e">
        <f>#REF!-H74</f>
        <v>#REF!</v>
      </c>
      <c r="N74" s="59" t="e">
        <f>#REF!-I74</f>
        <v>#REF!</v>
      </c>
      <c r="O74" s="59" t="e">
        <f>#REF!-J74</f>
        <v>#REF!</v>
      </c>
      <c r="P74" s="59" t="e">
        <f>#REF!-K74</f>
        <v>#REF!</v>
      </c>
      <c r="Q74" s="70" t="e">
        <f>#REF!-L74</f>
        <v>#REF!</v>
      </c>
      <c r="R74" s="60"/>
    </row>
    <row r="75" spans="1:18" ht="12.75" customHeight="1">
      <c r="A75" s="48">
        <v>72</v>
      </c>
      <c r="B75" s="130" t="s">
        <v>88</v>
      </c>
      <c r="C75" s="173">
        <v>10.6</v>
      </c>
      <c r="D75" s="173">
        <v>10.6</v>
      </c>
      <c r="E75" s="173">
        <v>0</v>
      </c>
      <c r="F75" s="180">
        <v>10.35</v>
      </c>
      <c r="G75" s="174">
        <v>10.35</v>
      </c>
      <c r="H75" s="58">
        <v>8.5</v>
      </c>
      <c r="I75" s="59">
        <v>9</v>
      </c>
      <c r="J75" s="59">
        <v>9.75</v>
      </c>
      <c r="K75" s="59">
        <v>8.75</v>
      </c>
      <c r="L75" s="60">
        <v>10.5</v>
      </c>
      <c r="M75" s="59" t="e">
        <f>#REF!-H75</f>
        <v>#REF!</v>
      </c>
      <c r="N75" s="59" t="e">
        <f>#REF!-I75</f>
        <v>#REF!</v>
      </c>
      <c r="O75" s="59" t="e">
        <f>#REF!-J75</f>
        <v>#REF!</v>
      </c>
      <c r="P75" s="59" t="e">
        <f>#REF!-K75</f>
        <v>#REF!</v>
      </c>
      <c r="Q75" s="70" t="e">
        <f>#REF!-L75</f>
        <v>#REF!</v>
      </c>
      <c r="R75" s="60"/>
    </row>
    <row r="76" spans="1:18" ht="12.75" customHeight="1">
      <c r="A76" s="48">
        <v>73</v>
      </c>
      <c r="B76" s="130" t="s">
        <v>89</v>
      </c>
      <c r="C76" s="173">
        <v>8.25</v>
      </c>
      <c r="D76" s="173">
        <v>9</v>
      </c>
      <c r="E76" s="173">
        <v>9.75</v>
      </c>
      <c r="F76" s="180">
        <v>8.5</v>
      </c>
      <c r="G76" s="174">
        <v>10.5</v>
      </c>
      <c r="H76" s="58">
        <v>12.71</v>
      </c>
      <c r="I76" s="59">
        <v>12.62</v>
      </c>
      <c r="J76" s="59">
        <v>0</v>
      </c>
      <c r="K76" s="59">
        <v>12.49</v>
      </c>
      <c r="L76" s="60">
        <v>12.46</v>
      </c>
      <c r="M76" s="59" t="e">
        <f>#REF!-H76</f>
        <v>#REF!</v>
      </c>
      <c r="N76" s="59" t="e">
        <f>#REF!-I76</f>
        <v>#REF!</v>
      </c>
      <c r="O76" s="59" t="e">
        <f>#REF!-J76</f>
        <v>#REF!</v>
      </c>
      <c r="P76" s="59" t="e">
        <f>#REF!-K76</f>
        <v>#REF!</v>
      </c>
      <c r="Q76" s="70" t="e">
        <f>#REF!-L76</f>
        <v>#REF!</v>
      </c>
      <c r="R76" s="60"/>
    </row>
    <row r="77" spans="1:18" ht="12.75" customHeight="1">
      <c r="A77" s="48">
        <v>74</v>
      </c>
      <c r="B77" s="130" t="s">
        <v>90</v>
      </c>
      <c r="C77" s="173">
        <v>12.87</v>
      </c>
      <c r="D77" s="173">
        <v>12.86</v>
      </c>
      <c r="E77" s="173">
        <v>0</v>
      </c>
      <c r="F77" s="180">
        <v>13.08</v>
      </c>
      <c r="G77" s="174">
        <v>13.68</v>
      </c>
      <c r="H77" s="58">
        <v>13</v>
      </c>
      <c r="I77" s="59">
        <v>14</v>
      </c>
      <c r="J77" s="59">
        <v>14</v>
      </c>
      <c r="K77" s="59">
        <v>14.75</v>
      </c>
      <c r="L77" s="60">
        <v>14.75</v>
      </c>
      <c r="M77" s="59" t="e">
        <f>#REF!-H77</f>
        <v>#REF!</v>
      </c>
      <c r="N77" s="59" t="e">
        <f>#REF!-I77</f>
        <v>#REF!</v>
      </c>
      <c r="O77" s="59" t="e">
        <f>#REF!-J77</f>
        <v>#REF!</v>
      </c>
      <c r="P77" s="59" t="e">
        <f>#REF!-K77</f>
        <v>#REF!</v>
      </c>
      <c r="Q77" s="70" t="e">
        <f>#REF!-L77</f>
        <v>#REF!</v>
      </c>
      <c r="R77" s="60"/>
    </row>
    <row r="78" spans="1:18" ht="12.75" customHeight="1">
      <c r="A78" s="48">
        <v>75</v>
      </c>
      <c r="B78" s="130" t="s">
        <v>91</v>
      </c>
      <c r="C78" s="173">
        <v>13.23</v>
      </c>
      <c r="D78" s="173">
        <v>13.73</v>
      </c>
      <c r="E78" s="173">
        <v>13.73</v>
      </c>
      <c r="F78" s="180">
        <v>13.23</v>
      </c>
      <c r="G78" s="174">
        <v>14.48</v>
      </c>
      <c r="H78" s="58">
        <v>11</v>
      </c>
      <c r="I78" s="59">
        <v>11.75</v>
      </c>
      <c r="J78" s="59">
        <v>0</v>
      </c>
      <c r="K78" s="59">
        <v>12.07</v>
      </c>
      <c r="L78" s="60">
        <v>15.56</v>
      </c>
      <c r="M78" s="59" t="e">
        <f>#REF!-H78</f>
        <v>#REF!</v>
      </c>
      <c r="N78" s="59" t="e">
        <f>#REF!-I78</f>
        <v>#REF!</v>
      </c>
      <c r="O78" s="59" t="e">
        <f>#REF!-J78</f>
        <v>#REF!</v>
      </c>
      <c r="P78" s="59" t="e">
        <f>#REF!-K78</f>
        <v>#REF!</v>
      </c>
      <c r="Q78" s="70" t="e">
        <f>#REF!-L78</f>
        <v>#REF!</v>
      </c>
      <c r="R78" s="60"/>
    </row>
    <row r="79" spans="1:18" ht="12.75" customHeight="1">
      <c r="A79" s="48">
        <v>76</v>
      </c>
      <c r="B79" s="130" t="s">
        <v>93</v>
      </c>
      <c r="C79" s="173">
        <v>10.8</v>
      </c>
      <c r="D79" s="173">
        <v>11.78</v>
      </c>
      <c r="E79" s="173">
        <v>0</v>
      </c>
      <c r="F79" s="180">
        <v>12</v>
      </c>
      <c r="G79" s="174">
        <v>15.5</v>
      </c>
      <c r="H79" s="58">
        <v>12.5</v>
      </c>
      <c r="I79" s="59">
        <v>13.5</v>
      </c>
      <c r="J79" s="59">
        <v>0</v>
      </c>
      <c r="K79" s="59">
        <v>0</v>
      </c>
      <c r="L79" s="60">
        <v>0</v>
      </c>
      <c r="M79" s="59" t="e">
        <f>#REF!-H79</f>
        <v>#REF!</v>
      </c>
      <c r="N79" s="59" t="e">
        <f>#REF!-I79</f>
        <v>#REF!</v>
      </c>
      <c r="O79" s="59" t="e">
        <f>#REF!-J79</f>
        <v>#REF!</v>
      </c>
      <c r="P79" s="59" t="e">
        <f>#REF!-K79</f>
        <v>#REF!</v>
      </c>
      <c r="Q79" s="70" t="e">
        <f>#REF!-L79</f>
        <v>#REF!</v>
      </c>
      <c r="R79" s="60"/>
    </row>
    <row r="80" spans="1:18" ht="12.75" customHeight="1">
      <c r="A80" s="48">
        <v>77</v>
      </c>
      <c r="B80" s="130" t="s">
        <v>94</v>
      </c>
      <c r="C80" s="173">
        <v>12.5</v>
      </c>
      <c r="D80" s="173">
        <v>12.5</v>
      </c>
      <c r="E80" s="173">
        <v>0</v>
      </c>
      <c r="F80" s="180">
        <v>0</v>
      </c>
      <c r="G80" s="174">
        <v>0</v>
      </c>
      <c r="H80" s="58">
        <v>12.23</v>
      </c>
      <c r="I80" s="59">
        <v>12.23</v>
      </c>
      <c r="J80" s="59">
        <v>0</v>
      </c>
      <c r="K80" s="59">
        <v>12.23</v>
      </c>
      <c r="L80" s="60">
        <v>12.23</v>
      </c>
      <c r="M80" s="59" t="e">
        <f>#REF!-H80</f>
        <v>#REF!</v>
      </c>
      <c r="N80" s="59" t="e">
        <f>#REF!-I80</f>
        <v>#REF!</v>
      </c>
      <c r="O80" s="59" t="e">
        <f>#REF!-J80</f>
        <v>#REF!</v>
      </c>
      <c r="P80" s="59" t="e">
        <f>#REF!-K80</f>
        <v>#REF!</v>
      </c>
      <c r="Q80" s="70" t="e">
        <f>#REF!-L80</f>
        <v>#REF!</v>
      </c>
      <c r="R80" s="60"/>
    </row>
    <row r="81" spans="1:18" ht="12.75" customHeight="1">
      <c r="A81" s="48">
        <v>78</v>
      </c>
      <c r="B81" s="130" t="s">
        <v>95</v>
      </c>
      <c r="C81" s="173">
        <v>17.79</v>
      </c>
      <c r="D81" s="173">
        <v>17.79</v>
      </c>
      <c r="E81" s="173">
        <v>0</v>
      </c>
      <c r="F81" s="180">
        <v>17.79</v>
      </c>
      <c r="G81" s="174">
        <v>17.79</v>
      </c>
      <c r="H81" s="58">
        <v>0</v>
      </c>
      <c r="I81" s="59">
        <v>11.75</v>
      </c>
      <c r="J81" s="59">
        <v>15</v>
      </c>
      <c r="K81" s="59">
        <v>9.75</v>
      </c>
      <c r="L81" s="60">
        <v>0</v>
      </c>
      <c r="M81" s="59" t="e">
        <f>#REF!-H81</f>
        <v>#REF!</v>
      </c>
      <c r="N81" s="59" t="e">
        <f>#REF!-I81</f>
        <v>#REF!</v>
      </c>
      <c r="O81" s="59" t="e">
        <f>#REF!-J81</f>
        <v>#REF!</v>
      </c>
      <c r="P81" s="59" t="e">
        <f>#REF!-K81</f>
        <v>#REF!</v>
      </c>
      <c r="Q81" s="70" t="e">
        <f>#REF!-L81</f>
        <v>#REF!</v>
      </c>
      <c r="R81" s="60"/>
    </row>
    <row r="82" spans="1:18" ht="12.75" customHeight="1">
      <c r="A82" s="48">
        <v>79</v>
      </c>
      <c r="B82" s="130" t="s">
        <v>96</v>
      </c>
      <c r="C82" s="173">
        <v>0</v>
      </c>
      <c r="D82" s="173">
        <v>11.25</v>
      </c>
      <c r="E82" s="173">
        <v>14.5</v>
      </c>
      <c r="F82" s="180">
        <v>9.25</v>
      </c>
      <c r="G82" s="174">
        <v>0</v>
      </c>
      <c r="H82" s="58">
        <v>12.68</v>
      </c>
      <c r="I82" s="59">
        <v>12.68</v>
      </c>
      <c r="J82" s="59">
        <v>14.68</v>
      </c>
      <c r="K82" s="59">
        <v>12.68</v>
      </c>
      <c r="L82" s="60">
        <v>14.18</v>
      </c>
      <c r="M82" s="59" t="e">
        <f>#REF!-H82</f>
        <v>#REF!</v>
      </c>
      <c r="N82" s="59" t="e">
        <f>#REF!-I82</f>
        <v>#REF!</v>
      </c>
      <c r="O82" s="59" t="e">
        <f>#REF!-J82</f>
        <v>#REF!</v>
      </c>
      <c r="P82" s="59" t="e">
        <f>#REF!-K82</f>
        <v>#REF!</v>
      </c>
      <c r="Q82" s="70" t="e">
        <f>#REF!-L82</f>
        <v>#REF!</v>
      </c>
      <c r="R82" s="60"/>
    </row>
    <row r="83" spans="1:18" ht="12.75" customHeight="1">
      <c r="A83" s="48">
        <v>80</v>
      </c>
      <c r="B83" s="130" t="s">
        <v>97</v>
      </c>
      <c r="C83" s="173">
        <v>11.69</v>
      </c>
      <c r="D83" s="173">
        <v>11.69</v>
      </c>
      <c r="E83" s="173">
        <v>13.69</v>
      </c>
      <c r="F83" s="180">
        <v>11.69</v>
      </c>
      <c r="G83" s="174">
        <v>13.19</v>
      </c>
      <c r="H83" s="58">
        <v>12.2</v>
      </c>
      <c r="I83" s="59">
        <v>12.45</v>
      </c>
      <c r="J83" s="59">
        <v>12.95</v>
      </c>
      <c r="K83" s="59">
        <v>12.3</v>
      </c>
      <c r="L83" s="60">
        <v>12.7</v>
      </c>
      <c r="M83" s="59" t="e">
        <f>#REF!-H83</f>
        <v>#REF!</v>
      </c>
      <c r="N83" s="59" t="e">
        <f>#REF!-I83</f>
        <v>#REF!</v>
      </c>
      <c r="O83" s="59" t="e">
        <f>#REF!-J83</f>
        <v>#REF!</v>
      </c>
      <c r="P83" s="59" t="e">
        <f>#REF!-K83</f>
        <v>#REF!</v>
      </c>
      <c r="Q83" s="70" t="e">
        <f>#REF!-L83</f>
        <v>#REF!</v>
      </c>
      <c r="R83" s="60"/>
    </row>
    <row r="84" spans="1:18" ht="12.75" customHeight="1">
      <c r="A84" s="48">
        <v>81</v>
      </c>
      <c r="B84" s="130" t="s">
        <v>98</v>
      </c>
      <c r="C84" s="173">
        <v>12.82</v>
      </c>
      <c r="D84" s="173">
        <v>13.07</v>
      </c>
      <c r="E84" s="173">
        <v>13.57</v>
      </c>
      <c r="F84" s="180">
        <v>12.92</v>
      </c>
      <c r="G84" s="174">
        <v>13.32</v>
      </c>
      <c r="H84" s="58">
        <v>14.5</v>
      </c>
      <c r="I84" s="59">
        <v>14.75</v>
      </c>
      <c r="J84" s="59">
        <v>17</v>
      </c>
      <c r="K84" s="59">
        <v>16.5</v>
      </c>
      <c r="L84" s="60">
        <v>15.75</v>
      </c>
      <c r="M84" s="59" t="e">
        <f>#REF!-H84</f>
        <v>#REF!</v>
      </c>
      <c r="N84" s="59" t="e">
        <f>#REF!-I84</f>
        <v>#REF!</v>
      </c>
      <c r="O84" s="59" t="e">
        <f>#REF!-J84</f>
        <v>#REF!</v>
      </c>
      <c r="P84" s="59" t="e">
        <f>#REF!-K84</f>
        <v>#REF!</v>
      </c>
      <c r="Q84" s="70" t="e">
        <f>#REF!-L84</f>
        <v>#REF!</v>
      </c>
      <c r="R84" s="60"/>
    </row>
    <row r="85" spans="1:18" ht="12.75" customHeight="1">
      <c r="A85" s="48">
        <v>82</v>
      </c>
      <c r="B85" s="130" t="s">
        <v>99</v>
      </c>
      <c r="C85" s="173">
        <v>14.5</v>
      </c>
      <c r="D85" s="173">
        <v>14.75</v>
      </c>
      <c r="E85" s="173">
        <v>17</v>
      </c>
      <c r="F85" s="180">
        <v>16.5</v>
      </c>
      <c r="G85" s="174">
        <v>15.75</v>
      </c>
      <c r="H85" s="62">
        <v>9.51</v>
      </c>
      <c r="I85" s="63">
        <v>13</v>
      </c>
      <c r="J85" s="63">
        <v>0</v>
      </c>
      <c r="K85" s="63">
        <v>13</v>
      </c>
      <c r="L85" s="64">
        <v>13</v>
      </c>
      <c r="M85" s="59" t="e">
        <f>#REF!-H85</f>
        <v>#REF!</v>
      </c>
      <c r="N85" s="59" t="e">
        <f>#REF!-I85</f>
        <v>#REF!</v>
      </c>
      <c r="O85" s="59" t="e">
        <f>#REF!-J85</f>
        <v>#REF!</v>
      </c>
      <c r="P85" s="59" t="e">
        <f>#REF!-K85</f>
        <v>#REF!</v>
      </c>
      <c r="Q85" s="70" t="e">
        <f>#REF!-L85</f>
        <v>#REF!</v>
      </c>
      <c r="R85" s="60"/>
    </row>
    <row r="86" spans="1:18" ht="12.75" customHeight="1">
      <c r="A86" s="48">
        <v>83</v>
      </c>
      <c r="B86" s="131" t="s">
        <v>100</v>
      </c>
      <c r="C86" s="173">
        <v>9.52</v>
      </c>
      <c r="D86" s="173">
        <v>13.01</v>
      </c>
      <c r="E86" s="173">
        <v>0</v>
      </c>
      <c r="F86" s="180">
        <v>13.01</v>
      </c>
      <c r="G86" s="174">
        <v>13.01</v>
      </c>
      <c r="H86" s="58">
        <v>10</v>
      </c>
      <c r="I86" s="59">
        <v>11.25</v>
      </c>
      <c r="J86" s="59">
        <v>17</v>
      </c>
      <c r="K86" s="59">
        <v>13</v>
      </c>
      <c r="L86" s="60">
        <v>13</v>
      </c>
      <c r="M86" s="59" t="e">
        <f>#REF!-H86</f>
        <v>#REF!</v>
      </c>
      <c r="N86" s="59" t="e">
        <f>#REF!-I86</f>
        <v>#REF!</v>
      </c>
      <c r="O86" s="59" t="e">
        <f>#REF!-J86</f>
        <v>#REF!</v>
      </c>
      <c r="P86" s="59" t="e">
        <f>#REF!-K86</f>
        <v>#REF!</v>
      </c>
      <c r="Q86" s="70" t="e">
        <f>#REF!-L86</f>
        <v>#REF!</v>
      </c>
      <c r="R86" s="60"/>
    </row>
    <row r="87" spans="1:18" ht="12.75" customHeight="1">
      <c r="A87" s="48">
        <v>84</v>
      </c>
      <c r="B87" s="130" t="s">
        <v>101</v>
      </c>
      <c r="C87" s="173">
        <v>10</v>
      </c>
      <c r="D87" s="173">
        <v>11</v>
      </c>
      <c r="E87" s="173">
        <v>17</v>
      </c>
      <c r="F87" s="180">
        <v>13</v>
      </c>
      <c r="G87" s="174">
        <v>13</v>
      </c>
      <c r="H87" s="58">
        <v>11.9</v>
      </c>
      <c r="I87" s="59">
        <v>12.4</v>
      </c>
      <c r="J87" s="59">
        <v>12.9</v>
      </c>
      <c r="K87" s="59">
        <v>12.9</v>
      </c>
      <c r="L87" s="60">
        <v>12.9</v>
      </c>
      <c r="M87" s="59" t="e">
        <f>#REF!-H87</f>
        <v>#REF!</v>
      </c>
      <c r="N87" s="59" t="e">
        <f>#REF!-I87</f>
        <v>#REF!</v>
      </c>
      <c r="O87" s="59" t="e">
        <f>#REF!-J87</f>
        <v>#REF!</v>
      </c>
      <c r="P87" s="59" t="e">
        <f>#REF!-K87</f>
        <v>#REF!</v>
      </c>
      <c r="Q87" s="70" t="e">
        <f>#REF!-L87</f>
        <v>#REF!</v>
      </c>
      <c r="R87" s="60"/>
    </row>
    <row r="88" spans="1:18" ht="12.75" customHeight="1">
      <c r="A88" s="48">
        <v>85</v>
      </c>
      <c r="B88" s="130" t="s">
        <v>102</v>
      </c>
      <c r="C88" s="173">
        <v>11.46</v>
      </c>
      <c r="D88" s="173">
        <v>11.96</v>
      </c>
      <c r="E88" s="173">
        <v>12.46</v>
      </c>
      <c r="F88" s="180">
        <v>12.46</v>
      </c>
      <c r="G88" s="174">
        <v>12.46</v>
      </c>
      <c r="H88" s="58">
        <v>15.37</v>
      </c>
      <c r="I88" s="59">
        <v>15.37</v>
      </c>
      <c r="J88" s="59">
        <v>15.37</v>
      </c>
      <c r="K88" s="59">
        <v>15.37</v>
      </c>
      <c r="L88" s="60">
        <v>15.37</v>
      </c>
      <c r="M88" s="59" t="e">
        <f>#REF!-H88</f>
        <v>#REF!</v>
      </c>
      <c r="N88" s="59" t="e">
        <f>#REF!-I88</f>
        <v>#REF!</v>
      </c>
      <c r="O88" s="59" t="e">
        <f>#REF!-J88</f>
        <v>#REF!</v>
      </c>
      <c r="P88" s="59" t="e">
        <f>#REF!-K88</f>
        <v>#REF!</v>
      </c>
      <c r="Q88" s="70" t="e">
        <f>#REF!-L88</f>
        <v>#REF!</v>
      </c>
      <c r="R88" s="60"/>
    </row>
    <row r="89" spans="1:18" ht="12.75" customHeight="1">
      <c r="A89" s="48">
        <v>86</v>
      </c>
      <c r="B89" s="130" t="s">
        <v>103</v>
      </c>
      <c r="C89" s="173">
        <v>14.86</v>
      </c>
      <c r="D89" s="173">
        <v>14.86</v>
      </c>
      <c r="E89" s="173">
        <v>14.86</v>
      </c>
      <c r="F89" s="180">
        <v>14.86</v>
      </c>
      <c r="G89" s="174">
        <v>14.86</v>
      </c>
      <c r="H89" s="58">
        <v>10</v>
      </c>
      <c r="I89" s="59">
        <v>11</v>
      </c>
      <c r="J89" s="59">
        <v>0</v>
      </c>
      <c r="K89" s="59">
        <v>10</v>
      </c>
      <c r="L89" s="60">
        <v>11</v>
      </c>
      <c r="M89" s="59" t="e">
        <f>#REF!-H89</f>
        <v>#REF!</v>
      </c>
      <c r="N89" s="59" t="e">
        <f>#REF!-I89</f>
        <v>#REF!</v>
      </c>
      <c r="O89" s="59" t="e">
        <f>#REF!-J89</f>
        <v>#REF!</v>
      </c>
      <c r="P89" s="59" t="e">
        <f>#REF!-K89</f>
        <v>#REF!</v>
      </c>
      <c r="Q89" s="70" t="e">
        <f>#REF!-L89</f>
        <v>#REF!</v>
      </c>
      <c r="R89" s="60"/>
    </row>
    <row r="90" spans="1:18" ht="12.75" customHeight="1">
      <c r="A90" s="48">
        <v>87</v>
      </c>
      <c r="B90" s="130" t="s">
        <v>104</v>
      </c>
      <c r="C90" s="173">
        <v>10</v>
      </c>
      <c r="D90" s="173">
        <v>11</v>
      </c>
      <c r="E90" s="173">
        <v>0</v>
      </c>
      <c r="F90" s="180">
        <v>10</v>
      </c>
      <c r="G90" s="174">
        <v>11</v>
      </c>
      <c r="H90" s="58">
        <v>10.83</v>
      </c>
      <c r="I90" s="59">
        <v>11.51</v>
      </c>
      <c r="J90" s="59">
        <v>12.51</v>
      </c>
      <c r="K90" s="59">
        <v>11.01</v>
      </c>
      <c r="L90" s="60">
        <v>11.01</v>
      </c>
      <c r="M90" s="59" t="e">
        <f>#REF!-H90</f>
        <v>#REF!</v>
      </c>
      <c r="N90" s="59" t="e">
        <f>#REF!-I90</f>
        <v>#REF!</v>
      </c>
      <c r="O90" s="59" t="e">
        <f>#REF!-J90</f>
        <v>#REF!</v>
      </c>
      <c r="P90" s="59" t="e">
        <f>#REF!-K90</f>
        <v>#REF!</v>
      </c>
      <c r="Q90" s="70" t="e">
        <f>#REF!-L90</f>
        <v>#REF!</v>
      </c>
      <c r="R90" s="60"/>
    </row>
    <row r="91" spans="1:18" ht="12.75" customHeight="1">
      <c r="A91" s="48">
        <v>88</v>
      </c>
      <c r="B91" s="130" t="s">
        <v>105</v>
      </c>
      <c r="C91" s="173">
        <v>9.8699999999999992</v>
      </c>
      <c r="D91" s="173">
        <v>10.55</v>
      </c>
      <c r="E91" s="173">
        <v>11.55</v>
      </c>
      <c r="F91" s="180">
        <v>10.050000000000001</v>
      </c>
      <c r="G91" s="174">
        <v>10.050000000000001</v>
      </c>
      <c r="H91" s="58">
        <v>11.46</v>
      </c>
      <c r="I91" s="59">
        <v>11.96</v>
      </c>
      <c r="J91" s="59">
        <v>12.46</v>
      </c>
      <c r="K91" s="59">
        <v>11.46</v>
      </c>
      <c r="L91" s="60">
        <v>11.96</v>
      </c>
      <c r="M91" s="59" t="e">
        <f>#REF!-H91</f>
        <v>#REF!</v>
      </c>
      <c r="N91" s="59" t="e">
        <f>#REF!-I91</f>
        <v>#REF!</v>
      </c>
      <c r="O91" s="59" t="e">
        <f>#REF!-J91</f>
        <v>#REF!</v>
      </c>
      <c r="P91" s="59" t="e">
        <f>#REF!-K91</f>
        <v>#REF!</v>
      </c>
      <c r="Q91" s="70" t="e">
        <f>#REF!-L91</f>
        <v>#REF!</v>
      </c>
      <c r="R91" s="60"/>
    </row>
    <row r="92" spans="1:18" ht="12.75" customHeight="1">
      <c r="A92" s="48">
        <v>89</v>
      </c>
      <c r="B92" s="130" t="s">
        <v>106</v>
      </c>
      <c r="C92" s="173">
        <v>11.38</v>
      </c>
      <c r="D92" s="173">
        <v>11.88</v>
      </c>
      <c r="E92" s="173">
        <v>12.38</v>
      </c>
      <c r="F92" s="180">
        <v>11.38</v>
      </c>
      <c r="G92" s="174">
        <v>11.88</v>
      </c>
      <c r="H92" s="58">
        <v>10.8</v>
      </c>
      <c r="I92" s="59">
        <v>10.8</v>
      </c>
      <c r="J92" s="59">
        <v>11.8</v>
      </c>
      <c r="K92" s="59">
        <v>10.8</v>
      </c>
      <c r="L92" s="59">
        <v>10.8</v>
      </c>
      <c r="M92" s="59" t="e">
        <f>#REF!-H92</f>
        <v>#REF!</v>
      </c>
      <c r="N92" s="59" t="e">
        <f>#REF!-I92</f>
        <v>#REF!</v>
      </c>
      <c r="O92" s="59" t="e">
        <f>#REF!-J92</f>
        <v>#REF!</v>
      </c>
      <c r="P92" s="59" t="e">
        <f>#REF!-K92</f>
        <v>#REF!</v>
      </c>
      <c r="Q92" s="59" t="e">
        <f>#REF!-L92</f>
        <v>#REF!</v>
      </c>
      <c r="R92" s="60"/>
    </row>
    <row r="93" spans="1:18" ht="12.75" customHeight="1">
      <c r="A93" s="48">
        <v>90</v>
      </c>
      <c r="B93" s="130" t="s">
        <v>107</v>
      </c>
      <c r="C93" s="173">
        <v>10.7</v>
      </c>
      <c r="D93" s="173">
        <v>10.7</v>
      </c>
      <c r="E93" s="173">
        <v>11.7</v>
      </c>
      <c r="F93" s="180">
        <v>10.7</v>
      </c>
      <c r="G93" s="174">
        <v>10.7</v>
      </c>
      <c r="H93" s="58">
        <v>0</v>
      </c>
      <c r="I93" s="59">
        <v>12.99</v>
      </c>
      <c r="J93" s="59">
        <v>17.079999999999998</v>
      </c>
      <c r="K93" s="59">
        <v>0</v>
      </c>
      <c r="L93" s="59">
        <v>13.75</v>
      </c>
      <c r="M93" s="59" t="e">
        <f>#REF!-H93</f>
        <v>#REF!</v>
      </c>
      <c r="N93" s="59" t="e">
        <f>#REF!-I93</f>
        <v>#REF!</v>
      </c>
      <c r="O93" s="59" t="e">
        <f>#REF!-J93</f>
        <v>#REF!</v>
      </c>
      <c r="P93" s="59" t="e">
        <f>#REF!-K93</f>
        <v>#REF!</v>
      </c>
      <c r="Q93" s="59" t="e">
        <f>#REF!-L93</f>
        <v>#REF!</v>
      </c>
      <c r="R93" s="60"/>
    </row>
    <row r="94" spans="1:18" ht="12.75" customHeight="1">
      <c r="A94" s="48">
        <v>91</v>
      </c>
      <c r="B94" s="130" t="s">
        <v>108</v>
      </c>
      <c r="C94" s="173">
        <v>0</v>
      </c>
      <c r="D94" s="173">
        <v>12.39</v>
      </c>
      <c r="E94" s="173">
        <v>16.09</v>
      </c>
      <c r="F94" s="180">
        <v>0</v>
      </c>
      <c r="G94" s="174">
        <v>13.25</v>
      </c>
      <c r="H94" s="58">
        <v>11.53</v>
      </c>
      <c r="I94" s="59">
        <v>12.46</v>
      </c>
      <c r="J94" s="59">
        <v>0</v>
      </c>
      <c r="K94" s="59">
        <v>12.28</v>
      </c>
      <c r="L94" s="59">
        <v>13.78</v>
      </c>
      <c r="M94" s="59" t="e">
        <f>#REF!-H94</f>
        <v>#REF!</v>
      </c>
      <c r="N94" s="59" t="e">
        <f>#REF!-I94</f>
        <v>#REF!</v>
      </c>
      <c r="O94" s="59" t="e">
        <f>#REF!-J94</f>
        <v>#REF!</v>
      </c>
      <c r="P94" s="59" t="e">
        <f>#REF!-K94</f>
        <v>#REF!</v>
      </c>
      <c r="Q94" s="59" t="e">
        <f>#REF!-L94</f>
        <v>#REF!</v>
      </c>
      <c r="R94" s="60"/>
    </row>
    <row r="95" spans="1:18" ht="12.75" customHeight="1">
      <c r="A95" s="48">
        <v>92</v>
      </c>
      <c r="B95" s="130" t="s">
        <v>109</v>
      </c>
      <c r="C95" s="173">
        <v>11.63</v>
      </c>
      <c r="D95" s="173">
        <v>12.56</v>
      </c>
      <c r="E95" s="173">
        <v>0</v>
      </c>
      <c r="F95" s="180">
        <v>12.38</v>
      </c>
      <c r="G95" s="174">
        <v>13.88</v>
      </c>
      <c r="H95" s="58">
        <v>12.42</v>
      </c>
      <c r="I95" s="59">
        <v>12.42</v>
      </c>
      <c r="J95" s="59">
        <v>12.42</v>
      </c>
      <c r="K95" s="59">
        <v>12.42</v>
      </c>
      <c r="L95" s="59">
        <v>12.42</v>
      </c>
      <c r="M95" s="59" t="e">
        <f>#REF!-H95</f>
        <v>#REF!</v>
      </c>
      <c r="N95" s="59" t="e">
        <f>#REF!-I95</f>
        <v>#REF!</v>
      </c>
      <c r="O95" s="59" t="e">
        <f>#REF!-J95</f>
        <v>#REF!</v>
      </c>
      <c r="P95" s="59" t="e">
        <f>#REF!-K95</f>
        <v>#REF!</v>
      </c>
      <c r="Q95" s="59" t="e">
        <f>#REF!-L95</f>
        <v>#REF!</v>
      </c>
      <c r="R95" s="60"/>
    </row>
    <row r="96" spans="1:18" ht="12.75" customHeight="1">
      <c r="A96" s="48">
        <v>93</v>
      </c>
      <c r="B96" s="130" t="s">
        <v>110</v>
      </c>
      <c r="C96" s="173">
        <v>12.3</v>
      </c>
      <c r="D96" s="173">
        <v>12.3</v>
      </c>
      <c r="E96" s="173">
        <v>12.3</v>
      </c>
      <c r="F96" s="180">
        <v>12.3</v>
      </c>
      <c r="G96" s="174">
        <v>12.3</v>
      </c>
      <c r="H96" s="58">
        <v>11.95</v>
      </c>
      <c r="I96" s="59">
        <v>12.45</v>
      </c>
      <c r="J96" s="59">
        <v>14.45</v>
      </c>
      <c r="K96" s="59">
        <v>11.95</v>
      </c>
      <c r="L96" s="59">
        <v>11.95</v>
      </c>
      <c r="M96" s="59" t="e">
        <f>#REF!-H96</f>
        <v>#REF!</v>
      </c>
      <c r="N96" s="59" t="e">
        <f>#REF!-I96</f>
        <v>#REF!</v>
      </c>
      <c r="O96" s="59" t="e">
        <f>#REF!-J96</f>
        <v>#REF!</v>
      </c>
      <c r="P96" s="59" t="e">
        <f>#REF!-K96</f>
        <v>#REF!</v>
      </c>
      <c r="Q96" s="59" t="e">
        <f>#REF!-L96</f>
        <v>#REF!</v>
      </c>
      <c r="R96" s="60"/>
    </row>
    <row r="97" spans="1:18" ht="12.75" customHeight="1">
      <c r="A97" s="48">
        <v>94</v>
      </c>
      <c r="B97" s="130" t="s">
        <v>159</v>
      </c>
      <c r="C97" s="173">
        <v>10.98</v>
      </c>
      <c r="D97" s="173">
        <v>11.48</v>
      </c>
      <c r="E97" s="173">
        <v>13.48</v>
      </c>
      <c r="F97" s="180">
        <v>10.98</v>
      </c>
      <c r="G97" s="174">
        <v>10.98</v>
      </c>
      <c r="H97" s="133"/>
      <c r="I97" s="84"/>
      <c r="J97" s="84"/>
      <c r="K97" s="100">
        <v>0</v>
      </c>
      <c r="L97" s="59">
        <v>0</v>
      </c>
      <c r="M97" s="59" t="e">
        <f>#REF!-H97</f>
        <v>#REF!</v>
      </c>
      <c r="N97" s="59" t="e">
        <f>#REF!-I97</f>
        <v>#REF!</v>
      </c>
      <c r="O97" s="59" t="e">
        <f>#REF!-J97</f>
        <v>#REF!</v>
      </c>
      <c r="P97" s="59" t="e">
        <f>#REF!-K97</f>
        <v>#REF!</v>
      </c>
      <c r="Q97" s="59" t="e">
        <f>#REF!-L97</f>
        <v>#REF!</v>
      </c>
      <c r="R97" s="60"/>
    </row>
    <row r="98" spans="1:18" ht="12.75" customHeight="1" thickBot="1">
      <c r="A98" s="48">
        <v>95</v>
      </c>
      <c r="B98" s="130" t="s">
        <v>112</v>
      </c>
      <c r="C98" s="173">
        <v>10.02</v>
      </c>
      <c r="D98" s="173">
        <v>9.9</v>
      </c>
      <c r="E98" s="173">
        <v>0</v>
      </c>
      <c r="F98" s="180">
        <v>9.9</v>
      </c>
      <c r="G98" s="174">
        <v>0</v>
      </c>
      <c r="H98" s="66">
        <v>0</v>
      </c>
      <c r="I98" s="67">
        <v>11</v>
      </c>
      <c r="J98" s="67">
        <v>0</v>
      </c>
      <c r="K98" s="67">
        <v>12</v>
      </c>
      <c r="L98" s="67">
        <v>12.5</v>
      </c>
      <c r="M98" s="67" t="e">
        <f>#REF!-H98</f>
        <v>#REF!</v>
      </c>
      <c r="N98" s="67" t="e">
        <f>#REF!-I98</f>
        <v>#REF!</v>
      </c>
      <c r="O98" s="67" t="e">
        <f>#REF!-J98</f>
        <v>#REF!</v>
      </c>
      <c r="P98" s="67" t="e">
        <f>#REF!-K98</f>
        <v>#REF!</v>
      </c>
      <c r="Q98" s="67" t="e">
        <f>#REF!-L98</f>
        <v>#REF!</v>
      </c>
      <c r="R98" s="60"/>
    </row>
    <row r="99" spans="1:18" ht="12.75" customHeight="1" thickBot="1">
      <c r="A99" s="129">
        <v>96</v>
      </c>
      <c r="B99" s="132" t="s">
        <v>113</v>
      </c>
      <c r="C99" s="232">
        <v>0</v>
      </c>
      <c r="D99" s="232">
        <v>11</v>
      </c>
      <c r="E99" s="232">
        <v>0</v>
      </c>
      <c r="F99" s="233">
        <v>11.5</v>
      </c>
      <c r="G99" s="234">
        <v>12</v>
      </c>
      <c r="H99" s="103"/>
      <c r="I99" s="103"/>
      <c r="J99" s="103"/>
      <c r="K99" s="103"/>
      <c r="L99" s="103"/>
      <c r="M99" s="103"/>
      <c r="N99" s="103"/>
      <c r="O99" s="103"/>
      <c r="P99" s="103"/>
      <c r="Q99" s="103"/>
      <c r="R99" s="68"/>
    </row>
    <row r="100" spans="1:18" ht="12.75" hidden="1" customHeight="1">
      <c r="A100" s="176"/>
      <c r="B100" s="166" t="s">
        <v>153</v>
      </c>
      <c r="C100" s="163">
        <f>MIN(C4:C73,C75:C81,C83:C93,C95:C98)</f>
        <v>5.16</v>
      </c>
      <c r="D100" s="163">
        <f>MIN(D30:D99,D26,D22,D18:D19,D4:D15)</f>
        <v>5.16</v>
      </c>
      <c r="E100" s="163">
        <f>MIN(E4:E5,E7,E10:E11,E19,E26,E31,E34:E64,E66,E71,E73,E76,E78,E82:E85,E87:E89,E91:E94,E96:E97)</f>
        <v>5.16</v>
      </c>
      <c r="F100" s="181">
        <f>MIN(F4:F14,F18:F19,F22,F25:F26,F31:F63,F65:F70,F72:F79,F81:F93,F95:F99)</f>
        <v>6.77</v>
      </c>
      <c r="G100" s="163">
        <f>MIN(G99,G83:G97,G81,G68:G79,G33:G66,G31,G26,G19,G18,G14,G4:G12)</f>
        <v>7.72</v>
      </c>
      <c r="H100" s="104"/>
      <c r="I100" s="104"/>
      <c r="J100" s="104"/>
      <c r="K100" s="104"/>
      <c r="L100" s="104"/>
      <c r="M100" s="104"/>
      <c r="N100" s="104"/>
      <c r="O100" s="104"/>
      <c r="P100" s="104"/>
      <c r="Q100" s="104"/>
      <c r="R100" s="177"/>
    </row>
    <row r="101" spans="1:18" ht="12.75" hidden="1" customHeight="1">
      <c r="A101" s="176"/>
      <c r="B101" s="166" t="s">
        <v>154</v>
      </c>
      <c r="C101" s="137">
        <f>MAX(C4:C73,C75:C81,C83:C93,C95:C98)</f>
        <v>17.79</v>
      </c>
      <c r="D101" s="137">
        <f>MAX(D30:D99,D26,D22,D18:D19,D4:D15)</f>
        <v>17.79</v>
      </c>
      <c r="E101" s="137">
        <f>MAX(E4:E5,E7,E10:E11,E19,E26,E31,E34:E64,E66,E71,E73,E76,E78,E82:E85,E87:E89,E91:E94,E96:E97)</f>
        <v>21.41</v>
      </c>
      <c r="F101" s="182">
        <f>MAX(F4:F14,F18:F19,F22,F25:F26,F31:F63,F65:F70,F72:F79,F81:F93,F95:F99)</f>
        <v>17.79</v>
      </c>
      <c r="G101" s="137">
        <f>MAX(G99,G83:G97,G81,G68:G79,G33:G66,G31,G26,G19,G18,G14,G4:G12)</f>
        <v>17.79</v>
      </c>
      <c r="H101" s="104"/>
      <c r="I101" s="104"/>
      <c r="J101" s="104"/>
      <c r="K101" s="104"/>
      <c r="L101" s="104"/>
      <c r="M101" s="104"/>
      <c r="N101" s="104"/>
      <c r="O101" s="104"/>
      <c r="P101" s="104"/>
      <c r="Q101" s="104"/>
      <c r="R101" s="177"/>
    </row>
    <row r="102" spans="1:18" ht="12.75" hidden="1" customHeight="1" thickBot="1">
      <c r="A102" s="176"/>
      <c r="B102" s="166" t="s">
        <v>155</v>
      </c>
      <c r="C102" s="137">
        <f>AVERAGE(C4:C73,C75:C81,C83:C93,C95:C98)</f>
        <v>9.9748913043478264</v>
      </c>
      <c r="D102" s="137">
        <f>AVERAGE(D30:D99,D26,D22,D18:D19,D4:D15)</f>
        <v>10.868372093023257</v>
      </c>
      <c r="E102" s="137">
        <f>AVERAGE(E4:E5,E7,E10:E11,E19,E26,E31,E34:E64,E66,E71,E73,E76,E78,E82:E85,E87:E89,E91:E94,E96:E97)</f>
        <v>13.035789473684211</v>
      </c>
      <c r="F102" s="182">
        <f>AVERAGE(F4:F14,F18:F19,F22,F25:F26,F31:F63,F65:F70,F72:F79,F81:F93,F95:F99)</f>
        <v>10.78753086419753</v>
      </c>
      <c r="G102" s="137">
        <f>AVERAGE(G99,G83:G97,G81,G68:G79,G33:G66,G31,G26,G19,G18,G14,G4:G12)</f>
        <v>11.557792207792209</v>
      </c>
      <c r="H102" s="104"/>
      <c r="I102" s="104"/>
      <c r="J102" s="104"/>
      <c r="K102" s="104"/>
      <c r="L102" s="104"/>
      <c r="M102" s="104"/>
      <c r="N102" s="104"/>
      <c r="O102" s="104"/>
      <c r="P102" s="104"/>
      <c r="Q102" s="104"/>
      <c r="R102" s="177"/>
    </row>
    <row r="103" spans="1:18" ht="20.25" hidden="1" customHeight="1">
      <c r="C103" s="135" t="s">
        <v>5</v>
      </c>
      <c r="D103" s="135" t="s">
        <v>6</v>
      </c>
      <c r="E103" s="135" t="s">
        <v>7</v>
      </c>
      <c r="F103" s="179" t="s">
        <v>8</v>
      </c>
      <c r="G103" s="135" t="s">
        <v>9</v>
      </c>
      <c r="H103" s="163"/>
      <c r="I103" s="163"/>
      <c r="J103" s="163"/>
      <c r="K103" s="163"/>
      <c r="L103" s="163"/>
      <c r="M103" s="163"/>
      <c r="N103" s="163"/>
      <c r="O103" s="163"/>
      <c r="P103" s="163"/>
      <c r="Q103" s="163"/>
      <c r="R103" s="104"/>
    </row>
    <row r="104" spans="1:18" ht="12.75" customHeight="1">
      <c r="A104" s="175" t="s">
        <v>160</v>
      </c>
    </row>
    <row r="105" spans="1:18" ht="12.75" customHeight="1">
      <c r="B105" s="166"/>
    </row>
    <row r="113" spans="3:18" ht="12.75" customHeight="1">
      <c r="C113" s="86"/>
      <c r="D113" s="86"/>
      <c r="E113" s="86"/>
      <c r="F113" s="183"/>
      <c r="G113" s="86"/>
      <c r="H113" s="86"/>
      <c r="I113" s="86"/>
      <c r="J113" s="86"/>
      <c r="K113" s="86"/>
      <c r="L113" s="86"/>
      <c r="M113" s="86"/>
      <c r="N113" s="86"/>
      <c r="O113" s="86"/>
      <c r="P113" s="86"/>
      <c r="Q113" s="86"/>
    </row>
    <row r="114" spans="3:18" ht="12.75" customHeight="1">
      <c r="C114" s="86"/>
      <c r="D114" s="86"/>
      <c r="E114" s="86"/>
      <c r="F114" s="183"/>
      <c r="G114" s="86"/>
      <c r="H114" s="86"/>
      <c r="I114" s="86"/>
      <c r="J114" s="86"/>
      <c r="K114" s="86"/>
      <c r="L114" s="86"/>
      <c r="M114" s="86"/>
      <c r="N114" s="86"/>
      <c r="O114" s="86"/>
      <c r="P114" s="86"/>
      <c r="Q114" s="86"/>
      <c r="R114" s="86"/>
    </row>
    <row r="115" spans="3:18" ht="12.75" customHeight="1">
      <c r="C115" s="86"/>
      <c r="D115" s="86"/>
      <c r="E115" s="86"/>
      <c r="F115" s="183"/>
      <c r="G115" s="86"/>
      <c r="H115" s="86"/>
      <c r="I115" s="86"/>
      <c r="J115" s="86"/>
      <c r="K115" s="86"/>
      <c r="L115" s="86"/>
      <c r="M115" s="86"/>
      <c r="N115" s="86"/>
      <c r="O115" s="86"/>
      <c r="P115" s="86"/>
      <c r="Q115" s="86"/>
      <c r="R115" s="86"/>
    </row>
    <row r="116" spans="3:18" ht="12.75" customHeight="1">
      <c r="C116" s="86"/>
      <c r="D116" s="86"/>
      <c r="E116" s="86"/>
      <c r="F116" s="183"/>
      <c r="G116" s="86"/>
      <c r="H116" s="86"/>
      <c r="I116" s="86"/>
      <c r="J116" s="86"/>
      <c r="K116" s="86"/>
      <c r="L116" s="86"/>
      <c r="M116" s="86"/>
      <c r="N116" s="86"/>
      <c r="O116" s="86"/>
      <c r="P116" s="86"/>
      <c r="Q116" s="86"/>
      <c r="R116" s="86"/>
    </row>
    <row r="117" spans="3:18" ht="12.75" customHeight="1">
      <c r="R117" s="86"/>
    </row>
  </sheetData>
  <mergeCells count="4">
    <mergeCell ref="A1:G1"/>
    <mergeCell ref="C2:G2"/>
    <mergeCell ref="H2:L2"/>
    <mergeCell ref="M2:Q2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7"/>
  <sheetViews>
    <sheetView topLeftCell="A91" zoomScale="120" zoomScaleNormal="120" workbookViewId="0">
      <selection activeCell="B111" sqref="B111"/>
    </sheetView>
  </sheetViews>
  <sheetFormatPr defaultColWidth="9.09765625" defaultRowHeight="11.5"/>
  <cols>
    <col min="1" max="1" width="6.09765625" style="87" customWidth="1"/>
    <col min="2" max="2" width="51.69921875" style="86" customWidth="1"/>
    <col min="3" max="3" width="10.3984375" style="137" customWidth="1"/>
    <col min="4" max="4" width="9" style="137" customWidth="1"/>
    <col min="5" max="5" width="8.09765625" style="137" customWidth="1"/>
    <col min="6" max="6" width="9.09765625" style="182" customWidth="1"/>
    <col min="7" max="7" width="9" style="137" customWidth="1"/>
    <col min="8" max="8" width="12" style="88" hidden="1" customWidth="1"/>
    <col min="9" max="9" width="9.09765625" style="88" hidden="1" customWidth="1"/>
    <col min="10" max="10" width="8.8984375" style="88" hidden="1" customWidth="1"/>
    <col min="11" max="11" width="8.3984375" style="88" hidden="1" customWidth="1"/>
    <col min="12" max="12" width="10.3984375" style="88" hidden="1" customWidth="1"/>
    <col min="13" max="13" width="12" style="88" hidden="1" customWidth="1"/>
    <col min="14" max="14" width="9.09765625" style="88" hidden="1" customWidth="1"/>
    <col min="15" max="15" width="8.8984375" style="88" hidden="1" customWidth="1"/>
    <col min="16" max="16" width="8.3984375" style="88" hidden="1" customWidth="1"/>
    <col min="17" max="17" width="10.3984375" style="88" hidden="1" customWidth="1"/>
    <col min="18" max="18" width="41.09765625" style="88" customWidth="1"/>
    <col min="19" max="16384" width="9.09765625" style="86"/>
  </cols>
  <sheetData>
    <row r="1" spans="1:18" ht="12.75" customHeight="1">
      <c r="A1" s="495" t="s">
        <v>161</v>
      </c>
      <c r="B1" s="495"/>
      <c r="C1" s="495"/>
      <c r="D1" s="495"/>
      <c r="E1" s="495"/>
      <c r="F1" s="495"/>
      <c r="G1" s="495"/>
      <c r="H1" s="185"/>
      <c r="I1" s="185"/>
      <c r="J1" s="185"/>
      <c r="K1" s="185"/>
      <c r="L1" s="185"/>
      <c r="M1" s="185"/>
      <c r="N1" s="185"/>
      <c r="O1" s="185"/>
      <c r="P1" s="185"/>
      <c r="Q1" s="185"/>
      <c r="R1" s="185"/>
    </row>
    <row r="2" spans="1:18" ht="12.75" customHeight="1" thickBot="1">
      <c r="C2" s="491" t="s">
        <v>162</v>
      </c>
      <c r="D2" s="492"/>
      <c r="E2" s="492"/>
      <c r="F2" s="492"/>
      <c r="G2" s="492"/>
      <c r="H2" s="493" t="s">
        <v>136</v>
      </c>
      <c r="I2" s="494"/>
      <c r="J2" s="494"/>
      <c r="K2" s="494"/>
      <c r="L2" s="494"/>
      <c r="M2" s="493" t="s">
        <v>139</v>
      </c>
      <c r="N2" s="494"/>
      <c r="O2" s="494"/>
      <c r="P2" s="494"/>
      <c r="Q2" s="494"/>
      <c r="R2" s="186"/>
    </row>
    <row r="3" spans="1:18" ht="25.5" customHeight="1">
      <c r="A3" s="90" t="s">
        <v>1</v>
      </c>
      <c r="B3" s="192" t="s">
        <v>4</v>
      </c>
      <c r="C3" s="135" t="s">
        <v>5</v>
      </c>
      <c r="D3" s="135" t="s">
        <v>6</v>
      </c>
      <c r="E3" s="135" t="s">
        <v>7</v>
      </c>
      <c r="F3" s="179" t="s">
        <v>8</v>
      </c>
      <c r="G3" s="135" t="s">
        <v>9</v>
      </c>
      <c r="H3" s="93" t="s">
        <v>5</v>
      </c>
      <c r="I3" s="91" t="s">
        <v>6</v>
      </c>
      <c r="J3" s="91" t="s">
        <v>7</v>
      </c>
      <c r="K3" s="91" t="s">
        <v>8</v>
      </c>
      <c r="L3" s="94" t="s">
        <v>9</v>
      </c>
      <c r="M3" s="91" t="s">
        <v>5</v>
      </c>
      <c r="N3" s="91" t="s">
        <v>6</v>
      </c>
      <c r="O3" s="91" t="s">
        <v>7</v>
      </c>
      <c r="P3" s="91" t="s">
        <v>8</v>
      </c>
      <c r="Q3" s="95" t="s">
        <v>9</v>
      </c>
      <c r="R3" s="94" t="s">
        <v>142</v>
      </c>
    </row>
    <row r="4" spans="1:18" ht="12.75" customHeight="1">
      <c r="A4" s="48">
        <v>1</v>
      </c>
      <c r="B4" s="130" t="s">
        <v>12</v>
      </c>
      <c r="C4" s="188">
        <v>9.9499999999999993</v>
      </c>
      <c r="D4" s="188">
        <v>9.9</v>
      </c>
      <c r="E4" s="188">
        <v>17.25</v>
      </c>
      <c r="F4" s="188">
        <v>9.9</v>
      </c>
      <c r="G4" s="188">
        <v>12</v>
      </c>
      <c r="H4" s="58">
        <v>9.9499999999999993</v>
      </c>
      <c r="I4" s="59">
        <v>9.9499999999999993</v>
      </c>
      <c r="J4" s="59">
        <v>17.5</v>
      </c>
      <c r="K4" s="59">
        <v>9.98</v>
      </c>
      <c r="L4" s="60">
        <v>12.5</v>
      </c>
      <c r="M4" s="59" t="e">
        <f>#REF!-H4</f>
        <v>#REF!</v>
      </c>
      <c r="N4" s="59" t="e">
        <f>#REF!-I4</f>
        <v>#REF!</v>
      </c>
      <c r="O4" s="59" t="e">
        <f>#REF!-J4</f>
        <v>#REF!</v>
      </c>
      <c r="P4" s="59" t="e">
        <f>#REF!-K4</f>
        <v>#REF!</v>
      </c>
      <c r="Q4" s="70" t="e">
        <f>#REF!-L4</f>
        <v>#REF!</v>
      </c>
      <c r="R4" s="60"/>
    </row>
    <row r="5" spans="1:18" ht="12.75" customHeight="1">
      <c r="A5" s="48">
        <v>2</v>
      </c>
      <c r="B5" s="130" t="s">
        <v>13</v>
      </c>
      <c r="C5" s="188">
        <v>9.9499999999999993</v>
      </c>
      <c r="D5" s="188">
        <v>9.9</v>
      </c>
      <c r="E5" s="188">
        <v>17.5</v>
      </c>
      <c r="F5" s="188">
        <v>10.199999999999999</v>
      </c>
      <c r="G5" s="188">
        <v>11.95</v>
      </c>
      <c r="H5" s="58">
        <v>9.9499999999999993</v>
      </c>
      <c r="I5" s="59">
        <v>9.9499999999999993</v>
      </c>
      <c r="J5" s="59">
        <v>17.75</v>
      </c>
      <c r="K5" s="59">
        <v>10.25</v>
      </c>
      <c r="L5" s="60">
        <v>12</v>
      </c>
      <c r="M5" s="59" t="e">
        <f>#REF!-H5</f>
        <v>#REF!</v>
      </c>
      <c r="N5" s="59" t="e">
        <f>#REF!-I5</f>
        <v>#REF!</v>
      </c>
      <c r="O5" s="59" t="e">
        <f>#REF!-J5</f>
        <v>#REF!</v>
      </c>
      <c r="P5" s="59" t="e">
        <f>#REF!-K5</f>
        <v>#REF!</v>
      </c>
      <c r="Q5" s="70" t="e">
        <f>#REF!-L5</f>
        <v>#REF!</v>
      </c>
      <c r="R5" s="60"/>
    </row>
    <row r="6" spans="1:18" ht="12.75" customHeight="1">
      <c r="A6" s="48">
        <v>3</v>
      </c>
      <c r="B6" s="130" t="s">
        <v>14</v>
      </c>
      <c r="C6" s="188">
        <v>9.9499999999999993</v>
      </c>
      <c r="D6" s="188">
        <v>9.9499999999999993</v>
      </c>
      <c r="E6" s="188">
        <v>0</v>
      </c>
      <c r="F6" s="188">
        <v>10.25</v>
      </c>
      <c r="G6" s="188">
        <v>12.25</v>
      </c>
      <c r="H6" s="58">
        <v>9.9499999999999993</v>
      </c>
      <c r="I6" s="59">
        <v>9.9499999999999993</v>
      </c>
      <c r="J6" s="59">
        <v>0</v>
      </c>
      <c r="K6" s="59">
        <v>10.5</v>
      </c>
      <c r="L6" s="60">
        <v>12.5</v>
      </c>
      <c r="M6" s="59" t="e">
        <f>#REF!-H6</f>
        <v>#REF!</v>
      </c>
      <c r="N6" s="59" t="e">
        <f>#REF!-I6</f>
        <v>#REF!</v>
      </c>
      <c r="O6" s="59" t="e">
        <f>#REF!-J6</f>
        <v>#REF!</v>
      </c>
      <c r="P6" s="59" t="e">
        <f>#REF!-K6</f>
        <v>#REF!</v>
      </c>
      <c r="Q6" s="70" t="e">
        <f>#REF!-L6</f>
        <v>#REF!</v>
      </c>
      <c r="R6" s="60"/>
    </row>
    <row r="7" spans="1:18" ht="12.75" customHeight="1">
      <c r="A7" s="48">
        <v>4</v>
      </c>
      <c r="B7" s="130" t="s">
        <v>15</v>
      </c>
      <c r="C7" s="188">
        <v>10</v>
      </c>
      <c r="D7" s="188">
        <v>10.5</v>
      </c>
      <c r="E7" s="188">
        <v>17</v>
      </c>
      <c r="F7" s="188">
        <v>10.25</v>
      </c>
      <c r="G7" s="188">
        <v>12</v>
      </c>
      <c r="H7" s="58">
        <v>10</v>
      </c>
      <c r="I7" s="59">
        <v>10.5</v>
      </c>
      <c r="J7" s="59">
        <v>17</v>
      </c>
      <c r="K7" s="59">
        <v>10.25</v>
      </c>
      <c r="L7" s="60">
        <v>12</v>
      </c>
      <c r="M7" s="59" t="e">
        <f>#REF!-H7</f>
        <v>#REF!</v>
      </c>
      <c r="N7" s="59" t="e">
        <f>#REF!-I7</f>
        <v>#REF!</v>
      </c>
      <c r="O7" s="59" t="e">
        <f>#REF!-J7</f>
        <v>#REF!</v>
      </c>
      <c r="P7" s="59" t="e">
        <f>#REF!-K7</f>
        <v>#REF!</v>
      </c>
      <c r="Q7" s="70" t="e">
        <f>#REF!-L7</f>
        <v>#REF!</v>
      </c>
      <c r="R7" s="60"/>
    </row>
    <row r="8" spans="1:18" ht="12.75" customHeight="1">
      <c r="A8" s="48">
        <v>5</v>
      </c>
      <c r="B8" s="130" t="s">
        <v>16</v>
      </c>
      <c r="C8" s="188">
        <v>9.85</v>
      </c>
      <c r="D8" s="188">
        <v>10.25</v>
      </c>
      <c r="E8" s="188">
        <v>0</v>
      </c>
      <c r="F8" s="188">
        <v>10.25</v>
      </c>
      <c r="G8" s="188">
        <v>10.25</v>
      </c>
      <c r="H8" s="98"/>
      <c r="I8" s="98"/>
      <c r="J8" s="99"/>
      <c r="K8" s="97">
        <v>10.25</v>
      </c>
      <c r="L8" s="60">
        <v>10.25</v>
      </c>
      <c r="M8" s="59" t="e">
        <f>#REF!-H8</f>
        <v>#REF!</v>
      </c>
      <c r="N8" s="59" t="e">
        <f>#REF!-I8</f>
        <v>#REF!</v>
      </c>
      <c r="O8" s="59" t="e">
        <f>#REF!-J8</f>
        <v>#REF!</v>
      </c>
      <c r="P8" s="59" t="e">
        <f>#REF!-K8</f>
        <v>#REF!</v>
      </c>
      <c r="Q8" s="70" t="e">
        <f>#REF!-L8</f>
        <v>#REF!</v>
      </c>
      <c r="R8" s="75"/>
    </row>
    <row r="9" spans="1:18" ht="12.75" customHeight="1">
      <c r="A9" s="48">
        <v>6</v>
      </c>
      <c r="B9" s="130" t="s">
        <v>17</v>
      </c>
      <c r="C9" s="188">
        <v>9.75</v>
      </c>
      <c r="D9" s="188">
        <v>9.9</v>
      </c>
      <c r="E9" s="188">
        <v>0</v>
      </c>
      <c r="F9" s="188">
        <v>9.9</v>
      </c>
      <c r="G9" s="188">
        <v>8.61</v>
      </c>
      <c r="H9" s="58">
        <v>9.75</v>
      </c>
      <c r="I9" s="59">
        <v>9.9</v>
      </c>
      <c r="J9" s="59">
        <v>0</v>
      </c>
      <c r="K9" s="59">
        <v>9.9</v>
      </c>
      <c r="L9" s="60">
        <v>8.98</v>
      </c>
      <c r="M9" s="59" t="e">
        <f>#REF!-H9</f>
        <v>#REF!</v>
      </c>
      <c r="N9" s="59" t="e">
        <f>#REF!-I9</f>
        <v>#REF!</v>
      </c>
      <c r="O9" s="59" t="e">
        <f>#REF!-J9</f>
        <v>#REF!</v>
      </c>
      <c r="P9" s="59" t="e">
        <f>#REF!-K9</f>
        <v>#REF!</v>
      </c>
      <c r="Q9" s="70" t="e">
        <f>#REF!-L9</f>
        <v>#REF!</v>
      </c>
      <c r="R9" s="60"/>
    </row>
    <row r="10" spans="1:18" ht="15" customHeight="1">
      <c r="A10" s="48">
        <v>7</v>
      </c>
      <c r="B10" s="130" t="s">
        <v>18</v>
      </c>
      <c r="C10" s="188">
        <v>9.5</v>
      </c>
      <c r="D10" s="188">
        <v>10.5</v>
      </c>
      <c r="E10" s="188">
        <v>18.3</v>
      </c>
      <c r="F10" s="188">
        <v>9.75</v>
      </c>
      <c r="G10" s="188">
        <v>10</v>
      </c>
      <c r="H10" s="171"/>
      <c r="I10" s="171"/>
      <c r="J10" s="172"/>
      <c r="K10" s="184">
        <v>10</v>
      </c>
      <c r="L10" s="150">
        <v>10</v>
      </c>
      <c r="M10" s="149" t="e">
        <f>#REF!-H10</f>
        <v>#REF!</v>
      </c>
      <c r="N10" s="149" t="e">
        <f>#REF!-I10</f>
        <v>#REF!</v>
      </c>
      <c r="O10" s="149" t="e">
        <f>#REF!-J10</f>
        <v>#REF!</v>
      </c>
      <c r="P10" s="149" t="e">
        <f>#REF!-K10</f>
        <v>#REF!</v>
      </c>
      <c r="Q10" s="151" t="e">
        <f>#REF!-L10</f>
        <v>#REF!</v>
      </c>
      <c r="R10" s="145"/>
    </row>
    <row r="11" spans="1:18" ht="12.75" customHeight="1">
      <c r="A11" s="48">
        <v>8</v>
      </c>
      <c r="B11" s="130" t="s">
        <v>150</v>
      </c>
      <c r="C11" s="188">
        <v>10.36</v>
      </c>
      <c r="D11" s="188">
        <v>10.6</v>
      </c>
      <c r="E11" s="188">
        <v>17.93</v>
      </c>
      <c r="F11" s="188">
        <v>10.62</v>
      </c>
      <c r="G11" s="188">
        <v>10.62</v>
      </c>
      <c r="H11" s="58">
        <v>10.65</v>
      </c>
      <c r="I11" s="59">
        <v>10.73</v>
      </c>
      <c r="J11" s="59">
        <v>18</v>
      </c>
      <c r="K11" s="59">
        <v>10.67</v>
      </c>
      <c r="L11" s="60">
        <v>10.67</v>
      </c>
      <c r="M11" s="59" t="e">
        <f>#REF!-H11</f>
        <v>#REF!</v>
      </c>
      <c r="N11" s="59" t="e">
        <f>#REF!-I11</f>
        <v>#REF!</v>
      </c>
      <c r="O11" s="59" t="e">
        <f>#REF!-J11</f>
        <v>#REF!</v>
      </c>
      <c r="P11" s="59" t="e">
        <f>#REF!-K11</f>
        <v>#REF!</v>
      </c>
      <c r="Q11" s="70" t="e">
        <f>#REF!-L11</f>
        <v>#REF!</v>
      </c>
      <c r="R11" s="60"/>
    </row>
    <row r="12" spans="1:18" ht="12.75" customHeight="1">
      <c r="A12" s="48">
        <v>9</v>
      </c>
      <c r="B12" s="130" t="s">
        <v>20</v>
      </c>
      <c r="C12" s="188">
        <v>9.4</v>
      </c>
      <c r="D12" s="188">
        <v>10.1</v>
      </c>
      <c r="E12" s="188">
        <v>0</v>
      </c>
      <c r="F12" s="188">
        <v>9.5500000000000007</v>
      </c>
      <c r="G12" s="188">
        <v>9.9499999999999993</v>
      </c>
      <c r="H12" s="58">
        <v>9.6</v>
      </c>
      <c r="I12" s="59">
        <v>10.4</v>
      </c>
      <c r="J12" s="59">
        <v>0</v>
      </c>
      <c r="K12" s="59">
        <v>9.9</v>
      </c>
      <c r="L12" s="60">
        <v>10.25</v>
      </c>
      <c r="M12" s="59" t="e">
        <f>#REF!-H12</f>
        <v>#REF!</v>
      </c>
      <c r="N12" s="59" t="e">
        <f>#REF!-I12</f>
        <v>#REF!</v>
      </c>
      <c r="O12" s="59" t="e">
        <f>#REF!-J12</f>
        <v>#REF!</v>
      </c>
      <c r="P12" s="59" t="e">
        <f>#REF!-K12</f>
        <v>#REF!</v>
      </c>
      <c r="Q12" s="70" t="e">
        <f>#REF!-L12</f>
        <v>#REF!</v>
      </c>
      <c r="R12" s="60"/>
    </row>
    <row r="13" spans="1:18" ht="12.75" customHeight="1">
      <c r="A13" s="48">
        <v>10</v>
      </c>
      <c r="B13" s="130" t="s">
        <v>21</v>
      </c>
      <c r="C13" s="188">
        <v>10.25</v>
      </c>
      <c r="D13" s="188">
        <v>10.75</v>
      </c>
      <c r="E13" s="188">
        <v>0</v>
      </c>
      <c r="F13" s="188">
        <v>10.25</v>
      </c>
      <c r="G13" s="188">
        <v>0</v>
      </c>
      <c r="H13" s="58">
        <v>10.5</v>
      </c>
      <c r="I13" s="59">
        <v>11</v>
      </c>
      <c r="J13" s="59">
        <v>0</v>
      </c>
      <c r="K13" s="59">
        <v>10.5</v>
      </c>
      <c r="L13" s="60">
        <v>0</v>
      </c>
      <c r="M13" s="59" t="e">
        <f>#REF!-H13</f>
        <v>#REF!</v>
      </c>
      <c r="N13" s="59" t="e">
        <f>#REF!-I13</f>
        <v>#REF!</v>
      </c>
      <c r="O13" s="59" t="e">
        <f>#REF!-J13</f>
        <v>#REF!</v>
      </c>
      <c r="P13" s="59" t="e">
        <f>#REF!-K13</f>
        <v>#REF!</v>
      </c>
      <c r="Q13" s="70" t="e">
        <f>#REF!-L13</f>
        <v>#REF!</v>
      </c>
      <c r="R13" s="60"/>
    </row>
    <row r="14" spans="1:18" ht="12.75" customHeight="1">
      <c r="A14" s="48">
        <v>11</v>
      </c>
      <c r="B14" s="130" t="s">
        <v>22</v>
      </c>
      <c r="C14" s="188">
        <v>10.5</v>
      </c>
      <c r="D14" s="188">
        <v>11.5</v>
      </c>
      <c r="E14" s="188">
        <v>0</v>
      </c>
      <c r="F14" s="188">
        <v>10.199999999999999</v>
      </c>
      <c r="G14" s="188">
        <v>10.75</v>
      </c>
      <c r="H14" s="58">
        <v>10.5</v>
      </c>
      <c r="I14" s="59">
        <v>11.5</v>
      </c>
      <c r="J14" s="59">
        <v>0</v>
      </c>
      <c r="K14" s="59">
        <v>10.199999999999999</v>
      </c>
      <c r="L14" s="60">
        <v>10.75</v>
      </c>
      <c r="M14" s="59" t="e">
        <f>#REF!-H14</f>
        <v>#REF!</v>
      </c>
      <c r="N14" s="59" t="e">
        <f>#REF!-I14</f>
        <v>#REF!</v>
      </c>
      <c r="O14" s="59" t="e">
        <f>#REF!-J14</f>
        <v>#REF!</v>
      </c>
      <c r="P14" s="59" t="e">
        <f>#REF!-K14</f>
        <v>#REF!</v>
      </c>
      <c r="Q14" s="70" t="e">
        <f>#REF!-L14</f>
        <v>#REF!</v>
      </c>
      <c r="R14" s="60"/>
    </row>
    <row r="15" spans="1:18" ht="12.75" customHeight="1">
      <c r="A15" s="48">
        <v>12</v>
      </c>
      <c r="B15" s="130" t="s">
        <v>23</v>
      </c>
      <c r="C15" s="188">
        <v>7.25</v>
      </c>
      <c r="D15" s="188">
        <v>7.35</v>
      </c>
      <c r="E15" s="188">
        <v>0</v>
      </c>
      <c r="F15" s="188">
        <v>0</v>
      </c>
      <c r="G15" s="188">
        <v>0</v>
      </c>
      <c r="H15" s="58">
        <v>8</v>
      </c>
      <c r="I15" s="59">
        <v>8.25</v>
      </c>
      <c r="J15" s="59">
        <v>0</v>
      </c>
      <c r="K15" s="59">
        <v>0</v>
      </c>
      <c r="L15" s="60">
        <v>0</v>
      </c>
      <c r="M15" s="59" t="e">
        <f>#REF!-H15</f>
        <v>#REF!</v>
      </c>
      <c r="N15" s="59" t="e">
        <f>#REF!-I15</f>
        <v>#REF!</v>
      </c>
      <c r="O15" s="59" t="e">
        <f>#REF!-J15</f>
        <v>#REF!</v>
      </c>
      <c r="P15" s="59" t="e">
        <f>#REF!-K15</f>
        <v>#REF!</v>
      </c>
      <c r="Q15" s="70" t="e">
        <f>#REF!-L15</f>
        <v>#REF!</v>
      </c>
      <c r="R15" s="60"/>
    </row>
    <row r="16" spans="1:18" ht="12.75" customHeight="1">
      <c r="A16" s="48">
        <v>13</v>
      </c>
      <c r="B16" s="130" t="s">
        <v>24</v>
      </c>
      <c r="C16" s="188">
        <v>6.4</v>
      </c>
      <c r="D16" s="188">
        <v>0</v>
      </c>
      <c r="E16" s="188">
        <v>0</v>
      </c>
      <c r="F16" s="188">
        <v>0</v>
      </c>
      <c r="G16" s="188">
        <v>0</v>
      </c>
      <c r="H16" s="58">
        <v>7.4</v>
      </c>
      <c r="I16" s="59">
        <v>0</v>
      </c>
      <c r="J16" s="59">
        <v>0</v>
      </c>
      <c r="K16" s="59">
        <v>0</v>
      </c>
      <c r="L16" s="60">
        <v>0</v>
      </c>
      <c r="M16" s="59" t="e">
        <f>#REF!-H16</f>
        <v>#REF!</v>
      </c>
      <c r="N16" s="59" t="e">
        <f>#REF!-I16</f>
        <v>#REF!</v>
      </c>
      <c r="O16" s="59" t="e">
        <f>#REF!-J16</f>
        <v>#REF!</v>
      </c>
      <c r="P16" s="59" t="e">
        <f>#REF!-K16</f>
        <v>#REF!</v>
      </c>
      <c r="Q16" s="70" t="e">
        <f>#REF!-L16</f>
        <v>#REF!</v>
      </c>
      <c r="R16" s="60"/>
    </row>
    <row r="17" spans="1:18" ht="12.75" customHeight="1">
      <c r="A17" s="48">
        <v>14</v>
      </c>
      <c r="B17" s="130" t="s">
        <v>25</v>
      </c>
      <c r="C17" s="188">
        <v>7.25</v>
      </c>
      <c r="D17" s="188">
        <v>0</v>
      </c>
      <c r="E17" s="188">
        <v>0</v>
      </c>
      <c r="F17" s="188">
        <v>0</v>
      </c>
      <c r="G17" s="188">
        <v>0</v>
      </c>
      <c r="H17" s="58">
        <v>8</v>
      </c>
      <c r="I17" s="59">
        <v>0</v>
      </c>
      <c r="J17" s="59">
        <v>0</v>
      </c>
      <c r="K17" s="59">
        <v>0</v>
      </c>
      <c r="L17" s="60">
        <v>0</v>
      </c>
      <c r="M17" s="59" t="e">
        <f>#REF!-H17</f>
        <v>#REF!</v>
      </c>
      <c r="N17" s="59" t="e">
        <f>#REF!-I17</f>
        <v>#REF!</v>
      </c>
      <c r="O17" s="59" t="e">
        <f>#REF!-J17</f>
        <v>#REF!</v>
      </c>
      <c r="P17" s="59" t="e">
        <f>#REF!-K17</f>
        <v>#REF!</v>
      </c>
      <c r="Q17" s="70" t="e">
        <f>#REF!-L17</f>
        <v>#REF!</v>
      </c>
      <c r="R17" s="60"/>
    </row>
    <row r="18" spans="1:18" ht="12.75" customHeight="1">
      <c r="A18" s="48">
        <v>15</v>
      </c>
      <c r="B18" s="130" t="s">
        <v>26</v>
      </c>
      <c r="C18" s="188">
        <v>10.44</v>
      </c>
      <c r="D18" s="188">
        <v>10.44</v>
      </c>
      <c r="E18" s="188">
        <v>0</v>
      </c>
      <c r="F18" s="188">
        <v>10.44</v>
      </c>
      <c r="G18" s="188">
        <v>10.44</v>
      </c>
      <c r="H18" s="58">
        <v>10.67</v>
      </c>
      <c r="I18" s="59">
        <v>10.67</v>
      </c>
      <c r="J18" s="59">
        <v>0</v>
      </c>
      <c r="K18" s="59">
        <v>10.67</v>
      </c>
      <c r="L18" s="60">
        <v>10.67</v>
      </c>
      <c r="M18" s="59" t="e">
        <f>#REF!-H18</f>
        <v>#REF!</v>
      </c>
      <c r="N18" s="59" t="e">
        <f>#REF!-I18</f>
        <v>#REF!</v>
      </c>
      <c r="O18" s="59" t="e">
        <f>#REF!-J18</f>
        <v>#REF!</v>
      </c>
      <c r="P18" s="59" t="e">
        <f>#REF!-K18</f>
        <v>#REF!</v>
      </c>
      <c r="Q18" s="70" t="e">
        <f>#REF!-L18</f>
        <v>#REF!</v>
      </c>
      <c r="R18" s="60"/>
    </row>
    <row r="19" spans="1:18" ht="12.75" customHeight="1">
      <c r="A19" s="48">
        <v>16</v>
      </c>
      <c r="B19" s="130" t="s">
        <v>27</v>
      </c>
      <c r="C19" s="188">
        <v>13.44</v>
      </c>
      <c r="D19" s="188">
        <v>13.44</v>
      </c>
      <c r="E19" s="188">
        <v>17.78</v>
      </c>
      <c r="F19" s="188">
        <v>13.44</v>
      </c>
      <c r="G19" s="188">
        <v>13.44</v>
      </c>
      <c r="H19" s="58">
        <v>13.44</v>
      </c>
      <c r="I19" s="59">
        <v>13.44</v>
      </c>
      <c r="J19" s="59">
        <v>17.79</v>
      </c>
      <c r="K19" s="59">
        <v>13.44</v>
      </c>
      <c r="L19" s="60">
        <v>13.44</v>
      </c>
      <c r="M19" s="59" t="e">
        <f>#REF!-H19</f>
        <v>#REF!</v>
      </c>
      <c r="N19" s="59" t="e">
        <f>#REF!-I19</f>
        <v>#REF!</v>
      </c>
      <c r="O19" s="59" t="e">
        <f>#REF!-J19</f>
        <v>#REF!</v>
      </c>
      <c r="P19" s="59" t="e">
        <f>#REF!-K19</f>
        <v>#REF!</v>
      </c>
      <c r="Q19" s="70" t="e">
        <f>#REF!-L19</f>
        <v>#REF!</v>
      </c>
      <c r="R19" s="60"/>
    </row>
    <row r="20" spans="1:18" ht="12.75" customHeight="1">
      <c r="A20" s="48">
        <v>17</v>
      </c>
      <c r="B20" s="130" t="s">
        <v>28</v>
      </c>
      <c r="C20" s="188">
        <v>9.83</v>
      </c>
      <c r="D20" s="188">
        <v>0</v>
      </c>
      <c r="E20" s="188">
        <v>0</v>
      </c>
      <c r="F20" s="188">
        <v>0</v>
      </c>
      <c r="G20" s="188">
        <v>0</v>
      </c>
      <c r="H20" s="58">
        <v>10.69</v>
      </c>
      <c r="I20" s="59">
        <v>0</v>
      </c>
      <c r="J20" s="59">
        <v>0</v>
      </c>
      <c r="K20" s="59">
        <v>0</v>
      </c>
      <c r="L20" s="60">
        <v>0</v>
      </c>
      <c r="M20" s="59" t="e">
        <f>#REF!-H20</f>
        <v>#REF!</v>
      </c>
      <c r="N20" s="59" t="e">
        <f>#REF!-I20</f>
        <v>#REF!</v>
      </c>
      <c r="O20" s="59" t="e">
        <f>#REF!-J20</f>
        <v>#REF!</v>
      </c>
      <c r="P20" s="59" t="e">
        <f>#REF!-K20</f>
        <v>#REF!</v>
      </c>
      <c r="Q20" s="70" t="e">
        <f>#REF!-L20</f>
        <v>#REF!</v>
      </c>
      <c r="R20" s="60"/>
    </row>
    <row r="21" spans="1:18" ht="12.75" customHeight="1">
      <c r="A21" s="48">
        <v>18</v>
      </c>
      <c r="B21" s="130" t="s">
        <v>30</v>
      </c>
      <c r="C21" s="188">
        <v>6.53</v>
      </c>
      <c r="D21" s="188">
        <v>0</v>
      </c>
      <c r="E21" s="188">
        <v>0</v>
      </c>
      <c r="F21" s="188">
        <v>0</v>
      </c>
      <c r="G21" s="188">
        <v>0</v>
      </c>
      <c r="H21" s="58">
        <v>8.14</v>
      </c>
      <c r="I21" s="59">
        <v>0</v>
      </c>
      <c r="J21" s="59">
        <v>0</v>
      </c>
      <c r="K21" s="59">
        <v>0</v>
      </c>
      <c r="L21" s="60">
        <v>0</v>
      </c>
      <c r="M21" s="59" t="e">
        <f>#REF!-H21</f>
        <v>#REF!</v>
      </c>
      <c r="N21" s="59" t="e">
        <f>#REF!-I21</f>
        <v>#REF!</v>
      </c>
      <c r="O21" s="59" t="e">
        <f>#REF!-J21</f>
        <v>#REF!</v>
      </c>
      <c r="P21" s="59" t="e">
        <f>#REF!-K21</f>
        <v>#REF!</v>
      </c>
      <c r="Q21" s="70" t="e">
        <f>#REF!-L21</f>
        <v>#REF!</v>
      </c>
      <c r="R21" s="60"/>
    </row>
    <row r="22" spans="1:18" ht="12.75" customHeight="1">
      <c r="A22" s="48">
        <v>19</v>
      </c>
      <c r="B22" s="130" t="s">
        <v>32</v>
      </c>
      <c r="C22" s="188">
        <v>7.98</v>
      </c>
      <c r="D22" s="188">
        <v>9.5299999999999994</v>
      </c>
      <c r="E22" s="188">
        <v>0</v>
      </c>
      <c r="F22" s="188">
        <v>9.74</v>
      </c>
      <c r="G22" s="188">
        <v>0</v>
      </c>
      <c r="H22" s="58">
        <v>9.1999999999999993</v>
      </c>
      <c r="I22" s="59">
        <v>10.84</v>
      </c>
      <c r="J22" s="59">
        <v>0</v>
      </c>
      <c r="K22" s="59">
        <v>10.81</v>
      </c>
      <c r="L22" s="60">
        <v>0</v>
      </c>
      <c r="M22" s="59" t="e">
        <f>#REF!-H22</f>
        <v>#REF!</v>
      </c>
      <c r="N22" s="59" t="e">
        <f>#REF!-I22</f>
        <v>#REF!</v>
      </c>
      <c r="O22" s="59" t="e">
        <f>#REF!-J22</f>
        <v>#REF!</v>
      </c>
      <c r="P22" s="59" t="e">
        <f>#REF!-K22</f>
        <v>#REF!</v>
      </c>
      <c r="Q22" s="70" t="e">
        <f>#REF!-L22</f>
        <v>#REF!</v>
      </c>
      <c r="R22" s="60"/>
    </row>
    <row r="23" spans="1:18" ht="12.75" customHeight="1">
      <c r="A23" s="48">
        <v>20</v>
      </c>
      <c r="B23" s="130" t="s">
        <v>33</v>
      </c>
      <c r="C23" s="188">
        <v>7.38</v>
      </c>
      <c r="D23" s="188">
        <v>0</v>
      </c>
      <c r="E23" s="188">
        <v>0</v>
      </c>
      <c r="F23" s="188">
        <v>0</v>
      </c>
      <c r="G23" s="188">
        <v>0</v>
      </c>
      <c r="H23" s="58">
        <v>8.35</v>
      </c>
      <c r="I23" s="59">
        <v>0</v>
      </c>
      <c r="J23" s="59">
        <v>0</v>
      </c>
      <c r="K23" s="59">
        <v>0</v>
      </c>
      <c r="L23" s="60">
        <v>0</v>
      </c>
      <c r="M23" s="59" t="e">
        <f>#REF!-H23</f>
        <v>#REF!</v>
      </c>
      <c r="N23" s="59" t="e">
        <f>#REF!-I23</f>
        <v>#REF!</v>
      </c>
      <c r="O23" s="59" t="e">
        <f>#REF!-J23</f>
        <v>#REF!</v>
      </c>
      <c r="P23" s="59" t="e">
        <f>#REF!-K23</f>
        <v>#REF!</v>
      </c>
      <c r="Q23" s="70" t="e">
        <f>#REF!-L23</f>
        <v>#REF!</v>
      </c>
      <c r="R23" s="60"/>
    </row>
    <row r="24" spans="1:18" ht="12.75" customHeight="1">
      <c r="A24" s="48">
        <v>21</v>
      </c>
      <c r="B24" s="130" t="s">
        <v>34</v>
      </c>
      <c r="C24" s="188">
        <v>7</v>
      </c>
      <c r="D24" s="188">
        <v>0</v>
      </c>
      <c r="E24" s="188">
        <v>0</v>
      </c>
      <c r="F24" s="188">
        <v>0</v>
      </c>
      <c r="G24" s="188">
        <v>0</v>
      </c>
      <c r="H24" s="58">
        <v>7.95</v>
      </c>
      <c r="I24" s="59">
        <v>0</v>
      </c>
      <c r="J24" s="59">
        <v>0</v>
      </c>
      <c r="K24" s="59">
        <v>0</v>
      </c>
      <c r="L24" s="60">
        <v>0</v>
      </c>
      <c r="M24" s="59" t="e">
        <f>#REF!-H24</f>
        <v>#REF!</v>
      </c>
      <c r="N24" s="59" t="e">
        <f>#REF!-I24</f>
        <v>#REF!</v>
      </c>
      <c r="O24" s="59" t="e">
        <f>#REF!-J24</f>
        <v>#REF!</v>
      </c>
      <c r="P24" s="59" t="e">
        <f>#REF!-K24</f>
        <v>#REF!</v>
      </c>
      <c r="Q24" s="70" t="e">
        <f>#REF!-L24</f>
        <v>#REF!</v>
      </c>
      <c r="R24" s="60"/>
    </row>
    <row r="25" spans="1:18" ht="12.75" customHeight="1">
      <c r="A25" s="48">
        <v>22</v>
      </c>
      <c r="B25" s="130" t="s">
        <v>35</v>
      </c>
      <c r="C25" s="188">
        <v>9.1300000000000008</v>
      </c>
      <c r="D25" s="188">
        <v>0</v>
      </c>
      <c r="E25" s="188">
        <v>0</v>
      </c>
      <c r="F25" s="188">
        <v>9.5</v>
      </c>
      <c r="G25" s="188">
        <v>0</v>
      </c>
      <c r="H25" s="58">
        <v>9.7899999999999991</v>
      </c>
      <c r="I25" s="59">
        <v>0</v>
      </c>
      <c r="J25" s="59">
        <v>0</v>
      </c>
      <c r="K25" s="59">
        <v>10.199999999999999</v>
      </c>
      <c r="L25" s="60">
        <v>0</v>
      </c>
      <c r="M25" s="59" t="e">
        <f>#REF!-H25</f>
        <v>#REF!</v>
      </c>
      <c r="N25" s="59" t="e">
        <f>#REF!-I25</f>
        <v>#REF!</v>
      </c>
      <c r="O25" s="59" t="e">
        <f>#REF!-J25</f>
        <v>#REF!</v>
      </c>
      <c r="P25" s="59" t="e">
        <f>#REF!-K25</f>
        <v>#REF!</v>
      </c>
      <c r="Q25" s="70" t="e">
        <f>#REF!-L25</f>
        <v>#REF!</v>
      </c>
      <c r="R25" s="60"/>
    </row>
    <row r="26" spans="1:18" ht="12.75" customHeight="1">
      <c r="A26" s="48">
        <v>23</v>
      </c>
      <c r="B26" s="130" t="s">
        <v>36</v>
      </c>
      <c r="C26" s="188">
        <v>14.47</v>
      </c>
      <c r="D26" s="188">
        <v>14.47</v>
      </c>
      <c r="E26" s="188">
        <v>14.47</v>
      </c>
      <c r="F26" s="188">
        <v>14.47</v>
      </c>
      <c r="G26" s="188">
        <v>14.47</v>
      </c>
      <c r="H26" s="58">
        <v>14.49</v>
      </c>
      <c r="I26" s="59">
        <v>13.49</v>
      </c>
      <c r="J26" s="59">
        <v>13.49</v>
      </c>
      <c r="K26" s="59">
        <v>13.49</v>
      </c>
      <c r="L26" s="60">
        <v>13.49</v>
      </c>
      <c r="M26" s="59" t="e">
        <f>#REF!-H26</f>
        <v>#REF!</v>
      </c>
      <c r="N26" s="59" t="e">
        <f>#REF!-I26</f>
        <v>#REF!</v>
      </c>
      <c r="O26" s="59" t="e">
        <f>#REF!-J26</f>
        <v>#REF!</v>
      </c>
      <c r="P26" s="59" t="e">
        <f>#REF!-K26</f>
        <v>#REF!</v>
      </c>
      <c r="Q26" s="70" t="e">
        <f>#REF!-L26</f>
        <v>#REF!</v>
      </c>
      <c r="R26" s="60"/>
    </row>
    <row r="27" spans="1:18" ht="12.75" customHeight="1">
      <c r="A27" s="48">
        <v>24</v>
      </c>
      <c r="B27" s="130" t="s">
        <v>37</v>
      </c>
      <c r="C27" s="188">
        <v>7.76</v>
      </c>
      <c r="D27" s="188">
        <v>0</v>
      </c>
      <c r="E27" s="188">
        <v>0</v>
      </c>
      <c r="F27" s="188">
        <v>0</v>
      </c>
      <c r="G27" s="188">
        <v>0</v>
      </c>
      <c r="H27" s="58">
        <v>8.36</v>
      </c>
      <c r="I27" s="59">
        <v>0</v>
      </c>
      <c r="J27" s="59">
        <v>0</v>
      </c>
      <c r="K27" s="59">
        <v>0</v>
      </c>
      <c r="L27" s="60">
        <v>0</v>
      </c>
      <c r="M27" s="59" t="e">
        <f>#REF!-H27</f>
        <v>#REF!</v>
      </c>
      <c r="N27" s="59" t="e">
        <f>#REF!-I27</f>
        <v>#REF!</v>
      </c>
      <c r="O27" s="59" t="e">
        <f>#REF!-J27</f>
        <v>#REF!</v>
      </c>
      <c r="P27" s="59" t="e">
        <f>#REF!-K27</f>
        <v>#REF!</v>
      </c>
      <c r="Q27" s="70" t="e">
        <f>#REF!-L27</f>
        <v>#REF!</v>
      </c>
      <c r="R27" s="60"/>
    </row>
    <row r="28" spans="1:18" ht="12.75" customHeight="1">
      <c r="A28" s="48">
        <v>25</v>
      </c>
      <c r="B28" s="130" t="s">
        <v>38</v>
      </c>
      <c r="C28" s="188">
        <v>7.96</v>
      </c>
      <c r="D28" s="188">
        <v>0</v>
      </c>
      <c r="E28" s="188">
        <v>0</v>
      </c>
      <c r="F28" s="188">
        <v>0</v>
      </c>
      <c r="G28" s="188">
        <v>0</v>
      </c>
      <c r="H28" s="58">
        <v>9.06</v>
      </c>
      <c r="I28" s="59">
        <v>0</v>
      </c>
      <c r="J28" s="59">
        <v>0</v>
      </c>
      <c r="K28" s="59">
        <v>0</v>
      </c>
      <c r="L28" s="60">
        <v>0</v>
      </c>
      <c r="M28" s="59" t="e">
        <f>#REF!-H28</f>
        <v>#REF!</v>
      </c>
      <c r="N28" s="59" t="e">
        <f>#REF!-I28</f>
        <v>#REF!</v>
      </c>
      <c r="O28" s="59" t="e">
        <f>#REF!-J28</f>
        <v>#REF!</v>
      </c>
      <c r="P28" s="59" t="e">
        <f>#REF!-K28</f>
        <v>#REF!</v>
      </c>
      <c r="Q28" s="70" t="e">
        <f>#REF!-L28</f>
        <v>#REF!</v>
      </c>
      <c r="R28" s="60"/>
    </row>
    <row r="29" spans="1:18" ht="12.75" customHeight="1">
      <c r="A29" s="48">
        <v>26</v>
      </c>
      <c r="B29" s="130" t="s">
        <v>39</v>
      </c>
      <c r="C29" s="188">
        <v>8</v>
      </c>
      <c r="D29" s="188">
        <v>0</v>
      </c>
      <c r="E29" s="188">
        <v>0</v>
      </c>
      <c r="F29" s="188">
        <v>0</v>
      </c>
      <c r="G29" s="188">
        <v>0</v>
      </c>
      <c r="H29" s="58">
        <v>0.09</v>
      </c>
      <c r="I29" s="59">
        <v>0</v>
      </c>
      <c r="J29" s="59">
        <v>0</v>
      </c>
      <c r="K29" s="59">
        <v>0</v>
      </c>
      <c r="L29" s="60">
        <v>0</v>
      </c>
      <c r="M29" s="59" t="e">
        <f>#REF!-H29</f>
        <v>#REF!</v>
      </c>
      <c r="N29" s="59" t="e">
        <f>#REF!-I29</f>
        <v>#REF!</v>
      </c>
      <c r="O29" s="59" t="e">
        <f>#REF!-J29</f>
        <v>#REF!</v>
      </c>
      <c r="P29" s="59" t="e">
        <f>#REF!-K29</f>
        <v>#REF!</v>
      </c>
      <c r="Q29" s="70" t="e">
        <f>#REF!-L29</f>
        <v>#REF!</v>
      </c>
      <c r="R29" s="60"/>
    </row>
    <row r="30" spans="1:18" ht="12.75" customHeight="1">
      <c r="A30" s="48">
        <v>27</v>
      </c>
      <c r="B30" s="130" t="s">
        <v>40</v>
      </c>
      <c r="C30" s="188">
        <v>6.7</v>
      </c>
      <c r="D30" s="188">
        <v>6.7</v>
      </c>
      <c r="E30" s="188">
        <v>0</v>
      </c>
      <c r="F30" s="188">
        <v>0</v>
      </c>
      <c r="G30" s="188">
        <v>0</v>
      </c>
      <c r="H30" s="58">
        <v>6.7</v>
      </c>
      <c r="I30" s="59">
        <v>6.7</v>
      </c>
      <c r="J30" s="59">
        <v>0</v>
      </c>
      <c r="K30" s="59">
        <v>0</v>
      </c>
      <c r="L30" s="60">
        <v>0</v>
      </c>
      <c r="M30" s="59" t="e">
        <f>#REF!-H30</f>
        <v>#REF!</v>
      </c>
      <c r="N30" s="59" t="e">
        <f>#REF!-I30</f>
        <v>#REF!</v>
      </c>
      <c r="O30" s="59" t="e">
        <f>#REF!-J30</f>
        <v>#REF!</v>
      </c>
      <c r="P30" s="59" t="e">
        <f>#REF!-K30</f>
        <v>#REF!</v>
      </c>
      <c r="Q30" s="70" t="e">
        <f>#REF!-L30</f>
        <v>#REF!</v>
      </c>
      <c r="R30" s="60"/>
    </row>
    <row r="31" spans="1:18" ht="12.75" customHeight="1">
      <c r="A31" s="48">
        <v>28</v>
      </c>
      <c r="B31" s="130" t="s">
        <v>41</v>
      </c>
      <c r="C31" s="188">
        <v>10.3</v>
      </c>
      <c r="D31" s="188">
        <v>10.54</v>
      </c>
      <c r="E31" s="188">
        <v>15.51</v>
      </c>
      <c r="F31" s="188">
        <v>9.98</v>
      </c>
      <c r="G31" s="188">
        <v>14.39</v>
      </c>
      <c r="H31" s="58">
        <v>10.3</v>
      </c>
      <c r="I31" s="59">
        <v>10.56</v>
      </c>
      <c r="J31" s="59">
        <v>15.53</v>
      </c>
      <c r="K31" s="59">
        <v>10</v>
      </c>
      <c r="L31" s="60">
        <v>14.6</v>
      </c>
      <c r="M31" s="59" t="e">
        <f>#REF!-H31</f>
        <v>#REF!</v>
      </c>
      <c r="N31" s="59" t="e">
        <f>#REF!-I31</f>
        <v>#REF!</v>
      </c>
      <c r="O31" s="59" t="e">
        <f>#REF!-J31</f>
        <v>#REF!</v>
      </c>
      <c r="P31" s="59" t="e">
        <f>#REF!-K31</f>
        <v>#REF!</v>
      </c>
      <c r="Q31" s="70" t="e">
        <f>#REF!-L31</f>
        <v>#REF!</v>
      </c>
      <c r="R31" s="60"/>
    </row>
    <row r="32" spans="1:18" ht="12.75" customHeight="1">
      <c r="A32" s="48">
        <v>29</v>
      </c>
      <c r="B32" s="130" t="s">
        <v>42</v>
      </c>
      <c r="C32" s="188">
        <v>9.5</v>
      </c>
      <c r="D32" s="188">
        <v>10.25</v>
      </c>
      <c r="E32" s="188">
        <v>0</v>
      </c>
      <c r="F32" s="188">
        <v>10.75</v>
      </c>
      <c r="G32" s="188">
        <v>0</v>
      </c>
      <c r="H32" s="98"/>
      <c r="I32" s="98"/>
      <c r="J32" s="99"/>
      <c r="K32" s="97">
        <v>0</v>
      </c>
      <c r="L32" s="60">
        <v>0</v>
      </c>
      <c r="M32" s="59" t="e">
        <f>#REF!-H32</f>
        <v>#REF!</v>
      </c>
      <c r="N32" s="59" t="e">
        <f>#REF!-I32</f>
        <v>#REF!</v>
      </c>
      <c r="O32" s="59" t="e">
        <f>#REF!-J32</f>
        <v>#REF!</v>
      </c>
      <c r="P32" s="59" t="e">
        <f>#REF!-K32</f>
        <v>#REF!</v>
      </c>
      <c r="Q32" s="70" t="e">
        <f>#REF!-L32</f>
        <v>#REF!</v>
      </c>
      <c r="R32" s="60"/>
    </row>
    <row r="33" spans="1:18" ht="12.75" customHeight="1">
      <c r="A33" s="48">
        <v>30</v>
      </c>
      <c r="B33" s="130" t="s">
        <v>43</v>
      </c>
      <c r="C33" s="188">
        <v>11.25</v>
      </c>
      <c r="D33" s="188">
        <v>13</v>
      </c>
      <c r="E33" s="188">
        <v>0</v>
      </c>
      <c r="F33" s="188">
        <v>13</v>
      </c>
      <c r="G33" s="188">
        <v>14</v>
      </c>
      <c r="H33" s="58">
        <v>11.25</v>
      </c>
      <c r="I33" s="59">
        <v>13</v>
      </c>
      <c r="J33" s="59">
        <v>0</v>
      </c>
      <c r="K33" s="59">
        <v>13</v>
      </c>
      <c r="L33" s="60">
        <v>14</v>
      </c>
      <c r="M33" s="59" t="e">
        <f>#REF!-H33</f>
        <v>#REF!</v>
      </c>
      <c r="N33" s="59" t="e">
        <f>#REF!-I33</f>
        <v>#REF!</v>
      </c>
      <c r="O33" s="59" t="e">
        <f>#REF!-J33</f>
        <v>#REF!</v>
      </c>
      <c r="P33" s="59" t="e">
        <f>#REF!-K33</f>
        <v>#REF!</v>
      </c>
      <c r="Q33" s="70" t="e">
        <f>#REF!-L33</f>
        <v>#REF!</v>
      </c>
      <c r="R33" s="60"/>
    </row>
    <row r="34" spans="1:18" ht="12.75" customHeight="1">
      <c r="A34" s="48">
        <v>31</v>
      </c>
      <c r="B34" s="130" t="s">
        <v>44</v>
      </c>
      <c r="C34" s="188">
        <v>9.4499999999999993</v>
      </c>
      <c r="D34" s="188">
        <v>9.9499999999999993</v>
      </c>
      <c r="E34" s="188">
        <v>21</v>
      </c>
      <c r="F34" s="188">
        <v>12.3</v>
      </c>
      <c r="G34" s="188">
        <v>11.8</v>
      </c>
      <c r="H34" s="98"/>
      <c r="I34" s="98"/>
      <c r="J34" s="99"/>
      <c r="K34" s="97">
        <v>12</v>
      </c>
      <c r="L34" s="60">
        <v>0.12</v>
      </c>
      <c r="M34" s="59" t="e">
        <f>#REF!-H34</f>
        <v>#REF!</v>
      </c>
      <c r="N34" s="59" t="e">
        <f>#REF!-I34</f>
        <v>#REF!</v>
      </c>
      <c r="O34" s="59" t="e">
        <f>#REF!-J34</f>
        <v>#REF!</v>
      </c>
      <c r="P34" s="59" t="e">
        <f>#REF!-K34</f>
        <v>#REF!</v>
      </c>
      <c r="Q34" s="70" t="e">
        <f>#REF!-L34</f>
        <v>#REF!</v>
      </c>
      <c r="R34" s="60"/>
    </row>
    <row r="35" spans="1:18" ht="12.75" customHeight="1">
      <c r="A35" s="48">
        <v>32</v>
      </c>
      <c r="B35" s="130" t="s">
        <v>45</v>
      </c>
      <c r="C35" s="188">
        <v>10.6</v>
      </c>
      <c r="D35" s="188">
        <v>12.2</v>
      </c>
      <c r="E35" s="188">
        <v>14.2</v>
      </c>
      <c r="F35" s="188">
        <v>11.9</v>
      </c>
      <c r="G35" s="188">
        <v>12</v>
      </c>
      <c r="H35" s="58">
        <v>10.6</v>
      </c>
      <c r="I35" s="59">
        <v>12.2</v>
      </c>
      <c r="J35" s="59">
        <v>14.2</v>
      </c>
      <c r="K35" s="59">
        <v>11.9</v>
      </c>
      <c r="L35" s="60">
        <v>12</v>
      </c>
      <c r="M35" s="59" t="e">
        <f>#REF!-H35</f>
        <v>#REF!</v>
      </c>
      <c r="N35" s="59" t="e">
        <f>#REF!-I35</f>
        <v>#REF!</v>
      </c>
      <c r="O35" s="59" t="e">
        <f>#REF!-J35</f>
        <v>#REF!</v>
      </c>
      <c r="P35" s="59" t="e">
        <f>#REF!-K35</f>
        <v>#REF!</v>
      </c>
      <c r="Q35" s="70" t="e">
        <f>#REF!-L35</f>
        <v>#REF!</v>
      </c>
      <c r="R35" s="60"/>
    </row>
    <row r="36" spans="1:18" ht="12.75" customHeight="1">
      <c r="A36" s="48">
        <v>33</v>
      </c>
      <c r="B36" s="130" t="s">
        <v>46</v>
      </c>
      <c r="C36" s="188">
        <v>8.6199999999999992</v>
      </c>
      <c r="D36" s="188">
        <v>9.92</v>
      </c>
      <c r="E36" s="188">
        <v>14.54</v>
      </c>
      <c r="F36" s="188">
        <v>10.25</v>
      </c>
      <c r="G36" s="188">
        <v>10.08</v>
      </c>
      <c r="H36" s="58">
        <v>8.7899999999999991</v>
      </c>
      <c r="I36" s="59">
        <v>10.29</v>
      </c>
      <c r="J36" s="59">
        <v>13.4</v>
      </c>
      <c r="K36" s="59">
        <v>10.28</v>
      </c>
      <c r="L36" s="60">
        <v>10.15</v>
      </c>
      <c r="M36" s="59" t="e">
        <f>#REF!-H36</f>
        <v>#REF!</v>
      </c>
      <c r="N36" s="59" t="e">
        <f>#REF!-I36</f>
        <v>#REF!</v>
      </c>
      <c r="O36" s="59" t="e">
        <f>#REF!-J36</f>
        <v>#REF!</v>
      </c>
      <c r="P36" s="59" t="e">
        <f>#REF!-K36</f>
        <v>#REF!</v>
      </c>
      <c r="Q36" s="70" t="e">
        <f>#REF!-L36</f>
        <v>#REF!</v>
      </c>
      <c r="R36" s="60"/>
    </row>
    <row r="37" spans="1:18" ht="12.75" customHeight="1">
      <c r="A37" s="48">
        <v>34</v>
      </c>
      <c r="B37" s="130" t="s">
        <v>47</v>
      </c>
      <c r="C37" s="188">
        <v>10</v>
      </c>
      <c r="D37" s="188">
        <v>10.25</v>
      </c>
      <c r="E37" s="188">
        <v>14.5</v>
      </c>
      <c r="F37" s="188">
        <v>10.5</v>
      </c>
      <c r="G37" s="188">
        <v>11</v>
      </c>
      <c r="H37" s="58">
        <v>10</v>
      </c>
      <c r="I37" s="59">
        <v>10.25</v>
      </c>
      <c r="J37" s="59">
        <v>14.5</v>
      </c>
      <c r="K37" s="59">
        <v>10.5</v>
      </c>
      <c r="L37" s="60">
        <v>11</v>
      </c>
      <c r="M37" s="59" t="e">
        <f>#REF!-H37</f>
        <v>#REF!</v>
      </c>
      <c r="N37" s="59" t="e">
        <f>#REF!-I37</f>
        <v>#REF!</v>
      </c>
      <c r="O37" s="59" t="e">
        <f>#REF!-J37</f>
        <v>#REF!</v>
      </c>
      <c r="P37" s="59" t="e">
        <f>#REF!-K37</f>
        <v>#REF!</v>
      </c>
      <c r="Q37" s="70" t="e">
        <f>#REF!-L37</f>
        <v>#REF!</v>
      </c>
      <c r="R37" s="60"/>
    </row>
    <row r="38" spans="1:18" ht="12.75" customHeight="1">
      <c r="A38" s="48">
        <v>35</v>
      </c>
      <c r="B38" s="130" t="s">
        <v>48</v>
      </c>
      <c r="C38" s="188">
        <v>6.54</v>
      </c>
      <c r="D38" s="188">
        <v>6.45</v>
      </c>
      <c r="E38" s="188">
        <v>5.91</v>
      </c>
      <c r="F38" s="188">
        <v>5.88</v>
      </c>
      <c r="G38" s="188">
        <v>7.2</v>
      </c>
      <c r="H38" s="58">
        <v>7.05</v>
      </c>
      <c r="I38" s="59">
        <v>7.17</v>
      </c>
      <c r="J38" s="59">
        <v>6.63</v>
      </c>
      <c r="K38" s="59">
        <v>6.59</v>
      </c>
      <c r="L38" s="60">
        <v>7.68</v>
      </c>
      <c r="M38" s="59" t="e">
        <f>#REF!-H38</f>
        <v>#REF!</v>
      </c>
      <c r="N38" s="59" t="e">
        <f>#REF!-I38</f>
        <v>#REF!</v>
      </c>
      <c r="O38" s="59" t="e">
        <f>#REF!-J38</f>
        <v>#REF!</v>
      </c>
      <c r="P38" s="59" t="e">
        <f>#REF!-K38</f>
        <v>#REF!</v>
      </c>
      <c r="Q38" s="70" t="e">
        <f>#REF!-L38</f>
        <v>#REF!</v>
      </c>
      <c r="R38" s="60"/>
    </row>
    <row r="39" spans="1:18" ht="12.75" customHeight="1">
      <c r="A39" s="48">
        <v>36</v>
      </c>
      <c r="B39" s="130" t="s">
        <v>49</v>
      </c>
      <c r="C39" s="188">
        <v>9.73</v>
      </c>
      <c r="D39" s="188">
        <v>12.71</v>
      </c>
      <c r="E39" s="188">
        <v>13.25</v>
      </c>
      <c r="F39" s="188">
        <v>11.77</v>
      </c>
      <c r="G39" s="188">
        <v>12.56</v>
      </c>
      <c r="H39" s="58">
        <v>9.7100000000000009</v>
      </c>
      <c r="I39" s="59">
        <v>12.34</v>
      </c>
      <c r="J39" s="59">
        <v>13.05</v>
      </c>
      <c r="K39" s="59">
        <v>11.28</v>
      </c>
      <c r="L39" s="60">
        <v>11.7</v>
      </c>
      <c r="M39" s="59" t="e">
        <f>#REF!-H39</f>
        <v>#REF!</v>
      </c>
      <c r="N39" s="59" t="e">
        <f>#REF!-I39</f>
        <v>#REF!</v>
      </c>
      <c r="O39" s="59" t="e">
        <f>#REF!-J39</f>
        <v>#REF!</v>
      </c>
      <c r="P39" s="59" t="e">
        <f>#REF!-K39</f>
        <v>#REF!</v>
      </c>
      <c r="Q39" s="70" t="e">
        <f>#REF!-L39</f>
        <v>#REF!</v>
      </c>
      <c r="R39" s="60"/>
    </row>
    <row r="40" spans="1:18" ht="12.75" customHeight="1">
      <c r="A40" s="48">
        <v>37</v>
      </c>
      <c r="B40" s="130" t="s">
        <v>50</v>
      </c>
      <c r="C40" s="188">
        <v>7.54</v>
      </c>
      <c r="D40" s="188">
        <v>8.42</v>
      </c>
      <c r="E40" s="188">
        <v>11.93</v>
      </c>
      <c r="F40" s="188">
        <v>7.6</v>
      </c>
      <c r="G40" s="188">
        <v>8.8699999999999992</v>
      </c>
      <c r="H40" s="58">
        <v>7.31</v>
      </c>
      <c r="I40" s="59">
        <v>8.27</v>
      </c>
      <c r="J40" s="59">
        <v>12.08</v>
      </c>
      <c r="K40" s="59">
        <v>7.38</v>
      </c>
      <c r="L40" s="60">
        <v>8.76</v>
      </c>
      <c r="M40" s="59" t="e">
        <f>#REF!-H40</f>
        <v>#REF!</v>
      </c>
      <c r="N40" s="59" t="e">
        <f>#REF!-I40</f>
        <v>#REF!</v>
      </c>
      <c r="O40" s="59" t="e">
        <f>#REF!-J40</f>
        <v>#REF!</v>
      </c>
      <c r="P40" s="59" t="e">
        <f>#REF!-K40</f>
        <v>#REF!</v>
      </c>
      <c r="Q40" s="70" t="e">
        <f>#REF!-L40</f>
        <v>#REF!</v>
      </c>
      <c r="R40" s="60"/>
    </row>
    <row r="41" spans="1:18" ht="12.75" customHeight="1">
      <c r="A41" s="48">
        <v>38</v>
      </c>
      <c r="B41" s="130" t="s">
        <v>51</v>
      </c>
      <c r="C41" s="188">
        <v>8.69</v>
      </c>
      <c r="D41" s="188">
        <v>8.61</v>
      </c>
      <c r="E41" s="188">
        <v>8.32</v>
      </c>
      <c r="F41" s="188">
        <v>8.82</v>
      </c>
      <c r="G41" s="188">
        <v>8.92</v>
      </c>
      <c r="H41" s="58">
        <v>8.2200000000000006</v>
      </c>
      <c r="I41" s="59">
        <v>8.18</v>
      </c>
      <c r="J41" s="59">
        <v>7.71</v>
      </c>
      <c r="K41" s="59">
        <v>8.1199999999999992</v>
      </c>
      <c r="L41" s="60">
        <v>8.77</v>
      </c>
      <c r="M41" s="59" t="e">
        <f>#REF!-H41</f>
        <v>#REF!</v>
      </c>
      <c r="N41" s="59" t="e">
        <f>#REF!-I41</f>
        <v>#REF!</v>
      </c>
      <c r="O41" s="59" t="e">
        <f>#REF!-J41</f>
        <v>#REF!</v>
      </c>
      <c r="P41" s="59" t="e">
        <f>#REF!-K41</f>
        <v>#REF!</v>
      </c>
      <c r="Q41" s="70" t="e">
        <f>#REF!-L41</f>
        <v>#REF!</v>
      </c>
      <c r="R41" s="60"/>
    </row>
    <row r="42" spans="1:18" ht="12.75" customHeight="1">
      <c r="A42" s="48">
        <v>39</v>
      </c>
      <c r="B42" s="130" t="s">
        <v>52</v>
      </c>
      <c r="C42" s="188">
        <v>9.58</v>
      </c>
      <c r="D42" s="188">
        <v>10.14</v>
      </c>
      <c r="E42" s="188">
        <v>13.23</v>
      </c>
      <c r="F42" s="188">
        <v>10.35</v>
      </c>
      <c r="G42" s="188">
        <v>12.47</v>
      </c>
      <c r="H42" s="58">
        <v>9.69</v>
      </c>
      <c r="I42" s="59">
        <v>10.09</v>
      </c>
      <c r="J42" s="59">
        <v>13.13</v>
      </c>
      <c r="K42" s="59">
        <v>10.4</v>
      </c>
      <c r="L42" s="60">
        <v>12.3</v>
      </c>
      <c r="M42" s="59" t="e">
        <f>#REF!-H42</f>
        <v>#REF!</v>
      </c>
      <c r="N42" s="59" t="e">
        <f>#REF!-I42</f>
        <v>#REF!</v>
      </c>
      <c r="O42" s="59" t="e">
        <f>#REF!-J42</f>
        <v>#REF!</v>
      </c>
      <c r="P42" s="59" t="e">
        <f>#REF!-K42</f>
        <v>#REF!</v>
      </c>
      <c r="Q42" s="70" t="e">
        <f>#REF!-L42</f>
        <v>#REF!</v>
      </c>
      <c r="R42" s="60"/>
    </row>
    <row r="43" spans="1:18" ht="12.75" customHeight="1">
      <c r="A43" s="48">
        <v>40</v>
      </c>
      <c r="B43" s="130" t="s">
        <v>53</v>
      </c>
      <c r="C43" s="188">
        <v>10</v>
      </c>
      <c r="D43" s="188">
        <v>10.5</v>
      </c>
      <c r="E43" s="188">
        <v>12.5</v>
      </c>
      <c r="F43" s="188">
        <v>11</v>
      </c>
      <c r="G43" s="188">
        <v>11</v>
      </c>
      <c r="H43" s="58">
        <v>10.25</v>
      </c>
      <c r="I43" s="59">
        <v>10.75</v>
      </c>
      <c r="J43" s="59">
        <v>12.75</v>
      </c>
      <c r="K43" s="59">
        <v>11.25</v>
      </c>
      <c r="L43" s="60">
        <v>11.25</v>
      </c>
      <c r="M43" s="59" t="e">
        <f>#REF!-H43</f>
        <v>#REF!</v>
      </c>
      <c r="N43" s="59" t="e">
        <f>#REF!-I43</f>
        <v>#REF!</v>
      </c>
      <c r="O43" s="59" t="e">
        <f>#REF!-J43</f>
        <v>#REF!</v>
      </c>
      <c r="P43" s="59" t="e">
        <f>#REF!-K43</f>
        <v>#REF!</v>
      </c>
      <c r="Q43" s="70" t="e">
        <f>#REF!-L43</f>
        <v>#REF!</v>
      </c>
      <c r="R43" s="60"/>
    </row>
    <row r="44" spans="1:18" ht="12.75" customHeight="1">
      <c r="A44" s="48">
        <v>41</v>
      </c>
      <c r="B44" s="130" t="s">
        <v>54</v>
      </c>
      <c r="C44" s="188">
        <v>8.11</v>
      </c>
      <c r="D44" s="188">
        <v>7.6</v>
      </c>
      <c r="E44" s="188">
        <v>7.71</v>
      </c>
      <c r="F44" s="188">
        <v>6.79</v>
      </c>
      <c r="G44" s="188">
        <v>7.44</v>
      </c>
      <c r="H44" s="58">
        <v>9.23</v>
      </c>
      <c r="I44" s="59">
        <v>8.9700000000000006</v>
      </c>
      <c r="J44" s="59">
        <v>9.01</v>
      </c>
      <c r="K44" s="59">
        <v>8.66</v>
      </c>
      <c r="L44" s="60">
        <v>8.92</v>
      </c>
      <c r="M44" s="59" t="e">
        <f>#REF!-H44</f>
        <v>#REF!</v>
      </c>
      <c r="N44" s="59" t="e">
        <f>#REF!-I44</f>
        <v>#REF!</v>
      </c>
      <c r="O44" s="59" t="e">
        <f>#REF!-J44</f>
        <v>#REF!</v>
      </c>
      <c r="P44" s="59" t="e">
        <f>#REF!-K44</f>
        <v>#REF!</v>
      </c>
      <c r="Q44" s="70" t="e">
        <f>#REF!-L44</f>
        <v>#REF!</v>
      </c>
      <c r="R44" s="60"/>
    </row>
    <row r="45" spans="1:18" ht="12.75" customHeight="1">
      <c r="A45" s="48">
        <v>42</v>
      </c>
      <c r="B45" s="130" t="s">
        <v>55</v>
      </c>
      <c r="C45" s="188">
        <v>10.9</v>
      </c>
      <c r="D45" s="188">
        <v>12.65</v>
      </c>
      <c r="E45" s="188">
        <v>15</v>
      </c>
      <c r="F45" s="188">
        <v>12.12</v>
      </c>
      <c r="G45" s="188">
        <v>12.28</v>
      </c>
      <c r="H45" s="58">
        <v>10.9</v>
      </c>
      <c r="I45" s="59">
        <v>12.65</v>
      </c>
      <c r="J45" s="59">
        <v>15</v>
      </c>
      <c r="K45" s="59">
        <v>12.12</v>
      </c>
      <c r="L45" s="60">
        <v>12.28</v>
      </c>
      <c r="M45" s="59" t="e">
        <f>#REF!-H45</f>
        <v>#REF!</v>
      </c>
      <c r="N45" s="59" t="e">
        <f>#REF!-I45</f>
        <v>#REF!</v>
      </c>
      <c r="O45" s="59" t="e">
        <f>#REF!-J45</f>
        <v>#REF!</v>
      </c>
      <c r="P45" s="59" t="e">
        <f>#REF!-K45</f>
        <v>#REF!</v>
      </c>
      <c r="Q45" s="70" t="e">
        <f>#REF!-L45</f>
        <v>#REF!</v>
      </c>
      <c r="R45" s="60"/>
    </row>
    <row r="46" spans="1:18" ht="12.75" customHeight="1">
      <c r="A46" s="48">
        <v>43</v>
      </c>
      <c r="B46" s="130" t="s">
        <v>56</v>
      </c>
      <c r="C46" s="188">
        <v>10.130000000000001</v>
      </c>
      <c r="D46" s="188">
        <v>10.130000000000001</v>
      </c>
      <c r="E46" s="188">
        <v>10.130000000000001</v>
      </c>
      <c r="F46" s="188">
        <v>10.130000000000001</v>
      </c>
      <c r="G46" s="188">
        <v>10.130000000000001</v>
      </c>
      <c r="H46" s="58">
        <v>10.53</v>
      </c>
      <c r="I46" s="59">
        <v>10.53</v>
      </c>
      <c r="J46" s="59">
        <v>10.53</v>
      </c>
      <c r="K46" s="59">
        <v>0</v>
      </c>
      <c r="L46" s="60">
        <v>10.53</v>
      </c>
      <c r="M46" s="59" t="e">
        <f>#REF!-H46</f>
        <v>#REF!</v>
      </c>
      <c r="N46" s="59" t="e">
        <f>#REF!-I46</f>
        <v>#REF!</v>
      </c>
      <c r="O46" s="59" t="e">
        <f>#REF!-J46</f>
        <v>#REF!</v>
      </c>
      <c r="P46" s="59" t="e">
        <f>#REF!-K46</f>
        <v>#REF!</v>
      </c>
      <c r="Q46" s="70" t="e">
        <f>#REF!-L46</f>
        <v>#REF!</v>
      </c>
      <c r="R46" s="60"/>
    </row>
    <row r="47" spans="1:18" ht="12.75" customHeight="1">
      <c r="A47" s="48">
        <v>44</v>
      </c>
      <c r="B47" s="130" t="s">
        <v>57</v>
      </c>
      <c r="C47" s="188">
        <v>9.65</v>
      </c>
      <c r="D47" s="188">
        <v>10.199999999999999</v>
      </c>
      <c r="E47" s="188">
        <v>12.95</v>
      </c>
      <c r="F47" s="188">
        <v>10.15</v>
      </c>
      <c r="G47" s="188">
        <v>10.8</v>
      </c>
      <c r="H47" s="58">
        <v>9.76</v>
      </c>
      <c r="I47" s="59">
        <v>10.31</v>
      </c>
      <c r="J47" s="59">
        <v>13.06</v>
      </c>
      <c r="K47" s="59">
        <v>10.26</v>
      </c>
      <c r="L47" s="60">
        <v>10.91</v>
      </c>
      <c r="M47" s="59" t="e">
        <f>#REF!-H47</f>
        <v>#REF!</v>
      </c>
      <c r="N47" s="59" t="e">
        <f>#REF!-I47</f>
        <v>#REF!</v>
      </c>
      <c r="O47" s="59" t="e">
        <f>#REF!-J47</f>
        <v>#REF!</v>
      </c>
      <c r="P47" s="59" t="e">
        <f>#REF!-K47</f>
        <v>#REF!</v>
      </c>
      <c r="Q47" s="70" t="e">
        <f>#REF!-L47</f>
        <v>#REF!</v>
      </c>
      <c r="R47" s="60"/>
    </row>
    <row r="48" spans="1:18" ht="12.75" customHeight="1">
      <c r="A48" s="48">
        <v>45</v>
      </c>
      <c r="B48" s="130" t="s">
        <v>58</v>
      </c>
      <c r="C48" s="188">
        <v>9.02</v>
      </c>
      <c r="D48" s="188">
        <v>9.52</v>
      </c>
      <c r="E48" s="188">
        <v>10.52</v>
      </c>
      <c r="F48" s="188">
        <v>9.52</v>
      </c>
      <c r="G48" s="188">
        <v>10.27</v>
      </c>
      <c r="H48" s="58">
        <v>8.77</v>
      </c>
      <c r="I48" s="59">
        <v>8.77</v>
      </c>
      <c r="J48" s="59">
        <v>8.77</v>
      </c>
      <c r="K48" s="59">
        <v>10.47</v>
      </c>
      <c r="L48" s="60">
        <v>10.01</v>
      </c>
      <c r="M48" s="59" t="e">
        <f>#REF!-H48</f>
        <v>#REF!</v>
      </c>
      <c r="N48" s="59" t="e">
        <f>#REF!-I48</f>
        <v>#REF!</v>
      </c>
      <c r="O48" s="59" t="e">
        <f>#REF!-J48</f>
        <v>#REF!</v>
      </c>
      <c r="P48" s="59" t="e">
        <f>#REF!-K48</f>
        <v>#REF!</v>
      </c>
      <c r="Q48" s="70" t="e">
        <f>#REF!-L48</f>
        <v>#REF!</v>
      </c>
      <c r="R48" s="60"/>
    </row>
    <row r="49" spans="1:18" ht="12.75" customHeight="1">
      <c r="A49" s="48">
        <v>46</v>
      </c>
      <c r="B49" s="130" t="s">
        <v>59</v>
      </c>
      <c r="C49" s="188">
        <v>10.65</v>
      </c>
      <c r="D49" s="188">
        <v>10.23</v>
      </c>
      <c r="E49" s="188">
        <v>10.23</v>
      </c>
      <c r="F49" s="188">
        <v>10.65</v>
      </c>
      <c r="G49" s="188">
        <v>9.81</v>
      </c>
      <c r="H49" s="58">
        <v>11.51</v>
      </c>
      <c r="I49" s="59">
        <v>11.07</v>
      </c>
      <c r="J49" s="59">
        <v>11.07</v>
      </c>
      <c r="K49" s="59">
        <v>11.51</v>
      </c>
      <c r="L49" s="60">
        <v>10.63</v>
      </c>
      <c r="M49" s="59" t="e">
        <f>#REF!-H49</f>
        <v>#REF!</v>
      </c>
      <c r="N49" s="59" t="e">
        <f>#REF!-I49</f>
        <v>#REF!</v>
      </c>
      <c r="O49" s="59" t="e">
        <f>#REF!-J49</f>
        <v>#REF!</v>
      </c>
      <c r="P49" s="59" t="e">
        <f>#REF!-K49</f>
        <v>#REF!</v>
      </c>
      <c r="Q49" s="70" t="e">
        <f>#REF!-L49</f>
        <v>#REF!</v>
      </c>
      <c r="R49" s="60"/>
    </row>
    <row r="50" spans="1:18" ht="12.75" customHeight="1">
      <c r="A50" s="48">
        <v>47</v>
      </c>
      <c r="B50" s="130" t="s">
        <v>60</v>
      </c>
      <c r="C50" s="188">
        <v>8.4499999999999993</v>
      </c>
      <c r="D50" s="188">
        <v>8.6199999999999992</v>
      </c>
      <c r="E50" s="188">
        <v>14.05</v>
      </c>
      <c r="F50" s="188">
        <v>9.93</v>
      </c>
      <c r="G50" s="188">
        <v>11.38</v>
      </c>
      <c r="H50" s="58">
        <v>8.69</v>
      </c>
      <c r="I50" s="59">
        <v>9.17</v>
      </c>
      <c r="J50" s="59">
        <v>13.87</v>
      </c>
      <c r="K50" s="59">
        <v>9.86</v>
      </c>
      <c r="L50" s="60">
        <v>11.71</v>
      </c>
      <c r="M50" s="59" t="e">
        <f>#REF!-H50</f>
        <v>#REF!</v>
      </c>
      <c r="N50" s="59" t="e">
        <f>#REF!-I50</f>
        <v>#REF!</v>
      </c>
      <c r="O50" s="59" t="e">
        <f>#REF!-J50</f>
        <v>#REF!</v>
      </c>
      <c r="P50" s="59" t="e">
        <f>#REF!-K50</f>
        <v>#REF!</v>
      </c>
      <c r="Q50" s="70" t="e">
        <f>#REF!-L50</f>
        <v>#REF!</v>
      </c>
      <c r="R50" s="60"/>
    </row>
    <row r="51" spans="1:18" ht="12.75" customHeight="1">
      <c r="A51" s="48">
        <v>48</v>
      </c>
      <c r="B51" s="130" t="s">
        <v>61</v>
      </c>
      <c r="C51" s="188">
        <v>9.2200000000000006</v>
      </c>
      <c r="D51" s="188">
        <v>9.24</v>
      </c>
      <c r="E51" s="188">
        <v>9.1300000000000008</v>
      </c>
      <c r="F51" s="188">
        <v>9.08</v>
      </c>
      <c r="G51" s="188">
        <v>10.94</v>
      </c>
      <c r="H51" s="58">
        <v>3.7</v>
      </c>
      <c r="I51" s="59">
        <v>4.0999999999999996</v>
      </c>
      <c r="J51" s="59">
        <v>3.54</v>
      </c>
      <c r="K51" s="59">
        <v>3.32</v>
      </c>
      <c r="L51" s="60">
        <v>11.18</v>
      </c>
      <c r="M51" s="59" t="e">
        <f>#REF!-H51</f>
        <v>#REF!</v>
      </c>
      <c r="N51" s="59" t="e">
        <f>#REF!-I51</f>
        <v>#REF!</v>
      </c>
      <c r="O51" s="59" t="e">
        <f>#REF!-J51</f>
        <v>#REF!</v>
      </c>
      <c r="P51" s="59" t="e">
        <f>#REF!-K51</f>
        <v>#REF!</v>
      </c>
      <c r="Q51" s="70" t="e">
        <f>#REF!-L51</f>
        <v>#REF!</v>
      </c>
      <c r="R51" s="60"/>
    </row>
    <row r="52" spans="1:18" ht="12.75" customHeight="1">
      <c r="A52" s="48">
        <v>49</v>
      </c>
      <c r="B52" s="130" t="s">
        <v>62</v>
      </c>
      <c r="C52" s="188">
        <v>9.94</v>
      </c>
      <c r="D52" s="188">
        <v>10.24</v>
      </c>
      <c r="E52" s="188">
        <v>10.24</v>
      </c>
      <c r="F52" s="188">
        <v>9.94</v>
      </c>
      <c r="G52" s="188">
        <v>10.24</v>
      </c>
      <c r="H52" s="58">
        <v>10.49</v>
      </c>
      <c r="I52" s="59">
        <v>10.79</v>
      </c>
      <c r="J52" s="59">
        <v>10.79</v>
      </c>
      <c r="K52" s="59">
        <v>10.49</v>
      </c>
      <c r="L52" s="60">
        <v>10.79</v>
      </c>
      <c r="M52" s="59" t="e">
        <f>#REF!-H52</f>
        <v>#REF!</v>
      </c>
      <c r="N52" s="59" t="e">
        <f>#REF!-I52</f>
        <v>#REF!</v>
      </c>
      <c r="O52" s="59" t="e">
        <f>#REF!-J52</f>
        <v>#REF!</v>
      </c>
      <c r="P52" s="59" t="e">
        <f>#REF!-K52</f>
        <v>#REF!</v>
      </c>
      <c r="Q52" s="70" t="e">
        <f>#REF!-L52</f>
        <v>#REF!</v>
      </c>
      <c r="R52" s="60"/>
    </row>
    <row r="53" spans="1:18" ht="12.75" customHeight="1">
      <c r="A53" s="48">
        <v>50</v>
      </c>
      <c r="B53" s="130" t="s">
        <v>64</v>
      </c>
      <c r="C53" s="188">
        <v>9.07</v>
      </c>
      <c r="D53" s="188">
        <v>10.38</v>
      </c>
      <c r="E53" s="188">
        <v>10.130000000000001</v>
      </c>
      <c r="F53" s="188">
        <v>9.77</v>
      </c>
      <c r="G53" s="188">
        <v>11.96</v>
      </c>
      <c r="H53" s="58">
        <v>9.35</v>
      </c>
      <c r="I53" s="59">
        <v>10.57</v>
      </c>
      <c r="J53" s="59">
        <v>10.34</v>
      </c>
      <c r="K53" s="59">
        <v>10.050000000000001</v>
      </c>
      <c r="L53" s="60">
        <v>12.3</v>
      </c>
      <c r="M53" s="59" t="e">
        <f>#REF!-H53</f>
        <v>#REF!</v>
      </c>
      <c r="N53" s="59" t="e">
        <f>#REF!-I53</f>
        <v>#REF!</v>
      </c>
      <c r="O53" s="59" t="e">
        <f>#REF!-J53</f>
        <v>#REF!</v>
      </c>
      <c r="P53" s="59" t="e">
        <f>#REF!-K53</f>
        <v>#REF!</v>
      </c>
      <c r="Q53" s="70" t="e">
        <f>#REF!-L53</f>
        <v>#REF!</v>
      </c>
      <c r="R53" s="60"/>
    </row>
    <row r="54" spans="1:18" ht="12.75" customHeight="1">
      <c r="A54" s="48">
        <v>51</v>
      </c>
      <c r="B54" s="130" t="s">
        <v>65</v>
      </c>
      <c r="C54" s="188">
        <v>11.93</v>
      </c>
      <c r="D54" s="188">
        <v>12.45</v>
      </c>
      <c r="E54" s="188">
        <v>11.81</v>
      </c>
      <c r="F54" s="188">
        <v>11.82</v>
      </c>
      <c r="G54" s="188">
        <v>14.52</v>
      </c>
      <c r="H54" s="58">
        <v>10.19</v>
      </c>
      <c r="I54" s="59">
        <v>10.98</v>
      </c>
      <c r="J54" s="59">
        <v>10.1</v>
      </c>
      <c r="K54" s="59">
        <v>10.050000000000001</v>
      </c>
      <c r="L54" s="60">
        <v>13.27</v>
      </c>
      <c r="M54" s="59" t="e">
        <f>#REF!-H54</f>
        <v>#REF!</v>
      </c>
      <c r="N54" s="59" t="e">
        <f>#REF!-I54</f>
        <v>#REF!</v>
      </c>
      <c r="O54" s="59" t="e">
        <f>#REF!-J54</f>
        <v>#REF!</v>
      </c>
      <c r="P54" s="59" t="e">
        <f>#REF!-K54</f>
        <v>#REF!</v>
      </c>
      <c r="Q54" s="70" t="e">
        <f>#REF!-L54</f>
        <v>#REF!</v>
      </c>
      <c r="R54" s="60"/>
    </row>
    <row r="55" spans="1:18" ht="12.75" customHeight="1">
      <c r="A55" s="48">
        <v>52</v>
      </c>
      <c r="B55" s="130" t="s">
        <v>66</v>
      </c>
      <c r="C55" s="188">
        <v>5.2</v>
      </c>
      <c r="D55" s="188">
        <v>5.2</v>
      </c>
      <c r="E55" s="188">
        <v>5.2</v>
      </c>
      <c r="F55" s="188">
        <v>8.6</v>
      </c>
      <c r="G55" s="188">
        <v>8.6</v>
      </c>
      <c r="H55" s="58">
        <v>4.96</v>
      </c>
      <c r="I55" s="59">
        <v>4.96</v>
      </c>
      <c r="J55" s="59">
        <v>4.96</v>
      </c>
      <c r="K55" s="59">
        <v>9.7799999999999994</v>
      </c>
      <c r="L55" s="60">
        <v>9.7799999999999994</v>
      </c>
      <c r="M55" s="59" t="e">
        <f>#REF!-H55</f>
        <v>#REF!</v>
      </c>
      <c r="N55" s="59" t="e">
        <f>#REF!-I55</f>
        <v>#REF!</v>
      </c>
      <c r="O55" s="59" t="e">
        <f>#REF!-J55</f>
        <v>#REF!</v>
      </c>
      <c r="P55" s="59" t="e">
        <f>#REF!-K55</f>
        <v>#REF!</v>
      </c>
      <c r="Q55" s="70" t="e">
        <f>#REF!-L55</f>
        <v>#REF!</v>
      </c>
      <c r="R55" s="60"/>
    </row>
    <row r="56" spans="1:18" s="102" customFormat="1" ht="12.75" customHeight="1">
      <c r="A56" s="48">
        <v>53</v>
      </c>
      <c r="B56" s="130" t="s">
        <v>67</v>
      </c>
      <c r="C56" s="188">
        <v>11.32</v>
      </c>
      <c r="D56" s="188">
        <v>11.29</v>
      </c>
      <c r="E56" s="188">
        <v>13.79</v>
      </c>
      <c r="F56" s="188">
        <v>11.05</v>
      </c>
      <c r="G56" s="188">
        <v>11.17</v>
      </c>
      <c r="H56" s="58">
        <v>10.6</v>
      </c>
      <c r="I56" s="59">
        <v>10.38</v>
      </c>
      <c r="J56" s="59">
        <v>13.01</v>
      </c>
      <c r="K56" s="59">
        <v>9.4499999999999993</v>
      </c>
      <c r="L56" s="60">
        <v>10.050000000000001</v>
      </c>
      <c r="M56" s="59" t="e">
        <f>#REF!-H56</f>
        <v>#REF!</v>
      </c>
      <c r="N56" s="59" t="e">
        <f>#REF!-I56</f>
        <v>#REF!</v>
      </c>
      <c r="O56" s="59" t="e">
        <f>#REF!-J56</f>
        <v>#REF!</v>
      </c>
      <c r="P56" s="59" t="e">
        <f>#REF!-K56</f>
        <v>#REF!</v>
      </c>
      <c r="Q56" s="70" t="e">
        <f>#REF!-L56</f>
        <v>#REF!</v>
      </c>
      <c r="R56" s="60"/>
    </row>
    <row r="57" spans="1:18" ht="12.75" customHeight="1">
      <c r="A57" s="48">
        <v>54</v>
      </c>
      <c r="B57" s="130" t="s">
        <v>68</v>
      </c>
      <c r="C57" s="188">
        <v>10.050000000000001</v>
      </c>
      <c r="D57" s="188">
        <v>10.050000000000001</v>
      </c>
      <c r="E57" s="188">
        <v>10.050000000000001</v>
      </c>
      <c r="F57" s="188">
        <v>10.050000000000001</v>
      </c>
      <c r="G57" s="188">
        <v>10.050000000000001</v>
      </c>
      <c r="H57" s="58">
        <v>7.35</v>
      </c>
      <c r="I57" s="59">
        <v>7.35</v>
      </c>
      <c r="J57" s="59">
        <v>7.35</v>
      </c>
      <c r="K57" s="59">
        <v>7.35</v>
      </c>
      <c r="L57" s="60">
        <v>7.35</v>
      </c>
      <c r="M57" s="59" t="e">
        <f>#REF!-H57</f>
        <v>#REF!</v>
      </c>
      <c r="N57" s="59" t="e">
        <f>#REF!-I57</f>
        <v>#REF!</v>
      </c>
      <c r="O57" s="59" t="e">
        <f>#REF!-J57</f>
        <v>#REF!</v>
      </c>
      <c r="P57" s="59" t="e">
        <f>#REF!-K57</f>
        <v>#REF!</v>
      </c>
      <c r="Q57" s="70" t="e">
        <f>#REF!-L57</f>
        <v>#REF!</v>
      </c>
      <c r="R57" s="60"/>
    </row>
    <row r="58" spans="1:18" ht="12.75" customHeight="1">
      <c r="A58" s="48">
        <v>55</v>
      </c>
      <c r="B58" s="130" t="s">
        <v>69</v>
      </c>
      <c r="C58" s="188">
        <v>10.79</v>
      </c>
      <c r="D58" s="188">
        <v>10.79</v>
      </c>
      <c r="E58" s="188">
        <v>10.79</v>
      </c>
      <c r="F58" s="188">
        <v>10.79</v>
      </c>
      <c r="G58" s="188">
        <v>10.79</v>
      </c>
      <c r="H58" s="58">
        <v>8.7100000000000009</v>
      </c>
      <c r="I58" s="59">
        <v>8.7100000000000009</v>
      </c>
      <c r="J58" s="59">
        <v>8.7100000000000009</v>
      </c>
      <c r="K58" s="59">
        <v>8.7100000000000009</v>
      </c>
      <c r="L58" s="60">
        <v>8.7100000000000009</v>
      </c>
      <c r="M58" s="59" t="e">
        <f>#REF!-H58</f>
        <v>#REF!</v>
      </c>
      <c r="N58" s="59" t="e">
        <f>#REF!-I58</f>
        <v>#REF!</v>
      </c>
      <c r="O58" s="59" t="e">
        <f>#REF!-J58</f>
        <v>#REF!</v>
      </c>
      <c r="P58" s="59" t="e">
        <f>#REF!-K58</f>
        <v>#REF!</v>
      </c>
      <c r="Q58" s="70" t="e">
        <f>#REF!-L58</f>
        <v>#REF!</v>
      </c>
      <c r="R58" s="60"/>
    </row>
    <row r="59" spans="1:18" ht="12.75" customHeight="1">
      <c r="A59" s="48">
        <v>56</v>
      </c>
      <c r="B59" s="130" t="s">
        <v>70</v>
      </c>
      <c r="C59" s="188">
        <v>8.82</v>
      </c>
      <c r="D59" s="188">
        <v>8.91</v>
      </c>
      <c r="E59" s="188">
        <v>8.82</v>
      </c>
      <c r="F59" s="188">
        <v>8.8699999999999992</v>
      </c>
      <c r="G59" s="188">
        <v>8.93</v>
      </c>
      <c r="H59" s="58">
        <v>9.0299999999999994</v>
      </c>
      <c r="I59" s="59">
        <v>9.17</v>
      </c>
      <c r="J59" s="59">
        <v>9.0299999999999994</v>
      </c>
      <c r="K59" s="59">
        <v>9.09</v>
      </c>
      <c r="L59" s="60">
        <v>9.17</v>
      </c>
      <c r="M59" s="59" t="e">
        <f>#REF!-H59</f>
        <v>#REF!</v>
      </c>
      <c r="N59" s="59" t="e">
        <f>#REF!-I59</f>
        <v>#REF!</v>
      </c>
      <c r="O59" s="59" t="e">
        <f>#REF!-J59</f>
        <v>#REF!</v>
      </c>
      <c r="P59" s="59" t="e">
        <f>#REF!-K59</f>
        <v>#REF!</v>
      </c>
      <c r="Q59" s="70" t="e">
        <f>#REF!-L59</f>
        <v>#REF!</v>
      </c>
      <c r="R59" s="60"/>
    </row>
    <row r="60" spans="1:18" ht="12.75" customHeight="1">
      <c r="A60" s="48">
        <v>57</v>
      </c>
      <c r="B60" s="130" t="s">
        <v>71</v>
      </c>
      <c r="C60" s="188">
        <v>9.1300000000000008</v>
      </c>
      <c r="D60" s="188">
        <v>9.61</v>
      </c>
      <c r="E60" s="188">
        <v>11.18</v>
      </c>
      <c r="F60" s="188">
        <v>9.0500000000000007</v>
      </c>
      <c r="G60" s="188">
        <v>10.72</v>
      </c>
      <c r="H60" s="58">
        <v>8.91</v>
      </c>
      <c r="I60" s="59">
        <v>9.57</v>
      </c>
      <c r="J60" s="59">
        <v>12.11</v>
      </c>
      <c r="K60" s="59">
        <v>8.76</v>
      </c>
      <c r="L60" s="60">
        <v>10.69</v>
      </c>
      <c r="M60" s="59" t="e">
        <f>#REF!-H60</f>
        <v>#REF!</v>
      </c>
      <c r="N60" s="59" t="e">
        <f>#REF!-I60</f>
        <v>#REF!</v>
      </c>
      <c r="O60" s="59" t="e">
        <f>#REF!-J60</f>
        <v>#REF!</v>
      </c>
      <c r="P60" s="59" t="e">
        <f>#REF!-K60</f>
        <v>#REF!</v>
      </c>
      <c r="Q60" s="70" t="e">
        <f>#REF!-L60</f>
        <v>#REF!</v>
      </c>
      <c r="R60" s="60"/>
    </row>
    <row r="61" spans="1:18" ht="12.75" customHeight="1">
      <c r="A61" s="48">
        <v>58</v>
      </c>
      <c r="B61" s="130" t="s">
        <v>73</v>
      </c>
      <c r="C61" s="188">
        <v>13.23</v>
      </c>
      <c r="D61" s="188">
        <v>13.23</v>
      </c>
      <c r="E61" s="188">
        <v>13.23</v>
      </c>
      <c r="F61" s="188">
        <v>13.23</v>
      </c>
      <c r="G61" s="188">
        <v>13.23</v>
      </c>
      <c r="H61" s="58">
        <v>13.58</v>
      </c>
      <c r="I61" s="59">
        <v>13.58</v>
      </c>
      <c r="J61" s="59">
        <v>13.58</v>
      </c>
      <c r="K61" s="59">
        <v>13.58</v>
      </c>
      <c r="L61" s="60">
        <v>13.58</v>
      </c>
      <c r="M61" s="59" t="e">
        <f>#REF!-H61</f>
        <v>#REF!</v>
      </c>
      <c r="N61" s="59" t="e">
        <f>#REF!-I61</f>
        <v>#REF!</v>
      </c>
      <c r="O61" s="59" t="e">
        <f>#REF!-J61</f>
        <v>#REF!</v>
      </c>
      <c r="P61" s="59" t="e">
        <f>#REF!-K61</f>
        <v>#REF!</v>
      </c>
      <c r="Q61" s="70" t="e">
        <f>#REF!-L61</f>
        <v>#REF!</v>
      </c>
      <c r="R61" s="60"/>
    </row>
    <row r="62" spans="1:18" ht="12.75" customHeight="1">
      <c r="A62" s="48">
        <v>59</v>
      </c>
      <c r="B62" s="130" t="s">
        <v>74</v>
      </c>
      <c r="C62" s="188">
        <v>10.19</v>
      </c>
      <c r="D62" s="188">
        <v>10.49</v>
      </c>
      <c r="E62" s="188">
        <v>10.49</v>
      </c>
      <c r="F62" s="188">
        <v>10.34</v>
      </c>
      <c r="G62" s="188">
        <v>10.39</v>
      </c>
      <c r="H62" s="58">
        <v>10.9</v>
      </c>
      <c r="I62" s="59">
        <v>11.2</v>
      </c>
      <c r="J62" s="59">
        <v>11.2</v>
      </c>
      <c r="K62" s="59">
        <v>11.05</v>
      </c>
      <c r="L62" s="60">
        <v>11.1</v>
      </c>
      <c r="M62" s="59" t="e">
        <f>#REF!-H62</f>
        <v>#REF!</v>
      </c>
      <c r="N62" s="59" t="e">
        <f>#REF!-I62</f>
        <v>#REF!</v>
      </c>
      <c r="O62" s="59" t="e">
        <f>#REF!-J62</f>
        <v>#REF!</v>
      </c>
      <c r="P62" s="59" t="e">
        <f>#REF!-K62</f>
        <v>#REF!</v>
      </c>
      <c r="Q62" s="70" t="e">
        <f>#REF!-L62</f>
        <v>#REF!</v>
      </c>
      <c r="R62" s="60"/>
    </row>
    <row r="63" spans="1:18" ht="12.75" customHeight="1">
      <c r="A63" s="48">
        <v>60</v>
      </c>
      <c r="B63" s="130" t="s">
        <v>75</v>
      </c>
      <c r="C63" s="188">
        <v>6.93</v>
      </c>
      <c r="D63" s="188">
        <v>6.93</v>
      </c>
      <c r="E63" s="188">
        <v>7.98</v>
      </c>
      <c r="F63" s="188">
        <v>6.93</v>
      </c>
      <c r="G63" s="188">
        <v>7</v>
      </c>
      <c r="H63" s="58">
        <v>8.4</v>
      </c>
      <c r="I63" s="59">
        <v>8.4</v>
      </c>
      <c r="J63" s="59">
        <v>9.4499999999999993</v>
      </c>
      <c r="K63" s="59">
        <v>8.4</v>
      </c>
      <c r="L63" s="60">
        <v>8.4700000000000006</v>
      </c>
      <c r="M63" s="59" t="e">
        <f>#REF!-H63</f>
        <v>#REF!</v>
      </c>
      <c r="N63" s="59" t="e">
        <f>#REF!-I63</f>
        <v>#REF!</v>
      </c>
      <c r="O63" s="59" t="e">
        <f>#REF!-J63</f>
        <v>#REF!</v>
      </c>
      <c r="P63" s="59" t="e">
        <f>#REF!-K63</f>
        <v>#REF!</v>
      </c>
      <c r="Q63" s="70" t="e">
        <f>#REF!-L63</f>
        <v>#REF!</v>
      </c>
      <c r="R63" s="60"/>
    </row>
    <row r="64" spans="1:18" ht="12.75" customHeight="1">
      <c r="A64" s="48">
        <v>61</v>
      </c>
      <c r="B64" s="130" t="s">
        <v>76</v>
      </c>
      <c r="C64" s="188">
        <v>10.5</v>
      </c>
      <c r="D64" s="188">
        <v>11.5</v>
      </c>
      <c r="E64" s="188">
        <v>16</v>
      </c>
      <c r="F64" s="188">
        <v>0</v>
      </c>
      <c r="G64" s="188">
        <v>10.5</v>
      </c>
      <c r="H64" s="58">
        <v>10.5</v>
      </c>
      <c r="I64" s="59">
        <v>11.5</v>
      </c>
      <c r="J64" s="59">
        <v>16</v>
      </c>
      <c r="K64" s="59">
        <v>0</v>
      </c>
      <c r="L64" s="60">
        <v>10.5</v>
      </c>
      <c r="M64" s="59" t="e">
        <f>#REF!-H64</f>
        <v>#REF!</v>
      </c>
      <c r="N64" s="59" t="e">
        <f>#REF!-I64</f>
        <v>#REF!</v>
      </c>
      <c r="O64" s="59" t="e">
        <f>#REF!-J64</f>
        <v>#REF!</v>
      </c>
      <c r="P64" s="59" t="e">
        <f>#REF!-K64</f>
        <v>#REF!</v>
      </c>
      <c r="Q64" s="70" t="e">
        <f>#REF!-L64</f>
        <v>#REF!</v>
      </c>
      <c r="R64" s="75"/>
    </row>
    <row r="65" spans="1:18" ht="12.75" customHeight="1">
      <c r="A65" s="48">
        <v>62</v>
      </c>
      <c r="B65" s="130" t="s">
        <v>77</v>
      </c>
      <c r="C65" s="188">
        <v>9.5299999999999994</v>
      </c>
      <c r="D65" s="188">
        <v>9.99</v>
      </c>
      <c r="E65" s="188">
        <v>0</v>
      </c>
      <c r="F65" s="188">
        <v>10.029999999999999</v>
      </c>
      <c r="G65" s="188">
        <v>10.029999999999999</v>
      </c>
      <c r="H65" s="58">
        <v>0</v>
      </c>
      <c r="I65" s="59">
        <v>10.09</v>
      </c>
      <c r="J65" s="59">
        <v>0</v>
      </c>
      <c r="K65" s="59">
        <v>10.09</v>
      </c>
      <c r="L65" s="60">
        <v>10.09</v>
      </c>
      <c r="M65" s="59" t="e">
        <f>#REF!-H65</f>
        <v>#REF!</v>
      </c>
      <c r="N65" s="59" t="e">
        <f>#REF!-I65</f>
        <v>#REF!</v>
      </c>
      <c r="O65" s="59" t="e">
        <f>#REF!-J65</f>
        <v>#REF!</v>
      </c>
      <c r="P65" s="59" t="e">
        <f>#REF!-K65</f>
        <v>#REF!</v>
      </c>
      <c r="Q65" s="70" t="e">
        <f>#REF!-L65</f>
        <v>#REF!</v>
      </c>
      <c r="R65" s="60"/>
    </row>
    <row r="66" spans="1:18" ht="12.75" customHeight="1">
      <c r="A66" s="48">
        <v>63</v>
      </c>
      <c r="B66" s="130" t="s">
        <v>78</v>
      </c>
      <c r="C66" s="188">
        <v>11</v>
      </c>
      <c r="D66" s="188">
        <v>13</v>
      </c>
      <c r="E66" s="188">
        <v>15</v>
      </c>
      <c r="F66" s="188">
        <v>12</v>
      </c>
      <c r="G66" s="188">
        <v>13.5</v>
      </c>
      <c r="H66" s="58">
        <v>11</v>
      </c>
      <c r="I66" s="59">
        <v>13</v>
      </c>
      <c r="J66" s="59">
        <v>15</v>
      </c>
      <c r="K66" s="59">
        <v>12</v>
      </c>
      <c r="L66" s="60">
        <v>13.5</v>
      </c>
      <c r="M66" s="59" t="e">
        <f>#REF!-H66</f>
        <v>#REF!</v>
      </c>
      <c r="N66" s="59" t="e">
        <f>#REF!-I66</f>
        <v>#REF!</v>
      </c>
      <c r="O66" s="59" t="e">
        <f>#REF!-J66</f>
        <v>#REF!</v>
      </c>
      <c r="P66" s="59" t="e">
        <f>#REF!-K66</f>
        <v>#REF!</v>
      </c>
      <c r="Q66" s="70" t="e">
        <f>#REF!-L66</f>
        <v>#REF!</v>
      </c>
      <c r="R66" s="60"/>
    </row>
    <row r="67" spans="1:18" ht="12.75" customHeight="1">
      <c r="A67" s="48">
        <v>64</v>
      </c>
      <c r="B67" s="130" t="s">
        <v>79</v>
      </c>
      <c r="C67" s="188">
        <v>9.15</v>
      </c>
      <c r="D67" s="188">
        <v>9.36</v>
      </c>
      <c r="E67" s="188">
        <v>0</v>
      </c>
      <c r="F67" s="188">
        <v>9.36</v>
      </c>
      <c r="G67" s="188">
        <v>0</v>
      </c>
      <c r="H67" s="58">
        <v>10.75</v>
      </c>
      <c r="I67" s="59">
        <v>11.25</v>
      </c>
      <c r="J67" s="59">
        <v>0</v>
      </c>
      <c r="K67" s="59">
        <v>9.25</v>
      </c>
      <c r="L67" s="60">
        <v>0</v>
      </c>
      <c r="M67" s="59" t="e">
        <f>#REF!-H67</f>
        <v>#REF!</v>
      </c>
      <c r="N67" s="59" t="e">
        <f>#REF!-I67</f>
        <v>#REF!</v>
      </c>
      <c r="O67" s="59" t="e">
        <f>#REF!-J67</f>
        <v>#REF!</v>
      </c>
      <c r="P67" s="59" t="e">
        <f>#REF!-K67</f>
        <v>#REF!</v>
      </c>
      <c r="Q67" s="70" t="e">
        <f>#REF!-L67</f>
        <v>#REF!</v>
      </c>
      <c r="R67" s="60"/>
    </row>
    <row r="68" spans="1:18" ht="12.75" customHeight="1">
      <c r="A68" s="48">
        <v>65</v>
      </c>
      <c r="B68" s="130" t="s">
        <v>80</v>
      </c>
      <c r="C68" s="188">
        <v>10.28</v>
      </c>
      <c r="D68" s="188">
        <v>11.29</v>
      </c>
      <c r="E68" s="188">
        <v>0</v>
      </c>
      <c r="F68" s="188">
        <v>11.29</v>
      </c>
      <c r="G68" s="188">
        <v>11.29</v>
      </c>
      <c r="H68" s="58">
        <v>11.5</v>
      </c>
      <c r="I68" s="59">
        <v>11.5</v>
      </c>
      <c r="J68" s="59">
        <v>0</v>
      </c>
      <c r="K68" s="59">
        <v>10.75</v>
      </c>
      <c r="L68" s="60">
        <v>11.5</v>
      </c>
      <c r="M68" s="59" t="e">
        <f>#REF!-H68</f>
        <v>#REF!</v>
      </c>
      <c r="N68" s="59" t="e">
        <f>#REF!-I68</f>
        <v>#REF!</v>
      </c>
      <c r="O68" s="59" t="e">
        <f>#REF!-J68</f>
        <v>#REF!</v>
      </c>
      <c r="P68" s="59" t="e">
        <f>#REF!-K68</f>
        <v>#REF!</v>
      </c>
      <c r="Q68" s="70" t="e">
        <f>#REF!-L68</f>
        <v>#REF!</v>
      </c>
      <c r="R68" s="60"/>
    </row>
    <row r="69" spans="1:18" ht="12.75" customHeight="1">
      <c r="A69" s="48">
        <v>66</v>
      </c>
      <c r="B69" s="130" t="s">
        <v>81</v>
      </c>
      <c r="C69" s="188">
        <v>10.87</v>
      </c>
      <c r="D69" s="188">
        <v>11.23</v>
      </c>
      <c r="E69" s="188">
        <v>0</v>
      </c>
      <c r="F69" s="188">
        <v>11.05</v>
      </c>
      <c r="G69" s="188">
        <v>11.05</v>
      </c>
      <c r="H69" s="58">
        <v>9</v>
      </c>
      <c r="I69" s="59">
        <v>15</v>
      </c>
      <c r="J69" s="59">
        <v>0</v>
      </c>
      <c r="K69" s="59">
        <v>11.25</v>
      </c>
      <c r="L69" s="60">
        <v>12.25</v>
      </c>
      <c r="M69" s="59" t="e">
        <f>#REF!-H69</f>
        <v>#REF!</v>
      </c>
      <c r="N69" s="59" t="e">
        <f>#REF!-I69</f>
        <v>#REF!</v>
      </c>
      <c r="O69" s="59" t="e">
        <f>#REF!-J69</f>
        <v>#REF!</v>
      </c>
      <c r="P69" s="59" t="e">
        <f>#REF!-K69</f>
        <v>#REF!</v>
      </c>
      <c r="Q69" s="70" t="e">
        <f>#REF!-L69</f>
        <v>#REF!</v>
      </c>
      <c r="R69" s="60"/>
    </row>
    <row r="70" spans="1:18" ht="12.75" customHeight="1">
      <c r="A70" s="48">
        <v>67</v>
      </c>
      <c r="B70" s="130" t="s">
        <v>82</v>
      </c>
      <c r="C70" s="188">
        <v>8</v>
      </c>
      <c r="D70" s="188">
        <v>13</v>
      </c>
      <c r="E70" s="188">
        <v>0</v>
      </c>
      <c r="F70" s="188">
        <v>10.75</v>
      </c>
      <c r="G70" s="188">
        <v>11.75</v>
      </c>
      <c r="H70" s="58">
        <v>7.9</v>
      </c>
      <c r="I70" s="59">
        <v>12.04</v>
      </c>
      <c r="J70" s="59">
        <v>16.579999999999998</v>
      </c>
      <c r="K70" s="59">
        <v>0</v>
      </c>
      <c r="L70" s="60">
        <v>14.04</v>
      </c>
      <c r="M70" s="59" t="e">
        <f>#REF!-H70</f>
        <v>#REF!</v>
      </c>
      <c r="N70" s="59" t="e">
        <f>#REF!-I70</f>
        <v>#REF!</v>
      </c>
      <c r="O70" s="59" t="e">
        <f>#REF!-J70</f>
        <v>#REF!</v>
      </c>
      <c r="P70" s="59" t="e">
        <f>#REF!-K70</f>
        <v>#REF!</v>
      </c>
      <c r="Q70" s="70" t="e">
        <f>#REF!-L70</f>
        <v>#REF!</v>
      </c>
      <c r="R70" s="60"/>
    </row>
    <row r="71" spans="1:18" ht="12.75" customHeight="1">
      <c r="A71" s="48">
        <v>68</v>
      </c>
      <c r="B71" s="130" t="s">
        <v>131</v>
      </c>
      <c r="C71" s="188">
        <v>7.41</v>
      </c>
      <c r="D71" s="188">
        <v>10.56</v>
      </c>
      <c r="E71" s="188">
        <v>16.079999999999998</v>
      </c>
      <c r="F71" s="188">
        <v>0</v>
      </c>
      <c r="G71" s="188">
        <v>12.26</v>
      </c>
      <c r="H71" s="58">
        <v>11.5</v>
      </c>
      <c r="I71" s="59">
        <v>11.5</v>
      </c>
      <c r="J71" s="59">
        <v>0</v>
      </c>
      <c r="K71" s="59">
        <v>11.5</v>
      </c>
      <c r="L71" s="60">
        <v>12.25</v>
      </c>
      <c r="M71" s="59" t="e">
        <f>#REF!-H71</f>
        <v>#REF!</v>
      </c>
      <c r="N71" s="59" t="e">
        <f>#REF!-I71</f>
        <v>#REF!</v>
      </c>
      <c r="O71" s="59" t="e">
        <f>#REF!-J71</f>
        <v>#REF!</v>
      </c>
      <c r="P71" s="59" t="e">
        <f>#REF!-K71</f>
        <v>#REF!</v>
      </c>
      <c r="Q71" s="70" t="e">
        <f>#REF!-L71</f>
        <v>#REF!</v>
      </c>
      <c r="R71" s="60"/>
    </row>
    <row r="72" spans="1:18" ht="12.75" customHeight="1">
      <c r="A72" s="48">
        <v>69</v>
      </c>
      <c r="B72" s="130" t="s">
        <v>84</v>
      </c>
      <c r="C72" s="188">
        <v>11.5</v>
      </c>
      <c r="D72" s="188">
        <v>11.5</v>
      </c>
      <c r="E72" s="188">
        <v>0</v>
      </c>
      <c r="F72" s="188">
        <v>11.5</v>
      </c>
      <c r="G72" s="188">
        <v>12.25</v>
      </c>
      <c r="H72" s="98"/>
      <c r="I72" s="98"/>
      <c r="J72" s="99"/>
      <c r="K72" s="97">
        <v>9.3699999999999992</v>
      </c>
      <c r="L72" s="47">
        <v>0.09</v>
      </c>
      <c r="M72" s="46" t="e">
        <f>#REF!-H72</f>
        <v>#REF!</v>
      </c>
      <c r="N72" s="46" t="e">
        <f>#REF!-I72</f>
        <v>#REF!</v>
      </c>
      <c r="O72" s="46" t="e">
        <f>#REF!-J72</f>
        <v>#REF!</v>
      </c>
      <c r="P72" s="46" t="e">
        <f>#REF!-K72</f>
        <v>#REF!</v>
      </c>
      <c r="Q72" s="71" t="e">
        <f>#REF!-L72</f>
        <v>#REF!</v>
      </c>
      <c r="R72" s="60"/>
    </row>
    <row r="73" spans="1:18" ht="12.75" customHeight="1">
      <c r="A73" s="48">
        <v>70</v>
      </c>
      <c r="B73" s="130" t="s">
        <v>85</v>
      </c>
      <c r="C73" s="188">
        <v>8.18</v>
      </c>
      <c r="D73" s="188">
        <v>9.1999999999999993</v>
      </c>
      <c r="E73" s="188">
        <v>13</v>
      </c>
      <c r="F73" s="188">
        <v>9.31</v>
      </c>
      <c r="G73" s="188">
        <v>9.3699999999999992</v>
      </c>
      <c r="H73" s="58">
        <v>0</v>
      </c>
      <c r="I73" s="59">
        <v>11.04</v>
      </c>
      <c r="J73" s="59">
        <v>0</v>
      </c>
      <c r="K73" s="59">
        <v>9.23</v>
      </c>
      <c r="L73" s="60">
        <v>10.32</v>
      </c>
      <c r="M73" s="59" t="e">
        <f>#REF!-H73</f>
        <v>#REF!</v>
      </c>
      <c r="N73" s="59" t="e">
        <f>#REF!-I73</f>
        <v>#REF!</v>
      </c>
      <c r="O73" s="59" t="e">
        <f>#REF!-J73</f>
        <v>#REF!</v>
      </c>
      <c r="P73" s="59" t="e">
        <f>#REF!-K73</f>
        <v>#REF!</v>
      </c>
      <c r="Q73" s="70" t="e">
        <f>#REF!-L73</f>
        <v>#REF!</v>
      </c>
      <c r="R73" s="60"/>
    </row>
    <row r="74" spans="1:18" ht="12.75" customHeight="1">
      <c r="A74" s="48">
        <v>71</v>
      </c>
      <c r="B74" s="130" t="s">
        <v>86</v>
      </c>
      <c r="C74" s="188">
        <v>0</v>
      </c>
      <c r="D74" s="188">
        <v>11.17</v>
      </c>
      <c r="E74" s="188">
        <v>0</v>
      </c>
      <c r="F74" s="188">
        <v>9.24</v>
      </c>
      <c r="G74" s="188">
        <v>10.42</v>
      </c>
      <c r="H74" s="58">
        <v>11.05</v>
      </c>
      <c r="I74" s="59">
        <v>11.05</v>
      </c>
      <c r="J74" s="59">
        <v>0</v>
      </c>
      <c r="K74" s="59">
        <v>10.8</v>
      </c>
      <c r="L74" s="60">
        <v>10.8</v>
      </c>
      <c r="M74" s="59" t="e">
        <f>#REF!-H74</f>
        <v>#REF!</v>
      </c>
      <c r="N74" s="59" t="e">
        <f>#REF!-I74</f>
        <v>#REF!</v>
      </c>
      <c r="O74" s="59" t="e">
        <f>#REF!-J74</f>
        <v>#REF!</v>
      </c>
      <c r="P74" s="59" t="e">
        <f>#REF!-K74</f>
        <v>#REF!</v>
      </c>
      <c r="Q74" s="70" t="e">
        <f>#REF!-L74</f>
        <v>#REF!</v>
      </c>
      <c r="R74" s="60"/>
    </row>
    <row r="75" spans="1:18" ht="12.75" customHeight="1">
      <c r="A75" s="48">
        <v>72</v>
      </c>
      <c r="B75" s="130" t="s">
        <v>88</v>
      </c>
      <c r="C75" s="188">
        <v>10.55</v>
      </c>
      <c r="D75" s="188">
        <v>10.55</v>
      </c>
      <c r="E75" s="188">
        <v>0</v>
      </c>
      <c r="F75" s="188">
        <v>10.3</v>
      </c>
      <c r="G75" s="188">
        <v>10.3</v>
      </c>
      <c r="H75" s="58">
        <v>8.5</v>
      </c>
      <c r="I75" s="59">
        <v>9</v>
      </c>
      <c r="J75" s="59">
        <v>9.75</v>
      </c>
      <c r="K75" s="59">
        <v>8.75</v>
      </c>
      <c r="L75" s="60">
        <v>10.5</v>
      </c>
      <c r="M75" s="59" t="e">
        <f>#REF!-H75</f>
        <v>#REF!</v>
      </c>
      <c r="N75" s="59" t="e">
        <f>#REF!-I75</f>
        <v>#REF!</v>
      </c>
      <c r="O75" s="59" t="e">
        <f>#REF!-J75</f>
        <v>#REF!</v>
      </c>
      <c r="P75" s="59" t="e">
        <f>#REF!-K75</f>
        <v>#REF!</v>
      </c>
      <c r="Q75" s="70" t="e">
        <f>#REF!-L75</f>
        <v>#REF!</v>
      </c>
      <c r="R75" s="60"/>
    </row>
    <row r="76" spans="1:18" ht="12.75" customHeight="1">
      <c r="A76" s="48">
        <v>73</v>
      </c>
      <c r="B76" s="130" t="s">
        <v>89</v>
      </c>
      <c r="C76" s="188">
        <v>8.25</v>
      </c>
      <c r="D76" s="188">
        <v>9</v>
      </c>
      <c r="E76" s="188">
        <v>9.75</v>
      </c>
      <c r="F76" s="188">
        <v>8.5</v>
      </c>
      <c r="G76" s="188">
        <v>10.5</v>
      </c>
      <c r="H76" s="58">
        <v>12.71</v>
      </c>
      <c r="I76" s="59">
        <v>12.62</v>
      </c>
      <c r="J76" s="59">
        <v>0</v>
      </c>
      <c r="K76" s="59">
        <v>12.49</v>
      </c>
      <c r="L76" s="60">
        <v>12.46</v>
      </c>
      <c r="M76" s="59" t="e">
        <f>#REF!-H76</f>
        <v>#REF!</v>
      </c>
      <c r="N76" s="59" t="e">
        <f>#REF!-I76</f>
        <v>#REF!</v>
      </c>
      <c r="O76" s="59" t="e">
        <f>#REF!-J76</f>
        <v>#REF!</v>
      </c>
      <c r="P76" s="59" t="e">
        <f>#REF!-K76</f>
        <v>#REF!</v>
      </c>
      <c r="Q76" s="70" t="e">
        <f>#REF!-L76</f>
        <v>#REF!</v>
      </c>
      <c r="R76" s="60"/>
    </row>
    <row r="77" spans="1:18" ht="12.75" customHeight="1">
      <c r="A77" s="48">
        <v>74</v>
      </c>
      <c r="B77" s="130" t="s">
        <v>90</v>
      </c>
      <c r="C77" s="188">
        <v>12.41</v>
      </c>
      <c r="D77" s="188">
        <v>12.59</v>
      </c>
      <c r="E77" s="188">
        <v>0</v>
      </c>
      <c r="F77" s="188">
        <v>12.58</v>
      </c>
      <c r="G77" s="188">
        <v>13.2</v>
      </c>
      <c r="H77" s="58">
        <v>13</v>
      </c>
      <c r="I77" s="59">
        <v>14</v>
      </c>
      <c r="J77" s="59">
        <v>14</v>
      </c>
      <c r="K77" s="59">
        <v>14.75</v>
      </c>
      <c r="L77" s="60">
        <v>14.75</v>
      </c>
      <c r="M77" s="59" t="e">
        <f>#REF!-H77</f>
        <v>#REF!</v>
      </c>
      <c r="N77" s="59" t="e">
        <f>#REF!-I77</f>
        <v>#REF!</v>
      </c>
      <c r="O77" s="59" t="e">
        <f>#REF!-J77</f>
        <v>#REF!</v>
      </c>
      <c r="P77" s="59" t="e">
        <f>#REF!-K77</f>
        <v>#REF!</v>
      </c>
      <c r="Q77" s="70" t="e">
        <f>#REF!-L77</f>
        <v>#REF!</v>
      </c>
      <c r="R77" s="60"/>
    </row>
    <row r="78" spans="1:18" ht="12.75" customHeight="1">
      <c r="A78" s="48">
        <v>75</v>
      </c>
      <c r="B78" s="130" t="s">
        <v>91</v>
      </c>
      <c r="C78" s="188">
        <v>12.31</v>
      </c>
      <c r="D78" s="188">
        <v>12.81</v>
      </c>
      <c r="E78" s="188">
        <v>12.81</v>
      </c>
      <c r="F78" s="188">
        <v>12.31</v>
      </c>
      <c r="G78" s="188">
        <v>13.56</v>
      </c>
      <c r="H78" s="58">
        <v>11</v>
      </c>
      <c r="I78" s="59">
        <v>11.75</v>
      </c>
      <c r="J78" s="59">
        <v>0</v>
      </c>
      <c r="K78" s="59">
        <v>12.07</v>
      </c>
      <c r="L78" s="60">
        <v>15.56</v>
      </c>
      <c r="M78" s="59" t="e">
        <f>#REF!-H78</f>
        <v>#REF!</v>
      </c>
      <c r="N78" s="59" t="e">
        <f>#REF!-I78</f>
        <v>#REF!</v>
      </c>
      <c r="O78" s="59" t="e">
        <f>#REF!-J78</f>
        <v>#REF!</v>
      </c>
      <c r="P78" s="59" t="e">
        <f>#REF!-K78</f>
        <v>#REF!</v>
      </c>
      <c r="Q78" s="70" t="e">
        <f>#REF!-L78</f>
        <v>#REF!</v>
      </c>
      <c r="R78" s="60"/>
    </row>
    <row r="79" spans="1:18" ht="12.75" customHeight="1">
      <c r="A79" s="48">
        <v>76</v>
      </c>
      <c r="B79" s="130" t="s">
        <v>93</v>
      </c>
      <c r="C79" s="188">
        <v>11.03</v>
      </c>
      <c r="D79" s="188">
        <v>12.06</v>
      </c>
      <c r="E79" s="188">
        <v>0</v>
      </c>
      <c r="F79" s="188">
        <v>11.96</v>
      </c>
      <c r="G79" s="188">
        <v>15.46</v>
      </c>
      <c r="H79" s="58">
        <v>12.5</v>
      </c>
      <c r="I79" s="59">
        <v>13.5</v>
      </c>
      <c r="J79" s="59">
        <v>0</v>
      </c>
      <c r="K79" s="59">
        <v>0</v>
      </c>
      <c r="L79" s="60">
        <v>0</v>
      </c>
      <c r="M79" s="59" t="e">
        <f>#REF!-H79</f>
        <v>#REF!</v>
      </c>
      <c r="N79" s="59" t="e">
        <f>#REF!-I79</f>
        <v>#REF!</v>
      </c>
      <c r="O79" s="59" t="e">
        <f>#REF!-J79</f>
        <v>#REF!</v>
      </c>
      <c r="P79" s="59" t="e">
        <f>#REF!-K79</f>
        <v>#REF!</v>
      </c>
      <c r="Q79" s="70" t="e">
        <f>#REF!-L79</f>
        <v>#REF!</v>
      </c>
      <c r="R79" s="60"/>
    </row>
    <row r="80" spans="1:18" ht="12.75" customHeight="1">
      <c r="A80" s="48">
        <v>77</v>
      </c>
      <c r="B80" s="130" t="s">
        <v>94</v>
      </c>
      <c r="C80" s="188">
        <v>11.5</v>
      </c>
      <c r="D80" s="188">
        <v>13.5</v>
      </c>
      <c r="E80" s="188">
        <v>0</v>
      </c>
      <c r="F80" s="188">
        <v>0</v>
      </c>
      <c r="G80" s="188">
        <v>0</v>
      </c>
      <c r="H80" s="58">
        <v>12.23</v>
      </c>
      <c r="I80" s="59">
        <v>12.23</v>
      </c>
      <c r="J80" s="59">
        <v>0</v>
      </c>
      <c r="K80" s="59">
        <v>12.23</v>
      </c>
      <c r="L80" s="60">
        <v>12.23</v>
      </c>
      <c r="M80" s="59" t="e">
        <f>#REF!-H80</f>
        <v>#REF!</v>
      </c>
      <c r="N80" s="59" t="e">
        <f>#REF!-I80</f>
        <v>#REF!</v>
      </c>
      <c r="O80" s="59" t="e">
        <f>#REF!-J80</f>
        <v>#REF!</v>
      </c>
      <c r="P80" s="59" t="e">
        <f>#REF!-K80</f>
        <v>#REF!</v>
      </c>
      <c r="Q80" s="70" t="e">
        <f>#REF!-L80</f>
        <v>#REF!</v>
      </c>
      <c r="R80" s="60"/>
    </row>
    <row r="81" spans="1:18" ht="12.75" customHeight="1">
      <c r="A81" s="48">
        <v>78</v>
      </c>
      <c r="B81" s="130" t="s">
        <v>95</v>
      </c>
      <c r="C81" s="188">
        <v>3.05</v>
      </c>
      <c r="D81" s="188">
        <v>3.05</v>
      </c>
      <c r="E81" s="188">
        <v>0</v>
      </c>
      <c r="F81" s="188">
        <v>3.05</v>
      </c>
      <c r="G81" s="188">
        <v>3.05</v>
      </c>
      <c r="H81" s="58">
        <v>0</v>
      </c>
      <c r="I81" s="59">
        <v>11.75</v>
      </c>
      <c r="J81" s="59">
        <v>15</v>
      </c>
      <c r="K81" s="59">
        <v>9.75</v>
      </c>
      <c r="L81" s="60">
        <v>0</v>
      </c>
      <c r="M81" s="59" t="e">
        <f>#REF!-H81</f>
        <v>#REF!</v>
      </c>
      <c r="N81" s="59" t="e">
        <f>#REF!-I81</f>
        <v>#REF!</v>
      </c>
      <c r="O81" s="59" t="e">
        <f>#REF!-J81</f>
        <v>#REF!</v>
      </c>
      <c r="P81" s="59" t="e">
        <f>#REF!-K81</f>
        <v>#REF!</v>
      </c>
      <c r="Q81" s="70" t="e">
        <f>#REF!-L81</f>
        <v>#REF!</v>
      </c>
      <c r="R81" s="60"/>
    </row>
    <row r="82" spans="1:18" ht="12.75" customHeight="1">
      <c r="A82" s="48">
        <v>79</v>
      </c>
      <c r="B82" s="130" t="s">
        <v>96</v>
      </c>
      <c r="C82" s="188">
        <v>0</v>
      </c>
      <c r="D82" s="188">
        <v>11.25</v>
      </c>
      <c r="E82" s="188">
        <v>14.5</v>
      </c>
      <c r="F82" s="188">
        <v>9.25</v>
      </c>
      <c r="G82" s="188">
        <v>0</v>
      </c>
      <c r="H82" s="58">
        <v>12.68</v>
      </c>
      <c r="I82" s="59">
        <v>12.68</v>
      </c>
      <c r="J82" s="59">
        <v>14.68</v>
      </c>
      <c r="K82" s="59">
        <v>12.68</v>
      </c>
      <c r="L82" s="60">
        <v>14.18</v>
      </c>
      <c r="M82" s="59" t="e">
        <f>#REF!-H82</f>
        <v>#REF!</v>
      </c>
      <c r="N82" s="59" t="e">
        <f>#REF!-I82</f>
        <v>#REF!</v>
      </c>
      <c r="O82" s="59" t="e">
        <f>#REF!-J82</f>
        <v>#REF!</v>
      </c>
      <c r="P82" s="59" t="e">
        <f>#REF!-K82</f>
        <v>#REF!</v>
      </c>
      <c r="Q82" s="70" t="e">
        <f>#REF!-L82</f>
        <v>#REF!</v>
      </c>
      <c r="R82" s="60"/>
    </row>
    <row r="83" spans="1:18" ht="12.75" customHeight="1">
      <c r="A83" s="48">
        <v>80</v>
      </c>
      <c r="B83" s="130" t="s">
        <v>97</v>
      </c>
      <c r="C83" s="188">
        <v>11.82</v>
      </c>
      <c r="D83" s="188">
        <v>11.82</v>
      </c>
      <c r="E83" s="188">
        <v>13.82</v>
      </c>
      <c r="F83" s="188">
        <v>11.82</v>
      </c>
      <c r="G83" s="188">
        <v>13.32</v>
      </c>
      <c r="H83" s="58">
        <v>12.2</v>
      </c>
      <c r="I83" s="59">
        <v>12.45</v>
      </c>
      <c r="J83" s="59">
        <v>12.95</v>
      </c>
      <c r="K83" s="59">
        <v>12.3</v>
      </c>
      <c r="L83" s="60">
        <v>12.7</v>
      </c>
      <c r="M83" s="59" t="e">
        <f>#REF!-H83</f>
        <v>#REF!</v>
      </c>
      <c r="N83" s="59" t="e">
        <f>#REF!-I83</f>
        <v>#REF!</v>
      </c>
      <c r="O83" s="59" t="e">
        <f>#REF!-J83</f>
        <v>#REF!</v>
      </c>
      <c r="P83" s="59" t="e">
        <f>#REF!-K83</f>
        <v>#REF!</v>
      </c>
      <c r="Q83" s="70" t="e">
        <f>#REF!-L83</f>
        <v>#REF!</v>
      </c>
      <c r="R83" s="60"/>
    </row>
    <row r="84" spans="1:18" ht="12.75" customHeight="1">
      <c r="A84" s="48">
        <v>81</v>
      </c>
      <c r="B84" s="130" t="s">
        <v>98</v>
      </c>
      <c r="C84" s="188">
        <v>12.62</v>
      </c>
      <c r="D84" s="188">
        <v>12.87</v>
      </c>
      <c r="E84" s="188">
        <v>13.37</v>
      </c>
      <c r="F84" s="188">
        <v>12.72</v>
      </c>
      <c r="G84" s="188">
        <v>13.12</v>
      </c>
      <c r="H84" s="58">
        <v>14.5</v>
      </c>
      <c r="I84" s="59">
        <v>14.75</v>
      </c>
      <c r="J84" s="59">
        <v>17</v>
      </c>
      <c r="K84" s="59">
        <v>16.5</v>
      </c>
      <c r="L84" s="60">
        <v>15.75</v>
      </c>
      <c r="M84" s="59" t="e">
        <f>#REF!-H84</f>
        <v>#REF!</v>
      </c>
      <c r="N84" s="59" t="e">
        <f>#REF!-I84</f>
        <v>#REF!</v>
      </c>
      <c r="O84" s="59" t="e">
        <f>#REF!-J84</f>
        <v>#REF!</v>
      </c>
      <c r="P84" s="59" t="e">
        <f>#REF!-K84</f>
        <v>#REF!</v>
      </c>
      <c r="Q84" s="70" t="e">
        <f>#REF!-L84</f>
        <v>#REF!</v>
      </c>
      <c r="R84" s="60"/>
    </row>
    <row r="85" spans="1:18" ht="12.75" customHeight="1">
      <c r="A85" s="48">
        <v>82</v>
      </c>
      <c r="B85" s="130" t="s">
        <v>99</v>
      </c>
      <c r="C85" s="188">
        <v>14.5</v>
      </c>
      <c r="D85" s="188">
        <v>14.75</v>
      </c>
      <c r="E85" s="188">
        <v>17</v>
      </c>
      <c r="F85" s="188">
        <v>16.5</v>
      </c>
      <c r="G85" s="188">
        <v>15.75</v>
      </c>
      <c r="H85" s="62">
        <v>9.51</v>
      </c>
      <c r="I85" s="63">
        <v>13</v>
      </c>
      <c r="J85" s="63">
        <v>0</v>
      </c>
      <c r="K85" s="63">
        <v>13</v>
      </c>
      <c r="L85" s="64">
        <v>13</v>
      </c>
      <c r="M85" s="59" t="e">
        <f>#REF!-H85</f>
        <v>#REF!</v>
      </c>
      <c r="N85" s="59" t="e">
        <f>#REF!-I85</f>
        <v>#REF!</v>
      </c>
      <c r="O85" s="59" t="e">
        <f>#REF!-J85</f>
        <v>#REF!</v>
      </c>
      <c r="P85" s="59" t="e">
        <f>#REF!-K85</f>
        <v>#REF!</v>
      </c>
      <c r="Q85" s="70" t="e">
        <f>#REF!-L85</f>
        <v>#REF!</v>
      </c>
      <c r="R85" s="60"/>
    </row>
    <row r="86" spans="1:18" ht="12.75" customHeight="1">
      <c r="A86" s="48">
        <v>83</v>
      </c>
      <c r="B86" s="131" t="s">
        <v>100</v>
      </c>
      <c r="C86" s="188">
        <v>9.5</v>
      </c>
      <c r="D86" s="188">
        <v>13</v>
      </c>
      <c r="E86" s="188">
        <v>0</v>
      </c>
      <c r="F86" s="188">
        <v>13</v>
      </c>
      <c r="G86" s="188">
        <v>13</v>
      </c>
      <c r="H86" s="58">
        <v>10</v>
      </c>
      <c r="I86" s="59">
        <v>11.25</v>
      </c>
      <c r="J86" s="59">
        <v>17</v>
      </c>
      <c r="K86" s="59">
        <v>13</v>
      </c>
      <c r="L86" s="60">
        <v>13</v>
      </c>
      <c r="M86" s="59" t="e">
        <f>#REF!-H86</f>
        <v>#REF!</v>
      </c>
      <c r="N86" s="59" t="e">
        <f>#REF!-I86</f>
        <v>#REF!</v>
      </c>
      <c r="O86" s="59" t="e">
        <f>#REF!-J86</f>
        <v>#REF!</v>
      </c>
      <c r="P86" s="59" t="e">
        <f>#REF!-K86</f>
        <v>#REF!</v>
      </c>
      <c r="Q86" s="70" t="e">
        <f>#REF!-L86</f>
        <v>#REF!</v>
      </c>
      <c r="R86" s="60"/>
    </row>
    <row r="87" spans="1:18" ht="12.75" customHeight="1">
      <c r="A87" s="48">
        <v>84</v>
      </c>
      <c r="B87" s="130" t="s">
        <v>101</v>
      </c>
      <c r="C87" s="188">
        <v>11</v>
      </c>
      <c r="D87" s="188">
        <v>11</v>
      </c>
      <c r="E87" s="188">
        <v>17</v>
      </c>
      <c r="F87" s="188">
        <v>13</v>
      </c>
      <c r="G87" s="188">
        <v>13</v>
      </c>
      <c r="H87" s="58">
        <v>11.9</v>
      </c>
      <c r="I87" s="59">
        <v>12.4</v>
      </c>
      <c r="J87" s="59">
        <v>12.9</v>
      </c>
      <c r="K87" s="59">
        <v>12.9</v>
      </c>
      <c r="L87" s="60">
        <v>12.9</v>
      </c>
      <c r="M87" s="59" t="e">
        <f>#REF!-H87</f>
        <v>#REF!</v>
      </c>
      <c r="N87" s="59" t="e">
        <f>#REF!-I87</f>
        <v>#REF!</v>
      </c>
      <c r="O87" s="59" t="e">
        <f>#REF!-J87</f>
        <v>#REF!</v>
      </c>
      <c r="P87" s="59" t="e">
        <f>#REF!-K87</f>
        <v>#REF!</v>
      </c>
      <c r="Q87" s="70" t="e">
        <f>#REF!-L87</f>
        <v>#REF!</v>
      </c>
      <c r="R87" s="60"/>
    </row>
    <row r="88" spans="1:18" ht="12.75" customHeight="1">
      <c r="A88" s="48">
        <v>85</v>
      </c>
      <c r="B88" s="130" t="s">
        <v>102</v>
      </c>
      <c r="C88" s="188">
        <v>11.38</v>
      </c>
      <c r="D88" s="188">
        <v>11.88</v>
      </c>
      <c r="E88" s="188">
        <v>12.38</v>
      </c>
      <c r="F88" s="188">
        <v>12.38</v>
      </c>
      <c r="G88" s="188">
        <v>12.38</v>
      </c>
      <c r="H88" s="58">
        <v>15.37</v>
      </c>
      <c r="I88" s="59">
        <v>15.37</v>
      </c>
      <c r="J88" s="59">
        <v>15.37</v>
      </c>
      <c r="K88" s="59">
        <v>15.37</v>
      </c>
      <c r="L88" s="60">
        <v>15.37</v>
      </c>
      <c r="M88" s="59" t="e">
        <f>#REF!-H88</f>
        <v>#REF!</v>
      </c>
      <c r="N88" s="59" t="e">
        <f>#REF!-I88</f>
        <v>#REF!</v>
      </c>
      <c r="O88" s="59" t="e">
        <f>#REF!-J88</f>
        <v>#REF!</v>
      </c>
      <c r="P88" s="59" t="e">
        <f>#REF!-K88</f>
        <v>#REF!</v>
      </c>
      <c r="Q88" s="70" t="e">
        <f>#REF!-L88</f>
        <v>#REF!</v>
      </c>
      <c r="R88" s="60"/>
    </row>
    <row r="89" spans="1:18" ht="12.75" customHeight="1">
      <c r="A89" s="48">
        <v>86</v>
      </c>
      <c r="B89" s="130" t="s">
        <v>103</v>
      </c>
      <c r="C89" s="235">
        <v>31.95</v>
      </c>
      <c r="D89" s="235">
        <v>31.95</v>
      </c>
      <c r="E89" s="235">
        <v>31.95</v>
      </c>
      <c r="F89" s="235">
        <v>31.95</v>
      </c>
      <c r="G89" s="235">
        <v>31.95</v>
      </c>
      <c r="H89" s="58">
        <v>10</v>
      </c>
      <c r="I89" s="59">
        <v>11</v>
      </c>
      <c r="J89" s="59">
        <v>0</v>
      </c>
      <c r="K89" s="59">
        <v>10</v>
      </c>
      <c r="L89" s="60">
        <v>11</v>
      </c>
      <c r="M89" s="59" t="e">
        <f>#REF!-H89</f>
        <v>#REF!</v>
      </c>
      <c r="N89" s="59" t="e">
        <f>#REF!-I89</f>
        <v>#REF!</v>
      </c>
      <c r="O89" s="59" t="e">
        <f>#REF!-J89</f>
        <v>#REF!</v>
      </c>
      <c r="P89" s="59" t="e">
        <f>#REF!-K89</f>
        <v>#REF!</v>
      </c>
      <c r="Q89" s="70" t="e">
        <f>#REF!-L89</f>
        <v>#REF!</v>
      </c>
      <c r="R89" s="60"/>
    </row>
    <row r="90" spans="1:18" ht="12.75" customHeight="1">
      <c r="A90" s="48">
        <v>87</v>
      </c>
      <c r="B90" s="130" t="s">
        <v>104</v>
      </c>
      <c r="C90" s="188">
        <v>10</v>
      </c>
      <c r="D90" s="188">
        <v>11</v>
      </c>
      <c r="E90" s="188">
        <v>0</v>
      </c>
      <c r="F90" s="188">
        <v>10</v>
      </c>
      <c r="G90" s="188">
        <v>11</v>
      </c>
      <c r="H90" s="58">
        <v>10.83</v>
      </c>
      <c r="I90" s="59">
        <v>11.51</v>
      </c>
      <c r="J90" s="59">
        <v>12.51</v>
      </c>
      <c r="K90" s="59">
        <v>11.01</v>
      </c>
      <c r="L90" s="60">
        <v>11.01</v>
      </c>
      <c r="M90" s="59" t="e">
        <f>#REF!-H90</f>
        <v>#REF!</v>
      </c>
      <c r="N90" s="59" t="e">
        <f>#REF!-I90</f>
        <v>#REF!</v>
      </c>
      <c r="O90" s="59" t="e">
        <f>#REF!-J90</f>
        <v>#REF!</v>
      </c>
      <c r="P90" s="59" t="e">
        <f>#REF!-K90</f>
        <v>#REF!</v>
      </c>
      <c r="Q90" s="70" t="e">
        <f>#REF!-L90</f>
        <v>#REF!</v>
      </c>
      <c r="R90" s="60"/>
    </row>
    <row r="91" spans="1:18" ht="12.75" customHeight="1">
      <c r="A91" s="48">
        <v>88</v>
      </c>
      <c r="B91" s="130" t="s">
        <v>105</v>
      </c>
      <c r="C91" s="188">
        <v>9.73</v>
      </c>
      <c r="D91" s="188">
        <v>10.4</v>
      </c>
      <c r="E91" s="188">
        <v>11.4</v>
      </c>
      <c r="F91" s="188">
        <v>9.9</v>
      </c>
      <c r="G91" s="188">
        <v>9.9</v>
      </c>
      <c r="H91" s="58">
        <v>11.46</v>
      </c>
      <c r="I91" s="59">
        <v>11.96</v>
      </c>
      <c r="J91" s="59">
        <v>12.46</v>
      </c>
      <c r="K91" s="59">
        <v>11.46</v>
      </c>
      <c r="L91" s="60">
        <v>11.96</v>
      </c>
      <c r="M91" s="59" t="e">
        <f>#REF!-H91</f>
        <v>#REF!</v>
      </c>
      <c r="N91" s="59" t="e">
        <f>#REF!-I91</f>
        <v>#REF!</v>
      </c>
      <c r="O91" s="59" t="e">
        <f>#REF!-J91</f>
        <v>#REF!</v>
      </c>
      <c r="P91" s="59" t="e">
        <f>#REF!-K91</f>
        <v>#REF!</v>
      </c>
      <c r="Q91" s="70" t="e">
        <f>#REF!-L91</f>
        <v>#REF!</v>
      </c>
      <c r="R91" s="60"/>
    </row>
    <row r="92" spans="1:18" ht="12.75" customHeight="1">
      <c r="A92" s="48">
        <v>89</v>
      </c>
      <c r="B92" s="130" t="s">
        <v>106</v>
      </c>
      <c r="C92" s="188">
        <v>11.38</v>
      </c>
      <c r="D92" s="188">
        <v>11.88</v>
      </c>
      <c r="E92" s="188">
        <v>12.38</v>
      </c>
      <c r="F92" s="188">
        <v>11.38</v>
      </c>
      <c r="G92" s="188">
        <v>11.88</v>
      </c>
      <c r="H92" s="58">
        <v>10.8</v>
      </c>
      <c r="I92" s="59">
        <v>10.8</v>
      </c>
      <c r="J92" s="59">
        <v>11.8</v>
      </c>
      <c r="K92" s="59">
        <v>10.8</v>
      </c>
      <c r="L92" s="59">
        <v>10.8</v>
      </c>
      <c r="M92" s="59" t="e">
        <f>#REF!-H92</f>
        <v>#REF!</v>
      </c>
      <c r="N92" s="59" t="e">
        <f>#REF!-I92</f>
        <v>#REF!</v>
      </c>
      <c r="O92" s="59" t="e">
        <f>#REF!-J92</f>
        <v>#REF!</v>
      </c>
      <c r="P92" s="59" t="e">
        <f>#REF!-K92</f>
        <v>#REF!</v>
      </c>
      <c r="Q92" s="59" t="e">
        <f>#REF!-L92</f>
        <v>#REF!</v>
      </c>
      <c r="R92" s="60"/>
    </row>
    <row r="93" spans="1:18" ht="12.75" customHeight="1">
      <c r="A93" s="48">
        <v>90</v>
      </c>
      <c r="B93" s="130" t="s">
        <v>107</v>
      </c>
      <c r="C93" s="188">
        <v>9.91</v>
      </c>
      <c r="D93" s="188">
        <v>9.91</v>
      </c>
      <c r="E93" s="188">
        <v>10.91</v>
      </c>
      <c r="F93" s="188">
        <v>9.91</v>
      </c>
      <c r="G93" s="188">
        <v>9.91</v>
      </c>
      <c r="H93" s="58">
        <v>0</v>
      </c>
      <c r="I93" s="59">
        <v>12.99</v>
      </c>
      <c r="J93" s="59">
        <v>17.079999999999998</v>
      </c>
      <c r="K93" s="59">
        <v>0</v>
      </c>
      <c r="L93" s="59">
        <v>13.75</v>
      </c>
      <c r="M93" s="59" t="e">
        <f>#REF!-H93</f>
        <v>#REF!</v>
      </c>
      <c r="N93" s="59" t="e">
        <f>#REF!-I93</f>
        <v>#REF!</v>
      </c>
      <c r="O93" s="59" t="e">
        <f>#REF!-J93</f>
        <v>#REF!</v>
      </c>
      <c r="P93" s="59" t="e">
        <f>#REF!-K93</f>
        <v>#REF!</v>
      </c>
      <c r="Q93" s="59" t="e">
        <f>#REF!-L93</f>
        <v>#REF!</v>
      </c>
      <c r="R93" s="60"/>
    </row>
    <row r="94" spans="1:18" ht="12.75" customHeight="1">
      <c r="A94" s="48">
        <v>91</v>
      </c>
      <c r="B94" s="130" t="s">
        <v>108</v>
      </c>
      <c r="C94" s="188">
        <v>0</v>
      </c>
      <c r="D94" s="188">
        <v>12.39</v>
      </c>
      <c r="E94" s="188">
        <v>16.09</v>
      </c>
      <c r="F94" s="188">
        <v>0</v>
      </c>
      <c r="G94" s="188">
        <v>13.25</v>
      </c>
      <c r="H94" s="58">
        <v>11.53</v>
      </c>
      <c r="I94" s="59">
        <v>12.46</v>
      </c>
      <c r="J94" s="59">
        <v>0</v>
      </c>
      <c r="K94" s="59">
        <v>12.28</v>
      </c>
      <c r="L94" s="59">
        <v>13.78</v>
      </c>
      <c r="M94" s="59" t="e">
        <f>#REF!-H94</f>
        <v>#REF!</v>
      </c>
      <c r="N94" s="59" t="e">
        <f>#REF!-I94</f>
        <v>#REF!</v>
      </c>
      <c r="O94" s="59" t="e">
        <f>#REF!-J94</f>
        <v>#REF!</v>
      </c>
      <c r="P94" s="59" t="e">
        <f>#REF!-K94</f>
        <v>#REF!</v>
      </c>
      <c r="Q94" s="59" t="e">
        <f>#REF!-L94</f>
        <v>#REF!</v>
      </c>
      <c r="R94" s="60"/>
    </row>
    <row r="95" spans="1:18" ht="12.75" customHeight="1">
      <c r="A95" s="48">
        <v>92</v>
      </c>
      <c r="B95" s="130" t="s">
        <v>109</v>
      </c>
      <c r="C95" s="188">
        <v>11.58</v>
      </c>
      <c r="D95" s="188">
        <v>12.51</v>
      </c>
      <c r="E95" s="188">
        <v>0</v>
      </c>
      <c r="F95" s="188">
        <v>12.33</v>
      </c>
      <c r="G95" s="188">
        <v>13.83</v>
      </c>
      <c r="H95" s="58">
        <v>12.42</v>
      </c>
      <c r="I95" s="59">
        <v>12.42</v>
      </c>
      <c r="J95" s="59">
        <v>12.42</v>
      </c>
      <c r="K95" s="59">
        <v>12.42</v>
      </c>
      <c r="L95" s="59">
        <v>12.42</v>
      </c>
      <c r="M95" s="59" t="e">
        <f>#REF!-H95</f>
        <v>#REF!</v>
      </c>
      <c r="N95" s="59" t="e">
        <f>#REF!-I95</f>
        <v>#REF!</v>
      </c>
      <c r="O95" s="59" t="e">
        <f>#REF!-J95</f>
        <v>#REF!</v>
      </c>
      <c r="P95" s="59" t="e">
        <f>#REF!-K95</f>
        <v>#REF!</v>
      </c>
      <c r="Q95" s="59" t="e">
        <f>#REF!-L95</f>
        <v>#REF!</v>
      </c>
      <c r="R95" s="60"/>
    </row>
    <row r="96" spans="1:18" ht="12.75" customHeight="1">
      <c r="A96" s="48">
        <v>93</v>
      </c>
      <c r="B96" s="130" t="s">
        <v>110</v>
      </c>
      <c r="C96" s="188">
        <v>11.63</v>
      </c>
      <c r="D96" s="188">
        <v>11.63</v>
      </c>
      <c r="E96" s="188">
        <v>11.63</v>
      </c>
      <c r="F96" s="188">
        <v>11.63</v>
      </c>
      <c r="G96" s="188">
        <v>11.63</v>
      </c>
      <c r="H96" s="58">
        <v>11.95</v>
      </c>
      <c r="I96" s="59">
        <v>12.45</v>
      </c>
      <c r="J96" s="59">
        <v>14.45</v>
      </c>
      <c r="K96" s="59">
        <v>11.95</v>
      </c>
      <c r="L96" s="59">
        <v>11.95</v>
      </c>
      <c r="M96" s="59" t="e">
        <f>#REF!-H96</f>
        <v>#REF!</v>
      </c>
      <c r="N96" s="59" t="e">
        <f>#REF!-I96</f>
        <v>#REF!</v>
      </c>
      <c r="O96" s="59" t="e">
        <f>#REF!-J96</f>
        <v>#REF!</v>
      </c>
      <c r="P96" s="59" t="e">
        <f>#REF!-K96</f>
        <v>#REF!</v>
      </c>
      <c r="Q96" s="59" t="e">
        <f>#REF!-L96</f>
        <v>#REF!</v>
      </c>
      <c r="R96" s="60"/>
    </row>
    <row r="97" spans="1:18" ht="12.75" customHeight="1">
      <c r="A97" s="48">
        <v>94</v>
      </c>
      <c r="B97" s="130" t="s">
        <v>159</v>
      </c>
      <c r="C97" s="188">
        <v>10.7</v>
      </c>
      <c r="D97" s="188">
        <v>11.2</v>
      </c>
      <c r="E97" s="188">
        <v>13.2</v>
      </c>
      <c r="F97" s="188">
        <v>10.7</v>
      </c>
      <c r="G97" s="188">
        <v>10.7</v>
      </c>
      <c r="H97" s="133"/>
      <c r="I97" s="84"/>
      <c r="J97" s="84"/>
      <c r="K97" s="100">
        <v>0</v>
      </c>
      <c r="L97" s="59">
        <v>0</v>
      </c>
      <c r="M97" s="59" t="e">
        <f>#REF!-H97</f>
        <v>#REF!</v>
      </c>
      <c r="N97" s="59" t="e">
        <f>#REF!-I97</f>
        <v>#REF!</v>
      </c>
      <c r="O97" s="59" t="e">
        <f>#REF!-J97</f>
        <v>#REF!</v>
      </c>
      <c r="P97" s="59" t="e">
        <f>#REF!-K97</f>
        <v>#REF!</v>
      </c>
      <c r="Q97" s="59" t="e">
        <f>#REF!-L97</f>
        <v>#REF!</v>
      </c>
      <c r="R97" s="60"/>
    </row>
    <row r="98" spans="1:18" ht="12.75" customHeight="1" thickBot="1">
      <c r="A98" s="48">
        <v>95</v>
      </c>
      <c r="B98" s="130" t="s">
        <v>112</v>
      </c>
      <c r="C98" s="188">
        <v>10.02</v>
      </c>
      <c r="D98" s="188">
        <v>9.9</v>
      </c>
      <c r="E98" s="188">
        <v>0</v>
      </c>
      <c r="F98" s="188">
        <v>9.9</v>
      </c>
      <c r="G98" s="188">
        <v>0</v>
      </c>
      <c r="H98" s="66">
        <v>0</v>
      </c>
      <c r="I98" s="67">
        <v>11</v>
      </c>
      <c r="J98" s="67">
        <v>0</v>
      </c>
      <c r="K98" s="67">
        <v>12</v>
      </c>
      <c r="L98" s="67">
        <v>12.5</v>
      </c>
      <c r="M98" s="67" t="e">
        <f>#REF!-H98</f>
        <v>#REF!</v>
      </c>
      <c r="N98" s="67" t="e">
        <f>#REF!-I98</f>
        <v>#REF!</v>
      </c>
      <c r="O98" s="67" t="e">
        <f>#REF!-J98</f>
        <v>#REF!</v>
      </c>
      <c r="P98" s="67" t="e">
        <f>#REF!-K98</f>
        <v>#REF!</v>
      </c>
      <c r="Q98" s="67" t="e">
        <f>#REF!-L98</f>
        <v>#REF!</v>
      </c>
      <c r="R98" s="60"/>
    </row>
    <row r="99" spans="1:18" ht="12.75" customHeight="1" thickBot="1">
      <c r="A99" s="129">
        <v>96</v>
      </c>
      <c r="B99" s="132" t="s">
        <v>113</v>
      </c>
      <c r="C99" s="188">
        <v>0</v>
      </c>
      <c r="D99" s="188">
        <v>10.75</v>
      </c>
      <c r="E99" s="188">
        <v>0</v>
      </c>
      <c r="F99" s="188">
        <v>10.75</v>
      </c>
      <c r="G99" s="188">
        <v>11.25</v>
      </c>
      <c r="H99" s="187"/>
      <c r="I99" s="187"/>
      <c r="J99" s="187"/>
      <c r="K99" s="187"/>
      <c r="L99" s="187"/>
      <c r="M99" s="187"/>
      <c r="N99" s="187"/>
      <c r="O99" s="187"/>
      <c r="P99" s="187"/>
      <c r="Q99" s="187"/>
      <c r="R99" s="68"/>
    </row>
    <row r="100" spans="1:18" ht="12.75" hidden="1" customHeight="1">
      <c r="A100" s="176"/>
      <c r="B100" s="183" t="s">
        <v>153</v>
      </c>
      <c r="C100" s="163">
        <f>MIN(C4:C73,C75:C81,C83:C93,C95:C98)</f>
        <v>3.05</v>
      </c>
      <c r="D100" s="163">
        <f>MIN(D30:D99,D26,D22,D18:D19,D4:D15)</f>
        <v>3.05</v>
      </c>
      <c r="E100" s="163">
        <f>MIN(E4:E5,E7,E10:E11,E19,E26,E31,E34:E64,E66,E71,E73,E76,E78,E82:E85,E87:E89,E91:E94,E96:E97)</f>
        <v>5.2</v>
      </c>
      <c r="F100" s="181">
        <f>MIN(F4:F14,F18:F19,F22,F25:F26,F31:F63,F65:F70,F72:F79,F81:F93,F95:F99)</f>
        <v>3.05</v>
      </c>
      <c r="G100" s="163">
        <f>MIN(G99,G83:G97,G81,G68:G79,G33:G66,G31,G26,G19,G18,G14,G4:G12)</f>
        <v>3.05</v>
      </c>
      <c r="H100" s="104"/>
      <c r="I100" s="104"/>
      <c r="J100" s="104"/>
      <c r="K100" s="104"/>
      <c r="L100" s="104"/>
      <c r="M100" s="104"/>
      <c r="N100" s="104"/>
      <c r="O100" s="104"/>
      <c r="P100" s="104"/>
      <c r="Q100" s="104"/>
      <c r="R100" s="177"/>
    </row>
    <row r="101" spans="1:18" ht="12.75" hidden="1" customHeight="1">
      <c r="A101" s="176"/>
      <c r="B101" s="183" t="s">
        <v>154</v>
      </c>
      <c r="C101" s="137">
        <f>MAX(C4:C73,C75:C81,C83:C93,C95:C98)</f>
        <v>31.95</v>
      </c>
      <c r="D101" s="137">
        <f>MAX(D30:D99,D26,D22,D18:D19,D4:D15)</f>
        <v>31.95</v>
      </c>
      <c r="E101" s="137">
        <f>MAX(E4:E5,E7,E10:E11,E19,E26,E31,E34:E64,E66,E71,E73,E76,E78,E82:E85,E87:E89,E91:E94,E96:E97)</f>
        <v>31.95</v>
      </c>
      <c r="F101" s="182">
        <f>MAX(F4:F14,F18:F19,F22,F25:F26,F31:F63,F65:F70,F72:F79,F81:F93,F95:F99)</f>
        <v>31.95</v>
      </c>
      <c r="G101" s="137">
        <f>MAX(G99,G83:G97,G81,G68:G79,G33:G66,G31,G26,G19,G18,G14,G4:G12)</f>
        <v>31.95</v>
      </c>
      <c r="H101" s="104"/>
      <c r="I101" s="104"/>
      <c r="J101" s="104"/>
      <c r="K101" s="104"/>
      <c r="L101" s="104"/>
      <c r="M101" s="104"/>
      <c r="N101" s="104"/>
      <c r="O101" s="104"/>
      <c r="P101" s="104"/>
      <c r="Q101" s="104"/>
      <c r="R101" s="177"/>
    </row>
    <row r="102" spans="1:18" ht="12.75" hidden="1" customHeight="1">
      <c r="A102" s="176"/>
      <c r="B102" s="183" t="s">
        <v>155</v>
      </c>
      <c r="C102" s="137">
        <f>AVERAGE(C4:C73,C75:C81,C83:C93,C95:C98)</f>
        <v>9.9429347826086936</v>
      </c>
      <c r="D102" s="137">
        <f>AVERAGE(D30:D99,D26,D22,D18:D19,D4:D15)</f>
        <v>10.836395348837213</v>
      </c>
      <c r="E102" s="137">
        <f>AVERAGE(E4:E5,E7,E10:E11,E19,E26,E31,E34:E64,E66,E71,E73,E76,E78,E82:E85,E87:E89,E91:E94,E96:E97)</f>
        <v>13.277543859649123</v>
      </c>
      <c r="F102" s="182">
        <f>AVERAGE(F4:F14,F18:F19,F22,F25:F26,F31:F63,F65:F70,F72:F79,F81:F93,F95:F99)</f>
        <v>10.765061728395063</v>
      </c>
      <c r="G102" s="137">
        <f>AVERAGE(G99,G83:G97,G81,G68:G79,G33:G66,G31,G26,G19,G18,G14,G4:G12)</f>
        <v>11.506883116883118</v>
      </c>
      <c r="H102" s="104"/>
      <c r="I102" s="104"/>
      <c r="J102" s="104"/>
      <c r="K102" s="104"/>
      <c r="L102" s="104"/>
      <c r="M102" s="104"/>
      <c r="N102" s="104"/>
      <c r="O102" s="104"/>
      <c r="P102" s="104"/>
      <c r="Q102" s="104"/>
      <c r="R102" s="177"/>
    </row>
    <row r="103" spans="1:18" ht="20.25" hidden="1" customHeight="1">
      <c r="C103" s="135" t="s">
        <v>5</v>
      </c>
      <c r="D103" s="135" t="s">
        <v>6</v>
      </c>
      <c r="E103" s="135" t="s">
        <v>7</v>
      </c>
      <c r="F103" s="179" t="s">
        <v>8</v>
      </c>
      <c r="G103" s="135" t="s">
        <v>9</v>
      </c>
      <c r="H103" s="163"/>
      <c r="I103" s="163"/>
      <c r="J103" s="163"/>
      <c r="K103" s="163"/>
      <c r="L103" s="163"/>
      <c r="M103" s="163"/>
      <c r="N103" s="163"/>
      <c r="O103" s="163"/>
      <c r="P103" s="163"/>
      <c r="Q103" s="163"/>
      <c r="R103" s="104"/>
    </row>
    <row r="104" spans="1:18" ht="12.75" customHeight="1">
      <c r="A104" s="175" t="s">
        <v>160</v>
      </c>
    </row>
    <row r="105" spans="1:18" ht="12.75" customHeight="1">
      <c r="B105" s="183"/>
    </row>
    <row r="113" spans="3:18" ht="12.75" customHeight="1">
      <c r="C113" s="86"/>
      <c r="D113" s="86"/>
      <c r="E113" s="86"/>
      <c r="F113" s="183"/>
      <c r="G113" s="86"/>
      <c r="H113" s="86"/>
      <c r="I113" s="86"/>
      <c r="J113" s="86"/>
      <c r="K113" s="86"/>
      <c r="L113" s="86"/>
      <c r="M113" s="86"/>
      <c r="N113" s="86"/>
      <c r="O113" s="86"/>
      <c r="P113" s="86"/>
      <c r="Q113" s="86"/>
    </row>
    <row r="114" spans="3:18" ht="12.75" customHeight="1">
      <c r="C114" s="86"/>
      <c r="D114" s="86"/>
      <c r="E114" s="86"/>
      <c r="F114" s="183"/>
      <c r="G114" s="86"/>
      <c r="H114" s="86"/>
      <c r="I114" s="86"/>
      <c r="J114" s="86"/>
      <c r="K114" s="86"/>
      <c r="L114" s="86"/>
      <c r="M114" s="86"/>
      <c r="N114" s="86"/>
      <c r="O114" s="86"/>
      <c r="P114" s="86"/>
      <c r="Q114" s="86"/>
      <c r="R114" s="86"/>
    </row>
    <row r="115" spans="3:18" ht="12.75" customHeight="1">
      <c r="C115" s="86"/>
      <c r="D115" s="86"/>
      <c r="E115" s="86"/>
      <c r="F115" s="183"/>
      <c r="G115" s="86"/>
      <c r="H115" s="86"/>
      <c r="I115" s="86"/>
      <c r="J115" s="86"/>
      <c r="K115" s="86"/>
      <c r="L115" s="86"/>
      <c r="M115" s="86"/>
      <c r="N115" s="86"/>
      <c r="O115" s="86"/>
      <c r="P115" s="86"/>
      <c r="Q115" s="86"/>
      <c r="R115" s="86"/>
    </row>
    <row r="116" spans="3:18" ht="12.75" customHeight="1">
      <c r="C116" s="86"/>
      <c r="D116" s="86"/>
      <c r="E116" s="86"/>
      <c r="F116" s="183"/>
      <c r="G116" s="86"/>
      <c r="H116" s="86"/>
      <c r="I116" s="86"/>
      <c r="J116" s="86"/>
      <c r="K116" s="86"/>
      <c r="L116" s="86"/>
      <c r="M116" s="86"/>
      <c r="N116" s="86"/>
      <c r="O116" s="86"/>
      <c r="P116" s="86"/>
      <c r="Q116" s="86"/>
      <c r="R116" s="86"/>
    </row>
    <row r="117" spans="3:18" ht="12.75" customHeight="1">
      <c r="R117" s="86"/>
    </row>
  </sheetData>
  <mergeCells count="4">
    <mergeCell ref="A1:G1"/>
    <mergeCell ref="C2:G2"/>
    <mergeCell ref="H2:L2"/>
    <mergeCell ref="M2:Q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L105"/>
  <sheetViews>
    <sheetView zoomScaleSheetLayoutView="100" workbookViewId="0">
      <selection sqref="A1:I1"/>
    </sheetView>
  </sheetViews>
  <sheetFormatPr defaultColWidth="9.09765625" defaultRowHeight="14"/>
  <cols>
    <col min="1" max="1" width="6.69921875" style="1" customWidth="1"/>
    <col min="2" max="2" width="10" style="1" customWidth="1"/>
    <col min="3" max="3" width="8" style="1" customWidth="1"/>
    <col min="4" max="4" width="54" style="1" customWidth="1"/>
    <col min="5" max="5" width="13" style="1" customWidth="1"/>
    <col min="6" max="6" width="9.09765625" style="1" customWidth="1"/>
    <col min="7" max="7" width="8.8984375" style="1" customWidth="1"/>
    <col min="8" max="8" width="8.3984375" style="1" customWidth="1"/>
    <col min="9" max="9" width="12.296875" style="1" customWidth="1"/>
    <col min="10" max="16384" width="9.09765625" style="1"/>
  </cols>
  <sheetData>
    <row r="1" spans="1:9">
      <c r="A1" s="476" t="s">
        <v>114</v>
      </c>
      <c r="B1" s="476"/>
      <c r="C1" s="476"/>
      <c r="D1" s="476"/>
      <c r="E1" s="476"/>
      <c r="F1" s="476"/>
      <c r="G1" s="476"/>
      <c r="H1" s="476"/>
      <c r="I1" s="476"/>
    </row>
    <row r="2" spans="1:9" ht="14.5" thickBot="1"/>
    <row r="3" spans="1:9" ht="34.5" customHeight="1" thickBot="1">
      <c r="A3" s="2" t="s">
        <v>1</v>
      </c>
      <c r="B3" s="3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  <c r="I3" s="5" t="s">
        <v>9</v>
      </c>
    </row>
    <row r="4" spans="1:9" ht="14.5" thickBot="1">
      <c r="A4" s="6">
        <v>1</v>
      </c>
      <c r="B4" s="7" t="s">
        <v>10</v>
      </c>
      <c r="C4" s="8" t="s">
        <v>115</v>
      </c>
      <c r="D4" s="7" t="s">
        <v>12</v>
      </c>
      <c r="E4" s="9">
        <v>9.9499999999999993</v>
      </c>
      <c r="F4" s="9">
        <v>9.75</v>
      </c>
      <c r="G4" s="9">
        <v>17.5</v>
      </c>
      <c r="H4" s="9">
        <v>9.98</v>
      </c>
      <c r="I4" s="10">
        <v>12.5</v>
      </c>
    </row>
    <row r="5" spans="1:9" ht="14.5" thickBot="1">
      <c r="A5" s="6">
        <v>2</v>
      </c>
      <c r="B5" s="7" t="s">
        <v>10</v>
      </c>
      <c r="C5" s="8" t="s">
        <v>115</v>
      </c>
      <c r="D5" s="7" t="s">
        <v>13</v>
      </c>
      <c r="E5" s="9">
        <v>9.9499999999999993</v>
      </c>
      <c r="F5" s="9">
        <v>9.9499999999999993</v>
      </c>
      <c r="G5" s="9">
        <v>17.75</v>
      </c>
      <c r="H5" s="9">
        <v>10.25</v>
      </c>
      <c r="I5" s="10">
        <v>12</v>
      </c>
    </row>
    <row r="6" spans="1:9" ht="14.5" thickBot="1">
      <c r="A6" s="6">
        <v>3</v>
      </c>
      <c r="B6" s="7" t="s">
        <v>10</v>
      </c>
      <c r="C6" s="8" t="s">
        <v>115</v>
      </c>
      <c r="D6" s="7" t="s">
        <v>14</v>
      </c>
      <c r="E6" s="9">
        <v>9.9499999999999993</v>
      </c>
      <c r="F6" s="9">
        <v>9.9499999999999993</v>
      </c>
      <c r="G6" s="9">
        <v>0</v>
      </c>
      <c r="H6" s="9">
        <v>10.5</v>
      </c>
      <c r="I6" s="10">
        <v>12.5</v>
      </c>
    </row>
    <row r="7" spans="1:9" ht="14.5" thickBot="1">
      <c r="A7" s="6">
        <v>4</v>
      </c>
      <c r="B7" s="7" t="s">
        <v>10</v>
      </c>
      <c r="C7" s="8" t="s">
        <v>115</v>
      </c>
      <c r="D7" s="7" t="s">
        <v>15</v>
      </c>
      <c r="E7" s="9">
        <v>9.75</v>
      </c>
      <c r="F7" s="9">
        <v>10.5</v>
      </c>
      <c r="G7" s="9">
        <v>17</v>
      </c>
      <c r="H7" s="9">
        <v>10.25</v>
      </c>
      <c r="I7" s="10">
        <v>12</v>
      </c>
    </row>
    <row r="8" spans="1:9" ht="14.5" thickBot="1">
      <c r="A8" s="6">
        <v>5</v>
      </c>
      <c r="B8" s="7" t="s">
        <v>10</v>
      </c>
      <c r="C8" s="8" t="s">
        <v>115</v>
      </c>
      <c r="D8" s="7" t="s">
        <v>16</v>
      </c>
      <c r="E8" s="9">
        <v>9.8000000000000007</v>
      </c>
      <c r="F8" s="9">
        <v>9.8000000000000007</v>
      </c>
      <c r="G8" s="9">
        <v>0</v>
      </c>
      <c r="H8" s="9">
        <v>10</v>
      </c>
      <c r="I8" s="10">
        <v>9.5</v>
      </c>
    </row>
    <row r="9" spans="1:9" ht="14.5" thickBot="1">
      <c r="A9" s="6">
        <v>6</v>
      </c>
      <c r="B9" s="7" t="s">
        <v>10</v>
      </c>
      <c r="C9" s="8" t="s">
        <v>115</v>
      </c>
      <c r="D9" s="7" t="s">
        <v>17</v>
      </c>
      <c r="E9" s="9">
        <v>9.75</v>
      </c>
      <c r="F9" s="9">
        <v>9.9</v>
      </c>
      <c r="G9" s="9">
        <v>0</v>
      </c>
      <c r="H9" s="9">
        <v>9.9</v>
      </c>
      <c r="I9" s="10">
        <v>8.33</v>
      </c>
    </row>
    <row r="10" spans="1:9" ht="14.5" thickBot="1">
      <c r="A10" s="6">
        <v>7</v>
      </c>
      <c r="B10" s="7" t="s">
        <v>10</v>
      </c>
      <c r="C10" s="8" t="s">
        <v>115</v>
      </c>
      <c r="D10" s="7" t="s">
        <v>18</v>
      </c>
      <c r="E10" s="9">
        <v>9</v>
      </c>
      <c r="F10" s="9">
        <v>10.75</v>
      </c>
      <c r="G10" s="9">
        <v>18.3</v>
      </c>
      <c r="H10" s="9">
        <v>9.5</v>
      </c>
      <c r="I10" s="10">
        <v>10</v>
      </c>
    </row>
    <row r="11" spans="1:9" ht="14.5" thickBot="1">
      <c r="A11" s="6">
        <v>8</v>
      </c>
      <c r="B11" s="7" t="s">
        <v>10</v>
      </c>
      <c r="C11" s="8" t="s">
        <v>115</v>
      </c>
      <c r="D11" s="7" t="s">
        <v>19</v>
      </c>
      <c r="E11" s="9">
        <v>9.8800000000000008</v>
      </c>
      <c r="F11" s="9">
        <v>10.47</v>
      </c>
      <c r="G11" s="9">
        <v>17.72</v>
      </c>
      <c r="H11" s="9">
        <v>9.9</v>
      </c>
      <c r="I11" s="10">
        <v>9.9</v>
      </c>
    </row>
    <row r="12" spans="1:9" ht="14.5" thickBot="1">
      <c r="A12" s="6">
        <v>9</v>
      </c>
      <c r="B12" s="7" t="s">
        <v>10</v>
      </c>
      <c r="C12" s="8" t="s">
        <v>115</v>
      </c>
      <c r="D12" s="7" t="s">
        <v>20</v>
      </c>
      <c r="E12" s="9">
        <v>9.5</v>
      </c>
      <c r="F12" s="9">
        <v>10.25</v>
      </c>
      <c r="G12" s="9">
        <v>0</v>
      </c>
      <c r="H12" s="9">
        <v>9.75</v>
      </c>
      <c r="I12" s="10">
        <v>10</v>
      </c>
    </row>
    <row r="13" spans="1:9" ht="14.5" thickBot="1">
      <c r="A13" s="6">
        <v>10</v>
      </c>
      <c r="B13" s="7" t="s">
        <v>10</v>
      </c>
      <c r="C13" s="8" t="s">
        <v>115</v>
      </c>
      <c r="D13" s="7" t="s">
        <v>21</v>
      </c>
      <c r="E13" s="9">
        <v>10.25</v>
      </c>
      <c r="F13" s="9">
        <v>10.75</v>
      </c>
      <c r="G13" s="9">
        <v>0</v>
      </c>
      <c r="H13" s="9">
        <v>10.5</v>
      </c>
      <c r="I13" s="10">
        <v>0</v>
      </c>
    </row>
    <row r="14" spans="1:9" ht="14.5" thickBot="1">
      <c r="A14" s="6">
        <v>11</v>
      </c>
      <c r="B14" s="7" t="s">
        <v>10</v>
      </c>
      <c r="C14" s="8" t="s">
        <v>115</v>
      </c>
      <c r="D14" s="7" t="s">
        <v>22</v>
      </c>
      <c r="E14" s="9">
        <v>10.25</v>
      </c>
      <c r="F14" s="9">
        <v>11.25</v>
      </c>
      <c r="G14" s="9">
        <v>0</v>
      </c>
      <c r="H14" s="9">
        <v>10.199999999999999</v>
      </c>
      <c r="I14" s="10">
        <v>10.75</v>
      </c>
    </row>
    <row r="15" spans="1:9" ht="14.5" thickBot="1">
      <c r="A15" s="6">
        <v>12</v>
      </c>
      <c r="B15" s="7" t="s">
        <v>10</v>
      </c>
      <c r="C15" s="8" t="s">
        <v>115</v>
      </c>
      <c r="D15" s="7" t="s">
        <v>23</v>
      </c>
      <c r="E15" s="9">
        <v>7</v>
      </c>
      <c r="F15" s="9">
        <v>8</v>
      </c>
      <c r="G15" s="9">
        <v>0</v>
      </c>
      <c r="H15" s="9">
        <v>0</v>
      </c>
      <c r="I15" s="10">
        <v>0</v>
      </c>
    </row>
    <row r="16" spans="1:9" ht="14.5" thickBot="1">
      <c r="A16" s="6">
        <v>13</v>
      </c>
      <c r="B16" s="7" t="s">
        <v>10</v>
      </c>
      <c r="C16" s="8" t="s">
        <v>115</v>
      </c>
      <c r="D16" s="7" t="s">
        <v>24</v>
      </c>
      <c r="E16" s="9">
        <v>7.55</v>
      </c>
      <c r="F16" s="9">
        <v>0</v>
      </c>
      <c r="G16" s="9">
        <v>0</v>
      </c>
      <c r="H16" s="9">
        <v>0</v>
      </c>
      <c r="I16" s="10">
        <v>0</v>
      </c>
    </row>
    <row r="17" spans="1:9" ht="14.5" thickBot="1">
      <c r="A17" s="6">
        <v>14</v>
      </c>
      <c r="B17" s="7" t="s">
        <v>10</v>
      </c>
      <c r="C17" s="8" t="s">
        <v>115</v>
      </c>
      <c r="D17" s="7" t="s">
        <v>25</v>
      </c>
      <c r="E17" s="9">
        <v>8</v>
      </c>
      <c r="F17" s="9">
        <v>0</v>
      </c>
      <c r="G17" s="9">
        <v>0</v>
      </c>
      <c r="H17" s="9">
        <v>0</v>
      </c>
      <c r="I17" s="10">
        <v>0</v>
      </c>
    </row>
    <row r="18" spans="1:9" ht="24" thickBot="1">
      <c r="A18" s="6">
        <v>15</v>
      </c>
      <c r="B18" s="7" t="s">
        <v>10</v>
      </c>
      <c r="C18" s="8" t="s">
        <v>115</v>
      </c>
      <c r="D18" s="7" t="s">
        <v>26</v>
      </c>
      <c r="E18" s="9">
        <v>10.87</v>
      </c>
      <c r="F18" s="9">
        <v>10.87</v>
      </c>
      <c r="G18" s="9">
        <v>0</v>
      </c>
      <c r="H18" s="9">
        <v>10.87</v>
      </c>
      <c r="I18" s="10">
        <v>10.87</v>
      </c>
    </row>
    <row r="19" spans="1:9" ht="14.5" thickBot="1">
      <c r="A19" s="6">
        <v>16</v>
      </c>
      <c r="B19" s="7" t="s">
        <v>10</v>
      </c>
      <c r="C19" s="8" t="s">
        <v>115</v>
      </c>
      <c r="D19" s="7" t="s">
        <v>27</v>
      </c>
      <c r="E19" s="9">
        <v>13.43</v>
      </c>
      <c r="F19" s="9">
        <v>13.43</v>
      </c>
      <c r="G19" s="9">
        <v>17.78</v>
      </c>
      <c r="H19" s="9">
        <v>13.43</v>
      </c>
      <c r="I19" s="10">
        <v>13.43</v>
      </c>
    </row>
    <row r="20" spans="1:9" ht="14.5" thickBot="1">
      <c r="A20" s="6">
        <v>17</v>
      </c>
      <c r="B20" s="7" t="s">
        <v>10</v>
      </c>
      <c r="C20" s="8" t="s">
        <v>115</v>
      </c>
      <c r="D20" s="7" t="s">
        <v>28</v>
      </c>
      <c r="E20" s="9">
        <v>9.6300000000000008</v>
      </c>
      <c r="F20" s="9">
        <v>0</v>
      </c>
      <c r="G20" s="9">
        <v>0</v>
      </c>
      <c r="H20" s="9">
        <v>0</v>
      </c>
      <c r="I20" s="10">
        <v>0</v>
      </c>
    </row>
    <row r="21" spans="1:9" ht="14.5" thickBot="1">
      <c r="A21" s="6">
        <v>18</v>
      </c>
      <c r="B21" s="7" t="s">
        <v>10</v>
      </c>
      <c r="C21" s="8" t="s">
        <v>115</v>
      </c>
      <c r="D21" s="7" t="s">
        <v>29</v>
      </c>
      <c r="E21" s="9">
        <v>10</v>
      </c>
      <c r="F21" s="9">
        <v>10</v>
      </c>
      <c r="G21" s="9">
        <v>0</v>
      </c>
      <c r="H21" s="9">
        <v>10</v>
      </c>
      <c r="I21" s="10">
        <v>0</v>
      </c>
    </row>
    <row r="22" spans="1:9" ht="14.5" thickBot="1">
      <c r="A22" s="6">
        <v>19</v>
      </c>
      <c r="B22" s="7" t="s">
        <v>10</v>
      </c>
      <c r="C22" s="8" t="s">
        <v>115</v>
      </c>
      <c r="D22" s="7" t="s">
        <v>30</v>
      </c>
      <c r="E22" s="9">
        <v>7.9</v>
      </c>
      <c r="F22" s="9">
        <v>0</v>
      </c>
      <c r="G22" s="9">
        <v>0</v>
      </c>
      <c r="H22" s="9">
        <v>0</v>
      </c>
      <c r="I22" s="10">
        <v>0</v>
      </c>
    </row>
    <row r="23" spans="1:9" ht="14.5" thickBot="1">
      <c r="A23" s="6">
        <v>20</v>
      </c>
      <c r="B23" s="7" t="s">
        <v>10</v>
      </c>
      <c r="C23" s="8" t="s">
        <v>115</v>
      </c>
      <c r="D23" s="7" t="s">
        <v>31</v>
      </c>
      <c r="E23" s="9">
        <v>7.76</v>
      </c>
      <c r="F23" s="9">
        <v>0</v>
      </c>
      <c r="G23" s="9">
        <v>0</v>
      </c>
      <c r="H23" s="9">
        <v>0</v>
      </c>
      <c r="I23" s="10">
        <v>0</v>
      </c>
    </row>
    <row r="24" spans="1:9" ht="14.5" thickBot="1">
      <c r="A24" s="6">
        <v>21</v>
      </c>
      <c r="B24" s="7" t="s">
        <v>10</v>
      </c>
      <c r="C24" s="8" t="s">
        <v>115</v>
      </c>
      <c r="D24" s="7" t="s">
        <v>32</v>
      </c>
      <c r="E24" s="9">
        <v>9.9600000000000009</v>
      </c>
      <c r="F24" s="9">
        <v>11.55</v>
      </c>
      <c r="G24" s="9">
        <v>0</v>
      </c>
      <c r="H24" s="9">
        <v>10.61</v>
      </c>
      <c r="I24" s="10">
        <v>0</v>
      </c>
    </row>
    <row r="25" spans="1:9" ht="14.5" thickBot="1">
      <c r="A25" s="6">
        <v>22</v>
      </c>
      <c r="B25" s="7" t="s">
        <v>10</v>
      </c>
      <c r="C25" s="8" t="s">
        <v>115</v>
      </c>
      <c r="D25" s="7" t="s">
        <v>33</v>
      </c>
      <c r="E25" s="9">
        <v>9.1999999999999993</v>
      </c>
      <c r="F25" s="9">
        <v>0</v>
      </c>
      <c r="G25" s="9">
        <v>0</v>
      </c>
      <c r="H25" s="9">
        <v>0</v>
      </c>
      <c r="I25" s="10">
        <v>0</v>
      </c>
    </row>
    <row r="26" spans="1:9" ht="14.5" thickBot="1">
      <c r="A26" s="6">
        <v>23</v>
      </c>
      <c r="B26" s="7" t="s">
        <v>10</v>
      </c>
      <c r="C26" s="8" t="s">
        <v>115</v>
      </c>
      <c r="D26" s="7" t="s">
        <v>34</v>
      </c>
      <c r="E26" s="9">
        <v>7.95</v>
      </c>
      <c r="F26" s="9">
        <v>0</v>
      </c>
      <c r="G26" s="9">
        <v>0</v>
      </c>
      <c r="H26" s="9">
        <v>0</v>
      </c>
      <c r="I26" s="10">
        <v>0</v>
      </c>
    </row>
    <row r="27" spans="1:9" ht="14.5" thickBot="1">
      <c r="A27" s="6">
        <v>24</v>
      </c>
      <c r="B27" s="7" t="s">
        <v>10</v>
      </c>
      <c r="C27" s="8" t="s">
        <v>115</v>
      </c>
      <c r="D27" s="7" t="s">
        <v>35</v>
      </c>
      <c r="E27" s="9">
        <v>8.6</v>
      </c>
      <c r="F27" s="9">
        <v>0</v>
      </c>
      <c r="G27" s="9">
        <v>0</v>
      </c>
      <c r="H27" s="9">
        <v>9.8800000000000008</v>
      </c>
      <c r="I27" s="10">
        <v>0</v>
      </c>
    </row>
    <row r="28" spans="1:9" ht="14.5" thickBot="1">
      <c r="A28" s="6">
        <v>25</v>
      </c>
      <c r="B28" s="7" t="s">
        <v>10</v>
      </c>
      <c r="C28" s="8" t="s">
        <v>115</v>
      </c>
      <c r="D28" s="7" t="s">
        <v>36</v>
      </c>
      <c r="E28" s="9">
        <v>14.46</v>
      </c>
      <c r="F28" s="9">
        <v>13.46</v>
      </c>
      <c r="G28" s="9">
        <v>13.46</v>
      </c>
      <c r="H28" s="9">
        <v>13.46</v>
      </c>
      <c r="I28" s="10">
        <v>13.46</v>
      </c>
    </row>
    <row r="29" spans="1:9" ht="14.5" thickBot="1">
      <c r="A29" s="6">
        <v>26</v>
      </c>
      <c r="B29" s="7" t="s">
        <v>10</v>
      </c>
      <c r="C29" s="8" t="s">
        <v>115</v>
      </c>
      <c r="D29" s="7" t="s">
        <v>37</v>
      </c>
      <c r="E29" s="9">
        <v>8.43</v>
      </c>
      <c r="F29" s="9">
        <v>0</v>
      </c>
      <c r="G29" s="9">
        <v>0</v>
      </c>
      <c r="H29" s="9">
        <v>0</v>
      </c>
      <c r="I29" s="10">
        <v>0</v>
      </c>
    </row>
    <row r="30" spans="1:9" ht="14.5" thickBot="1">
      <c r="A30" s="6">
        <v>27</v>
      </c>
      <c r="B30" s="7" t="s">
        <v>10</v>
      </c>
      <c r="C30" s="8" t="s">
        <v>115</v>
      </c>
      <c r="D30" s="7" t="s">
        <v>38</v>
      </c>
      <c r="E30" s="9">
        <v>8.9700000000000006</v>
      </c>
      <c r="F30" s="9">
        <v>0</v>
      </c>
      <c r="G30" s="9">
        <v>0</v>
      </c>
      <c r="H30" s="9">
        <v>0</v>
      </c>
      <c r="I30" s="10">
        <v>0</v>
      </c>
    </row>
    <row r="31" spans="1:9" ht="14.5" thickBot="1">
      <c r="A31" s="6">
        <v>28</v>
      </c>
      <c r="B31" s="7" t="s">
        <v>10</v>
      </c>
      <c r="C31" s="8" t="s">
        <v>115</v>
      </c>
      <c r="D31" s="7" t="s">
        <v>39</v>
      </c>
      <c r="E31" s="9">
        <v>8.5</v>
      </c>
      <c r="F31" s="9">
        <v>0</v>
      </c>
      <c r="G31" s="9">
        <v>0</v>
      </c>
      <c r="H31" s="9">
        <v>0</v>
      </c>
      <c r="I31" s="10">
        <v>0</v>
      </c>
    </row>
    <row r="32" spans="1:9" ht="14.5" thickBot="1">
      <c r="A32" s="6">
        <v>29</v>
      </c>
      <c r="B32" s="7" t="s">
        <v>10</v>
      </c>
      <c r="C32" s="8" t="s">
        <v>115</v>
      </c>
      <c r="D32" s="7" t="s">
        <v>40</v>
      </c>
      <c r="E32" s="9">
        <v>6.98</v>
      </c>
      <c r="F32" s="9">
        <v>6.98</v>
      </c>
      <c r="G32" s="9">
        <v>0</v>
      </c>
      <c r="H32" s="9">
        <v>0</v>
      </c>
      <c r="I32" s="10">
        <v>0</v>
      </c>
    </row>
    <row r="33" spans="1:12" ht="14.5" thickBot="1">
      <c r="A33" s="6">
        <v>30</v>
      </c>
      <c r="B33" s="7" t="s">
        <v>10</v>
      </c>
      <c r="C33" s="8" t="s">
        <v>115</v>
      </c>
      <c r="D33" s="7" t="s">
        <v>41</v>
      </c>
      <c r="E33" s="9">
        <v>9.6300000000000008</v>
      </c>
      <c r="F33" s="9">
        <v>9.9</v>
      </c>
      <c r="G33" s="9">
        <v>14.86</v>
      </c>
      <c r="H33" s="9">
        <v>9.33</v>
      </c>
      <c r="I33" s="10">
        <v>14.25</v>
      </c>
    </row>
    <row r="34" spans="1:12" ht="14.5" thickBot="1">
      <c r="A34" s="6">
        <v>31</v>
      </c>
      <c r="B34" s="7" t="s">
        <v>10</v>
      </c>
      <c r="C34" s="8" t="s">
        <v>115</v>
      </c>
      <c r="D34" s="7" t="s">
        <v>42</v>
      </c>
      <c r="E34" s="9">
        <v>9.75</v>
      </c>
      <c r="F34" s="9">
        <v>10</v>
      </c>
      <c r="G34" s="9">
        <v>0</v>
      </c>
      <c r="H34" s="9">
        <v>10.75</v>
      </c>
      <c r="I34" s="10">
        <v>0</v>
      </c>
    </row>
    <row r="35" spans="1:12" ht="14.5" thickBot="1">
      <c r="A35" s="6">
        <v>32</v>
      </c>
      <c r="B35" s="7" t="s">
        <v>10</v>
      </c>
      <c r="C35" s="8" t="s">
        <v>115</v>
      </c>
      <c r="D35" s="7" t="s">
        <v>43</v>
      </c>
      <c r="E35" s="9">
        <v>11.26</v>
      </c>
      <c r="F35" s="9">
        <v>13</v>
      </c>
      <c r="G35" s="9">
        <v>0</v>
      </c>
      <c r="H35" s="9">
        <v>13</v>
      </c>
      <c r="I35" s="10">
        <v>14</v>
      </c>
    </row>
    <row r="36" spans="1:12" ht="14.5" thickBot="1">
      <c r="A36" s="6">
        <v>33</v>
      </c>
      <c r="B36" s="7" t="s">
        <v>10</v>
      </c>
      <c r="C36" s="8" t="s">
        <v>115</v>
      </c>
      <c r="D36" s="7" t="s">
        <v>44</v>
      </c>
      <c r="E36" s="9">
        <v>10.15</v>
      </c>
      <c r="F36" s="9">
        <v>10.65</v>
      </c>
      <c r="G36" s="9">
        <v>21</v>
      </c>
      <c r="H36" s="9">
        <v>13</v>
      </c>
      <c r="I36" s="10">
        <v>12</v>
      </c>
    </row>
    <row r="37" spans="1:12" ht="14.5" thickBot="1">
      <c r="A37" s="6">
        <v>34</v>
      </c>
      <c r="B37" s="7" t="s">
        <v>10</v>
      </c>
      <c r="C37" s="8" t="s">
        <v>115</v>
      </c>
      <c r="D37" s="7" t="s">
        <v>45</v>
      </c>
      <c r="E37" s="9">
        <v>9.5</v>
      </c>
      <c r="F37" s="9">
        <v>11.1</v>
      </c>
      <c r="G37" s="9">
        <v>13.1</v>
      </c>
      <c r="H37" s="9">
        <v>10.9</v>
      </c>
      <c r="I37" s="10">
        <v>10.9</v>
      </c>
    </row>
    <row r="38" spans="1:12" ht="14.5" thickBot="1">
      <c r="A38" s="6">
        <v>35</v>
      </c>
      <c r="B38" s="7" t="s">
        <v>10</v>
      </c>
      <c r="C38" s="8" t="s">
        <v>115</v>
      </c>
      <c r="D38" s="7" t="s">
        <v>46</v>
      </c>
      <c r="E38" s="9">
        <v>8.44</v>
      </c>
      <c r="F38" s="9">
        <v>9.84</v>
      </c>
      <c r="G38" s="9">
        <v>13.11</v>
      </c>
      <c r="H38" s="9">
        <v>9.99</v>
      </c>
      <c r="I38" s="10">
        <v>9.98</v>
      </c>
    </row>
    <row r="39" spans="1:12" ht="14.5" thickBot="1">
      <c r="A39" s="6">
        <v>36</v>
      </c>
      <c r="B39" s="7" t="s">
        <v>10</v>
      </c>
      <c r="C39" s="8" t="s">
        <v>115</v>
      </c>
      <c r="D39" s="7" t="s">
        <v>47</v>
      </c>
      <c r="E39" s="9">
        <v>10</v>
      </c>
      <c r="F39" s="9">
        <v>10.5</v>
      </c>
      <c r="G39" s="9">
        <v>15</v>
      </c>
      <c r="H39" s="9">
        <v>10.5</v>
      </c>
      <c r="I39" s="10">
        <v>11.5</v>
      </c>
    </row>
    <row r="40" spans="1:12" ht="14.5" thickBot="1">
      <c r="A40" s="6">
        <v>37</v>
      </c>
      <c r="B40" s="7" t="s">
        <v>10</v>
      </c>
      <c r="C40" s="8" t="s">
        <v>115</v>
      </c>
      <c r="D40" s="7" t="s">
        <v>48</v>
      </c>
      <c r="E40" s="9">
        <v>7.31</v>
      </c>
      <c r="F40" s="9">
        <v>7.43</v>
      </c>
      <c r="G40" s="9">
        <v>6.9</v>
      </c>
      <c r="H40" s="9">
        <v>6.86</v>
      </c>
      <c r="I40" s="10">
        <v>7.94</v>
      </c>
    </row>
    <row r="41" spans="1:12" ht="14.5" thickBot="1">
      <c r="A41" s="6">
        <v>38</v>
      </c>
      <c r="B41" s="7" t="s">
        <v>10</v>
      </c>
      <c r="C41" s="8" t="s">
        <v>115</v>
      </c>
      <c r="D41" s="7" t="s">
        <v>49</v>
      </c>
      <c r="E41" s="9">
        <v>7.5</v>
      </c>
      <c r="F41" s="9">
        <v>7.99</v>
      </c>
      <c r="G41" s="9">
        <v>7.15</v>
      </c>
      <c r="H41" s="9">
        <v>6.75</v>
      </c>
      <c r="I41" s="10">
        <v>10.65</v>
      </c>
    </row>
    <row r="42" spans="1:12" ht="14.5" thickBot="1">
      <c r="A42" s="6">
        <v>39</v>
      </c>
      <c r="B42" s="7" t="s">
        <v>10</v>
      </c>
      <c r="C42" s="8" t="s">
        <v>115</v>
      </c>
      <c r="D42" s="7" t="s">
        <v>50</v>
      </c>
      <c r="E42" s="9">
        <v>8.51</v>
      </c>
      <c r="F42" s="9">
        <v>9.8800000000000008</v>
      </c>
      <c r="G42" s="9">
        <v>12.7</v>
      </c>
      <c r="H42" s="9">
        <v>7.5</v>
      </c>
      <c r="I42" s="10">
        <v>9.66</v>
      </c>
    </row>
    <row r="43" spans="1:12" ht="14.5" thickBot="1">
      <c r="A43" s="6">
        <v>40</v>
      </c>
      <c r="B43" s="7" t="s">
        <v>10</v>
      </c>
      <c r="C43" s="8" t="s">
        <v>115</v>
      </c>
      <c r="D43" s="7" t="s">
        <v>51</v>
      </c>
      <c r="E43" s="9">
        <v>8.1999999999999993</v>
      </c>
      <c r="F43" s="9">
        <v>8.16</v>
      </c>
      <c r="G43" s="9">
        <v>7.69</v>
      </c>
      <c r="H43" s="9">
        <v>8.1</v>
      </c>
      <c r="I43" s="10">
        <v>8.75</v>
      </c>
    </row>
    <row r="44" spans="1:12" ht="14.5" thickBot="1">
      <c r="A44" s="6">
        <v>41</v>
      </c>
      <c r="B44" s="7" t="s">
        <v>10</v>
      </c>
      <c r="C44" s="8" t="s">
        <v>115</v>
      </c>
      <c r="D44" s="7" t="s">
        <v>52</v>
      </c>
      <c r="E44" s="9">
        <v>9.3699999999999992</v>
      </c>
      <c r="F44" s="9">
        <v>10.01</v>
      </c>
      <c r="G44" s="9">
        <v>12.83</v>
      </c>
      <c r="H44" s="9">
        <v>10.08</v>
      </c>
      <c r="I44" s="10">
        <v>12.78</v>
      </c>
    </row>
    <row r="45" spans="1:12" ht="14.5" thickBot="1">
      <c r="A45" s="6">
        <v>42</v>
      </c>
      <c r="B45" s="7" t="s">
        <v>10</v>
      </c>
      <c r="C45" s="8" t="s">
        <v>115</v>
      </c>
      <c r="D45" s="7" t="s">
        <v>53</v>
      </c>
      <c r="E45" s="9">
        <v>10</v>
      </c>
      <c r="F45" s="9">
        <v>10.5</v>
      </c>
      <c r="G45" s="9">
        <v>12.5</v>
      </c>
      <c r="H45" s="9">
        <v>11</v>
      </c>
      <c r="I45" s="10">
        <v>11</v>
      </c>
    </row>
    <row r="46" spans="1:12" ht="14.5" thickBot="1">
      <c r="A46" s="6">
        <v>43</v>
      </c>
      <c r="B46" s="7" t="s">
        <v>10</v>
      </c>
      <c r="C46" s="8" t="s">
        <v>115</v>
      </c>
      <c r="D46" s="7" t="s">
        <v>54</v>
      </c>
      <c r="E46" s="9">
        <v>9.3800000000000008</v>
      </c>
      <c r="F46" s="9">
        <v>9.15</v>
      </c>
      <c r="G46" s="9">
        <v>9.34</v>
      </c>
      <c r="H46" s="9">
        <v>8.94</v>
      </c>
      <c r="I46" s="10">
        <v>9.2100000000000009</v>
      </c>
    </row>
    <row r="47" spans="1:12" ht="14.5" thickBot="1">
      <c r="A47" s="6">
        <v>44</v>
      </c>
      <c r="B47" s="7" t="s">
        <v>10</v>
      </c>
      <c r="C47" s="8" t="s">
        <v>115</v>
      </c>
      <c r="D47" s="7" t="s">
        <v>55</v>
      </c>
      <c r="E47" s="9">
        <v>10.9</v>
      </c>
      <c r="F47" s="9">
        <v>12.65</v>
      </c>
      <c r="G47" s="9">
        <v>15</v>
      </c>
      <c r="H47" s="9">
        <v>12.12</v>
      </c>
      <c r="I47" s="10">
        <v>12.28</v>
      </c>
    </row>
    <row r="48" spans="1:12" ht="14.5" thickBot="1">
      <c r="A48" s="6">
        <v>45</v>
      </c>
      <c r="B48" s="7" t="s">
        <v>10</v>
      </c>
      <c r="C48" s="8" t="s">
        <v>115</v>
      </c>
      <c r="D48" s="7" t="s">
        <v>56</v>
      </c>
      <c r="E48" s="9">
        <v>9.5399999999999991</v>
      </c>
      <c r="F48" s="9">
        <v>9.5399999999999991</v>
      </c>
      <c r="G48" s="9">
        <v>9.5399999999999991</v>
      </c>
      <c r="H48" s="9">
        <v>0</v>
      </c>
      <c r="I48" s="10">
        <v>9.5399999999999991</v>
      </c>
      <c r="K48" s="17"/>
      <c r="L48" s="17">
        <v>128</v>
      </c>
    </row>
    <row r="49" spans="1:9" ht="14.5" thickBot="1">
      <c r="A49" s="6">
        <v>46</v>
      </c>
      <c r="B49" s="7" t="s">
        <v>10</v>
      </c>
      <c r="C49" s="8" t="s">
        <v>115</v>
      </c>
      <c r="D49" s="7" t="s">
        <v>57</v>
      </c>
      <c r="E49" s="9">
        <v>10.130000000000001</v>
      </c>
      <c r="F49" s="9">
        <v>11.63</v>
      </c>
      <c r="G49" s="9">
        <v>13.63</v>
      </c>
      <c r="H49" s="9">
        <v>12.13</v>
      </c>
      <c r="I49" s="10">
        <v>11.63</v>
      </c>
    </row>
    <row r="50" spans="1:9" ht="14.5" thickBot="1">
      <c r="A50" s="6">
        <v>47</v>
      </c>
      <c r="B50" s="7" t="s">
        <v>10</v>
      </c>
      <c r="C50" s="8" t="s">
        <v>115</v>
      </c>
      <c r="D50" s="7" t="s">
        <v>58</v>
      </c>
      <c r="E50" s="9">
        <v>10.19</v>
      </c>
      <c r="F50" s="9">
        <v>10.44</v>
      </c>
      <c r="G50" s="9">
        <v>11.36</v>
      </c>
      <c r="H50" s="9">
        <v>9.86</v>
      </c>
      <c r="I50" s="10">
        <v>11.61</v>
      </c>
    </row>
    <row r="51" spans="1:9" ht="14.5" thickBot="1">
      <c r="A51" s="6">
        <v>48</v>
      </c>
      <c r="B51" s="7" t="s">
        <v>10</v>
      </c>
      <c r="C51" s="8" t="s">
        <v>115</v>
      </c>
      <c r="D51" s="7" t="s">
        <v>59</v>
      </c>
      <c r="E51" s="9">
        <v>12.85</v>
      </c>
      <c r="F51" s="9">
        <v>13.85</v>
      </c>
      <c r="G51" s="9">
        <v>13.85</v>
      </c>
      <c r="H51" s="9">
        <v>13.35</v>
      </c>
      <c r="I51" s="10">
        <v>12.85</v>
      </c>
    </row>
    <row r="52" spans="1:9" ht="14.5" thickBot="1">
      <c r="A52" s="6">
        <v>49</v>
      </c>
      <c r="B52" s="7" t="s">
        <v>10</v>
      </c>
      <c r="C52" s="8" t="s">
        <v>115</v>
      </c>
      <c r="D52" s="7" t="s">
        <v>60</v>
      </c>
      <c r="E52" s="9">
        <v>9.2899999999999991</v>
      </c>
      <c r="F52" s="9">
        <v>9.4700000000000006</v>
      </c>
      <c r="G52" s="9">
        <v>13.55</v>
      </c>
      <c r="H52" s="9">
        <v>9.3800000000000008</v>
      </c>
      <c r="I52" s="10">
        <v>12.09</v>
      </c>
    </row>
    <row r="53" spans="1:9" ht="14.5" thickBot="1">
      <c r="A53" s="6">
        <v>50</v>
      </c>
      <c r="B53" s="7" t="s">
        <v>10</v>
      </c>
      <c r="C53" s="8" t="s">
        <v>115</v>
      </c>
      <c r="D53" s="7" t="s">
        <v>61</v>
      </c>
      <c r="E53" s="9">
        <v>3.24</v>
      </c>
      <c r="F53" s="9">
        <v>3.95</v>
      </c>
      <c r="G53" s="9">
        <v>3.33</v>
      </c>
      <c r="H53" s="9">
        <v>2.93</v>
      </c>
      <c r="I53" s="10">
        <v>11.43</v>
      </c>
    </row>
    <row r="54" spans="1:9" ht="14.5" thickBot="1">
      <c r="A54" s="6">
        <v>51</v>
      </c>
      <c r="B54" s="7" t="s">
        <v>10</v>
      </c>
      <c r="C54" s="8" t="s">
        <v>115</v>
      </c>
      <c r="D54" s="7" t="s">
        <v>62</v>
      </c>
      <c r="E54" s="9">
        <v>9</v>
      </c>
      <c r="F54" s="9">
        <v>9</v>
      </c>
      <c r="G54" s="9">
        <v>9</v>
      </c>
      <c r="H54" s="9">
        <v>9</v>
      </c>
      <c r="I54" s="10">
        <v>9</v>
      </c>
    </row>
    <row r="55" spans="1:9" ht="14.5" thickBot="1">
      <c r="A55" s="6">
        <v>52</v>
      </c>
      <c r="B55" s="7" t="s">
        <v>10</v>
      </c>
      <c r="C55" s="8" t="s">
        <v>115</v>
      </c>
      <c r="D55" s="12" t="s">
        <v>63</v>
      </c>
      <c r="E55" s="9">
        <v>8.2799999999999994</v>
      </c>
      <c r="F55" s="9">
        <v>9.1199999999999992</v>
      </c>
      <c r="G55" s="9">
        <v>8.43</v>
      </c>
      <c r="H55" s="9">
        <v>8.3699999999999992</v>
      </c>
      <c r="I55" s="10">
        <v>14.98</v>
      </c>
    </row>
    <row r="56" spans="1:9" ht="14.5" thickBot="1">
      <c r="A56" s="6">
        <v>53</v>
      </c>
      <c r="B56" s="7" t="s">
        <v>10</v>
      </c>
      <c r="C56" s="8" t="s">
        <v>115</v>
      </c>
      <c r="D56" s="7" t="s">
        <v>64</v>
      </c>
      <c r="E56" s="9">
        <v>9.31</v>
      </c>
      <c r="F56" s="9">
        <v>10.44</v>
      </c>
      <c r="G56" s="9">
        <v>10.050000000000001</v>
      </c>
      <c r="H56" s="9">
        <v>10.119999999999999</v>
      </c>
      <c r="I56" s="10">
        <v>12.17</v>
      </c>
    </row>
    <row r="57" spans="1:9" ht="14.5" thickBot="1">
      <c r="A57" s="6">
        <v>54</v>
      </c>
      <c r="B57" s="7" t="s">
        <v>10</v>
      </c>
      <c r="C57" s="8" t="s">
        <v>115</v>
      </c>
      <c r="D57" s="7" t="s">
        <v>65</v>
      </c>
      <c r="E57" s="9">
        <v>10.54</v>
      </c>
      <c r="F57" s="9">
        <v>11.63</v>
      </c>
      <c r="G57" s="9">
        <v>10.6</v>
      </c>
      <c r="H57" s="9">
        <v>10.55</v>
      </c>
      <c r="I57" s="10">
        <v>13.79</v>
      </c>
    </row>
    <row r="58" spans="1:9" ht="14.5" thickBot="1">
      <c r="A58" s="6">
        <v>55</v>
      </c>
      <c r="B58" s="7" t="s">
        <v>10</v>
      </c>
      <c r="C58" s="8" t="s">
        <v>115</v>
      </c>
      <c r="D58" s="7" t="s">
        <v>66</v>
      </c>
      <c r="E58" s="9">
        <v>5.13</v>
      </c>
      <c r="F58" s="9">
        <v>5.13</v>
      </c>
      <c r="G58" s="9">
        <v>5.13</v>
      </c>
      <c r="H58" s="9">
        <v>9.11</v>
      </c>
      <c r="I58" s="10">
        <v>9.11</v>
      </c>
    </row>
    <row r="59" spans="1:9" ht="14.5" thickBot="1">
      <c r="A59" s="6">
        <v>56</v>
      </c>
      <c r="B59" s="7" t="s">
        <v>10</v>
      </c>
      <c r="C59" s="8" t="s">
        <v>115</v>
      </c>
      <c r="D59" s="7" t="s">
        <v>67</v>
      </c>
      <c r="E59" s="9">
        <v>11.01</v>
      </c>
      <c r="F59" s="9">
        <v>10.4</v>
      </c>
      <c r="G59" s="9">
        <v>11.85</v>
      </c>
      <c r="H59" s="9">
        <v>10.02</v>
      </c>
      <c r="I59" s="10">
        <v>9.93</v>
      </c>
    </row>
    <row r="60" spans="1:9" ht="14.5" thickBot="1">
      <c r="A60" s="6">
        <v>57</v>
      </c>
      <c r="B60" s="7" t="s">
        <v>10</v>
      </c>
      <c r="C60" s="8" t="s">
        <v>115</v>
      </c>
      <c r="D60" s="7" t="s">
        <v>68</v>
      </c>
      <c r="E60" s="9">
        <v>7.66</v>
      </c>
      <c r="F60" s="9">
        <v>7.66</v>
      </c>
      <c r="G60" s="9">
        <v>7.66</v>
      </c>
      <c r="H60" s="9">
        <v>7.66</v>
      </c>
      <c r="I60" s="10">
        <v>7.66</v>
      </c>
    </row>
    <row r="61" spans="1:9" ht="14.5" thickBot="1">
      <c r="A61" s="6">
        <v>58</v>
      </c>
      <c r="B61" s="7" t="s">
        <v>10</v>
      </c>
      <c r="C61" s="8" t="s">
        <v>115</v>
      </c>
      <c r="D61" s="7" t="s">
        <v>69</v>
      </c>
      <c r="E61" s="9">
        <v>0</v>
      </c>
      <c r="F61" s="9">
        <v>8.8000000000000007</v>
      </c>
      <c r="G61" s="9">
        <v>0</v>
      </c>
      <c r="H61" s="9">
        <v>8.8000000000000007</v>
      </c>
      <c r="I61" s="10">
        <v>8.8000000000000007</v>
      </c>
    </row>
    <row r="62" spans="1:9" ht="14.5" thickBot="1">
      <c r="A62" s="6">
        <v>59</v>
      </c>
      <c r="B62" s="7" t="s">
        <v>10</v>
      </c>
      <c r="C62" s="8" t="s">
        <v>115</v>
      </c>
      <c r="D62" s="7" t="s">
        <v>70</v>
      </c>
      <c r="E62" s="9">
        <v>8.31</v>
      </c>
      <c r="F62" s="9">
        <v>8.4600000000000009</v>
      </c>
      <c r="G62" s="9">
        <v>8.32</v>
      </c>
      <c r="H62" s="9">
        <v>8.35</v>
      </c>
      <c r="I62" s="10">
        <v>8.4499999999999993</v>
      </c>
    </row>
    <row r="63" spans="1:9" ht="14.5" thickBot="1">
      <c r="A63" s="6">
        <v>60</v>
      </c>
      <c r="B63" s="7" t="s">
        <v>10</v>
      </c>
      <c r="C63" s="8" t="s">
        <v>115</v>
      </c>
      <c r="D63" s="7" t="s">
        <v>71</v>
      </c>
      <c r="E63" s="9">
        <v>8.6999999999999993</v>
      </c>
      <c r="F63" s="9">
        <v>8.9499999999999993</v>
      </c>
      <c r="G63" s="9">
        <v>11.4</v>
      </c>
      <c r="H63" s="9">
        <v>8.49</v>
      </c>
      <c r="I63" s="10">
        <v>10.96</v>
      </c>
    </row>
    <row r="64" spans="1:9" ht="14.5" thickBot="1">
      <c r="A64" s="6">
        <v>61</v>
      </c>
      <c r="B64" s="7" t="s">
        <v>10</v>
      </c>
      <c r="C64" s="8" t="s">
        <v>115</v>
      </c>
      <c r="D64" s="7" t="s">
        <v>72</v>
      </c>
      <c r="E64" s="9">
        <v>12.01</v>
      </c>
      <c r="F64" s="9">
        <v>11.07</v>
      </c>
      <c r="G64" s="9">
        <v>7.41</v>
      </c>
      <c r="H64" s="9">
        <v>7.7</v>
      </c>
      <c r="I64" s="10">
        <v>7.47</v>
      </c>
    </row>
    <row r="65" spans="1:9" ht="14.5" thickBot="1">
      <c r="A65" s="6">
        <v>62</v>
      </c>
      <c r="B65" s="7" t="s">
        <v>10</v>
      </c>
      <c r="C65" s="8" t="s">
        <v>115</v>
      </c>
      <c r="D65" s="7" t="s">
        <v>73</v>
      </c>
      <c r="E65" s="9">
        <v>13.25</v>
      </c>
      <c r="F65" s="9">
        <v>13.25</v>
      </c>
      <c r="G65" s="9">
        <v>13.25</v>
      </c>
      <c r="H65" s="9">
        <v>13.25</v>
      </c>
      <c r="I65" s="10">
        <v>13.25</v>
      </c>
    </row>
    <row r="66" spans="1:9" ht="14.5" thickBot="1">
      <c r="A66" s="6">
        <v>63</v>
      </c>
      <c r="B66" s="7" t="s">
        <v>10</v>
      </c>
      <c r="C66" s="8" t="s">
        <v>115</v>
      </c>
      <c r="D66" s="7" t="s">
        <v>74</v>
      </c>
      <c r="E66" s="9">
        <v>10.82</v>
      </c>
      <c r="F66" s="9">
        <v>11.12</v>
      </c>
      <c r="G66" s="9">
        <v>11.12</v>
      </c>
      <c r="H66" s="9">
        <v>10.97</v>
      </c>
      <c r="I66" s="10">
        <v>11.02</v>
      </c>
    </row>
    <row r="67" spans="1:9" ht="14.5" thickBot="1">
      <c r="A67" s="6">
        <v>64</v>
      </c>
      <c r="B67" s="7" t="s">
        <v>10</v>
      </c>
      <c r="C67" s="8" t="s">
        <v>115</v>
      </c>
      <c r="D67" s="7" t="s">
        <v>75</v>
      </c>
      <c r="E67" s="9">
        <v>11.59</v>
      </c>
      <c r="F67" s="9">
        <v>11.59</v>
      </c>
      <c r="G67" s="9">
        <v>12.64</v>
      </c>
      <c r="H67" s="9">
        <v>11.59</v>
      </c>
      <c r="I67" s="10">
        <v>11.66</v>
      </c>
    </row>
    <row r="68" spans="1:9" ht="14.5" thickBot="1">
      <c r="A68" s="6">
        <v>65</v>
      </c>
      <c r="B68" s="7" t="s">
        <v>10</v>
      </c>
      <c r="C68" s="8" t="s">
        <v>115</v>
      </c>
      <c r="D68" s="7" t="s">
        <v>76</v>
      </c>
      <c r="E68" s="9">
        <v>10.5</v>
      </c>
      <c r="F68" s="9">
        <v>11.5</v>
      </c>
      <c r="G68" s="9">
        <v>16</v>
      </c>
      <c r="H68" s="9">
        <v>0</v>
      </c>
      <c r="I68" s="10">
        <v>11</v>
      </c>
    </row>
    <row r="69" spans="1:9" ht="14.5" thickBot="1">
      <c r="A69" s="6">
        <v>66</v>
      </c>
      <c r="B69" s="7" t="s">
        <v>10</v>
      </c>
      <c r="C69" s="8" t="s">
        <v>115</v>
      </c>
      <c r="D69" s="7" t="s">
        <v>77</v>
      </c>
      <c r="E69" s="9">
        <v>0</v>
      </c>
      <c r="F69" s="9">
        <v>9.36</v>
      </c>
      <c r="G69" s="9">
        <v>18.86</v>
      </c>
      <c r="H69" s="9">
        <v>9.36</v>
      </c>
      <c r="I69" s="10">
        <v>9.36</v>
      </c>
    </row>
    <row r="70" spans="1:9" ht="14.5" thickBot="1">
      <c r="A70" s="6">
        <v>67</v>
      </c>
      <c r="B70" s="7" t="s">
        <v>10</v>
      </c>
      <c r="C70" s="8" t="s">
        <v>115</v>
      </c>
      <c r="D70" s="7" t="s">
        <v>78</v>
      </c>
      <c r="E70" s="9">
        <v>11</v>
      </c>
      <c r="F70" s="9">
        <v>13</v>
      </c>
      <c r="G70" s="9">
        <v>15</v>
      </c>
      <c r="H70" s="9">
        <v>12.5</v>
      </c>
      <c r="I70" s="10">
        <v>13.5</v>
      </c>
    </row>
    <row r="71" spans="1:9" ht="14.5" thickBot="1">
      <c r="A71" s="6">
        <v>68</v>
      </c>
      <c r="B71" s="7" t="s">
        <v>10</v>
      </c>
      <c r="C71" s="8" t="s">
        <v>115</v>
      </c>
      <c r="D71" s="7" t="s">
        <v>79</v>
      </c>
      <c r="E71" s="9">
        <v>10.75</v>
      </c>
      <c r="F71" s="9">
        <v>11.25</v>
      </c>
      <c r="G71" s="9">
        <v>0</v>
      </c>
      <c r="H71" s="9">
        <v>9.25</v>
      </c>
      <c r="I71" s="10">
        <v>0</v>
      </c>
    </row>
    <row r="72" spans="1:9" ht="14.5" thickBot="1">
      <c r="A72" s="6">
        <v>69</v>
      </c>
      <c r="B72" s="7" t="s">
        <v>10</v>
      </c>
      <c r="C72" s="8" t="s">
        <v>115</v>
      </c>
      <c r="D72" s="7" t="s">
        <v>80</v>
      </c>
      <c r="E72" s="9">
        <v>10.37</v>
      </c>
      <c r="F72" s="9">
        <v>11.23</v>
      </c>
      <c r="G72" s="9">
        <v>12.23</v>
      </c>
      <c r="H72" s="9">
        <v>12.23</v>
      </c>
      <c r="I72" s="10">
        <v>12.23</v>
      </c>
    </row>
    <row r="73" spans="1:9" ht="14.5" thickBot="1">
      <c r="A73" s="6">
        <v>70</v>
      </c>
      <c r="B73" s="7" t="s">
        <v>10</v>
      </c>
      <c r="C73" s="8" t="s">
        <v>115</v>
      </c>
      <c r="D73" s="7" t="s">
        <v>81</v>
      </c>
      <c r="E73" s="9">
        <v>11.25</v>
      </c>
      <c r="F73" s="9">
        <v>11.5</v>
      </c>
      <c r="G73" s="9">
        <v>0</v>
      </c>
      <c r="H73" s="9">
        <v>10.5</v>
      </c>
      <c r="I73" s="10">
        <v>11.5</v>
      </c>
    </row>
    <row r="74" spans="1:9" ht="14.5" thickBot="1">
      <c r="A74" s="6">
        <v>71</v>
      </c>
      <c r="B74" s="7" t="s">
        <v>10</v>
      </c>
      <c r="C74" s="8" t="s">
        <v>115</v>
      </c>
      <c r="D74" s="7" t="s">
        <v>82</v>
      </c>
      <c r="E74" s="9">
        <v>8.75</v>
      </c>
      <c r="F74" s="9">
        <v>14.75</v>
      </c>
      <c r="G74" s="9">
        <v>0</v>
      </c>
      <c r="H74" s="9">
        <v>11</v>
      </c>
      <c r="I74" s="10">
        <v>12</v>
      </c>
    </row>
    <row r="75" spans="1:9" ht="14.5" thickBot="1">
      <c r="A75" s="6">
        <v>72</v>
      </c>
      <c r="B75" s="7" t="s">
        <v>10</v>
      </c>
      <c r="C75" s="8" t="s">
        <v>115</v>
      </c>
      <c r="D75" s="7" t="s">
        <v>83</v>
      </c>
      <c r="E75" s="9">
        <v>0</v>
      </c>
      <c r="F75" s="9">
        <v>11.88</v>
      </c>
      <c r="G75" s="9">
        <v>15.87</v>
      </c>
      <c r="H75" s="9">
        <v>0</v>
      </c>
      <c r="I75" s="10">
        <v>13.51</v>
      </c>
    </row>
    <row r="76" spans="1:9" ht="14.5" thickBot="1">
      <c r="A76" s="6">
        <v>73</v>
      </c>
      <c r="B76" s="7" t="s">
        <v>10</v>
      </c>
      <c r="C76" s="8" t="s">
        <v>115</v>
      </c>
      <c r="D76" s="7" t="s">
        <v>84</v>
      </c>
      <c r="E76" s="9">
        <v>11.5</v>
      </c>
      <c r="F76" s="9">
        <v>11.5</v>
      </c>
      <c r="G76" s="9">
        <v>0</v>
      </c>
      <c r="H76" s="9">
        <v>11.5</v>
      </c>
      <c r="I76" s="10">
        <v>12.25</v>
      </c>
    </row>
    <row r="77" spans="1:9" ht="14.5" thickBot="1">
      <c r="A77" s="6">
        <v>74</v>
      </c>
      <c r="B77" s="7" t="s">
        <v>10</v>
      </c>
      <c r="C77" s="8" t="s">
        <v>115</v>
      </c>
      <c r="D77" s="7" t="s">
        <v>85</v>
      </c>
      <c r="E77" s="9">
        <v>8.67</v>
      </c>
      <c r="F77" s="9">
        <v>9.2799999999999994</v>
      </c>
      <c r="G77" s="9">
        <v>13.03</v>
      </c>
      <c r="H77" s="9">
        <v>9.02</v>
      </c>
      <c r="I77" s="10">
        <v>9.08</v>
      </c>
    </row>
    <row r="78" spans="1:9" ht="14.5" thickBot="1">
      <c r="A78" s="6">
        <v>75</v>
      </c>
      <c r="B78" s="7" t="s">
        <v>10</v>
      </c>
      <c r="C78" s="8" t="s">
        <v>115</v>
      </c>
      <c r="D78" s="7" t="s">
        <v>86</v>
      </c>
      <c r="E78" s="9">
        <v>0</v>
      </c>
      <c r="F78" s="9">
        <v>9.91</v>
      </c>
      <c r="G78" s="9">
        <v>0</v>
      </c>
      <c r="H78" s="9">
        <v>8.16</v>
      </c>
      <c r="I78" s="10">
        <v>9.31</v>
      </c>
    </row>
    <row r="79" spans="1:9" ht="14.5" thickBot="1">
      <c r="A79" s="6">
        <v>76</v>
      </c>
      <c r="B79" s="7" t="s">
        <v>10</v>
      </c>
      <c r="C79" s="8" t="s">
        <v>115</v>
      </c>
      <c r="D79" s="7" t="s">
        <v>87</v>
      </c>
      <c r="E79" s="9">
        <v>10.24</v>
      </c>
      <c r="F79" s="9">
        <v>12.25</v>
      </c>
      <c r="G79" s="9">
        <v>0</v>
      </c>
      <c r="H79" s="9">
        <v>0</v>
      </c>
      <c r="I79" s="10">
        <v>0</v>
      </c>
    </row>
    <row r="80" spans="1:9" ht="14.5" thickBot="1">
      <c r="A80" s="6">
        <v>77</v>
      </c>
      <c r="B80" s="7" t="s">
        <v>10</v>
      </c>
      <c r="C80" s="8" t="s">
        <v>115</v>
      </c>
      <c r="D80" s="7" t="s">
        <v>88</v>
      </c>
      <c r="E80" s="9">
        <v>10.5</v>
      </c>
      <c r="F80" s="9">
        <v>10.5</v>
      </c>
      <c r="G80" s="9">
        <v>0</v>
      </c>
      <c r="H80" s="9">
        <v>10.25</v>
      </c>
      <c r="I80" s="10">
        <v>10.25</v>
      </c>
    </row>
    <row r="81" spans="1:9" ht="14.5" thickBot="1">
      <c r="A81" s="6">
        <v>78</v>
      </c>
      <c r="B81" s="7" t="s">
        <v>10</v>
      </c>
      <c r="C81" s="8" t="s">
        <v>115</v>
      </c>
      <c r="D81" s="7" t="s">
        <v>89</v>
      </c>
      <c r="E81" s="9">
        <v>8.5</v>
      </c>
      <c r="F81" s="9">
        <v>9</v>
      </c>
      <c r="G81" s="9">
        <v>9.75</v>
      </c>
      <c r="H81" s="9">
        <v>8.75</v>
      </c>
      <c r="I81" s="10">
        <v>10.5</v>
      </c>
    </row>
    <row r="82" spans="1:9" ht="14.5" thickBot="1">
      <c r="A82" s="6">
        <v>79</v>
      </c>
      <c r="B82" s="7" t="s">
        <v>10</v>
      </c>
      <c r="C82" s="8" t="s">
        <v>115</v>
      </c>
      <c r="D82" s="7" t="s">
        <v>90</v>
      </c>
      <c r="E82" s="9">
        <v>13.04</v>
      </c>
      <c r="F82" s="9">
        <v>12.96</v>
      </c>
      <c r="G82" s="9">
        <v>14.97</v>
      </c>
      <c r="H82" s="9">
        <v>12.99</v>
      </c>
      <c r="I82" s="10">
        <v>13.16</v>
      </c>
    </row>
    <row r="83" spans="1:9" ht="14.5" thickBot="1">
      <c r="A83" s="6">
        <v>80</v>
      </c>
      <c r="B83" s="7" t="s">
        <v>10</v>
      </c>
      <c r="C83" s="8" t="s">
        <v>115</v>
      </c>
      <c r="D83" s="7" t="s">
        <v>91</v>
      </c>
      <c r="E83" s="9">
        <v>12.19</v>
      </c>
      <c r="F83" s="9">
        <v>13.19</v>
      </c>
      <c r="G83" s="9">
        <v>13.19</v>
      </c>
      <c r="H83" s="9">
        <v>13.94</v>
      </c>
      <c r="I83" s="10">
        <v>13.94</v>
      </c>
    </row>
    <row r="84" spans="1:9" ht="14.5" thickBot="1">
      <c r="A84" s="6">
        <v>81</v>
      </c>
      <c r="B84" s="7" t="s">
        <v>10</v>
      </c>
      <c r="C84" s="8" t="s">
        <v>115</v>
      </c>
      <c r="D84" s="7" t="s">
        <v>92</v>
      </c>
      <c r="E84" s="9">
        <v>12.17</v>
      </c>
      <c r="F84" s="9">
        <v>12.17</v>
      </c>
      <c r="G84" s="9">
        <v>12.17</v>
      </c>
      <c r="H84" s="9">
        <v>12.17</v>
      </c>
      <c r="I84" s="10">
        <v>12.17</v>
      </c>
    </row>
    <row r="85" spans="1:9" ht="14.5" thickBot="1">
      <c r="A85" s="6">
        <v>82</v>
      </c>
      <c r="B85" s="7" t="s">
        <v>10</v>
      </c>
      <c r="C85" s="8" t="s">
        <v>115</v>
      </c>
      <c r="D85" s="7" t="s">
        <v>93</v>
      </c>
      <c r="E85" s="9">
        <v>10.02</v>
      </c>
      <c r="F85" s="9">
        <v>10.02</v>
      </c>
      <c r="G85" s="9">
        <v>0</v>
      </c>
      <c r="H85" s="9">
        <v>0</v>
      </c>
      <c r="I85" s="10">
        <v>0</v>
      </c>
    </row>
    <row r="86" spans="1:9" ht="14.5" thickBot="1">
      <c r="A86" s="6">
        <v>83</v>
      </c>
      <c r="B86" s="7" t="s">
        <v>10</v>
      </c>
      <c r="C86" s="8" t="s">
        <v>115</v>
      </c>
      <c r="D86" s="7" t="s">
        <v>94</v>
      </c>
      <c r="E86" s="9">
        <v>12.5</v>
      </c>
      <c r="F86" s="9">
        <v>13.5</v>
      </c>
      <c r="G86" s="9">
        <v>0</v>
      </c>
      <c r="H86" s="9">
        <v>0</v>
      </c>
      <c r="I86" s="10">
        <v>0</v>
      </c>
    </row>
    <row r="87" spans="1:9" ht="14.5" thickBot="1">
      <c r="A87" s="6">
        <v>84</v>
      </c>
      <c r="B87" s="7" t="s">
        <v>10</v>
      </c>
      <c r="C87" s="8" t="s">
        <v>115</v>
      </c>
      <c r="D87" s="7" t="s">
        <v>95</v>
      </c>
      <c r="E87" s="9">
        <v>9.99</v>
      </c>
      <c r="F87" s="9">
        <v>9.99</v>
      </c>
      <c r="G87" s="9">
        <v>0</v>
      </c>
      <c r="H87" s="9">
        <v>9.99</v>
      </c>
      <c r="I87" s="10">
        <v>9.99</v>
      </c>
    </row>
    <row r="88" spans="1:9" ht="14.5" thickBot="1">
      <c r="A88" s="6">
        <v>85</v>
      </c>
      <c r="B88" s="7" t="s">
        <v>10</v>
      </c>
      <c r="C88" s="8" t="s">
        <v>115</v>
      </c>
      <c r="D88" s="7" t="s">
        <v>96</v>
      </c>
      <c r="E88" s="9">
        <v>0</v>
      </c>
      <c r="F88" s="9">
        <v>11.75</v>
      </c>
      <c r="G88" s="9">
        <v>0</v>
      </c>
      <c r="H88" s="9">
        <v>9.75</v>
      </c>
      <c r="I88" s="10">
        <v>0</v>
      </c>
    </row>
    <row r="89" spans="1:9" ht="14.5" thickBot="1">
      <c r="A89" s="6">
        <v>86</v>
      </c>
      <c r="B89" s="7" t="s">
        <v>10</v>
      </c>
      <c r="C89" s="8" t="s">
        <v>115</v>
      </c>
      <c r="D89" s="7" t="s">
        <v>97</v>
      </c>
      <c r="E89" s="9">
        <v>11.07</v>
      </c>
      <c r="F89" s="9">
        <v>11.07</v>
      </c>
      <c r="G89" s="9">
        <v>13.07</v>
      </c>
      <c r="H89" s="9">
        <v>11.07</v>
      </c>
      <c r="I89" s="10">
        <v>12.57</v>
      </c>
    </row>
    <row r="90" spans="1:9" ht="14.5" thickBot="1">
      <c r="A90" s="6">
        <v>87</v>
      </c>
      <c r="B90" s="7" t="s">
        <v>10</v>
      </c>
      <c r="C90" s="8" t="s">
        <v>115</v>
      </c>
      <c r="D90" s="7" t="s">
        <v>98</v>
      </c>
      <c r="E90" s="9">
        <v>12.78</v>
      </c>
      <c r="F90" s="9">
        <v>13.03</v>
      </c>
      <c r="G90" s="9">
        <v>13.53</v>
      </c>
      <c r="H90" s="9">
        <v>12.88</v>
      </c>
      <c r="I90" s="10">
        <v>13.28</v>
      </c>
    </row>
    <row r="91" spans="1:9" ht="14.5" thickBot="1">
      <c r="A91" s="6">
        <v>88</v>
      </c>
      <c r="B91" s="7" t="s">
        <v>10</v>
      </c>
      <c r="C91" s="8" t="s">
        <v>115</v>
      </c>
      <c r="D91" s="7" t="s">
        <v>99</v>
      </c>
      <c r="E91" s="9">
        <v>14</v>
      </c>
      <c r="F91" s="9">
        <v>14.25</v>
      </c>
      <c r="G91" s="9">
        <v>16.5</v>
      </c>
      <c r="H91" s="9">
        <v>16</v>
      </c>
      <c r="I91" s="10">
        <v>15.25</v>
      </c>
    </row>
    <row r="92" spans="1:9" ht="14.5" thickBot="1">
      <c r="A92" s="6">
        <v>89</v>
      </c>
      <c r="B92" s="7" t="s">
        <v>10</v>
      </c>
      <c r="C92" s="8" t="s">
        <v>115</v>
      </c>
      <c r="D92" s="7" t="s">
        <v>100</v>
      </c>
      <c r="E92" s="9">
        <v>11.12</v>
      </c>
      <c r="F92" s="9">
        <v>11.12</v>
      </c>
      <c r="G92" s="9">
        <v>0</v>
      </c>
      <c r="H92" s="9">
        <v>11.12</v>
      </c>
      <c r="I92" s="10">
        <v>11.12</v>
      </c>
    </row>
    <row r="93" spans="1:9" ht="14.5" thickBot="1">
      <c r="A93" s="6">
        <v>90</v>
      </c>
      <c r="B93" s="7" t="s">
        <v>10</v>
      </c>
      <c r="C93" s="8" t="s">
        <v>115</v>
      </c>
      <c r="D93" s="7" t="s">
        <v>101</v>
      </c>
      <c r="E93" s="9">
        <v>10</v>
      </c>
      <c r="F93" s="9">
        <v>11.25</v>
      </c>
      <c r="G93" s="9">
        <v>17</v>
      </c>
      <c r="H93" s="9">
        <v>13</v>
      </c>
      <c r="I93" s="10">
        <v>13</v>
      </c>
    </row>
    <row r="94" spans="1:9" ht="14.5" thickBot="1">
      <c r="A94" s="6">
        <v>91</v>
      </c>
      <c r="B94" s="7" t="s">
        <v>10</v>
      </c>
      <c r="C94" s="8" t="s">
        <v>115</v>
      </c>
      <c r="D94" s="7" t="s">
        <v>102</v>
      </c>
      <c r="E94" s="9">
        <v>10.89</v>
      </c>
      <c r="F94" s="9">
        <v>11.39</v>
      </c>
      <c r="G94" s="9">
        <v>11.89</v>
      </c>
      <c r="H94" s="9">
        <v>11.89</v>
      </c>
      <c r="I94" s="10">
        <v>11.89</v>
      </c>
    </row>
    <row r="95" spans="1:9" ht="14.5" thickBot="1">
      <c r="A95" s="6">
        <v>92</v>
      </c>
      <c r="B95" s="7" t="s">
        <v>10</v>
      </c>
      <c r="C95" s="8" t="s">
        <v>115</v>
      </c>
      <c r="D95" s="7" t="s">
        <v>103</v>
      </c>
      <c r="E95" s="9">
        <v>14.22</v>
      </c>
      <c r="F95" s="9">
        <v>14.22</v>
      </c>
      <c r="G95" s="9">
        <v>14.22</v>
      </c>
      <c r="H95" s="9">
        <v>14.22</v>
      </c>
      <c r="I95" s="10">
        <v>14.22</v>
      </c>
    </row>
    <row r="96" spans="1:9" ht="14.5" thickBot="1">
      <c r="A96" s="6">
        <v>93</v>
      </c>
      <c r="B96" s="7" t="s">
        <v>10</v>
      </c>
      <c r="C96" s="8" t="s">
        <v>115</v>
      </c>
      <c r="D96" s="7" t="s">
        <v>104</v>
      </c>
      <c r="E96" s="9">
        <v>10</v>
      </c>
      <c r="F96" s="9">
        <v>11</v>
      </c>
      <c r="G96" s="9">
        <v>0</v>
      </c>
      <c r="H96" s="9">
        <v>10</v>
      </c>
      <c r="I96" s="10">
        <v>11</v>
      </c>
    </row>
    <row r="97" spans="1:9" ht="14.5" thickBot="1">
      <c r="A97" s="6">
        <v>94</v>
      </c>
      <c r="B97" s="7" t="s">
        <v>10</v>
      </c>
      <c r="C97" s="8" t="s">
        <v>115</v>
      </c>
      <c r="D97" s="7" t="s">
        <v>105</v>
      </c>
      <c r="E97" s="9">
        <v>10.11</v>
      </c>
      <c r="F97" s="9">
        <v>10.8</v>
      </c>
      <c r="G97" s="9">
        <v>11.8</v>
      </c>
      <c r="H97" s="9">
        <v>10.8</v>
      </c>
      <c r="I97" s="10">
        <v>10.8</v>
      </c>
    </row>
    <row r="98" spans="1:9" ht="14.5" thickBot="1">
      <c r="A98" s="6">
        <v>95</v>
      </c>
      <c r="B98" s="7" t="s">
        <v>10</v>
      </c>
      <c r="C98" s="8" t="s">
        <v>115</v>
      </c>
      <c r="D98" s="7" t="s">
        <v>106</v>
      </c>
      <c r="E98" s="9">
        <v>11.33</v>
      </c>
      <c r="F98" s="9">
        <v>11.83</v>
      </c>
      <c r="G98" s="9">
        <v>12.33</v>
      </c>
      <c r="H98" s="9">
        <v>11.33</v>
      </c>
      <c r="I98" s="10">
        <v>11.83</v>
      </c>
    </row>
    <row r="99" spans="1:9" ht="14.5" thickBot="1">
      <c r="A99" s="6">
        <v>96</v>
      </c>
      <c r="B99" s="7" t="s">
        <v>10</v>
      </c>
      <c r="C99" s="8" t="s">
        <v>115</v>
      </c>
      <c r="D99" s="7" t="s">
        <v>107</v>
      </c>
      <c r="E99" s="9">
        <v>10.79</v>
      </c>
      <c r="F99" s="9">
        <v>10.79</v>
      </c>
      <c r="G99" s="9">
        <v>11.79</v>
      </c>
      <c r="H99" s="9">
        <v>10.79</v>
      </c>
      <c r="I99" s="10">
        <v>10.79</v>
      </c>
    </row>
    <row r="100" spans="1:9" ht="14.5" thickBot="1">
      <c r="A100" s="6">
        <v>97</v>
      </c>
      <c r="B100" s="7" t="s">
        <v>10</v>
      </c>
      <c r="C100" s="8" t="s">
        <v>115</v>
      </c>
      <c r="D100" s="7" t="s">
        <v>108</v>
      </c>
      <c r="E100" s="9">
        <v>0</v>
      </c>
      <c r="F100" s="9">
        <v>12.68</v>
      </c>
      <c r="G100" s="9">
        <v>17.05</v>
      </c>
      <c r="H100" s="9">
        <v>0</v>
      </c>
      <c r="I100" s="10">
        <v>14.11</v>
      </c>
    </row>
    <row r="101" spans="1:9" ht="14.5" thickBot="1">
      <c r="A101" s="6">
        <v>98</v>
      </c>
      <c r="B101" s="7" t="s">
        <v>10</v>
      </c>
      <c r="C101" s="8" t="s">
        <v>115</v>
      </c>
      <c r="D101" s="7" t="s">
        <v>109</v>
      </c>
      <c r="E101" s="9">
        <v>11.35</v>
      </c>
      <c r="F101" s="9">
        <v>12.03</v>
      </c>
      <c r="G101" s="9">
        <v>0</v>
      </c>
      <c r="H101" s="9">
        <v>11.85</v>
      </c>
      <c r="I101" s="10">
        <v>13.35</v>
      </c>
    </row>
    <row r="102" spans="1:9" ht="14.5" thickBot="1">
      <c r="A102" s="6">
        <v>99</v>
      </c>
      <c r="B102" s="7" t="s">
        <v>10</v>
      </c>
      <c r="C102" s="8" t="s">
        <v>115</v>
      </c>
      <c r="D102" s="7" t="s">
        <v>110</v>
      </c>
      <c r="E102" s="9">
        <v>11.96</v>
      </c>
      <c r="F102" s="9">
        <v>11.96</v>
      </c>
      <c r="G102" s="9">
        <v>11.96</v>
      </c>
      <c r="H102" s="9">
        <v>11.96</v>
      </c>
      <c r="I102" s="10">
        <v>11.96</v>
      </c>
    </row>
    <row r="103" spans="1:9" ht="14.5" thickBot="1">
      <c r="A103" s="6">
        <v>100</v>
      </c>
      <c r="B103" s="7" t="s">
        <v>10</v>
      </c>
      <c r="C103" s="8" t="s">
        <v>115</v>
      </c>
      <c r="D103" s="7" t="s">
        <v>111</v>
      </c>
      <c r="E103" s="9">
        <v>10.35</v>
      </c>
      <c r="F103" s="9">
        <v>10.85</v>
      </c>
      <c r="G103" s="9">
        <v>12.85</v>
      </c>
      <c r="H103" s="9">
        <v>10.35</v>
      </c>
      <c r="I103" s="10">
        <v>10.35</v>
      </c>
    </row>
    <row r="104" spans="1:9" ht="14.5" thickBot="1">
      <c r="A104" s="6">
        <v>101</v>
      </c>
      <c r="B104" s="7" t="s">
        <v>10</v>
      </c>
      <c r="C104" s="8" t="s">
        <v>115</v>
      </c>
      <c r="D104" s="7" t="s">
        <v>112</v>
      </c>
      <c r="E104" s="9">
        <v>9.51</v>
      </c>
      <c r="F104" s="9">
        <v>9.15</v>
      </c>
      <c r="G104" s="9">
        <v>0</v>
      </c>
      <c r="H104" s="9">
        <v>9.15</v>
      </c>
      <c r="I104" s="10">
        <v>0</v>
      </c>
    </row>
    <row r="105" spans="1:9" ht="14.5" thickBot="1">
      <c r="A105" s="6">
        <v>102</v>
      </c>
      <c r="B105" s="13" t="s">
        <v>10</v>
      </c>
      <c r="C105" s="14" t="s">
        <v>115</v>
      </c>
      <c r="D105" s="13" t="s">
        <v>113</v>
      </c>
      <c r="E105" s="15">
        <v>0</v>
      </c>
      <c r="F105" s="15">
        <v>11</v>
      </c>
      <c r="G105" s="15">
        <v>0</v>
      </c>
      <c r="H105" s="15">
        <v>12</v>
      </c>
      <c r="I105" s="16">
        <v>12.5</v>
      </c>
    </row>
  </sheetData>
  <mergeCells count="1">
    <mergeCell ref="A1:I1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  <customProperties>
    <customPr name="EpmWorksheetKeyString_GUID" r:id="rId2"/>
  </customProperties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122"/>
  <sheetViews>
    <sheetView topLeftCell="A89" zoomScaleNormal="100" workbookViewId="0">
      <selection activeCell="D115" sqref="D115"/>
    </sheetView>
  </sheetViews>
  <sheetFormatPr defaultColWidth="9.09765625" defaultRowHeight="11.5"/>
  <cols>
    <col min="1" max="1" width="6.09765625" style="87" customWidth="1"/>
    <col min="2" max="2" width="51.69921875" style="88" customWidth="1"/>
    <col min="3" max="3" width="10.3984375" style="137" customWidth="1"/>
    <col min="4" max="4" width="9" style="137" customWidth="1"/>
    <col min="5" max="5" width="8.09765625" style="137" customWidth="1"/>
    <col min="6" max="6" width="9.09765625" style="182" customWidth="1"/>
    <col min="7" max="7" width="9" style="137" customWidth="1"/>
    <col min="8" max="8" width="12" style="88" hidden="1" customWidth="1"/>
    <col min="9" max="9" width="9.09765625" style="88" hidden="1" customWidth="1"/>
    <col min="10" max="10" width="8.8984375" style="88" hidden="1" customWidth="1"/>
    <col min="11" max="11" width="8.3984375" style="88" hidden="1" customWidth="1"/>
    <col min="12" max="12" width="10.3984375" style="88" hidden="1" customWidth="1"/>
    <col min="13" max="13" width="12" style="88" hidden="1" customWidth="1"/>
    <col min="14" max="14" width="9.09765625" style="88" hidden="1" customWidth="1"/>
    <col min="15" max="15" width="8.8984375" style="88" hidden="1" customWidth="1"/>
    <col min="16" max="16" width="8.3984375" style="88" hidden="1" customWidth="1"/>
    <col min="17" max="17" width="10.3984375" style="88" hidden="1" customWidth="1"/>
    <col min="18" max="18" width="41.09765625" style="88" hidden="1" customWidth="1"/>
    <col min="19" max="16384" width="9.09765625" style="86"/>
  </cols>
  <sheetData>
    <row r="1" spans="1:23" ht="12.75" customHeight="1">
      <c r="A1" s="495" t="s">
        <v>163</v>
      </c>
      <c r="B1" s="495"/>
      <c r="C1" s="495"/>
      <c r="D1" s="495"/>
      <c r="E1" s="495"/>
      <c r="F1" s="495"/>
      <c r="G1" s="495"/>
      <c r="H1" s="185"/>
      <c r="I1" s="185"/>
      <c r="J1" s="185"/>
      <c r="K1" s="185"/>
      <c r="L1" s="185"/>
      <c r="M1" s="185"/>
      <c r="N1" s="185"/>
      <c r="O1" s="185"/>
      <c r="P1" s="185"/>
      <c r="Q1" s="185"/>
      <c r="R1" s="185"/>
    </row>
    <row r="2" spans="1:23" ht="12.75" customHeight="1" thickBot="1">
      <c r="C2" s="491" t="s">
        <v>164</v>
      </c>
      <c r="D2" s="492"/>
      <c r="E2" s="492"/>
      <c r="F2" s="492"/>
      <c r="G2" s="492"/>
      <c r="H2" s="493" t="s">
        <v>136</v>
      </c>
      <c r="I2" s="494"/>
      <c r="J2" s="494"/>
      <c r="K2" s="494"/>
      <c r="L2" s="494"/>
      <c r="M2" s="493" t="s">
        <v>139</v>
      </c>
      <c r="N2" s="494"/>
      <c r="O2" s="494"/>
      <c r="P2" s="494"/>
      <c r="Q2" s="494"/>
      <c r="R2" s="186"/>
    </row>
    <row r="3" spans="1:23" ht="25.5" customHeight="1">
      <c r="A3" s="90" t="s">
        <v>1</v>
      </c>
      <c r="B3" s="91" t="s">
        <v>4</v>
      </c>
      <c r="C3" s="135" t="s">
        <v>5</v>
      </c>
      <c r="D3" s="135" t="s">
        <v>6</v>
      </c>
      <c r="E3" s="135" t="s">
        <v>7</v>
      </c>
      <c r="F3" s="179" t="s">
        <v>8</v>
      </c>
      <c r="G3" s="135" t="s">
        <v>9</v>
      </c>
      <c r="H3" s="93" t="s">
        <v>5</v>
      </c>
      <c r="I3" s="91" t="s">
        <v>6</v>
      </c>
      <c r="J3" s="91" t="s">
        <v>7</v>
      </c>
      <c r="K3" s="91" t="s">
        <v>8</v>
      </c>
      <c r="L3" s="94" t="s">
        <v>9</v>
      </c>
      <c r="M3" s="91" t="s">
        <v>5</v>
      </c>
      <c r="N3" s="91" t="s">
        <v>6</v>
      </c>
      <c r="O3" s="91" t="s">
        <v>7</v>
      </c>
      <c r="P3" s="91" t="s">
        <v>8</v>
      </c>
      <c r="Q3" s="95" t="s">
        <v>9</v>
      </c>
      <c r="R3" s="94" t="s">
        <v>142</v>
      </c>
    </row>
    <row r="4" spans="1:23" ht="12.75" customHeight="1">
      <c r="A4" s="48">
        <v>1</v>
      </c>
      <c r="B4" s="130" t="s">
        <v>12</v>
      </c>
      <c r="C4" s="190">
        <v>9.9499999999999993</v>
      </c>
      <c r="D4" s="190">
        <v>9.9</v>
      </c>
      <c r="E4" s="190">
        <v>17.25</v>
      </c>
      <c r="F4" s="190">
        <v>9.9</v>
      </c>
      <c r="G4" s="190">
        <v>12</v>
      </c>
      <c r="H4" s="58">
        <v>9.9499999999999993</v>
      </c>
      <c r="I4" s="59">
        <v>9.9499999999999993</v>
      </c>
      <c r="J4" s="59">
        <v>17.5</v>
      </c>
      <c r="K4" s="59">
        <v>9.98</v>
      </c>
      <c r="L4" s="60">
        <v>12.5</v>
      </c>
      <c r="M4" s="59" t="e">
        <f>#REF!-H4</f>
        <v>#REF!</v>
      </c>
      <c r="N4" s="59" t="e">
        <f>#REF!-I4</f>
        <v>#REF!</v>
      </c>
      <c r="O4" s="59" t="e">
        <f>#REF!-J4</f>
        <v>#REF!</v>
      </c>
      <c r="P4" s="59" t="e">
        <f>#REF!-K4</f>
        <v>#REF!</v>
      </c>
      <c r="Q4" s="70" t="e">
        <f>#REF!-L4</f>
        <v>#REF!</v>
      </c>
      <c r="R4" s="60"/>
      <c r="S4" s="223"/>
      <c r="T4" s="223"/>
      <c r="U4" s="223"/>
      <c r="V4" s="223"/>
      <c r="W4" s="223"/>
    </row>
    <row r="5" spans="1:23" ht="12.75" customHeight="1">
      <c r="A5" s="48">
        <v>2</v>
      </c>
      <c r="B5" s="130" t="s">
        <v>13</v>
      </c>
      <c r="C5" s="190">
        <v>9.9499999999999993</v>
      </c>
      <c r="D5" s="190">
        <v>9.9</v>
      </c>
      <c r="E5" s="190">
        <v>17.5</v>
      </c>
      <c r="F5" s="190">
        <v>10.199999999999999</v>
      </c>
      <c r="G5" s="190">
        <v>11.95</v>
      </c>
      <c r="H5" s="58">
        <v>9.9499999999999993</v>
      </c>
      <c r="I5" s="59">
        <v>9.9499999999999993</v>
      </c>
      <c r="J5" s="59">
        <v>17.75</v>
      </c>
      <c r="K5" s="59">
        <v>10.25</v>
      </c>
      <c r="L5" s="60">
        <v>12</v>
      </c>
      <c r="M5" s="59" t="e">
        <f>#REF!-H5</f>
        <v>#REF!</v>
      </c>
      <c r="N5" s="59" t="e">
        <f>#REF!-I5</f>
        <v>#REF!</v>
      </c>
      <c r="O5" s="59" t="e">
        <f>#REF!-J5</f>
        <v>#REF!</v>
      </c>
      <c r="P5" s="59" t="e">
        <f>#REF!-K5</f>
        <v>#REF!</v>
      </c>
      <c r="Q5" s="70" t="e">
        <f>#REF!-L5</f>
        <v>#REF!</v>
      </c>
      <c r="R5" s="60"/>
      <c r="S5" s="223"/>
      <c r="T5" s="223"/>
      <c r="U5" s="223"/>
      <c r="V5" s="223"/>
      <c r="W5" s="223"/>
    </row>
    <row r="6" spans="1:23" ht="12.75" customHeight="1">
      <c r="A6" s="48">
        <v>3</v>
      </c>
      <c r="B6" s="130" t="s">
        <v>14</v>
      </c>
      <c r="C6" s="190">
        <v>9.9499999999999993</v>
      </c>
      <c r="D6" s="190">
        <v>9.9499999999999993</v>
      </c>
      <c r="E6" s="190"/>
      <c r="F6" s="190">
        <v>10.25</v>
      </c>
      <c r="G6" s="190">
        <v>12.25</v>
      </c>
      <c r="H6" s="58">
        <v>9.9499999999999993</v>
      </c>
      <c r="I6" s="59">
        <v>9.9499999999999993</v>
      </c>
      <c r="J6" s="59">
        <v>0</v>
      </c>
      <c r="K6" s="59">
        <v>10.5</v>
      </c>
      <c r="L6" s="60">
        <v>12.5</v>
      </c>
      <c r="M6" s="59" t="e">
        <f>#REF!-H6</f>
        <v>#REF!</v>
      </c>
      <c r="N6" s="59" t="e">
        <f>#REF!-I6</f>
        <v>#REF!</v>
      </c>
      <c r="O6" s="59" t="e">
        <f>#REF!-J6</f>
        <v>#REF!</v>
      </c>
      <c r="P6" s="59" t="e">
        <f>#REF!-K6</f>
        <v>#REF!</v>
      </c>
      <c r="Q6" s="70" t="e">
        <f>#REF!-L6</f>
        <v>#REF!</v>
      </c>
      <c r="R6" s="60"/>
      <c r="S6" s="223"/>
      <c r="T6" s="223"/>
      <c r="U6" s="223"/>
      <c r="V6" s="223"/>
      <c r="W6" s="223"/>
    </row>
    <row r="7" spans="1:23" ht="12.75" customHeight="1">
      <c r="A7" s="48">
        <v>4</v>
      </c>
      <c r="B7" s="130" t="s">
        <v>15</v>
      </c>
      <c r="C7" s="190">
        <v>10</v>
      </c>
      <c r="D7" s="190">
        <v>10.5</v>
      </c>
      <c r="E7" s="190">
        <v>17</v>
      </c>
      <c r="F7" s="190">
        <v>10.25</v>
      </c>
      <c r="G7" s="190">
        <v>12</v>
      </c>
      <c r="H7" s="58">
        <v>10</v>
      </c>
      <c r="I7" s="59">
        <v>10.5</v>
      </c>
      <c r="J7" s="59">
        <v>17</v>
      </c>
      <c r="K7" s="59">
        <v>10.25</v>
      </c>
      <c r="L7" s="60">
        <v>12</v>
      </c>
      <c r="M7" s="59" t="e">
        <f>#REF!-H7</f>
        <v>#REF!</v>
      </c>
      <c r="N7" s="59" t="e">
        <f>#REF!-I7</f>
        <v>#REF!</v>
      </c>
      <c r="O7" s="59" t="e">
        <f>#REF!-J7</f>
        <v>#REF!</v>
      </c>
      <c r="P7" s="59" t="e">
        <f>#REF!-K7</f>
        <v>#REF!</v>
      </c>
      <c r="Q7" s="70" t="e">
        <f>#REF!-L7</f>
        <v>#REF!</v>
      </c>
      <c r="R7" s="60"/>
      <c r="S7" s="223"/>
      <c r="T7" s="223"/>
      <c r="U7" s="223"/>
      <c r="V7" s="223"/>
      <c r="W7" s="223"/>
    </row>
    <row r="8" spans="1:23" ht="12.75" customHeight="1">
      <c r="A8" s="48">
        <v>5</v>
      </c>
      <c r="B8" s="130" t="s">
        <v>16</v>
      </c>
      <c r="C8" s="190">
        <v>9.85</v>
      </c>
      <c r="D8" s="190">
        <v>10.25</v>
      </c>
      <c r="E8" s="190"/>
      <c r="F8" s="190">
        <v>10.25</v>
      </c>
      <c r="G8" s="190">
        <v>10.25</v>
      </c>
      <c r="H8" s="98"/>
      <c r="I8" s="98"/>
      <c r="J8" s="99"/>
      <c r="K8" s="97">
        <v>10.25</v>
      </c>
      <c r="L8" s="60">
        <v>10.25</v>
      </c>
      <c r="M8" s="59" t="e">
        <f>#REF!-H8</f>
        <v>#REF!</v>
      </c>
      <c r="N8" s="59" t="e">
        <f>#REF!-I8</f>
        <v>#REF!</v>
      </c>
      <c r="O8" s="59" t="e">
        <f>#REF!-J8</f>
        <v>#REF!</v>
      </c>
      <c r="P8" s="59" t="e">
        <f>#REF!-K8</f>
        <v>#REF!</v>
      </c>
      <c r="Q8" s="70" t="e">
        <f>#REF!-L8</f>
        <v>#REF!</v>
      </c>
      <c r="R8" s="75"/>
      <c r="S8" s="223"/>
      <c r="T8" s="223"/>
      <c r="U8" s="223"/>
      <c r="V8" s="223"/>
      <c r="W8" s="223"/>
    </row>
    <row r="9" spans="1:23" ht="12.75" customHeight="1">
      <c r="A9" s="48">
        <v>6</v>
      </c>
      <c r="B9" s="130" t="s">
        <v>17</v>
      </c>
      <c r="C9" s="190">
        <v>9.75</v>
      </c>
      <c r="D9" s="190">
        <v>9.9</v>
      </c>
      <c r="E9" s="190"/>
      <c r="F9" s="190">
        <v>9.9</v>
      </c>
      <c r="G9" s="190">
        <v>8.61</v>
      </c>
      <c r="H9" s="58">
        <v>9.75</v>
      </c>
      <c r="I9" s="59">
        <v>9.9</v>
      </c>
      <c r="J9" s="59">
        <v>0</v>
      </c>
      <c r="K9" s="59">
        <v>9.9</v>
      </c>
      <c r="L9" s="60">
        <v>8.98</v>
      </c>
      <c r="M9" s="59" t="e">
        <f>#REF!-H9</f>
        <v>#REF!</v>
      </c>
      <c r="N9" s="59" t="e">
        <f>#REF!-I9</f>
        <v>#REF!</v>
      </c>
      <c r="O9" s="59" t="e">
        <f>#REF!-J9</f>
        <v>#REF!</v>
      </c>
      <c r="P9" s="59" t="e">
        <f>#REF!-K9</f>
        <v>#REF!</v>
      </c>
      <c r="Q9" s="70" t="e">
        <f>#REF!-L9</f>
        <v>#REF!</v>
      </c>
      <c r="R9" s="60"/>
      <c r="S9" s="223"/>
      <c r="T9" s="223"/>
      <c r="U9" s="223"/>
      <c r="V9" s="223"/>
      <c r="W9" s="223"/>
    </row>
    <row r="10" spans="1:23" ht="15" customHeight="1">
      <c r="A10" s="48">
        <v>7</v>
      </c>
      <c r="B10" s="130" t="s">
        <v>18</v>
      </c>
      <c r="C10" s="190">
        <v>9.25</v>
      </c>
      <c r="D10" s="190">
        <v>10.25</v>
      </c>
      <c r="E10" s="190"/>
      <c r="F10" s="190">
        <v>9.5</v>
      </c>
      <c r="G10" s="190">
        <v>9.75</v>
      </c>
      <c r="H10" s="171"/>
      <c r="I10" s="171"/>
      <c r="J10" s="172"/>
      <c r="K10" s="184">
        <v>10</v>
      </c>
      <c r="L10" s="150">
        <v>10</v>
      </c>
      <c r="M10" s="149" t="e">
        <f>#REF!-H10</f>
        <v>#REF!</v>
      </c>
      <c r="N10" s="149" t="e">
        <f>#REF!-I10</f>
        <v>#REF!</v>
      </c>
      <c r="O10" s="149" t="e">
        <f>#REF!-J10</f>
        <v>#REF!</v>
      </c>
      <c r="P10" s="149" t="e">
        <f>#REF!-K10</f>
        <v>#REF!</v>
      </c>
      <c r="Q10" s="151" t="e">
        <f>#REF!-L10</f>
        <v>#REF!</v>
      </c>
      <c r="R10" s="145"/>
      <c r="S10" s="223"/>
      <c r="T10" s="223"/>
      <c r="U10" s="223"/>
      <c r="V10" s="223"/>
      <c r="W10" s="223"/>
    </row>
    <row r="11" spans="1:23" ht="12.75" customHeight="1">
      <c r="A11" s="48">
        <v>8</v>
      </c>
      <c r="B11" s="130" t="s">
        <v>150</v>
      </c>
      <c r="C11" s="190">
        <v>10.25</v>
      </c>
      <c r="D11" s="190">
        <v>10.35</v>
      </c>
      <c r="E11" s="190">
        <v>17.829999999999998</v>
      </c>
      <c r="F11" s="190">
        <v>10.35</v>
      </c>
      <c r="G11" s="190">
        <v>10.35</v>
      </c>
      <c r="H11" s="58">
        <v>10.65</v>
      </c>
      <c r="I11" s="59">
        <v>10.73</v>
      </c>
      <c r="J11" s="59">
        <v>18</v>
      </c>
      <c r="K11" s="59">
        <v>10.67</v>
      </c>
      <c r="L11" s="60">
        <v>10.67</v>
      </c>
      <c r="M11" s="59" t="e">
        <f>#REF!-H11</f>
        <v>#REF!</v>
      </c>
      <c r="N11" s="59" t="e">
        <f>#REF!-I11</f>
        <v>#REF!</v>
      </c>
      <c r="O11" s="59" t="e">
        <f>#REF!-J11</f>
        <v>#REF!</v>
      </c>
      <c r="P11" s="59" t="e">
        <f>#REF!-K11</f>
        <v>#REF!</v>
      </c>
      <c r="Q11" s="70" t="e">
        <f>#REF!-L11</f>
        <v>#REF!</v>
      </c>
      <c r="R11" s="60"/>
      <c r="S11" s="223"/>
      <c r="T11" s="223"/>
      <c r="U11" s="223"/>
      <c r="V11" s="223"/>
      <c r="W11" s="223"/>
    </row>
    <row r="12" spans="1:23" ht="12.75" customHeight="1">
      <c r="A12" s="48">
        <v>9</v>
      </c>
      <c r="B12" s="130" t="s">
        <v>20</v>
      </c>
      <c r="C12" s="190">
        <v>9.4</v>
      </c>
      <c r="D12" s="190">
        <v>10.1</v>
      </c>
      <c r="E12" s="190"/>
      <c r="F12" s="190">
        <v>9.5500000000000007</v>
      </c>
      <c r="G12" s="190">
        <v>9.9499999999999993</v>
      </c>
      <c r="H12" s="58">
        <v>9.6</v>
      </c>
      <c r="I12" s="59">
        <v>10.4</v>
      </c>
      <c r="J12" s="59">
        <v>0</v>
      </c>
      <c r="K12" s="59">
        <v>9.9</v>
      </c>
      <c r="L12" s="60">
        <v>10.25</v>
      </c>
      <c r="M12" s="59" t="e">
        <f>#REF!-H12</f>
        <v>#REF!</v>
      </c>
      <c r="N12" s="59" t="e">
        <f>#REF!-I12</f>
        <v>#REF!</v>
      </c>
      <c r="O12" s="59" t="e">
        <f>#REF!-J12</f>
        <v>#REF!</v>
      </c>
      <c r="P12" s="59" t="e">
        <f>#REF!-K12</f>
        <v>#REF!</v>
      </c>
      <c r="Q12" s="70" t="e">
        <f>#REF!-L12</f>
        <v>#REF!</v>
      </c>
      <c r="R12" s="60"/>
      <c r="S12" s="223"/>
      <c r="T12" s="223"/>
      <c r="U12" s="223"/>
      <c r="V12" s="223"/>
      <c r="W12" s="223"/>
    </row>
    <row r="13" spans="1:23" ht="12.75" customHeight="1">
      <c r="A13" s="48">
        <v>10</v>
      </c>
      <c r="B13" s="130" t="s">
        <v>21</v>
      </c>
      <c r="C13" s="190">
        <v>10.25</v>
      </c>
      <c r="D13" s="190">
        <v>11</v>
      </c>
      <c r="E13" s="190"/>
      <c r="F13" s="190">
        <v>10.25</v>
      </c>
      <c r="G13" s="190"/>
      <c r="H13" s="58">
        <v>10.5</v>
      </c>
      <c r="I13" s="59">
        <v>11</v>
      </c>
      <c r="J13" s="59">
        <v>0</v>
      </c>
      <c r="K13" s="59">
        <v>10.5</v>
      </c>
      <c r="L13" s="60">
        <v>0</v>
      </c>
      <c r="M13" s="59" t="e">
        <f>#REF!-H13</f>
        <v>#REF!</v>
      </c>
      <c r="N13" s="59" t="e">
        <f>#REF!-I13</f>
        <v>#REF!</v>
      </c>
      <c r="O13" s="59" t="e">
        <f>#REF!-J13</f>
        <v>#REF!</v>
      </c>
      <c r="P13" s="59" t="e">
        <f>#REF!-K13</f>
        <v>#REF!</v>
      </c>
      <c r="Q13" s="70" t="e">
        <f>#REF!-L13</f>
        <v>#REF!</v>
      </c>
      <c r="R13" s="60"/>
      <c r="S13" s="223"/>
      <c r="T13" s="223"/>
      <c r="U13" s="223"/>
      <c r="V13" s="223"/>
      <c r="W13" s="223"/>
    </row>
    <row r="14" spans="1:23" ht="12.75" customHeight="1">
      <c r="A14" s="48">
        <v>11</v>
      </c>
      <c r="B14" s="130" t="s">
        <v>22</v>
      </c>
      <c r="C14" s="190">
        <v>10.5</v>
      </c>
      <c r="D14" s="190">
        <v>11.5</v>
      </c>
      <c r="E14" s="190"/>
      <c r="F14" s="190">
        <v>10.199999999999999</v>
      </c>
      <c r="G14" s="190">
        <v>10.75</v>
      </c>
      <c r="H14" s="58">
        <v>10.5</v>
      </c>
      <c r="I14" s="59">
        <v>11.5</v>
      </c>
      <c r="J14" s="59">
        <v>0</v>
      </c>
      <c r="K14" s="59">
        <v>10.199999999999999</v>
      </c>
      <c r="L14" s="60">
        <v>10.75</v>
      </c>
      <c r="M14" s="59" t="e">
        <f>#REF!-H14</f>
        <v>#REF!</v>
      </c>
      <c r="N14" s="59" t="e">
        <f>#REF!-I14</f>
        <v>#REF!</v>
      </c>
      <c r="O14" s="59" t="e">
        <f>#REF!-J14</f>
        <v>#REF!</v>
      </c>
      <c r="P14" s="59" t="e">
        <f>#REF!-K14</f>
        <v>#REF!</v>
      </c>
      <c r="Q14" s="70" t="e">
        <f>#REF!-L14</f>
        <v>#REF!</v>
      </c>
      <c r="R14" s="60"/>
      <c r="S14" s="223"/>
      <c r="T14" s="223"/>
      <c r="U14" s="223"/>
      <c r="V14" s="223"/>
      <c r="W14" s="223"/>
    </row>
    <row r="15" spans="1:23" ht="12.75" customHeight="1">
      <c r="A15" s="48">
        <v>12</v>
      </c>
      <c r="B15" s="130" t="s">
        <v>23</v>
      </c>
      <c r="C15" s="190">
        <v>7.25</v>
      </c>
      <c r="D15" s="190">
        <v>7.35</v>
      </c>
      <c r="E15" s="190"/>
      <c r="F15" s="190"/>
      <c r="G15" s="190"/>
      <c r="H15" s="58">
        <v>8</v>
      </c>
      <c r="I15" s="59">
        <v>8.25</v>
      </c>
      <c r="J15" s="59">
        <v>0</v>
      </c>
      <c r="K15" s="59">
        <v>0</v>
      </c>
      <c r="L15" s="60">
        <v>0</v>
      </c>
      <c r="M15" s="59" t="e">
        <f>#REF!-H15</f>
        <v>#REF!</v>
      </c>
      <c r="N15" s="59" t="e">
        <f>#REF!-I15</f>
        <v>#REF!</v>
      </c>
      <c r="O15" s="59" t="e">
        <f>#REF!-J15</f>
        <v>#REF!</v>
      </c>
      <c r="P15" s="59" t="e">
        <f>#REF!-K15</f>
        <v>#REF!</v>
      </c>
      <c r="Q15" s="70" t="e">
        <f>#REF!-L15</f>
        <v>#REF!</v>
      </c>
      <c r="R15" s="60"/>
      <c r="S15" s="223"/>
      <c r="T15" s="223"/>
      <c r="U15" s="223"/>
      <c r="V15" s="223"/>
      <c r="W15" s="223"/>
    </row>
    <row r="16" spans="1:23" ht="12.75" customHeight="1">
      <c r="A16" s="48">
        <v>13</v>
      </c>
      <c r="B16" s="130" t="s">
        <v>24</v>
      </c>
      <c r="C16" s="190">
        <v>6.26</v>
      </c>
      <c r="D16" s="190"/>
      <c r="E16" s="190"/>
      <c r="F16" s="190"/>
      <c r="G16" s="190"/>
      <c r="H16" s="58">
        <v>7.4</v>
      </c>
      <c r="I16" s="59">
        <v>0</v>
      </c>
      <c r="J16" s="59">
        <v>0</v>
      </c>
      <c r="K16" s="59">
        <v>0</v>
      </c>
      <c r="L16" s="60">
        <v>0</v>
      </c>
      <c r="M16" s="59" t="e">
        <f>#REF!-H16</f>
        <v>#REF!</v>
      </c>
      <c r="N16" s="59" t="e">
        <f>#REF!-I16</f>
        <v>#REF!</v>
      </c>
      <c r="O16" s="59" t="e">
        <f>#REF!-J16</f>
        <v>#REF!</v>
      </c>
      <c r="P16" s="59" t="e">
        <f>#REF!-K16</f>
        <v>#REF!</v>
      </c>
      <c r="Q16" s="70" t="e">
        <f>#REF!-L16</f>
        <v>#REF!</v>
      </c>
      <c r="R16" s="60"/>
      <c r="S16" s="223"/>
      <c r="T16" s="223"/>
      <c r="U16" s="223"/>
      <c r="V16" s="223"/>
      <c r="W16" s="223"/>
    </row>
    <row r="17" spans="1:23" ht="12.75" customHeight="1">
      <c r="A17" s="48">
        <v>14</v>
      </c>
      <c r="B17" s="130" t="s">
        <v>25</v>
      </c>
      <c r="C17" s="190">
        <v>7.25</v>
      </c>
      <c r="D17" s="190"/>
      <c r="E17" s="190"/>
      <c r="F17" s="190"/>
      <c r="G17" s="190"/>
      <c r="H17" s="58">
        <v>8</v>
      </c>
      <c r="I17" s="59">
        <v>0</v>
      </c>
      <c r="J17" s="59">
        <v>0</v>
      </c>
      <c r="K17" s="59">
        <v>0</v>
      </c>
      <c r="L17" s="60">
        <v>0</v>
      </c>
      <c r="M17" s="59" t="e">
        <f>#REF!-H17</f>
        <v>#REF!</v>
      </c>
      <c r="N17" s="59" t="e">
        <f>#REF!-I17</f>
        <v>#REF!</v>
      </c>
      <c r="O17" s="59" t="e">
        <f>#REF!-J17</f>
        <v>#REF!</v>
      </c>
      <c r="P17" s="59" t="e">
        <f>#REF!-K17</f>
        <v>#REF!</v>
      </c>
      <c r="Q17" s="70" t="e">
        <f>#REF!-L17</f>
        <v>#REF!</v>
      </c>
      <c r="R17" s="60"/>
      <c r="S17" s="223"/>
      <c r="T17" s="223"/>
      <c r="U17" s="223"/>
      <c r="V17" s="223"/>
      <c r="W17" s="223"/>
    </row>
    <row r="18" spans="1:23" ht="12.75" customHeight="1">
      <c r="A18" s="48">
        <v>15</v>
      </c>
      <c r="B18" s="130" t="s">
        <v>26</v>
      </c>
      <c r="C18" s="190">
        <v>9.89</v>
      </c>
      <c r="D18" s="190">
        <v>9.89</v>
      </c>
      <c r="E18" s="190"/>
      <c r="F18" s="190">
        <v>9.89</v>
      </c>
      <c r="G18" s="190">
        <v>9.89</v>
      </c>
      <c r="H18" s="58">
        <v>10.67</v>
      </c>
      <c r="I18" s="59">
        <v>10.67</v>
      </c>
      <c r="J18" s="59">
        <v>0</v>
      </c>
      <c r="K18" s="59">
        <v>10.67</v>
      </c>
      <c r="L18" s="60">
        <v>10.67</v>
      </c>
      <c r="M18" s="59" t="e">
        <f>#REF!-H18</f>
        <v>#REF!</v>
      </c>
      <c r="N18" s="59" t="e">
        <f>#REF!-I18</f>
        <v>#REF!</v>
      </c>
      <c r="O18" s="59" t="e">
        <f>#REF!-J18</f>
        <v>#REF!</v>
      </c>
      <c r="P18" s="59" t="e">
        <f>#REF!-K18</f>
        <v>#REF!</v>
      </c>
      <c r="Q18" s="70" t="e">
        <f>#REF!-L18</f>
        <v>#REF!</v>
      </c>
      <c r="R18" s="60"/>
      <c r="S18" s="223"/>
      <c r="T18" s="223"/>
      <c r="U18" s="223"/>
      <c r="V18" s="223"/>
      <c r="W18" s="223"/>
    </row>
    <row r="19" spans="1:23" ht="12.75" customHeight="1">
      <c r="A19" s="48">
        <v>16</v>
      </c>
      <c r="B19" s="130" t="s">
        <v>27</v>
      </c>
      <c r="C19" s="190">
        <v>11</v>
      </c>
      <c r="D19" s="190">
        <v>10.4</v>
      </c>
      <c r="E19" s="190">
        <v>14</v>
      </c>
      <c r="F19" s="190">
        <v>10.9</v>
      </c>
      <c r="G19" s="190">
        <v>15.6</v>
      </c>
      <c r="H19" s="58">
        <v>13.44</v>
      </c>
      <c r="I19" s="59">
        <v>13.44</v>
      </c>
      <c r="J19" s="59">
        <v>17.79</v>
      </c>
      <c r="K19" s="59">
        <v>13.44</v>
      </c>
      <c r="L19" s="60">
        <v>13.44</v>
      </c>
      <c r="M19" s="59" t="e">
        <f>#REF!-H19</f>
        <v>#REF!</v>
      </c>
      <c r="N19" s="59" t="e">
        <f>#REF!-I19</f>
        <v>#REF!</v>
      </c>
      <c r="O19" s="59" t="e">
        <f>#REF!-J19</f>
        <v>#REF!</v>
      </c>
      <c r="P19" s="59" t="e">
        <f>#REF!-K19</f>
        <v>#REF!</v>
      </c>
      <c r="Q19" s="70" t="e">
        <f>#REF!-L19</f>
        <v>#REF!</v>
      </c>
      <c r="R19" s="60"/>
      <c r="S19" s="223"/>
      <c r="T19" s="223"/>
      <c r="U19" s="223"/>
      <c r="V19" s="223"/>
      <c r="W19" s="223"/>
    </row>
    <row r="20" spans="1:23" ht="12.75" customHeight="1">
      <c r="A20" s="48">
        <v>17</v>
      </c>
      <c r="B20" s="130" t="s">
        <v>28</v>
      </c>
      <c r="C20" s="190">
        <v>9.51</v>
      </c>
      <c r="D20" s="190"/>
      <c r="E20" s="190"/>
      <c r="F20" s="190"/>
      <c r="G20" s="190"/>
      <c r="H20" s="58">
        <v>10.69</v>
      </c>
      <c r="I20" s="59">
        <v>0</v>
      </c>
      <c r="J20" s="59">
        <v>0</v>
      </c>
      <c r="K20" s="59">
        <v>0</v>
      </c>
      <c r="L20" s="60">
        <v>0</v>
      </c>
      <c r="M20" s="59" t="e">
        <f>#REF!-H20</f>
        <v>#REF!</v>
      </c>
      <c r="N20" s="59" t="e">
        <f>#REF!-I20</f>
        <v>#REF!</v>
      </c>
      <c r="O20" s="59" t="e">
        <f>#REF!-J20</f>
        <v>#REF!</v>
      </c>
      <c r="P20" s="59" t="e">
        <f>#REF!-K20</f>
        <v>#REF!</v>
      </c>
      <c r="Q20" s="70" t="e">
        <f>#REF!-L20</f>
        <v>#REF!</v>
      </c>
      <c r="R20" s="60"/>
      <c r="S20" s="223"/>
      <c r="T20" s="223"/>
      <c r="U20" s="223"/>
      <c r="V20" s="223"/>
      <c r="W20" s="223"/>
    </row>
    <row r="21" spans="1:23" ht="12.75" customHeight="1">
      <c r="A21" s="48">
        <v>18</v>
      </c>
      <c r="B21" s="130" t="s">
        <v>30</v>
      </c>
      <c r="C21" s="190">
        <v>6.41</v>
      </c>
      <c r="D21" s="190"/>
      <c r="E21" s="190"/>
      <c r="F21" s="190"/>
      <c r="G21" s="190"/>
      <c r="H21" s="58">
        <v>8.14</v>
      </c>
      <c r="I21" s="59">
        <v>0</v>
      </c>
      <c r="J21" s="59">
        <v>0</v>
      </c>
      <c r="K21" s="59">
        <v>0</v>
      </c>
      <c r="L21" s="60">
        <v>0</v>
      </c>
      <c r="M21" s="59" t="e">
        <f>#REF!-H21</f>
        <v>#REF!</v>
      </c>
      <c r="N21" s="59" t="e">
        <f>#REF!-I21</f>
        <v>#REF!</v>
      </c>
      <c r="O21" s="59" t="e">
        <f>#REF!-J21</f>
        <v>#REF!</v>
      </c>
      <c r="P21" s="59" t="e">
        <f>#REF!-K21</f>
        <v>#REF!</v>
      </c>
      <c r="Q21" s="70" t="e">
        <f>#REF!-L21</f>
        <v>#REF!</v>
      </c>
      <c r="R21" s="60"/>
      <c r="S21" s="223"/>
      <c r="T21" s="223"/>
      <c r="U21" s="223"/>
      <c r="V21" s="223"/>
      <c r="W21" s="223"/>
    </row>
    <row r="22" spans="1:23" ht="12.75" customHeight="1">
      <c r="A22" s="48">
        <v>19</v>
      </c>
      <c r="B22" s="130" t="s">
        <v>32</v>
      </c>
      <c r="C22" s="190">
        <v>7.45</v>
      </c>
      <c r="D22" s="190">
        <v>8.9600000000000009</v>
      </c>
      <c r="E22" s="190"/>
      <c r="F22" s="190">
        <v>9.74</v>
      </c>
      <c r="G22" s="190"/>
      <c r="H22" s="58">
        <v>9.1999999999999993</v>
      </c>
      <c r="I22" s="59">
        <v>10.84</v>
      </c>
      <c r="J22" s="59">
        <v>0</v>
      </c>
      <c r="K22" s="59">
        <v>10.81</v>
      </c>
      <c r="L22" s="60">
        <v>0</v>
      </c>
      <c r="M22" s="59" t="e">
        <f>#REF!-H22</f>
        <v>#REF!</v>
      </c>
      <c r="N22" s="59" t="e">
        <f>#REF!-I22</f>
        <v>#REF!</v>
      </c>
      <c r="O22" s="59" t="e">
        <f>#REF!-J22</f>
        <v>#REF!</v>
      </c>
      <c r="P22" s="59" t="e">
        <f>#REF!-K22</f>
        <v>#REF!</v>
      </c>
      <c r="Q22" s="70" t="e">
        <f>#REF!-L22</f>
        <v>#REF!</v>
      </c>
      <c r="R22" s="60"/>
      <c r="S22" s="223"/>
      <c r="T22" s="223"/>
      <c r="U22" s="223"/>
      <c r="V22" s="223"/>
      <c r="W22" s="223"/>
    </row>
    <row r="23" spans="1:23" ht="12.75" customHeight="1">
      <c r="A23" s="48">
        <v>20</v>
      </c>
      <c r="B23" s="130" t="s">
        <v>33</v>
      </c>
      <c r="C23" s="190">
        <v>7.92</v>
      </c>
      <c r="D23" s="190"/>
      <c r="E23" s="190"/>
      <c r="F23" s="190"/>
      <c r="G23" s="190"/>
      <c r="H23" s="58">
        <v>8.35</v>
      </c>
      <c r="I23" s="59">
        <v>0</v>
      </c>
      <c r="J23" s="59">
        <v>0</v>
      </c>
      <c r="K23" s="59">
        <v>0</v>
      </c>
      <c r="L23" s="60">
        <v>0</v>
      </c>
      <c r="M23" s="59" t="e">
        <f>#REF!-H23</f>
        <v>#REF!</v>
      </c>
      <c r="N23" s="59" t="e">
        <f>#REF!-I23</f>
        <v>#REF!</v>
      </c>
      <c r="O23" s="59" t="e">
        <f>#REF!-J23</f>
        <v>#REF!</v>
      </c>
      <c r="P23" s="59" t="e">
        <f>#REF!-K23</f>
        <v>#REF!</v>
      </c>
      <c r="Q23" s="70" t="e">
        <f>#REF!-L23</f>
        <v>#REF!</v>
      </c>
      <c r="R23" s="60"/>
      <c r="S23" s="223"/>
      <c r="T23" s="223"/>
      <c r="U23" s="223"/>
      <c r="V23" s="223"/>
      <c r="W23" s="223"/>
    </row>
    <row r="24" spans="1:23" ht="12.75" customHeight="1">
      <c r="A24" s="48">
        <v>21</v>
      </c>
      <c r="B24" s="130" t="s">
        <v>34</v>
      </c>
      <c r="C24" s="190">
        <v>6.6</v>
      </c>
      <c r="D24" s="190"/>
      <c r="E24" s="190"/>
      <c r="F24" s="190"/>
      <c r="G24" s="190"/>
      <c r="H24" s="58">
        <v>7.95</v>
      </c>
      <c r="I24" s="59">
        <v>0</v>
      </c>
      <c r="J24" s="59">
        <v>0</v>
      </c>
      <c r="K24" s="59">
        <v>0</v>
      </c>
      <c r="L24" s="60">
        <v>0</v>
      </c>
      <c r="M24" s="59" t="e">
        <f>#REF!-H24</f>
        <v>#REF!</v>
      </c>
      <c r="N24" s="59" t="e">
        <f>#REF!-I24</f>
        <v>#REF!</v>
      </c>
      <c r="O24" s="59" t="e">
        <f>#REF!-J24</f>
        <v>#REF!</v>
      </c>
      <c r="P24" s="59" t="e">
        <f>#REF!-K24</f>
        <v>#REF!</v>
      </c>
      <c r="Q24" s="70" t="e">
        <f>#REF!-L24</f>
        <v>#REF!</v>
      </c>
      <c r="R24" s="60"/>
      <c r="S24" s="223"/>
      <c r="T24" s="223"/>
      <c r="U24" s="223"/>
      <c r="V24" s="223"/>
      <c r="W24" s="223"/>
    </row>
    <row r="25" spans="1:23" ht="12.75" customHeight="1">
      <c r="A25" s="48">
        <v>22</v>
      </c>
      <c r="B25" s="130" t="s">
        <v>35</v>
      </c>
      <c r="C25" s="190">
        <v>8.9</v>
      </c>
      <c r="D25" s="190"/>
      <c r="E25" s="190"/>
      <c r="F25" s="190">
        <v>9.3000000000000007</v>
      </c>
      <c r="G25" s="190"/>
      <c r="H25" s="58">
        <v>9.7899999999999991</v>
      </c>
      <c r="I25" s="59">
        <v>0</v>
      </c>
      <c r="J25" s="59">
        <v>0</v>
      </c>
      <c r="K25" s="59">
        <v>10.199999999999999</v>
      </c>
      <c r="L25" s="60">
        <v>0</v>
      </c>
      <c r="M25" s="59" t="e">
        <f>#REF!-H25</f>
        <v>#REF!</v>
      </c>
      <c r="N25" s="59" t="e">
        <f>#REF!-I25</f>
        <v>#REF!</v>
      </c>
      <c r="O25" s="59" t="e">
        <f>#REF!-J25</f>
        <v>#REF!</v>
      </c>
      <c r="P25" s="59" t="e">
        <f>#REF!-K25</f>
        <v>#REF!</v>
      </c>
      <c r="Q25" s="70" t="e">
        <f>#REF!-L25</f>
        <v>#REF!</v>
      </c>
      <c r="R25" s="60"/>
      <c r="S25" s="223"/>
      <c r="T25" s="223"/>
      <c r="U25" s="223"/>
      <c r="V25" s="223"/>
      <c r="W25" s="223"/>
    </row>
    <row r="26" spans="1:23" ht="12.75" customHeight="1">
      <c r="A26" s="48">
        <v>23</v>
      </c>
      <c r="B26" s="130" t="s">
        <v>36</v>
      </c>
      <c r="C26" s="190">
        <v>14.3</v>
      </c>
      <c r="D26" s="190">
        <v>13.3</v>
      </c>
      <c r="E26" s="190">
        <v>13.3</v>
      </c>
      <c r="F26" s="190">
        <v>13.3</v>
      </c>
      <c r="G26" s="190">
        <v>13.3</v>
      </c>
      <c r="H26" s="58">
        <v>14.49</v>
      </c>
      <c r="I26" s="59">
        <v>13.49</v>
      </c>
      <c r="J26" s="59">
        <v>13.49</v>
      </c>
      <c r="K26" s="59">
        <v>13.49</v>
      </c>
      <c r="L26" s="60">
        <v>13.49</v>
      </c>
      <c r="M26" s="59" t="e">
        <f>#REF!-H26</f>
        <v>#REF!</v>
      </c>
      <c r="N26" s="59" t="e">
        <f>#REF!-I26</f>
        <v>#REF!</v>
      </c>
      <c r="O26" s="59" t="e">
        <f>#REF!-J26</f>
        <v>#REF!</v>
      </c>
      <c r="P26" s="59" t="e">
        <f>#REF!-K26</f>
        <v>#REF!</v>
      </c>
      <c r="Q26" s="70" t="e">
        <f>#REF!-L26</f>
        <v>#REF!</v>
      </c>
      <c r="R26" s="60"/>
      <c r="S26" s="223"/>
      <c r="T26" s="223"/>
      <c r="U26" s="223"/>
      <c r="V26" s="223"/>
      <c r="W26" s="223"/>
    </row>
    <row r="27" spans="1:23" ht="12.75" customHeight="1">
      <c r="A27" s="48">
        <v>24</v>
      </c>
      <c r="B27" s="130" t="s">
        <v>37</v>
      </c>
      <c r="C27" s="190">
        <v>7.78</v>
      </c>
      <c r="D27" s="190"/>
      <c r="E27" s="190"/>
      <c r="F27" s="190"/>
      <c r="G27" s="190"/>
      <c r="H27" s="58">
        <v>8.36</v>
      </c>
      <c r="I27" s="59">
        <v>0</v>
      </c>
      <c r="J27" s="59">
        <v>0</v>
      </c>
      <c r="K27" s="59">
        <v>0</v>
      </c>
      <c r="L27" s="60">
        <v>0</v>
      </c>
      <c r="M27" s="59" t="e">
        <f>#REF!-H27</f>
        <v>#REF!</v>
      </c>
      <c r="N27" s="59" t="e">
        <f>#REF!-I27</f>
        <v>#REF!</v>
      </c>
      <c r="O27" s="59" t="e">
        <f>#REF!-J27</f>
        <v>#REF!</v>
      </c>
      <c r="P27" s="59" t="e">
        <f>#REF!-K27</f>
        <v>#REF!</v>
      </c>
      <c r="Q27" s="70" t="e">
        <f>#REF!-L27</f>
        <v>#REF!</v>
      </c>
      <c r="R27" s="60"/>
      <c r="S27" s="223"/>
      <c r="T27" s="223"/>
      <c r="U27" s="223"/>
      <c r="V27" s="223"/>
      <c r="W27" s="223"/>
    </row>
    <row r="28" spans="1:23" ht="12.75" customHeight="1">
      <c r="A28" s="48">
        <v>25</v>
      </c>
      <c r="B28" s="130" t="s">
        <v>38</v>
      </c>
      <c r="C28" s="190">
        <v>7.96</v>
      </c>
      <c r="D28" s="190"/>
      <c r="E28" s="190"/>
      <c r="F28" s="190"/>
      <c r="G28" s="190"/>
      <c r="H28" s="58">
        <v>9.06</v>
      </c>
      <c r="I28" s="59">
        <v>0</v>
      </c>
      <c r="J28" s="59">
        <v>0</v>
      </c>
      <c r="K28" s="59">
        <v>0</v>
      </c>
      <c r="L28" s="60">
        <v>0</v>
      </c>
      <c r="M28" s="59" t="e">
        <f>#REF!-H28</f>
        <v>#REF!</v>
      </c>
      <c r="N28" s="59" t="e">
        <f>#REF!-I28</f>
        <v>#REF!</v>
      </c>
      <c r="O28" s="59" t="e">
        <f>#REF!-J28</f>
        <v>#REF!</v>
      </c>
      <c r="P28" s="59" t="e">
        <f>#REF!-K28</f>
        <v>#REF!</v>
      </c>
      <c r="Q28" s="70" t="e">
        <f>#REF!-L28</f>
        <v>#REF!</v>
      </c>
      <c r="R28" s="60"/>
      <c r="S28" s="223"/>
      <c r="T28" s="223"/>
      <c r="U28" s="223"/>
      <c r="V28" s="223"/>
      <c r="W28" s="223"/>
    </row>
    <row r="29" spans="1:23" ht="12.75" customHeight="1">
      <c r="A29" s="48">
        <v>26</v>
      </c>
      <c r="B29" s="130" t="s">
        <v>39</v>
      </c>
      <c r="C29" s="190">
        <v>8</v>
      </c>
      <c r="D29" s="190"/>
      <c r="E29" s="190"/>
      <c r="F29" s="190"/>
      <c r="G29" s="190"/>
      <c r="H29" s="58">
        <v>0.09</v>
      </c>
      <c r="I29" s="59">
        <v>0</v>
      </c>
      <c r="J29" s="59">
        <v>0</v>
      </c>
      <c r="K29" s="59">
        <v>0</v>
      </c>
      <c r="L29" s="60">
        <v>0</v>
      </c>
      <c r="M29" s="59" t="e">
        <f>#REF!-H29</f>
        <v>#REF!</v>
      </c>
      <c r="N29" s="59" t="e">
        <f>#REF!-I29</f>
        <v>#REF!</v>
      </c>
      <c r="O29" s="59" t="e">
        <f>#REF!-J29</f>
        <v>#REF!</v>
      </c>
      <c r="P29" s="59" t="e">
        <f>#REF!-K29</f>
        <v>#REF!</v>
      </c>
      <c r="Q29" s="70" t="e">
        <f>#REF!-L29</f>
        <v>#REF!</v>
      </c>
      <c r="R29" s="60"/>
      <c r="S29" s="223"/>
      <c r="T29" s="223"/>
      <c r="U29" s="223"/>
      <c r="V29" s="223"/>
      <c r="W29" s="223"/>
    </row>
    <row r="30" spans="1:23" ht="12.75" customHeight="1">
      <c r="A30" s="48">
        <v>27</v>
      </c>
      <c r="B30" s="130" t="s">
        <v>40</v>
      </c>
      <c r="C30" s="190">
        <v>6.71</v>
      </c>
      <c r="D30" s="190">
        <v>6.71</v>
      </c>
      <c r="E30" s="190"/>
      <c r="F30" s="190"/>
      <c r="G30" s="190"/>
      <c r="H30" s="58">
        <v>6.7</v>
      </c>
      <c r="I30" s="59">
        <v>6.7</v>
      </c>
      <c r="J30" s="59">
        <v>0</v>
      </c>
      <c r="K30" s="59">
        <v>0</v>
      </c>
      <c r="L30" s="60">
        <v>0</v>
      </c>
      <c r="M30" s="59" t="e">
        <f>#REF!-H30</f>
        <v>#REF!</v>
      </c>
      <c r="N30" s="59" t="e">
        <f>#REF!-I30</f>
        <v>#REF!</v>
      </c>
      <c r="O30" s="59" t="e">
        <f>#REF!-J30</f>
        <v>#REF!</v>
      </c>
      <c r="P30" s="59" t="e">
        <f>#REF!-K30</f>
        <v>#REF!</v>
      </c>
      <c r="Q30" s="70" t="e">
        <f>#REF!-L30</f>
        <v>#REF!</v>
      </c>
      <c r="R30" s="60"/>
      <c r="S30" s="223"/>
      <c r="T30" s="223"/>
      <c r="U30" s="223"/>
      <c r="V30" s="223"/>
      <c r="W30" s="223"/>
    </row>
    <row r="31" spans="1:23" ht="12.75" customHeight="1">
      <c r="A31" s="48">
        <v>28</v>
      </c>
      <c r="B31" s="130" t="s">
        <v>41</v>
      </c>
      <c r="C31" s="190">
        <v>10.3</v>
      </c>
      <c r="D31" s="190">
        <v>10.55</v>
      </c>
      <c r="E31" s="190">
        <v>15.51</v>
      </c>
      <c r="F31" s="190">
        <v>9.98</v>
      </c>
      <c r="G31" s="190">
        <v>14.55</v>
      </c>
      <c r="H31" s="58">
        <v>10.3</v>
      </c>
      <c r="I31" s="59">
        <v>10.56</v>
      </c>
      <c r="J31" s="59">
        <v>15.53</v>
      </c>
      <c r="K31" s="59">
        <v>10</v>
      </c>
      <c r="L31" s="60">
        <v>14.6</v>
      </c>
      <c r="M31" s="59" t="e">
        <f>#REF!-H31</f>
        <v>#REF!</v>
      </c>
      <c r="N31" s="59" t="e">
        <f>#REF!-I31</f>
        <v>#REF!</v>
      </c>
      <c r="O31" s="59" t="e">
        <f>#REF!-J31</f>
        <v>#REF!</v>
      </c>
      <c r="P31" s="59" t="e">
        <f>#REF!-K31</f>
        <v>#REF!</v>
      </c>
      <c r="Q31" s="70" t="e">
        <f>#REF!-L31</f>
        <v>#REF!</v>
      </c>
      <c r="R31" s="60"/>
      <c r="S31" s="223"/>
      <c r="T31" s="223"/>
      <c r="U31" s="223"/>
      <c r="V31" s="223"/>
      <c r="W31" s="223"/>
    </row>
    <row r="32" spans="1:23" ht="12.75" customHeight="1">
      <c r="A32" s="48">
        <v>29</v>
      </c>
      <c r="B32" s="130" t="s">
        <v>42</v>
      </c>
      <c r="C32" s="190">
        <v>9.5</v>
      </c>
      <c r="D32" s="190">
        <v>10.25</v>
      </c>
      <c r="E32" s="190"/>
      <c r="F32" s="190">
        <v>10.75</v>
      </c>
      <c r="G32" s="190"/>
      <c r="H32" s="98"/>
      <c r="I32" s="98"/>
      <c r="J32" s="99"/>
      <c r="K32" s="97">
        <v>0</v>
      </c>
      <c r="L32" s="60">
        <v>0</v>
      </c>
      <c r="M32" s="59" t="e">
        <f>#REF!-H32</f>
        <v>#REF!</v>
      </c>
      <c r="N32" s="59" t="e">
        <f>#REF!-I32</f>
        <v>#REF!</v>
      </c>
      <c r="O32" s="59" t="e">
        <f>#REF!-J32</f>
        <v>#REF!</v>
      </c>
      <c r="P32" s="59" t="e">
        <f>#REF!-K32</f>
        <v>#REF!</v>
      </c>
      <c r="Q32" s="70" t="e">
        <f>#REF!-L32</f>
        <v>#REF!</v>
      </c>
      <c r="R32" s="60"/>
      <c r="S32" s="223"/>
      <c r="T32" s="223"/>
      <c r="U32" s="223"/>
      <c r="V32" s="223"/>
      <c r="W32" s="223"/>
    </row>
    <row r="33" spans="1:23" ht="12.75" customHeight="1">
      <c r="A33" s="48">
        <v>30</v>
      </c>
      <c r="B33" s="130" t="s">
        <v>43</v>
      </c>
      <c r="C33" s="190">
        <v>11.25</v>
      </c>
      <c r="D33" s="190">
        <v>13</v>
      </c>
      <c r="E33" s="190"/>
      <c r="F33" s="190">
        <v>13</v>
      </c>
      <c r="G33" s="190">
        <v>14</v>
      </c>
      <c r="H33" s="58">
        <v>11.25</v>
      </c>
      <c r="I33" s="59">
        <v>13</v>
      </c>
      <c r="J33" s="59">
        <v>0</v>
      </c>
      <c r="K33" s="59">
        <v>13</v>
      </c>
      <c r="L33" s="60">
        <v>14</v>
      </c>
      <c r="M33" s="59" t="e">
        <f>#REF!-H33</f>
        <v>#REF!</v>
      </c>
      <c r="N33" s="59" t="e">
        <f>#REF!-I33</f>
        <v>#REF!</v>
      </c>
      <c r="O33" s="59" t="e">
        <f>#REF!-J33</f>
        <v>#REF!</v>
      </c>
      <c r="P33" s="59" t="e">
        <f>#REF!-K33</f>
        <v>#REF!</v>
      </c>
      <c r="Q33" s="70" t="e">
        <f>#REF!-L33</f>
        <v>#REF!</v>
      </c>
      <c r="R33" s="60"/>
      <c r="S33" s="223"/>
      <c r="T33" s="223"/>
      <c r="U33" s="223"/>
      <c r="V33" s="223"/>
      <c r="W33" s="223"/>
    </row>
    <row r="34" spans="1:23" ht="12.75" customHeight="1">
      <c r="A34" s="48">
        <v>31</v>
      </c>
      <c r="B34" s="130" t="s">
        <v>44</v>
      </c>
      <c r="C34" s="190">
        <v>9.4499999999999993</v>
      </c>
      <c r="D34" s="190">
        <v>9.9499999999999993</v>
      </c>
      <c r="E34" s="190">
        <v>21</v>
      </c>
      <c r="F34" s="190">
        <v>12.3</v>
      </c>
      <c r="G34" s="190">
        <v>11.3</v>
      </c>
      <c r="H34" s="98"/>
      <c r="I34" s="98"/>
      <c r="J34" s="99"/>
      <c r="K34" s="97">
        <v>12</v>
      </c>
      <c r="L34" s="60">
        <v>0.12</v>
      </c>
      <c r="M34" s="59" t="e">
        <f>#REF!-H34</f>
        <v>#REF!</v>
      </c>
      <c r="N34" s="59" t="e">
        <f>#REF!-I34</f>
        <v>#REF!</v>
      </c>
      <c r="O34" s="59" t="e">
        <f>#REF!-J34</f>
        <v>#REF!</v>
      </c>
      <c r="P34" s="59" t="e">
        <f>#REF!-K34</f>
        <v>#REF!</v>
      </c>
      <c r="Q34" s="70" t="e">
        <f>#REF!-L34</f>
        <v>#REF!</v>
      </c>
      <c r="R34" s="60"/>
      <c r="S34" s="223"/>
      <c r="T34" s="223"/>
      <c r="U34" s="223"/>
      <c r="V34" s="223"/>
      <c r="W34" s="223"/>
    </row>
    <row r="35" spans="1:23" ht="12.75" customHeight="1">
      <c r="A35" s="48">
        <v>32</v>
      </c>
      <c r="B35" s="130" t="s">
        <v>45</v>
      </c>
      <c r="C35" s="190">
        <v>10.6</v>
      </c>
      <c r="D35" s="190">
        <v>12.2</v>
      </c>
      <c r="E35" s="190">
        <v>14.2</v>
      </c>
      <c r="F35" s="190">
        <v>11.9</v>
      </c>
      <c r="G35" s="190">
        <v>12</v>
      </c>
      <c r="H35" s="58">
        <v>10.6</v>
      </c>
      <c r="I35" s="59">
        <v>12.2</v>
      </c>
      <c r="J35" s="59">
        <v>14.2</v>
      </c>
      <c r="K35" s="59">
        <v>11.9</v>
      </c>
      <c r="L35" s="60">
        <v>12</v>
      </c>
      <c r="M35" s="59" t="e">
        <f>#REF!-H35</f>
        <v>#REF!</v>
      </c>
      <c r="N35" s="59" t="e">
        <f>#REF!-I35</f>
        <v>#REF!</v>
      </c>
      <c r="O35" s="59" t="e">
        <f>#REF!-J35</f>
        <v>#REF!</v>
      </c>
      <c r="P35" s="59" t="e">
        <f>#REF!-K35</f>
        <v>#REF!</v>
      </c>
      <c r="Q35" s="70" t="e">
        <f>#REF!-L35</f>
        <v>#REF!</v>
      </c>
      <c r="R35" s="60"/>
      <c r="S35" s="223"/>
      <c r="T35" s="223"/>
      <c r="U35" s="223"/>
      <c r="V35" s="223"/>
      <c r="W35" s="223"/>
    </row>
    <row r="36" spans="1:23" ht="12.75" customHeight="1">
      <c r="A36" s="48">
        <v>33</v>
      </c>
      <c r="B36" s="130" t="s">
        <v>46</v>
      </c>
      <c r="C36" s="190">
        <v>8.48</v>
      </c>
      <c r="D36" s="190">
        <v>10.01</v>
      </c>
      <c r="E36" s="190">
        <v>13.63</v>
      </c>
      <c r="F36" s="190">
        <v>10.27</v>
      </c>
      <c r="G36" s="190">
        <v>10.06</v>
      </c>
      <c r="H36" s="58">
        <v>8.7899999999999991</v>
      </c>
      <c r="I36" s="59">
        <v>10.29</v>
      </c>
      <c r="J36" s="59">
        <v>13.4</v>
      </c>
      <c r="K36" s="59">
        <v>10.28</v>
      </c>
      <c r="L36" s="60">
        <v>10.15</v>
      </c>
      <c r="M36" s="59" t="e">
        <f>#REF!-H36</f>
        <v>#REF!</v>
      </c>
      <c r="N36" s="59" t="e">
        <f>#REF!-I36</f>
        <v>#REF!</v>
      </c>
      <c r="O36" s="59" t="e">
        <f>#REF!-J36</f>
        <v>#REF!</v>
      </c>
      <c r="P36" s="59" t="e">
        <f>#REF!-K36</f>
        <v>#REF!</v>
      </c>
      <c r="Q36" s="70" t="e">
        <f>#REF!-L36</f>
        <v>#REF!</v>
      </c>
      <c r="R36" s="60"/>
      <c r="S36" s="223"/>
      <c r="T36" s="223"/>
      <c r="U36" s="223"/>
      <c r="V36" s="223"/>
      <c r="W36" s="223"/>
    </row>
    <row r="37" spans="1:23" ht="12.75" customHeight="1">
      <c r="A37" s="48">
        <v>34</v>
      </c>
      <c r="B37" s="130" t="s">
        <v>47</v>
      </c>
      <c r="C37" s="190">
        <v>10</v>
      </c>
      <c r="D37" s="190">
        <v>10.25</v>
      </c>
      <c r="E37" s="190">
        <v>14.5</v>
      </c>
      <c r="F37" s="190">
        <v>10.5</v>
      </c>
      <c r="G37" s="190">
        <v>11</v>
      </c>
      <c r="H37" s="58">
        <v>10</v>
      </c>
      <c r="I37" s="59">
        <v>10.25</v>
      </c>
      <c r="J37" s="59">
        <v>14.5</v>
      </c>
      <c r="K37" s="59">
        <v>10.5</v>
      </c>
      <c r="L37" s="60">
        <v>11</v>
      </c>
      <c r="M37" s="59" t="e">
        <f>#REF!-H37</f>
        <v>#REF!</v>
      </c>
      <c r="N37" s="59" t="e">
        <f>#REF!-I37</f>
        <v>#REF!</v>
      </c>
      <c r="O37" s="59" t="e">
        <f>#REF!-J37</f>
        <v>#REF!</v>
      </c>
      <c r="P37" s="59" t="e">
        <f>#REF!-K37</f>
        <v>#REF!</v>
      </c>
      <c r="Q37" s="70" t="e">
        <f>#REF!-L37</f>
        <v>#REF!</v>
      </c>
      <c r="R37" s="60"/>
      <c r="S37" s="223"/>
      <c r="T37" s="223"/>
      <c r="U37" s="223"/>
      <c r="V37" s="223"/>
      <c r="W37" s="223"/>
    </row>
    <row r="38" spans="1:23" ht="12.75" customHeight="1">
      <c r="A38" s="48">
        <v>35</v>
      </c>
      <c r="B38" s="130" t="s">
        <v>48</v>
      </c>
      <c r="C38" s="190">
        <v>7.28</v>
      </c>
      <c r="D38" s="190">
        <v>7.19</v>
      </c>
      <c r="E38" s="190">
        <v>6.65</v>
      </c>
      <c r="F38" s="190">
        <v>6.62</v>
      </c>
      <c r="G38" s="190">
        <v>7.94</v>
      </c>
      <c r="H38" s="58">
        <v>7.05</v>
      </c>
      <c r="I38" s="59">
        <v>7.17</v>
      </c>
      <c r="J38" s="59">
        <v>6.63</v>
      </c>
      <c r="K38" s="59">
        <v>6.59</v>
      </c>
      <c r="L38" s="60">
        <v>7.68</v>
      </c>
      <c r="M38" s="59" t="e">
        <f>#REF!-H38</f>
        <v>#REF!</v>
      </c>
      <c r="N38" s="59" t="e">
        <f>#REF!-I38</f>
        <v>#REF!</v>
      </c>
      <c r="O38" s="59" t="e">
        <f>#REF!-J38</f>
        <v>#REF!</v>
      </c>
      <c r="P38" s="59" t="e">
        <f>#REF!-K38</f>
        <v>#REF!</v>
      </c>
      <c r="Q38" s="70" t="e">
        <f>#REF!-L38</f>
        <v>#REF!</v>
      </c>
      <c r="R38" s="60"/>
      <c r="S38" s="223"/>
      <c r="T38" s="223"/>
      <c r="U38" s="223"/>
      <c r="V38" s="223"/>
      <c r="W38" s="223"/>
    </row>
    <row r="39" spans="1:23" ht="12.75" customHeight="1">
      <c r="A39" s="48">
        <v>36</v>
      </c>
      <c r="B39" s="130" t="s">
        <v>49</v>
      </c>
      <c r="C39" s="190">
        <v>9.4</v>
      </c>
      <c r="D39" s="190">
        <v>12.11</v>
      </c>
      <c r="E39" s="190">
        <v>12.93</v>
      </c>
      <c r="F39" s="190">
        <v>11.36</v>
      </c>
      <c r="G39" s="190">
        <v>12.16</v>
      </c>
      <c r="H39" s="58">
        <v>9.7100000000000009</v>
      </c>
      <c r="I39" s="59">
        <v>12.34</v>
      </c>
      <c r="J39" s="59">
        <v>13.05</v>
      </c>
      <c r="K39" s="59">
        <v>11.28</v>
      </c>
      <c r="L39" s="60">
        <v>11.7</v>
      </c>
      <c r="M39" s="59" t="e">
        <f>#REF!-H39</f>
        <v>#REF!</v>
      </c>
      <c r="N39" s="59" t="e">
        <f>#REF!-I39</f>
        <v>#REF!</v>
      </c>
      <c r="O39" s="59" t="e">
        <f>#REF!-J39</f>
        <v>#REF!</v>
      </c>
      <c r="P39" s="59" t="e">
        <f>#REF!-K39</f>
        <v>#REF!</v>
      </c>
      <c r="Q39" s="70" t="e">
        <f>#REF!-L39</f>
        <v>#REF!</v>
      </c>
      <c r="R39" s="60"/>
      <c r="S39" s="223"/>
      <c r="T39" s="223"/>
      <c r="U39" s="223"/>
      <c r="V39" s="223"/>
      <c r="W39" s="223"/>
    </row>
    <row r="40" spans="1:23" ht="12.75" customHeight="1">
      <c r="A40" s="48">
        <v>37</v>
      </c>
      <c r="B40" s="130" t="s">
        <v>50</v>
      </c>
      <c r="C40" s="190">
        <v>6.96</v>
      </c>
      <c r="D40" s="190">
        <v>7.8</v>
      </c>
      <c r="E40" s="190">
        <v>11.19</v>
      </c>
      <c r="F40" s="190">
        <v>7.02</v>
      </c>
      <c r="G40" s="190">
        <v>8.24</v>
      </c>
      <c r="H40" s="58">
        <v>7.31</v>
      </c>
      <c r="I40" s="59">
        <v>8.27</v>
      </c>
      <c r="J40" s="59">
        <v>12.08</v>
      </c>
      <c r="K40" s="59">
        <v>7.38</v>
      </c>
      <c r="L40" s="60">
        <v>8.76</v>
      </c>
      <c r="M40" s="59" t="e">
        <f>#REF!-H40</f>
        <v>#REF!</v>
      </c>
      <c r="N40" s="59" t="e">
        <f>#REF!-I40</f>
        <v>#REF!</v>
      </c>
      <c r="O40" s="59" t="e">
        <f>#REF!-J40</f>
        <v>#REF!</v>
      </c>
      <c r="P40" s="59" t="e">
        <f>#REF!-K40</f>
        <v>#REF!</v>
      </c>
      <c r="Q40" s="70" t="e">
        <f>#REF!-L40</f>
        <v>#REF!</v>
      </c>
      <c r="R40" s="60"/>
      <c r="S40" s="223"/>
      <c r="T40" s="223"/>
      <c r="U40" s="223"/>
      <c r="V40" s="223"/>
      <c r="W40" s="223"/>
    </row>
    <row r="41" spans="1:23" ht="12.75" customHeight="1">
      <c r="A41" s="48">
        <v>38</v>
      </c>
      <c r="B41" s="130" t="s">
        <v>51</v>
      </c>
      <c r="C41" s="190">
        <v>8.9</v>
      </c>
      <c r="D41" s="190">
        <v>8.82</v>
      </c>
      <c r="E41" s="190">
        <v>8.5399999999999991</v>
      </c>
      <c r="F41" s="190">
        <v>8.89</v>
      </c>
      <c r="G41" s="190">
        <v>8.98</v>
      </c>
      <c r="H41" s="58">
        <v>8.2200000000000006</v>
      </c>
      <c r="I41" s="59">
        <v>8.18</v>
      </c>
      <c r="J41" s="59">
        <v>7.71</v>
      </c>
      <c r="K41" s="59">
        <v>8.1199999999999992</v>
      </c>
      <c r="L41" s="60">
        <v>8.77</v>
      </c>
      <c r="M41" s="59" t="e">
        <f>#REF!-H41</f>
        <v>#REF!</v>
      </c>
      <c r="N41" s="59" t="e">
        <f>#REF!-I41</f>
        <v>#REF!</v>
      </c>
      <c r="O41" s="59" t="e">
        <f>#REF!-J41</f>
        <v>#REF!</v>
      </c>
      <c r="P41" s="59" t="e">
        <f>#REF!-K41</f>
        <v>#REF!</v>
      </c>
      <c r="Q41" s="70" t="e">
        <f>#REF!-L41</f>
        <v>#REF!</v>
      </c>
      <c r="R41" s="60"/>
      <c r="S41" s="223"/>
      <c r="T41" s="223"/>
      <c r="U41" s="223"/>
      <c r="V41" s="223"/>
      <c r="W41" s="223"/>
    </row>
    <row r="42" spans="1:23" ht="12.75" customHeight="1">
      <c r="A42" s="48">
        <v>39</v>
      </c>
      <c r="B42" s="130" t="s">
        <v>52</v>
      </c>
      <c r="C42" s="190">
        <v>9.5500000000000007</v>
      </c>
      <c r="D42" s="190">
        <v>10.1</v>
      </c>
      <c r="E42" s="190">
        <v>13.17</v>
      </c>
      <c r="F42" s="190">
        <v>10.32</v>
      </c>
      <c r="G42" s="190">
        <v>12.44</v>
      </c>
      <c r="H42" s="58">
        <v>9.69</v>
      </c>
      <c r="I42" s="59">
        <v>10.09</v>
      </c>
      <c r="J42" s="59">
        <v>13.13</v>
      </c>
      <c r="K42" s="59">
        <v>10.4</v>
      </c>
      <c r="L42" s="60">
        <v>12.3</v>
      </c>
      <c r="M42" s="59" t="e">
        <f>#REF!-H42</f>
        <v>#REF!</v>
      </c>
      <c r="N42" s="59" t="e">
        <f>#REF!-I42</f>
        <v>#REF!</v>
      </c>
      <c r="O42" s="59" t="e">
        <f>#REF!-J42</f>
        <v>#REF!</v>
      </c>
      <c r="P42" s="59" t="e">
        <f>#REF!-K42</f>
        <v>#REF!</v>
      </c>
      <c r="Q42" s="70" t="e">
        <f>#REF!-L42</f>
        <v>#REF!</v>
      </c>
      <c r="R42" s="60"/>
      <c r="S42" s="223"/>
      <c r="T42" s="223"/>
      <c r="U42" s="223"/>
      <c r="V42" s="223"/>
      <c r="W42" s="223"/>
    </row>
    <row r="43" spans="1:23" ht="12.75" customHeight="1">
      <c r="A43" s="48">
        <v>40</v>
      </c>
      <c r="B43" s="130" t="s">
        <v>53</v>
      </c>
      <c r="C43" s="190">
        <v>10</v>
      </c>
      <c r="D43" s="190">
        <v>10.5</v>
      </c>
      <c r="E43" s="190">
        <v>12.5</v>
      </c>
      <c r="F43" s="190">
        <v>11</v>
      </c>
      <c r="G43" s="190">
        <v>11</v>
      </c>
      <c r="H43" s="58">
        <v>10.25</v>
      </c>
      <c r="I43" s="59">
        <v>10.75</v>
      </c>
      <c r="J43" s="59">
        <v>12.75</v>
      </c>
      <c r="K43" s="59">
        <v>11.25</v>
      </c>
      <c r="L43" s="60">
        <v>11.25</v>
      </c>
      <c r="M43" s="59" t="e">
        <f>#REF!-H43</f>
        <v>#REF!</v>
      </c>
      <c r="N43" s="59" t="e">
        <f>#REF!-I43</f>
        <v>#REF!</v>
      </c>
      <c r="O43" s="59" t="e">
        <f>#REF!-J43</f>
        <v>#REF!</v>
      </c>
      <c r="P43" s="59" t="e">
        <f>#REF!-K43</f>
        <v>#REF!</v>
      </c>
      <c r="Q43" s="70" t="e">
        <f>#REF!-L43</f>
        <v>#REF!</v>
      </c>
      <c r="R43" s="60"/>
      <c r="S43" s="223"/>
      <c r="T43" s="223"/>
      <c r="U43" s="223"/>
      <c r="V43" s="223"/>
      <c r="W43" s="223"/>
    </row>
    <row r="44" spans="1:23" ht="12.75" customHeight="1">
      <c r="A44" s="48">
        <v>41</v>
      </c>
      <c r="B44" s="130" t="s">
        <v>54</v>
      </c>
      <c r="C44" s="190">
        <v>8.11</v>
      </c>
      <c r="D44" s="190">
        <v>7.6</v>
      </c>
      <c r="E44" s="190">
        <v>7.71</v>
      </c>
      <c r="F44" s="190">
        <v>6.79</v>
      </c>
      <c r="G44" s="190">
        <v>7.44</v>
      </c>
      <c r="H44" s="58">
        <v>9.23</v>
      </c>
      <c r="I44" s="59">
        <v>8.9700000000000006</v>
      </c>
      <c r="J44" s="59">
        <v>9.01</v>
      </c>
      <c r="K44" s="59">
        <v>8.66</v>
      </c>
      <c r="L44" s="60">
        <v>8.92</v>
      </c>
      <c r="M44" s="59" t="e">
        <f>#REF!-H44</f>
        <v>#REF!</v>
      </c>
      <c r="N44" s="59" t="e">
        <f>#REF!-I44</f>
        <v>#REF!</v>
      </c>
      <c r="O44" s="59" t="e">
        <f>#REF!-J44</f>
        <v>#REF!</v>
      </c>
      <c r="P44" s="59" t="e">
        <f>#REF!-K44</f>
        <v>#REF!</v>
      </c>
      <c r="Q44" s="70" t="e">
        <f>#REF!-L44</f>
        <v>#REF!</v>
      </c>
      <c r="R44" s="60"/>
      <c r="S44" s="223"/>
      <c r="T44" s="223"/>
      <c r="U44" s="223"/>
      <c r="V44" s="223"/>
      <c r="W44" s="223"/>
    </row>
    <row r="45" spans="1:23" ht="12.75" customHeight="1">
      <c r="A45" s="48">
        <v>42</v>
      </c>
      <c r="B45" s="130" t="s">
        <v>55</v>
      </c>
      <c r="C45" s="190">
        <v>10.9</v>
      </c>
      <c r="D45" s="190">
        <v>12.65</v>
      </c>
      <c r="E45" s="190">
        <v>15</v>
      </c>
      <c r="F45" s="190">
        <v>12.12</v>
      </c>
      <c r="G45" s="190">
        <v>12.28</v>
      </c>
      <c r="H45" s="58">
        <v>10.9</v>
      </c>
      <c r="I45" s="59">
        <v>12.65</v>
      </c>
      <c r="J45" s="59">
        <v>15</v>
      </c>
      <c r="K45" s="59">
        <v>12.12</v>
      </c>
      <c r="L45" s="60">
        <v>12.28</v>
      </c>
      <c r="M45" s="59" t="e">
        <f>#REF!-H45</f>
        <v>#REF!</v>
      </c>
      <c r="N45" s="59" t="e">
        <f>#REF!-I45</f>
        <v>#REF!</v>
      </c>
      <c r="O45" s="59" t="e">
        <f>#REF!-J45</f>
        <v>#REF!</v>
      </c>
      <c r="P45" s="59" t="e">
        <f>#REF!-K45</f>
        <v>#REF!</v>
      </c>
      <c r="Q45" s="70" t="e">
        <f>#REF!-L45</f>
        <v>#REF!</v>
      </c>
      <c r="R45" s="60"/>
      <c r="S45" s="223"/>
      <c r="T45" s="223"/>
      <c r="U45" s="223"/>
      <c r="V45" s="223"/>
      <c r="W45" s="223"/>
    </row>
    <row r="46" spans="1:23" ht="12.75" customHeight="1">
      <c r="A46" s="48">
        <v>43</v>
      </c>
      <c r="B46" s="130" t="s">
        <v>56</v>
      </c>
      <c r="C46" s="190">
        <v>10.06</v>
      </c>
      <c r="D46" s="190">
        <v>10.06</v>
      </c>
      <c r="E46" s="190">
        <v>10.06</v>
      </c>
      <c r="F46" s="190">
        <v>10.06</v>
      </c>
      <c r="G46" s="190">
        <v>10.06</v>
      </c>
      <c r="H46" s="58">
        <v>10.53</v>
      </c>
      <c r="I46" s="59">
        <v>10.53</v>
      </c>
      <c r="J46" s="59">
        <v>10.53</v>
      </c>
      <c r="K46" s="59">
        <v>0</v>
      </c>
      <c r="L46" s="60">
        <v>10.53</v>
      </c>
      <c r="M46" s="59" t="e">
        <f>#REF!-H46</f>
        <v>#REF!</v>
      </c>
      <c r="N46" s="59" t="e">
        <f>#REF!-I46</f>
        <v>#REF!</v>
      </c>
      <c r="O46" s="59" t="e">
        <f>#REF!-J46</f>
        <v>#REF!</v>
      </c>
      <c r="P46" s="59" t="e">
        <f>#REF!-K46</f>
        <v>#REF!</v>
      </c>
      <c r="Q46" s="70" t="e">
        <f>#REF!-L46</f>
        <v>#REF!</v>
      </c>
      <c r="R46" s="60"/>
      <c r="S46" s="223"/>
      <c r="T46" s="223"/>
      <c r="U46" s="223"/>
      <c r="V46" s="223"/>
      <c r="W46" s="223"/>
    </row>
    <row r="47" spans="1:23" ht="12.75" customHeight="1">
      <c r="A47" s="48">
        <v>44</v>
      </c>
      <c r="B47" s="130" t="s">
        <v>57</v>
      </c>
      <c r="C47" s="190">
        <v>11.39</v>
      </c>
      <c r="D47" s="190">
        <v>11.94</v>
      </c>
      <c r="E47" s="190">
        <v>14.69</v>
      </c>
      <c r="F47" s="190">
        <v>11.89</v>
      </c>
      <c r="G47" s="190">
        <v>12.54</v>
      </c>
      <c r="H47" s="58">
        <v>9.76</v>
      </c>
      <c r="I47" s="59">
        <v>10.31</v>
      </c>
      <c r="J47" s="59">
        <v>13.06</v>
      </c>
      <c r="K47" s="59">
        <v>10.26</v>
      </c>
      <c r="L47" s="60">
        <v>10.91</v>
      </c>
      <c r="M47" s="59" t="e">
        <f>#REF!-H47</f>
        <v>#REF!</v>
      </c>
      <c r="N47" s="59" t="e">
        <f>#REF!-I47</f>
        <v>#REF!</v>
      </c>
      <c r="O47" s="59" t="e">
        <f>#REF!-J47</f>
        <v>#REF!</v>
      </c>
      <c r="P47" s="59" t="e">
        <f>#REF!-K47</f>
        <v>#REF!</v>
      </c>
      <c r="Q47" s="70" t="e">
        <f>#REF!-L47</f>
        <v>#REF!</v>
      </c>
      <c r="R47" s="60"/>
      <c r="S47" s="223"/>
      <c r="T47" s="223"/>
      <c r="U47" s="223"/>
      <c r="V47" s="223"/>
      <c r="W47" s="223"/>
    </row>
    <row r="48" spans="1:23" ht="12.75" customHeight="1">
      <c r="A48" s="48">
        <v>45</v>
      </c>
      <c r="B48" s="130" t="s">
        <v>58</v>
      </c>
      <c r="C48" s="190">
        <v>9.3000000000000007</v>
      </c>
      <c r="D48" s="190">
        <v>9.8000000000000007</v>
      </c>
      <c r="E48" s="190">
        <v>10.8</v>
      </c>
      <c r="F48" s="190">
        <v>9.8000000000000007</v>
      </c>
      <c r="G48" s="190">
        <v>10.55</v>
      </c>
      <c r="H48" s="58">
        <v>8.77</v>
      </c>
      <c r="I48" s="59">
        <v>8.77</v>
      </c>
      <c r="J48" s="59">
        <v>8.77</v>
      </c>
      <c r="K48" s="59">
        <v>10.47</v>
      </c>
      <c r="L48" s="60">
        <v>10.01</v>
      </c>
      <c r="M48" s="59" t="e">
        <f>#REF!-H48</f>
        <v>#REF!</v>
      </c>
      <c r="N48" s="59" t="e">
        <f>#REF!-I48</f>
        <v>#REF!</v>
      </c>
      <c r="O48" s="59" t="e">
        <f>#REF!-J48</f>
        <v>#REF!</v>
      </c>
      <c r="P48" s="59" t="e">
        <f>#REF!-K48</f>
        <v>#REF!</v>
      </c>
      <c r="Q48" s="70" t="e">
        <f>#REF!-L48</f>
        <v>#REF!</v>
      </c>
      <c r="R48" s="60"/>
      <c r="S48" s="223"/>
      <c r="T48" s="223"/>
      <c r="U48" s="223"/>
      <c r="V48" s="223"/>
      <c r="W48" s="223"/>
    </row>
    <row r="49" spans="1:23" ht="12.75" customHeight="1">
      <c r="A49" s="48">
        <v>46</v>
      </c>
      <c r="B49" s="130" t="s">
        <v>59</v>
      </c>
      <c r="C49" s="190">
        <v>8.89</v>
      </c>
      <c r="D49" s="190">
        <v>8.4700000000000006</v>
      </c>
      <c r="E49" s="190">
        <v>8.4700000000000006</v>
      </c>
      <c r="F49" s="190">
        <v>8.89</v>
      </c>
      <c r="G49" s="190">
        <v>8.0500000000000007</v>
      </c>
      <c r="H49" s="58">
        <v>11.51</v>
      </c>
      <c r="I49" s="59">
        <v>11.07</v>
      </c>
      <c r="J49" s="59">
        <v>11.07</v>
      </c>
      <c r="K49" s="59">
        <v>11.51</v>
      </c>
      <c r="L49" s="60">
        <v>10.63</v>
      </c>
      <c r="M49" s="59" t="e">
        <f>#REF!-H49</f>
        <v>#REF!</v>
      </c>
      <c r="N49" s="59" t="e">
        <f>#REF!-I49</f>
        <v>#REF!</v>
      </c>
      <c r="O49" s="59" t="e">
        <f>#REF!-J49</f>
        <v>#REF!</v>
      </c>
      <c r="P49" s="59" t="e">
        <f>#REF!-K49</f>
        <v>#REF!</v>
      </c>
      <c r="Q49" s="70" t="e">
        <f>#REF!-L49</f>
        <v>#REF!</v>
      </c>
      <c r="R49" s="60"/>
      <c r="S49" s="223"/>
      <c r="T49" s="223"/>
      <c r="U49" s="223"/>
      <c r="V49" s="223"/>
      <c r="W49" s="223"/>
    </row>
    <row r="50" spans="1:23" ht="12.75" customHeight="1">
      <c r="A50" s="48">
        <v>47</v>
      </c>
      <c r="B50" s="130" t="s">
        <v>60</v>
      </c>
      <c r="C50" s="190">
        <v>8.11</v>
      </c>
      <c r="D50" s="190">
        <v>7.39</v>
      </c>
      <c r="E50" s="190">
        <v>14.9</v>
      </c>
      <c r="F50" s="190">
        <v>10.06</v>
      </c>
      <c r="G50" s="190">
        <v>12.05</v>
      </c>
      <c r="H50" s="58">
        <v>8.69</v>
      </c>
      <c r="I50" s="59">
        <v>9.17</v>
      </c>
      <c r="J50" s="59">
        <v>13.87</v>
      </c>
      <c r="K50" s="59">
        <v>9.86</v>
      </c>
      <c r="L50" s="60">
        <v>11.71</v>
      </c>
      <c r="M50" s="59" t="e">
        <f>#REF!-H50</f>
        <v>#REF!</v>
      </c>
      <c r="N50" s="59" t="e">
        <f>#REF!-I50</f>
        <v>#REF!</v>
      </c>
      <c r="O50" s="59" t="e">
        <f>#REF!-J50</f>
        <v>#REF!</v>
      </c>
      <c r="P50" s="59" t="e">
        <f>#REF!-K50</f>
        <v>#REF!</v>
      </c>
      <c r="Q50" s="70" t="e">
        <f>#REF!-L50</f>
        <v>#REF!</v>
      </c>
      <c r="R50" s="60"/>
      <c r="S50" s="223"/>
      <c r="T50" s="223"/>
      <c r="U50" s="223"/>
      <c r="V50" s="223"/>
      <c r="W50" s="223"/>
    </row>
    <row r="51" spans="1:23" ht="12.75" customHeight="1">
      <c r="A51" s="48">
        <v>48</v>
      </c>
      <c r="B51" s="130" t="s">
        <v>61</v>
      </c>
      <c r="C51" s="190">
        <v>8.5299999999999994</v>
      </c>
      <c r="D51" s="190">
        <v>8.5500000000000007</v>
      </c>
      <c r="E51" s="190">
        <v>8.4499999999999993</v>
      </c>
      <c r="F51" s="190">
        <v>8.39</v>
      </c>
      <c r="G51" s="190">
        <v>10.51</v>
      </c>
      <c r="H51" s="58">
        <v>3.7</v>
      </c>
      <c r="I51" s="59">
        <v>4.0999999999999996</v>
      </c>
      <c r="J51" s="59">
        <v>3.54</v>
      </c>
      <c r="K51" s="59">
        <v>3.32</v>
      </c>
      <c r="L51" s="60">
        <v>11.18</v>
      </c>
      <c r="M51" s="59" t="e">
        <f>#REF!-H51</f>
        <v>#REF!</v>
      </c>
      <c r="N51" s="59" t="e">
        <f>#REF!-I51</f>
        <v>#REF!</v>
      </c>
      <c r="O51" s="59" t="e">
        <f>#REF!-J51</f>
        <v>#REF!</v>
      </c>
      <c r="P51" s="59" t="e">
        <f>#REF!-K51</f>
        <v>#REF!</v>
      </c>
      <c r="Q51" s="70" t="e">
        <f>#REF!-L51</f>
        <v>#REF!</v>
      </c>
      <c r="R51" s="60"/>
      <c r="S51" s="223"/>
      <c r="T51" s="223"/>
      <c r="U51" s="223"/>
      <c r="V51" s="223"/>
      <c r="W51" s="223"/>
    </row>
    <row r="52" spans="1:23" ht="12.75" customHeight="1">
      <c r="A52" s="48">
        <v>49</v>
      </c>
      <c r="B52" s="130" t="s">
        <v>62</v>
      </c>
      <c r="C52" s="190">
        <v>9.84</v>
      </c>
      <c r="D52" s="190">
        <v>10.14</v>
      </c>
      <c r="E52" s="190">
        <v>10.14</v>
      </c>
      <c r="F52" s="190">
        <v>9.84</v>
      </c>
      <c r="G52" s="190">
        <v>10.14</v>
      </c>
      <c r="H52" s="58">
        <v>10.49</v>
      </c>
      <c r="I52" s="59">
        <v>10.79</v>
      </c>
      <c r="J52" s="59">
        <v>10.79</v>
      </c>
      <c r="K52" s="59">
        <v>10.49</v>
      </c>
      <c r="L52" s="60">
        <v>10.79</v>
      </c>
      <c r="M52" s="59" t="e">
        <f>#REF!-H52</f>
        <v>#REF!</v>
      </c>
      <c r="N52" s="59" t="e">
        <f>#REF!-I52</f>
        <v>#REF!</v>
      </c>
      <c r="O52" s="59" t="e">
        <f>#REF!-J52</f>
        <v>#REF!</v>
      </c>
      <c r="P52" s="59" t="e">
        <f>#REF!-K52</f>
        <v>#REF!</v>
      </c>
      <c r="Q52" s="70" t="e">
        <f>#REF!-L52</f>
        <v>#REF!</v>
      </c>
      <c r="R52" s="60"/>
      <c r="S52" s="223"/>
      <c r="T52" s="223"/>
      <c r="U52" s="223"/>
      <c r="V52" s="223"/>
      <c r="W52" s="223"/>
    </row>
    <row r="53" spans="1:23" ht="12.75" customHeight="1">
      <c r="A53" s="48">
        <v>50</v>
      </c>
      <c r="B53" s="130" t="s">
        <v>64</v>
      </c>
      <c r="C53" s="190">
        <v>8.9600000000000009</v>
      </c>
      <c r="D53" s="190">
        <v>10.34</v>
      </c>
      <c r="E53" s="190">
        <v>10.18</v>
      </c>
      <c r="F53" s="190">
        <v>9.5</v>
      </c>
      <c r="G53" s="190">
        <v>11.97</v>
      </c>
      <c r="H53" s="58">
        <v>9.35</v>
      </c>
      <c r="I53" s="59">
        <v>10.57</v>
      </c>
      <c r="J53" s="59">
        <v>10.34</v>
      </c>
      <c r="K53" s="59">
        <v>10.050000000000001</v>
      </c>
      <c r="L53" s="60">
        <v>12.3</v>
      </c>
      <c r="M53" s="59" t="e">
        <f>#REF!-H53</f>
        <v>#REF!</v>
      </c>
      <c r="N53" s="59" t="e">
        <f>#REF!-I53</f>
        <v>#REF!</v>
      </c>
      <c r="O53" s="59" t="e">
        <f>#REF!-J53</f>
        <v>#REF!</v>
      </c>
      <c r="P53" s="59" t="e">
        <f>#REF!-K53</f>
        <v>#REF!</v>
      </c>
      <c r="Q53" s="70" t="e">
        <f>#REF!-L53</f>
        <v>#REF!</v>
      </c>
      <c r="R53" s="60"/>
      <c r="S53" s="223"/>
      <c r="T53" s="223"/>
      <c r="U53" s="223"/>
      <c r="V53" s="223"/>
      <c r="W53" s="223"/>
    </row>
    <row r="54" spans="1:23" ht="12.75" customHeight="1">
      <c r="A54" s="48">
        <v>51</v>
      </c>
      <c r="B54" s="130" t="s">
        <v>65</v>
      </c>
      <c r="C54" s="190">
        <v>11.15</v>
      </c>
      <c r="D54" s="190">
        <v>11.8</v>
      </c>
      <c r="E54" s="190">
        <v>10.98</v>
      </c>
      <c r="F54" s="190">
        <v>10.99</v>
      </c>
      <c r="G54" s="190">
        <v>14.5</v>
      </c>
      <c r="H54" s="58">
        <v>10.19</v>
      </c>
      <c r="I54" s="59">
        <v>10.98</v>
      </c>
      <c r="J54" s="59">
        <v>10.1</v>
      </c>
      <c r="K54" s="59">
        <v>10.050000000000001</v>
      </c>
      <c r="L54" s="60">
        <v>13.27</v>
      </c>
      <c r="M54" s="59" t="e">
        <f>#REF!-H54</f>
        <v>#REF!</v>
      </c>
      <c r="N54" s="59" t="e">
        <f>#REF!-I54</f>
        <v>#REF!</v>
      </c>
      <c r="O54" s="59" t="e">
        <f>#REF!-J54</f>
        <v>#REF!</v>
      </c>
      <c r="P54" s="59" t="e">
        <f>#REF!-K54</f>
        <v>#REF!</v>
      </c>
      <c r="Q54" s="70" t="e">
        <f>#REF!-L54</f>
        <v>#REF!</v>
      </c>
      <c r="R54" s="60"/>
      <c r="S54" s="223"/>
      <c r="T54" s="223"/>
      <c r="U54" s="223"/>
      <c r="V54" s="223"/>
      <c r="W54" s="223"/>
    </row>
    <row r="55" spans="1:23" ht="12.75" customHeight="1">
      <c r="A55" s="48">
        <v>52</v>
      </c>
      <c r="B55" s="130" t="s">
        <v>66</v>
      </c>
      <c r="C55" s="190">
        <v>5.4</v>
      </c>
      <c r="D55" s="190">
        <v>5.4</v>
      </c>
      <c r="E55" s="190">
        <v>5.4</v>
      </c>
      <c r="F55" s="190">
        <v>8.83</v>
      </c>
      <c r="G55" s="190">
        <v>8.83</v>
      </c>
      <c r="H55" s="58">
        <v>4.96</v>
      </c>
      <c r="I55" s="59">
        <v>4.96</v>
      </c>
      <c r="J55" s="59">
        <v>4.96</v>
      </c>
      <c r="K55" s="59">
        <v>9.7799999999999994</v>
      </c>
      <c r="L55" s="60">
        <v>9.7799999999999994</v>
      </c>
      <c r="M55" s="59" t="e">
        <f>#REF!-H55</f>
        <v>#REF!</v>
      </c>
      <c r="N55" s="59" t="e">
        <f>#REF!-I55</f>
        <v>#REF!</v>
      </c>
      <c r="O55" s="59" t="e">
        <f>#REF!-J55</f>
        <v>#REF!</v>
      </c>
      <c r="P55" s="59" t="e">
        <f>#REF!-K55</f>
        <v>#REF!</v>
      </c>
      <c r="Q55" s="70" t="e">
        <f>#REF!-L55</f>
        <v>#REF!</v>
      </c>
      <c r="R55" s="60"/>
      <c r="S55" s="223"/>
      <c r="T55" s="223"/>
      <c r="U55" s="223"/>
      <c r="V55" s="223"/>
      <c r="W55" s="223"/>
    </row>
    <row r="56" spans="1:23" s="102" customFormat="1" ht="12.75" customHeight="1">
      <c r="A56" s="48">
        <v>53</v>
      </c>
      <c r="B56" s="130" t="s">
        <v>67</v>
      </c>
      <c r="C56" s="190">
        <v>11.85</v>
      </c>
      <c r="D56" s="190">
        <v>11.88</v>
      </c>
      <c r="E56" s="190">
        <v>14.28</v>
      </c>
      <c r="F56" s="190">
        <v>11.65</v>
      </c>
      <c r="G56" s="190">
        <v>11.72</v>
      </c>
      <c r="H56" s="58">
        <v>10.6</v>
      </c>
      <c r="I56" s="59">
        <v>10.38</v>
      </c>
      <c r="J56" s="59">
        <v>13.01</v>
      </c>
      <c r="K56" s="59">
        <v>9.4499999999999993</v>
      </c>
      <c r="L56" s="60">
        <v>10.050000000000001</v>
      </c>
      <c r="M56" s="59" t="e">
        <f>#REF!-H56</f>
        <v>#REF!</v>
      </c>
      <c r="N56" s="59" t="e">
        <f>#REF!-I56</f>
        <v>#REF!</v>
      </c>
      <c r="O56" s="59" t="e">
        <f>#REF!-J56</f>
        <v>#REF!</v>
      </c>
      <c r="P56" s="59" t="e">
        <f>#REF!-K56</f>
        <v>#REF!</v>
      </c>
      <c r="Q56" s="70" t="e">
        <f>#REF!-L56</f>
        <v>#REF!</v>
      </c>
      <c r="R56" s="60"/>
      <c r="S56" s="223"/>
      <c r="T56" s="223"/>
      <c r="U56" s="223"/>
      <c r="V56" s="223"/>
      <c r="W56" s="223"/>
    </row>
    <row r="57" spans="1:23" ht="12.75" customHeight="1">
      <c r="A57" s="48">
        <v>54</v>
      </c>
      <c r="B57" s="130" t="s">
        <v>68</v>
      </c>
      <c r="C57" s="190">
        <v>9.25</v>
      </c>
      <c r="D57" s="190">
        <v>9.25</v>
      </c>
      <c r="E57" s="190">
        <v>9.25</v>
      </c>
      <c r="F57" s="190">
        <v>9.25</v>
      </c>
      <c r="G57" s="190">
        <v>9.25</v>
      </c>
      <c r="H57" s="58">
        <v>7.35</v>
      </c>
      <c r="I57" s="59">
        <v>7.35</v>
      </c>
      <c r="J57" s="59">
        <v>7.35</v>
      </c>
      <c r="K57" s="59">
        <v>7.35</v>
      </c>
      <c r="L57" s="60">
        <v>7.35</v>
      </c>
      <c r="M57" s="59" t="e">
        <f>#REF!-H57</f>
        <v>#REF!</v>
      </c>
      <c r="N57" s="59" t="e">
        <f>#REF!-I57</f>
        <v>#REF!</v>
      </c>
      <c r="O57" s="59" t="e">
        <f>#REF!-J57</f>
        <v>#REF!</v>
      </c>
      <c r="P57" s="59" t="e">
        <f>#REF!-K57</f>
        <v>#REF!</v>
      </c>
      <c r="Q57" s="70" t="e">
        <f>#REF!-L57</f>
        <v>#REF!</v>
      </c>
      <c r="R57" s="60"/>
      <c r="S57" s="223"/>
      <c r="T57" s="223"/>
      <c r="U57" s="223"/>
      <c r="V57" s="223"/>
      <c r="W57" s="223"/>
    </row>
    <row r="58" spans="1:23" ht="12.75" customHeight="1">
      <c r="A58" s="48">
        <v>55</v>
      </c>
      <c r="B58" s="130" t="s">
        <v>69</v>
      </c>
      <c r="C58" s="190">
        <v>7.05</v>
      </c>
      <c r="D58" s="190">
        <v>7.05</v>
      </c>
      <c r="E58" s="190">
        <v>7.05</v>
      </c>
      <c r="F58" s="190">
        <v>7.05</v>
      </c>
      <c r="G58" s="190">
        <v>7.21</v>
      </c>
      <c r="H58" s="58">
        <v>8.7100000000000009</v>
      </c>
      <c r="I58" s="59">
        <v>8.7100000000000009</v>
      </c>
      <c r="J58" s="59">
        <v>8.7100000000000009</v>
      </c>
      <c r="K58" s="59">
        <v>8.7100000000000009</v>
      </c>
      <c r="L58" s="60">
        <v>8.7100000000000009</v>
      </c>
      <c r="M58" s="59" t="e">
        <f>#REF!-H58</f>
        <v>#REF!</v>
      </c>
      <c r="N58" s="59" t="e">
        <f>#REF!-I58</f>
        <v>#REF!</v>
      </c>
      <c r="O58" s="59" t="e">
        <f>#REF!-J58</f>
        <v>#REF!</v>
      </c>
      <c r="P58" s="59" t="e">
        <f>#REF!-K58</f>
        <v>#REF!</v>
      </c>
      <c r="Q58" s="70" t="e">
        <f>#REF!-L58</f>
        <v>#REF!</v>
      </c>
      <c r="R58" s="60"/>
      <c r="S58" s="223"/>
      <c r="T58" s="223"/>
      <c r="U58" s="223"/>
      <c r="V58" s="223"/>
      <c r="W58" s="223"/>
    </row>
    <row r="59" spans="1:23" ht="12.75" customHeight="1">
      <c r="A59" s="48">
        <v>56</v>
      </c>
      <c r="B59" s="130" t="s">
        <v>70</v>
      </c>
      <c r="C59" s="190">
        <v>10.199999999999999</v>
      </c>
      <c r="D59" s="190">
        <v>10.29</v>
      </c>
      <c r="E59" s="190">
        <v>10.19</v>
      </c>
      <c r="F59" s="190">
        <v>10.25</v>
      </c>
      <c r="G59" s="190">
        <v>10.31</v>
      </c>
      <c r="H59" s="58">
        <v>9.0299999999999994</v>
      </c>
      <c r="I59" s="59">
        <v>9.17</v>
      </c>
      <c r="J59" s="59">
        <v>9.0299999999999994</v>
      </c>
      <c r="K59" s="59">
        <v>9.09</v>
      </c>
      <c r="L59" s="60">
        <v>9.17</v>
      </c>
      <c r="M59" s="59" t="e">
        <f>#REF!-H59</f>
        <v>#REF!</v>
      </c>
      <c r="N59" s="59" t="e">
        <f>#REF!-I59</f>
        <v>#REF!</v>
      </c>
      <c r="O59" s="59" t="e">
        <f>#REF!-J59</f>
        <v>#REF!</v>
      </c>
      <c r="P59" s="59" t="e">
        <f>#REF!-K59</f>
        <v>#REF!</v>
      </c>
      <c r="Q59" s="70" t="e">
        <f>#REF!-L59</f>
        <v>#REF!</v>
      </c>
      <c r="R59" s="60"/>
      <c r="S59" s="223"/>
      <c r="T59" s="223"/>
      <c r="U59" s="223"/>
      <c r="V59" s="223"/>
      <c r="W59" s="223"/>
    </row>
    <row r="60" spans="1:23" ht="12.75" customHeight="1">
      <c r="A60" s="48">
        <v>57</v>
      </c>
      <c r="B60" s="130" t="s">
        <v>71</v>
      </c>
      <c r="C60" s="190">
        <v>9.2100000000000009</v>
      </c>
      <c r="D60" s="190">
        <v>9.77</v>
      </c>
      <c r="E60" s="190">
        <v>11.23</v>
      </c>
      <c r="F60" s="190">
        <v>9.15</v>
      </c>
      <c r="G60" s="190">
        <v>10.98</v>
      </c>
      <c r="H60" s="58">
        <v>8.91</v>
      </c>
      <c r="I60" s="59">
        <v>9.57</v>
      </c>
      <c r="J60" s="59">
        <v>12.11</v>
      </c>
      <c r="K60" s="59">
        <v>8.76</v>
      </c>
      <c r="L60" s="60">
        <v>10.69</v>
      </c>
      <c r="M60" s="59" t="e">
        <f>#REF!-H60</f>
        <v>#REF!</v>
      </c>
      <c r="N60" s="59" t="e">
        <f>#REF!-I60</f>
        <v>#REF!</v>
      </c>
      <c r="O60" s="59" t="e">
        <f>#REF!-J60</f>
        <v>#REF!</v>
      </c>
      <c r="P60" s="59" t="e">
        <f>#REF!-K60</f>
        <v>#REF!</v>
      </c>
      <c r="Q60" s="70" t="e">
        <f>#REF!-L60</f>
        <v>#REF!</v>
      </c>
      <c r="R60" s="60"/>
      <c r="S60" s="223"/>
      <c r="T60" s="223"/>
      <c r="U60" s="223"/>
      <c r="V60" s="223"/>
      <c r="W60" s="223"/>
    </row>
    <row r="61" spans="1:23" ht="12.75" customHeight="1">
      <c r="A61" s="48">
        <v>58</v>
      </c>
      <c r="B61" s="130" t="s">
        <v>73</v>
      </c>
      <c r="C61" s="190">
        <v>13.23</v>
      </c>
      <c r="D61" s="190">
        <v>13.23</v>
      </c>
      <c r="E61" s="190">
        <v>13.23</v>
      </c>
      <c r="F61" s="190">
        <v>13.23</v>
      </c>
      <c r="G61" s="190">
        <v>13.23</v>
      </c>
      <c r="H61" s="58">
        <v>13.58</v>
      </c>
      <c r="I61" s="59">
        <v>13.58</v>
      </c>
      <c r="J61" s="59">
        <v>13.58</v>
      </c>
      <c r="K61" s="59">
        <v>13.58</v>
      </c>
      <c r="L61" s="60">
        <v>13.58</v>
      </c>
      <c r="M61" s="59" t="e">
        <f>#REF!-H61</f>
        <v>#REF!</v>
      </c>
      <c r="N61" s="59" t="e">
        <f>#REF!-I61</f>
        <v>#REF!</v>
      </c>
      <c r="O61" s="59" t="e">
        <f>#REF!-J61</f>
        <v>#REF!</v>
      </c>
      <c r="P61" s="59" t="e">
        <f>#REF!-K61</f>
        <v>#REF!</v>
      </c>
      <c r="Q61" s="70" t="e">
        <f>#REF!-L61</f>
        <v>#REF!</v>
      </c>
      <c r="R61" s="60"/>
      <c r="S61" s="223"/>
      <c r="T61" s="223"/>
      <c r="U61" s="223"/>
      <c r="V61" s="223"/>
      <c r="W61" s="223"/>
    </row>
    <row r="62" spans="1:23" ht="12.75" customHeight="1">
      <c r="A62" s="48">
        <v>59</v>
      </c>
      <c r="B62" s="130" t="s">
        <v>74</v>
      </c>
      <c r="C62" s="190">
        <v>10.220000000000001</v>
      </c>
      <c r="D62" s="190">
        <v>10.52</v>
      </c>
      <c r="E62" s="190">
        <v>10.52</v>
      </c>
      <c r="F62" s="190">
        <v>10.37</v>
      </c>
      <c r="G62" s="190">
        <v>10.42</v>
      </c>
      <c r="H62" s="58">
        <v>10.9</v>
      </c>
      <c r="I62" s="59">
        <v>11.2</v>
      </c>
      <c r="J62" s="59">
        <v>11.2</v>
      </c>
      <c r="K62" s="59">
        <v>11.05</v>
      </c>
      <c r="L62" s="60">
        <v>11.1</v>
      </c>
      <c r="M62" s="59" t="e">
        <f>#REF!-H62</f>
        <v>#REF!</v>
      </c>
      <c r="N62" s="59" t="e">
        <f>#REF!-I62</f>
        <v>#REF!</v>
      </c>
      <c r="O62" s="59" t="e">
        <f>#REF!-J62</f>
        <v>#REF!</v>
      </c>
      <c r="P62" s="59" t="e">
        <f>#REF!-K62</f>
        <v>#REF!</v>
      </c>
      <c r="Q62" s="70" t="e">
        <f>#REF!-L62</f>
        <v>#REF!</v>
      </c>
      <c r="R62" s="60"/>
      <c r="S62" s="223"/>
      <c r="T62" s="223"/>
      <c r="U62" s="223"/>
      <c r="V62" s="223"/>
      <c r="W62" s="223"/>
    </row>
    <row r="63" spans="1:23" ht="12.75" customHeight="1">
      <c r="A63" s="48">
        <v>60</v>
      </c>
      <c r="B63" s="130" t="s">
        <v>75</v>
      </c>
      <c r="C63" s="190">
        <v>6.54</v>
      </c>
      <c r="D63" s="190">
        <v>6.54</v>
      </c>
      <c r="E63" s="190">
        <v>7.59</v>
      </c>
      <c r="F63" s="190">
        <v>6.54</v>
      </c>
      <c r="G63" s="190">
        <v>6.61</v>
      </c>
      <c r="H63" s="58">
        <v>8.4</v>
      </c>
      <c r="I63" s="59">
        <v>8.4</v>
      </c>
      <c r="J63" s="59">
        <v>9.4499999999999993</v>
      </c>
      <c r="K63" s="59">
        <v>8.4</v>
      </c>
      <c r="L63" s="60">
        <v>8.4700000000000006</v>
      </c>
      <c r="M63" s="59" t="e">
        <f>#REF!-H63</f>
        <v>#REF!</v>
      </c>
      <c r="N63" s="59" t="e">
        <f>#REF!-I63</f>
        <v>#REF!</v>
      </c>
      <c r="O63" s="59" t="e">
        <f>#REF!-J63</f>
        <v>#REF!</v>
      </c>
      <c r="P63" s="59" t="e">
        <f>#REF!-K63</f>
        <v>#REF!</v>
      </c>
      <c r="Q63" s="70" t="e">
        <f>#REF!-L63</f>
        <v>#REF!</v>
      </c>
      <c r="R63" s="60"/>
      <c r="S63" s="223"/>
      <c r="T63" s="223"/>
      <c r="U63" s="223"/>
      <c r="V63" s="223"/>
      <c r="W63" s="223"/>
    </row>
    <row r="64" spans="1:23" ht="12.75" customHeight="1">
      <c r="A64" s="48">
        <v>61</v>
      </c>
      <c r="B64" s="130" t="s">
        <v>76</v>
      </c>
      <c r="C64" s="190">
        <v>10.5</v>
      </c>
      <c r="D64" s="190">
        <v>11.5</v>
      </c>
      <c r="E64" s="190">
        <v>16</v>
      </c>
      <c r="F64" s="190"/>
      <c r="G64" s="190">
        <v>10.5</v>
      </c>
      <c r="H64" s="58">
        <v>10.5</v>
      </c>
      <c r="I64" s="59">
        <v>11.5</v>
      </c>
      <c r="J64" s="59">
        <v>16</v>
      </c>
      <c r="K64" s="59">
        <v>0</v>
      </c>
      <c r="L64" s="60">
        <v>10.5</v>
      </c>
      <c r="M64" s="59" t="e">
        <f>#REF!-H64</f>
        <v>#REF!</v>
      </c>
      <c r="N64" s="59" t="e">
        <f>#REF!-I64</f>
        <v>#REF!</v>
      </c>
      <c r="O64" s="59" t="e">
        <f>#REF!-J64</f>
        <v>#REF!</v>
      </c>
      <c r="P64" s="59" t="e">
        <f>#REF!-K64</f>
        <v>#REF!</v>
      </c>
      <c r="Q64" s="70" t="e">
        <f>#REF!-L64</f>
        <v>#REF!</v>
      </c>
      <c r="R64" s="75"/>
      <c r="S64" s="223"/>
      <c r="T64" s="223"/>
      <c r="U64" s="223"/>
      <c r="V64" s="223"/>
      <c r="W64" s="223"/>
    </row>
    <row r="65" spans="1:23" ht="12.75" customHeight="1">
      <c r="A65" s="48">
        <v>62</v>
      </c>
      <c r="B65" s="130" t="s">
        <v>77</v>
      </c>
      <c r="C65" s="190">
        <v>9.5299999999999994</v>
      </c>
      <c r="D65" s="190">
        <v>9.99</v>
      </c>
      <c r="E65" s="190"/>
      <c r="F65" s="190">
        <v>10.029999999999999</v>
      </c>
      <c r="G65" s="190">
        <v>10.029999999999999</v>
      </c>
      <c r="H65" s="58">
        <v>0</v>
      </c>
      <c r="I65" s="59">
        <v>10.09</v>
      </c>
      <c r="J65" s="59">
        <v>0</v>
      </c>
      <c r="K65" s="59">
        <v>10.09</v>
      </c>
      <c r="L65" s="60">
        <v>10.09</v>
      </c>
      <c r="M65" s="59" t="e">
        <f>#REF!-H65</f>
        <v>#REF!</v>
      </c>
      <c r="N65" s="59" t="e">
        <f>#REF!-I65</f>
        <v>#REF!</v>
      </c>
      <c r="O65" s="59" t="e">
        <f>#REF!-J65</f>
        <v>#REF!</v>
      </c>
      <c r="P65" s="59" t="e">
        <f>#REF!-K65</f>
        <v>#REF!</v>
      </c>
      <c r="Q65" s="70" t="e">
        <f>#REF!-L65</f>
        <v>#REF!</v>
      </c>
      <c r="R65" s="60"/>
      <c r="S65" s="223"/>
      <c r="T65" s="223"/>
      <c r="U65" s="223"/>
      <c r="V65" s="223"/>
      <c r="W65" s="223"/>
    </row>
    <row r="66" spans="1:23" ht="12.75" customHeight="1">
      <c r="A66" s="48">
        <v>63</v>
      </c>
      <c r="B66" s="130" t="s">
        <v>78</v>
      </c>
      <c r="C66" s="190">
        <v>11</v>
      </c>
      <c r="D66" s="190">
        <v>13</v>
      </c>
      <c r="E66" s="190">
        <v>15</v>
      </c>
      <c r="F66" s="190">
        <v>12</v>
      </c>
      <c r="G66" s="190">
        <v>13.5</v>
      </c>
      <c r="H66" s="58">
        <v>11</v>
      </c>
      <c r="I66" s="59">
        <v>13</v>
      </c>
      <c r="J66" s="59">
        <v>15</v>
      </c>
      <c r="K66" s="59">
        <v>12</v>
      </c>
      <c r="L66" s="60">
        <v>13.5</v>
      </c>
      <c r="M66" s="59" t="e">
        <f>#REF!-H66</f>
        <v>#REF!</v>
      </c>
      <c r="N66" s="59" t="e">
        <f>#REF!-I66</f>
        <v>#REF!</v>
      </c>
      <c r="O66" s="59" t="e">
        <f>#REF!-J66</f>
        <v>#REF!</v>
      </c>
      <c r="P66" s="59" t="e">
        <f>#REF!-K66</f>
        <v>#REF!</v>
      </c>
      <c r="Q66" s="70" t="e">
        <f>#REF!-L66</f>
        <v>#REF!</v>
      </c>
      <c r="R66" s="60"/>
      <c r="S66" s="223"/>
      <c r="T66" s="223"/>
      <c r="U66" s="223"/>
      <c r="V66" s="223"/>
      <c r="W66" s="223"/>
    </row>
    <row r="67" spans="1:23" ht="12.75" customHeight="1">
      <c r="A67" s="48">
        <v>64</v>
      </c>
      <c r="B67" s="130" t="s">
        <v>79</v>
      </c>
      <c r="C67" s="190">
        <v>9.09</v>
      </c>
      <c r="D67" s="190">
        <v>9.2899999999999991</v>
      </c>
      <c r="E67" s="190"/>
      <c r="F67" s="190">
        <v>9.2899999999999991</v>
      </c>
      <c r="G67" s="190"/>
      <c r="H67" s="58">
        <v>10.75</v>
      </c>
      <c r="I67" s="59">
        <v>11.25</v>
      </c>
      <c r="J67" s="59">
        <v>0</v>
      </c>
      <c r="K67" s="59">
        <v>9.25</v>
      </c>
      <c r="L67" s="60">
        <v>0</v>
      </c>
      <c r="M67" s="59" t="e">
        <f>#REF!-H67</f>
        <v>#REF!</v>
      </c>
      <c r="N67" s="59" t="e">
        <f>#REF!-I67</f>
        <v>#REF!</v>
      </c>
      <c r="O67" s="59" t="e">
        <f>#REF!-J67</f>
        <v>#REF!</v>
      </c>
      <c r="P67" s="59" t="e">
        <f>#REF!-K67</f>
        <v>#REF!</v>
      </c>
      <c r="Q67" s="70" t="e">
        <f>#REF!-L67</f>
        <v>#REF!</v>
      </c>
      <c r="R67" s="60"/>
      <c r="S67" s="223"/>
      <c r="T67" s="223"/>
      <c r="U67" s="223"/>
      <c r="V67" s="223"/>
      <c r="W67" s="223"/>
    </row>
    <row r="68" spans="1:23" ht="12.75" customHeight="1">
      <c r="A68" s="48">
        <v>65</v>
      </c>
      <c r="B68" s="130" t="s">
        <v>80</v>
      </c>
      <c r="C68" s="190">
        <v>10.28</v>
      </c>
      <c r="D68" s="190">
        <v>11.29</v>
      </c>
      <c r="E68" s="190"/>
      <c r="F68" s="190">
        <v>11.29</v>
      </c>
      <c r="G68" s="190">
        <v>11.29</v>
      </c>
      <c r="H68" s="58">
        <v>11.5</v>
      </c>
      <c r="I68" s="59">
        <v>11.5</v>
      </c>
      <c r="J68" s="59">
        <v>0</v>
      </c>
      <c r="K68" s="59">
        <v>10.75</v>
      </c>
      <c r="L68" s="60">
        <v>11.5</v>
      </c>
      <c r="M68" s="59" t="e">
        <f>#REF!-H68</f>
        <v>#REF!</v>
      </c>
      <c r="N68" s="59" t="e">
        <f>#REF!-I68</f>
        <v>#REF!</v>
      </c>
      <c r="O68" s="59" t="e">
        <f>#REF!-J68</f>
        <v>#REF!</v>
      </c>
      <c r="P68" s="59" t="e">
        <f>#REF!-K68</f>
        <v>#REF!</v>
      </c>
      <c r="Q68" s="70" t="e">
        <f>#REF!-L68</f>
        <v>#REF!</v>
      </c>
      <c r="R68" s="60"/>
      <c r="S68" s="223"/>
      <c r="T68" s="223"/>
      <c r="U68" s="223"/>
      <c r="V68" s="223"/>
      <c r="W68" s="223"/>
    </row>
    <row r="69" spans="1:23" ht="12.75" customHeight="1">
      <c r="A69" s="48">
        <v>66</v>
      </c>
      <c r="B69" s="130" t="s">
        <v>81</v>
      </c>
      <c r="C69" s="190">
        <v>11</v>
      </c>
      <c r="D69" s="190">
        <v>11.25</v>
      </c>
      <c r="E69" s="190"/>
      <c r="F69" s="190">
        <v>10.75</v>
      </c>
      <c r="G69" s="190">
        <v>11.5</v>
      </c>
      <c r="H69" s="58">
        <v>9</v>
      </c>
      <c r="I69" s="59">
        <v>15</v>
      </c>
      <c r="J69" s="59">
        <v>0</v>
      </c>
      <c r="K69" s="59">
        <v>11.25</v>
      </c>
      <c r="L69" s="60">
        <v>12.25</v>
      </c>
      <c r="M69" s="59" t="e">
        <f>#REF!-H69</f>
        <v>#REF!</v>
      </c>
      <c r="N69" s="59" t="e">
        <f>#REF!-I69</f>
        <v>#REF!</v>
      </c>
      <c r="O69" s="59" t="e">
        <f>#REF!-J69</f>
        <v>#REF!</v>
      </c>
      <c r="P69" s="59" t="e">
        <f>#REF!-K69</f>
        <v>#REF!</v>
      </c>
      <c r="Q69" s="70" t="e">
        <f>#REF!-L69</f>
        <v>#REF!</v>
      </c>
      <c r="R69" s="60"/>
      <c r="S69" s="223"/>
      <c r="T69" s="223"/>
      <c r="U69" s="223"/>
      <c r="V69" s="223"/>
      <c r="W69" s="223"/>
    </row>
    <row r="70" spans="1:23" ht="12.75" customHeight="1">
      <c r="A70" s="48">
        <v>67</v>
      </c>
      <c r="B70" s="130" t="s">
        <v>82</v>
      </c>
      <c r="C70" s="190">
        <v>8</v>
      </c>
      <c r="D70" s="190">
        <v>13</v>
      </c>
      <c r="E70" s="190"/>
      <c r="F70" s="190">
        <v>10.75</v>
      </c>
      <c r="G70" s="190">
        <v>11.75</v>
      </c>
      <c r="H70" s="58">
        <v>7.9</v>
      </c>
      <c r="I70" s="59">
        <v>12.04</v>
      </c>
      <c r="J70" s="59">
        <v>16.579999999999998</v>
      </c>
      <c r="K70" s="59">
        <v>0</v>
      </c>
      <c r="L70" s="60">
        <v>14.04</v>
      </c>
      <c r="M70" s="59" t="e">
        <f>#REF!-H70</f>
        <v>#REF!</v>
      </c>
      <c r="N70" s="59" t="e">
        <f>#REF!-I70</f>
        <v>#REF!</v>
      </c>
      <c r="O70" s="59" t="e">
        <f>#REF!-J70</f>
        <v>#REF!</v>
      </c>
      <c r="P70" s="59" t="e">
        <f>#REF!-K70</f>
        <v>#REF!</v>
      </c>
      <c r="Q70" s="70" t="e">
        <f>#REF!-L70</f>
        <v>#REF!</v>
      </c>
      <c r="R70" s="60"/>
      <c r="S70" s="223"/>
      <c r="T70" s="223"/>
      <c r="U70" s="223"/>
      <c r="V70" s="223"/>
      <c r="W70" s="223"/>
    </row>
    <row r="71" spans="1:23" ht="12.75" customHeight="1">
      <c r="A71" s="48">
        <v>68</v>
      </c>
      <c r="B71" s="130" t="s">
        <v>131</v>
      </c>
      <c r="C71" s="190">
        <v>7.31</v>
      </c>
      <c r="D71" s="190">
        <v>10.56</v>
      </c>
      <c r="E71" s="190">
        <v>16.079999999999998</v>
      </c>
      <c r="F71" s="190"/>
      <c r="G71" s="190">
        <v>12.26</v>
      </c>
      <c r="H71" s="58">
        <v>11.5</v>
      </c>
      <c r="I71" s="59">
        <v>11.5</v>
      </c>
      <c r="J71" s="59">
        <v>0</v>
      </c>
      <c r="K71" s="59">
        <v>11.5</v>
      </c>
      <c r="L71" s="60">
        <v>12.25</v>
      </c>
      <c r="M71" s="59" t="e">
        <f>#REF!-H71</f>
        <v>#REF!</v>
      </c>
      <c r="N71" s="59" t="e">
        <f>#REF!-I71</f>
        <v>#REF!</v>
      </c>
      <c r="O71" s="59" t="e">
        <f>#REF!-J71</f>
        <v>#REF!</v>
      </c>
      <c r="P71" s="59" t="e">
        <f>#REF!-K71</f>
        <v>#REF!</v>
      </c>
      <c r="Q71" s="70" t="e">
        <f>#REF!-L71</f>
        <v>#REF!</v>
      </c>
      <c r="R71" s="60"/>
      <c r="S71" s="223"/>
      <c r="T71" s="223"/>
      <c r="U71" s="223"/>
      <c r="V71" s="223"/>
      <c r="W71" s="223"/>
    </row>
    <row r="72" spans="1:23" ht="12.75" customHeight="1">
      <c r="A72" s="48">
        <v>69</v>
      </c>
      <c r="B72" s="130" t="s">
        <v>84</v>
      </c>
      <c r="C72" s="190">
        <v>11.5</v>
      </c>
      <c r="D72" s="190">
        <v>11.5</v>
      </c>
      <c r="E72" s="190"/>
      <c r="F72" s="190">
        <v>11.5</v>
      </c>
      <c r="G72" s="190">
        <v>12.25</v>
      </c>
      <c r="H72" s="98"/>
      <c r="I72" s="98"/>
      <c r="J72" s="99"/>
      <c r="K72" s="97">
        <v>9.3699999999999992</v>
      </c>
      <c r="L72" s="47">
        <v>0.09</v>
      </c>
      <c r="M72" s="46" t="e">
        <f>#REF!-H72</f>
        <v>#REF!</v>
      </c>
      <c r="N72" s="46" t="e">
        <f>#REF!-I72</f>
        <v>#REF!</v>
      </c>
      <c r="O72" s="46" t="e">
        <f>#REF!-J72</f>
        <v>#REF!</v>
      </c>
      <c r="P72" s="46" t="e">
        <f>#REF!-K72</f>
        <v>#REF!</v>
      </c>
      <c r="Q72" s="71" t="e">
        <f>#REF!-L72</f>
        <v>#REF!</v>
      </c>
      <c r="R72" s="60"/>
      <c r="S72" s="223"/>
      <c r="T72" s="223"/>
      <c r="U72" s="223"/>
      <c r="V72" s="223"/>
      <c r="W72" s="223"/>
    </row>
    <row r="73" spans="1:23" ht="12.75" customHeight="1">
      <c r="A73" s="48">
        <v>70</v>
      </c>
      <c r="B73" s="130" t="s">
        <v>85</v>
      </c>
      <c r="C73" s="190">
        <v>8.18</v>
      </c>
      <c r="D73" s="190">
        <v>9.1999999999999993</v>
      </c>
      <c r="E73" s="190">
        <v>13</v>
      </c>
      <c r="F73" s="190">
        <v>9.31</v>
      </c>
      <c r="G73" s="190">
        <v>9.36</v>
      </c>
      <c r="H73" s="58">
        <v>0</v>
      </c>
      <c r="I73" s="59">
        <v>11.04</v>
      </c>
      <c r="J73" s="59">
        <v>0</v>
      </c>
      <c r="K73" s="59">
        <v>9.23</v>
      </c>
      <c r="L73" s="60">
        <v>10.32</v>
      </c>
      <c r="M73" s="59" t="e">
        <f>#REF!-H73</f>
        <v>#REF!</v>
      </c>
      <c r="N73" s="59" t="e">
        <f>#REF!-I73</f>
        <v>#REF!</v>
      </c>
      <c r="O73" s="59" t="e">
        <f>#REF!-J73</f>
        <v>#REF!</v>
      </c>
      <c r="P73" s="59" t="e">
        <f>#REF!-K73</f>
        <v>#REF!</v>
      </c>
      <c r="Q73" s="70" t="e">
        <f>#REF!-L73</f>
        <v>#REF!</v>
      </c>
      <c r="R73" s="60"/>
      <c r="S73" s="223"/>
      <c r="T73" s="223"/>
      <c r="U73" s="223"/>
      <c r="V73" s="223"/>
      <c r="W73" s="223"/>
    </row>
    <row r="74" spans="1:23" ht="12.75" customHeight="1">
      <c r="A74" s="48">
        <v>71</v>
      </c>
      <c r="B74" s="130" t="s">
        <v>86</v>
      </c>
      <c r="C74" s="191"/>
      <c r="D74" s="190">
        <v>12.35</v>
      </c>
      <c r="E74" s="190"/>
      <c r="F74" s="190">
        <v>8.7799999999999994</v>
      </c>
      <c r="G74" s="190">
        <v>10.01</v>
      </c>
      <c r="H74" s="58">
        <v>11.05</v>
      </c>
      <c r="I74" s="59">
        <v>11.05</v>
      </c>
      <c r="J74" s="59">
        <v>0</v>
      </c>
      <c r="K74" s="59">
        <v>10.8</v>
      </c>
      <c r="L74" s="60">
        <v>10.8</v>
      </c>
      <c r="M74" s="59" t="e">
        <f>#REF!-H74</f>
        <v>#REF!</v>
      </c>
      <c r="N74" s="59" t="e">
        <f>#REF!-I74</f>
        <v>#REF!</v>
      </c>
      <c r="O74" s="59" t="e">
        <f>#REF!-J74</f>
        <v>#REF!</v>
      </c>
      <c r="P74" s="59" t="e">
        <f>#REF!-K74</f>
        <v>#REF!</v>
      </c>
      <c r="Q74" s="70" t="e">
        <f>#REF!-L74</f>
        <v>#REF!</v>
      </c>
      <c r="R74" s="60"/>
      <c r="S74" s="223"/>
      <c r="T74" s="223"/>
      <c r="U74" s="223"/>
      <c r="V74" s="223"/>
      <c r="W74" s="223"/>
    </row>
    <row r="75" spans="1:23" ht="12.75" customHeight="1">
      <c r="A75" s="48">
        <v>72</v>
      </c>
      <c r="B75" s="130" t="s">
        <v>88</v>
      </c>
      <c r="C75" s="190">
        <v>9.92</v>
      </c>
      <c r="D75" s="190">
        <v>9.92</v>
      </c>
      <c r="E75" s="190"/>
      <c r="F75" s="190">
        <v>9.67</v>
      </c>
      <c r="G75" s="190">
        <v>9.67</v>
      </c>
      <c r="H75" s="58">
        <v>8.5</v>
      </c>
      <c r="I75" s="59">
        <v>9</v>
      </c>
      <c r="J75" s="59">
        <v>9.75</v>
      </c>
      <c r="K75" s="59">
        <v>8.75</v>
      </c>
      <c r="L75" s="60">
        <v>10.5</v>
      </c>
      <c r="M75" s="59" t="e">
        <f>#REF!-H75</f>
        <v>#REF!</v>
      </c>
      <c r="N75" s="59" t="e">
        <f>#REF!-I75</f>
        <v>#REF!</v>
      </c>
      <c r="O75" s="59" t="e">
        <f>#REF!-J75</f>
        <v>#REF!</v>
      </c>
      <c r="P75" s="59" t="e">
        <f>#REF!-K75</f>
        <v>#REF!</v>
      </c>
      <c r="Q75" s="70" t="e">
        <f>#REF!-L75</f>
        <v>#REF!</v>
      </c>
      <c r="R75" s="60"/>
      <c r="S75" s="223"/>
      <c r="T75" s="223"/>
      <c r="U75" s="223"/>
      <c r="V75" s="223"/>
      <c r="W75" s="223"/>
    </row>
    <row r="76" spans="1:23" ht="12.75" customHeight="1">
      <c r="A76" s="48">
        <v>73</v>
      </c>
      <c r="B76" s="130" t="s">
        <v>89</v>
      </c>
      <c r="C76" s="190">
        <v>8</v>
      </c>
      <c r="D76" s="190">
        <v>8.75</v>
      </c>
      <c r="E76" s="190">
        <v>9.5</v>
      </c>
      <c r="F76" s="190">
        <v>8.25</v>
      </c>
      <c r="G76" s="190">
        <v>10.25</v>
      </c>
      <c r="H76" s="58">
        <v>12.71</v>
      </c>
      <c r="I76" s="59">
        <v>12.62</v>
      </c>
      <c r="J76" s="59">
        <v>0</v>
      </c>
      <c r="K76" s="59">
        <v>12.49</v>
      </c>
      <c r="L76" s="60">
        <v>12.46</v>
      </c>
      <c r="M76" s="59" t="e">
        <f>#REF!-H76</f>
        <v>#REF!</v>
      </c>
      <c r="N76" s="59" t="e">
        <f>#REF!-I76</f>
        <v>#REF!</v>
      </c>
      <c r="O76" s="59" t="e">
        <f>#REF!-J76</f>
        <v>#REF!</v>
      </c>
      <c r="P76" s="59" t="e">
        <f>#REF!-K76</f>
        <v>#REF!</v>
      </c>
      <c r="Q76" s="70" t="e">
        <f>#REF!-L76</f>
        <v>#REF!</v>
      </c>
      <c r="R76" s="60"/>
      <c r="S76" s="223"/>
      <c r="T76" s="223"/>
      <c r="U76" s="223"/>
      <c r="V76" s="223"/>
      <c r="W76" s="223"/>
    </row>
    <row r="77" spans="1:23" ht="12.75" customHeight="1">
      <c r="A77" s="48">
        <v>74</v>
      </c>
      <c r="B77" s="130" t="s">
        <v>90</v>
      </c>
      <c r="C77" s="190">
        <v>12.32</v>
      </c>
      <c r="D77" s="190">
        <v>12.46</v>
      </c>
      <c r="E77" s="190"/>
      <c r="F77" s="190">
        <v>12.47</v>
      </c>
      <c r="G77" s="190">
        <v>13.08</v>
      </c>
      <c r="H77" s="58">
        <v>13</v>
      </c>
      <c r="I77" s="59">
        <v>14</v>
      </c>
      <c r="J77" s="59">
        <v>14</v>
      </c>
      <c r="K77" s="59">
        <v>14.75</v>
      </c>
      <c r="L77" s="60">
        <v>14.75</v>
      </c>
      <c r="M77" s="59" t="e">
        <f>#REF!-H77</f>
        <v>#REF!</v>
      </c>
      <c r="N77" s="59" t="e">
        <f>#REF!-I77</f>
        <v>#REF!</v>
      </c>
      <c r="O77" s="59" t="e">
        <f>#REF!-J77</f>
        <v>#REF!</v>
      </c>
      <c r="P77" s="59" t="e">
        <f>#REF!-K77</f>
        <v>#REF!</v>
      </c>
      <c r="Q77" s="70" t="e">
        <f>#REF!-L77</f>
        <v>#REF!</v>
      </c>
      <c r="R77" s="60"/>
      <c r="S77" s="223"/>
      <c r="T77" s="223"/>
      <c r="U77" s="223"/>
      <c r="V77" s="223"/>
      <c r="W77" s="223"/>
    </row>
    <row r="78" spans="1:23" ht="12.75" customHeight="1">
      <c r="A78" s="48">
        <v>75</v>
      </c>
      <c r="B78" s="130" t="s">
        <v>91</v>
      </c>
      <c r="C78" s="190">
        <v>11.87</v>
      </c>
      <c r="D78" s="190">
        <v>12.37</v>
      </c>
      <c r="E78" s="190">
        <v>12.37</v>
      </c>
      <c r="F78" s="190">
        <v>11.87</v>
      </c>
      <c r="G78" s="190">
        <v>13.12</v>
      </c>
      <c r="H78" s="58">
        <v>11</v>
      </c>
      <c r="I78" s="59">
        <v>11.75</v>
      </c>
      <c r="J78" s="59">
        <v>0</v>
      </c>
      <c r="K78" s="59">
        <v>12.07</v>
      </c>
      <c r="L78" s="60">
        <v>15.56</v>
      </c>
      <c r="M78" s="59" t="e">
        <f>#REF!-H78</f>
        <v>#REF!</v>
      </c>
      <c r="N78" s="59" t="e">
        <f>#REF!-I78</f>
        <v>#REF!</v>
      </c>
      <c r="O78" s="59" t="e">
        <f>#REF!-J78</f>
        <v>#REF!</v>
      </c>
      <c r="P78" s="59" t="e">
        <f>#REF!-K78</f>
        <v>#REF!</v>
      </c>
      <c r="Q78" s="70" t="e">
        <f>#REF!-L78</f>
        <v>#REF!</v>
      </c>
      <c r="R78" s="60"/>
      <c r="S78" s="223"/>
      <c r="T78" s="223"/>
      <c r="U78" s="223"/>
      <c r="V78" s="223"/>
      <c r="W78" s="223"/>
    </row>
    <row r="79" spans="1:23" ht="12.75" customHeight="1">
      <c r="A79" s="48">
        <v>76</v>
      </c>
      <c r="B79" s="130" t="s">
        <v>93</v>
      </c>
      <c r="C79" s="190">
        <v>11.05</v>
      </c>
      <c r="D79" s="190">
        <v>12.05</v>
      </c>
      <c r="E79" s="190"/>
      <c r="F79" s="190">
        <v>12.05</v>
      </c>
      <c r="G79" s="190">
        <v>15.56</v>
      </c>
      <c r="H79" s="58">
        <v>12.5</v>
      </c>
      <c r="I79" s="59">
        <v>13.5</v>
      </c>
      <c r="J79" s="59">
        <v>0</v>
      </c>
      <c r="K79" s="59">
        <v>0</v>
      </c>
      <c r="L79" s="60">
        <v>0</v>
      </c>
      <c r="M79" s="59" t="e">
        <f>#REF!-H79</f>
        <v>#REF!</v>
      </c>
      <c r="N79" s="59" t="e">
        <f>#REF!-I79</f>
        <v>#REF!</v>
      </c>
      <c r="O79" s="59" t="e">
        <f>#REF!-J79</f>
        <v>#REF!</v>
      </c>
      <c r="P79" s="59" t="e">
        <f>#REF!-K79</f>
        <v>#REF!</v>
      </c>
      <c r="Q79" s="70" t="e">
        <f>#REF!-L79</f>
        <v>#REF!</v>
      </c>
      <c r="R79" s="60"/>
      <c r="S79" s="223"/>
      <c r="T79" s="223"/>
      <c r="U79" s="223"/>
      <c r="V79" s="223"/>
      <c r="W79" s="223"/>
    </row>
    <row r="80" spans="1:23" ht="12.75" customHeight="1">
      <c r="A80" s="48">
        <v>77</v>
      </c>
      <c r="B80" s="130" t="s">
        <v>94</v>
      </c>
      <c r="C80" s="190">
        <v>11.5</v>
      </c>
      <c r="D80" s="190">
        <v>13.5</v>
      </c>
      <c r="E80" s="190"/>
      <c r="F80" s="190"/>
      <c r="G80" s="190"/>
      <c r="H80" s="58">
        <v>12.23</v>
      </c>
      <c r="I80" s="59">
        <v>12.23</v>
      </c>
      <c r="J80" s="59">
        <v>0</v>
      </c>
      <c r="K80" s="59">
        <v>12.23</v>
      </c>
      <c r="L80" s="60">
        <v>12.23</v>
      </c>
      <c r="M80" s="59" t="e">
        <f>#REF!-H80</f>
        <v>#REF!</v>
      </c>
      <c r="N80" s="59" t="e">
        <f>#REF!-I80</f>
        <v>#REF!</v>
      </c>
      <c r="O80" s="59" t="e">
        <f>#REF!-J80</f>
        <v>#REF!</v>
      </c>
      <c r="P80" s="59" t="e">
        <f>#REF!-K80</f>
        <v>#REF!</v>
      </c>
      <c r="Q80" s="70" t="e">
        <f>#REF!-L80</f>
        <v>#REF!</v>
      </c>
      <c r="R80" s="60"/>
      <c r="S80" s="223"/>
      <c r="T80" s="223"/>
      <c r="U80" s="223"/>
      <c r="V80" s="223"/>
      <c r="W80" s="223"/>
    </row>
    <row r="81" spans="1:24" ht="12.75" customHeight="1">
      <c r="A81" s="48">
        <v>78</v>
      </c>
      <c r="B81" s="53" t="s">
        <v>167</v>
      </c>
      <c r="C81" s="229">
        <v>3.01</v>
      </c>
      <c r="D81" s="229">
        <v>3.01</v>
      </c>
      <c r="E81" s="229">
        <v>0</v>
      </c>
      <c r="F81" s="229">
        <v>3.01</v>
      </c>
      <c r="G81" s="229">
        <v>3.01</v>
      </c>
      <c r="H81" s="224">
        <v>0</v>
      </c>
      <c r="I81" s="225">
        <v>11.75</v>
      </c>
      <c r="J81" s="225">
        <v>15</v>
      </c>
      <c r="K81" s="225">
        <v>9.75</v>
      </c>
      <c r="L81" s="226">
        <v>0</v>
      </c>
      <c r="M81" s="225" t="e">
        <f>#REF!-H81</f>
        <v>#REF!</v>
      </c>
      <c r="N81" s="225" t="e">
        <f>#REF!-I81</f>
        <v>#REF!</v>
      </c>
      <c r="O81" s="225" t="e">
        <f>#REF!-J81</f>
        <v>#REF!</v>
      </c>
      <c r="P81" s="225" t="e">
        <f>#REF!-K81</f>
        <v>#REF!</v>
      </c>
      <c r="Q81" s="227" t="e">
        <f>#REF!-L81</f>
        <v>#REF!</v>
      </c>
      <c r="R81" s="226"/>
      <c r="S81" s="228"/>
      <c r="T81" s="228"/>
      <c r="U81" s="228"/>
      <c r="V81" s="228"/>
      <c r="W81" s="228"/>
    </row>
    <row r="82" spans="1:24" ht="12.75" customHeight="1">
      <c r="A82" s="48">
        <v>79</v>
      </c>
      <c r="B82" s="130" t="s">
        <v>96</v>
      </c>
      <c r="C82" s="191"/>
      <c r="D82" s="190">
        <v>11.25</v>
      </c>
      <c r="E82" s="190">
        <v>14.5</v>
      </c>
      <c r="F82" s="190">
        <v>9.25</v>
      </c>
      <c r="G82" s="190"/>
      <c r="H82" s="58">
        <v>12.68</v>
      </c>
      <c r="I82" s="59">
        <v>12.68</v>
      </c>
      <c r="J82" s="59">
        <v>14.68</v>
      </c>
      <c r="K82" s="59">
        <v>12.68</v>
      </c>
      <c r="L82" s="60">
        <v>14.18</v>
      </c>
      <c r="M82" s="59" t="e">
        <f>#REF!-H82</f>
        <v>#REF!</v>
      </c>
      <c r="N82" s="59" t="e">
        <f>#REF!-I82</f>
        <v>#REF!</v>
      </c>
      <c r="O82" s="59" t="e">
        <f>#REF!-J82</f>
        <v>#REF!</v>
      </c>
      <c r="P82" s="59" t="e">
        <f>#REF!-K82</f>
        <v>#REF!</v>
      </c>
      <c r="Q82" s="70" t="e">
        <f>#REF!-L82</f>
        <v>#REF!</v>
      </c>
      <c r="R82" s="60"/>
      <c r="S82" s="223"/>
      <c r="T82" s="223"/>
      <c r="U82" s="223"/>
      <c r="V82" s="223"/>
      <c r="W82" s="223"/>
    </row>
    <row r="83" spans="1:24" ht="12.75" customHeight="1">
      <c r="A83" s="48">
        <v>80</v>
      </c>
      <c r="B83" s="130" t="s">
        <v>97</v>
      </c>
      <c r="C83" s="190">
        <v>11.96</v>
      </c>
      <c r="D83" s="190">
        <v>11.96</v>
      </c>
      <c r="E83" s="190">
        <v>13.96</v>
      </c>
      <c r="F83" s="190">
        <v>11.96</v>
      </c>
      <c r="G83" s="190">
        <v>13.46</v>
      </c>
      <c r="H83" s="58">
        <v>12.2</v>
      </c>
      <c r="I83" s="59">
        <v>12.45</v>
      </c>
      <c r="J83" s="59">
        <v>12.95</v>
      </c>
      <c r="K83" s="59">
        <v>12.3</v>
      </c>
      <c r="L83" s="60">
        <v>12.7</v>
      </c>
      <c r="M83" s="59" t="e">
        <f>#REF!-H83</f>
        <v>#REF!</v>
      </c>
      <c r="N83" s="59" t="e">
        <f>#REF!-I83</f>
        <v>#REF!</v>
      </c>
      <c r="O83" s="59" t="e">
        <f>#REF!-J83</f>
        <v>#REF!</v>
      </c>
      <c r="P83" s="59" t="e">
        <f>#REF!-K83</f>
        <v>#REF!</v>
      </c>
      <c r="Q83" s="70" t="e">
        <f>#REF!-L83</f>
        <v>#REF!</v>
      </c>
      <c r="R83" s="60"/>
      <c r="S83" s="223"/>
      <c r="T83" s="223"/>
      <c r="U83" s="223"/>
      <c r="V83" s="223"/>
      <c r="W83" s="223"/>
    </row>
    <row r="84" spans="1:24" ht="12.75" customHeight="1">
      <c r="A84" s="48">
        <v>81</v>
      </c>
      <c r="B84" s="130" t="s">
        <v>98</v>
      </c>
      <c r="C84" s="190">
        <v>12.67</v>
      </c>
      <c r="D84" s="190">
        <v>12.92</v>
      </c>
      <c r="E84" s="190">
        <v>13.42</v>
      </c>
      <c r="F84" s="190">
        <v>12.77</v>
      </c>
      <c r="G84" s="190">
        <v>13.17</v>
      </c>
      <c r="H84" s="58">
        <v>14.5</v>
      </c>
      <c r="I84" s="59">
        <v>14.75</v>
      </c>
      <c r="J84" s="59">
        <v>17</v>
      </c>
      <c r="K84" s="59">
        <v>16.5</v>
      </c>
      <c r="L84" s="60">
        <v>15.75</v>
      </c>
      <c r="M84" s="59" t="e">
        <f>#REF!-H84</f>
        <v>#REF!</v>
      </c>
      <c r="N84" s="59" t="e">
        <f>#REF!-I84</f>
        <v>#REF!</v>
      </c>
      <c r="O84" s="59" t="e">
        <f>#REF!-J84</f>
        <v>#REF!</v>
      </c>
      <c r="P84" s="59" t="e">
        <f>#REF!-K84</f>
        <v>#REF!</v>
      </c>
      <c r="Q84" s="70" t="e">
        <f>#REF!-L84</f>
        <v>#REF!</v>
      </c>
      <c r="R84" s="60"/>
      <c r="S84" s="223"/>
      <c r="T84" s="223"/>
      <c r="U84" s="223"/>
      <c r="V84" s="223"/>
      <c r="W84" s="223"/>
    </row>
    <row r="85" spans="1:24" ht="12.75" customHeight="1">
      <c r="A85" s="48">
        <v>82</v>
      </c>
      <c r="B85" s="130" t="s">
        <v>99</v>
      </c>
      <c r="C85" s="190">
        <v>14.5</v>
      </c>
      <c r="D85" s="190">
        <v>14.75</v>
      </c>
      <c r="E85" s="190">
        <v>17</v>
      </c>
      <c r="F85" s="190">
        <v>16.5</v>
      </c>
      <c r="G85" s="190">
        <v>15.75</v>
      </c>
      <c r="H85" s="62">
        <v>9.51</v>
      </c>
      <c r="I85" s="63">
        <v>13</v>
      </c>
      <c r="J85" s="63">
        <v>0</v>
      </c>
      <c r="K85" s="63">
        <v>13</v>
      </c>
      <c r="L85" s="64">
        <v>13</v>
      </c>
      <c r="M85" s="59" t="e">
        <f>#REF!-H85</f>
        <v>#REF!</v>
      </c>
      <c r="N85" s="59" t="e">
        <f>#REF!-I85</f>
        <v>#REF!</v>
      </c>
      <c r="O85" s="59" t="e">
        <f>#REF!-J85</f>
        <v>#REF!</v>
      </c>
      <c r="P85" s="59" t="e">
        <f>#REF!-K85</f>
        <v>#REF!</v>
      </c>
      <c r="Q85" s="70" t="e">
        <f>#REF!-L85</f>
        <v>#REF!</v>
      </c>
      <c r="R85" s="60"/>
      <c r="S85" s="223"/>
      <c r="T85" s="223"/>
      <c r="U85" s="223"/>
      <c r="V85" s="223"/>
      <c r="W85" s="223"/>
    </row>
    <row r="86" spans="1:24" ht="12.75" customHeight="1">
      <c r="A86" s="48">
        <v>83</v>
      </c>
      <c r="B86" s="131" t="s">
        <v>100</v>
      </c>
      <c r="C86" s="190">
        <v>9.5</v>
      </c>
      <c r="D86" s="190">
        <v>13</v>
      </c>
      <c r="E86" s="190"/>
      <c r="F86" s="190">
        <v>13</v>
      </c>
      <c r="G86" s="190">
        <v>13</v>
      </c>
      <c r="H86" s="58">
        <v>10</v>
      </c>
      <c r="I86" s="59">
        <v>11.25</v>
      </c>
      <c r="J86" s="59">
        <v>17</v>
      </c>
      <c r="K86" s="59">
        <v>13</v>
      </c>
      <c r="L86" s="60">
        <v>13</v>
      </c>
      <c r="M86" s="59" t="e">
        <f>#REF!-H86</f>
        <v>#REF!</v>
      </c>
      <c r="N86" s="59" t="e">
        <f>#REF!-I86</f>
        <v>#REF!</v>
      </c>
      <c r="O86" s="59" t="e">
        <f>#REF!-J86</f>
        <v>#REF!</v>
      </c>
      <c r="P86" s="59" t="e">
        <f>#REF!-K86</f>
        <v>#REF!</v>
      </c>
      <c r="Q86" s="70" t="e">
        <f>#REF!-L86</f>
        <v>#REF!</v>
      </c>
      <c r="R86" s="60"/>
      <c r="S86" s="223"/>
      <c r="T86" s="223"/>
      <c r="U86" s="223"/>
      <c r="V86" s="223"/>
      <c r="W86" s="223"/>
    </row>
    <row r="87" spans="1:24" ht="12.75" customHeight="1">
      <c r="A87" s="48">
        <v>84</v>
      </c>
      <c r="B87" s="130" t="s">
        <v>101</v>
      </c>
      <c r="C87" s="190">
        <v>11</v>
      </c>
      <c r="D87" s="190">
        <v>11</v>
      </c>
      <c r="E87" s="190">
        <v>17</v>
      </c>
      <c r="F87" s="190">
        <v>13</v>
      </c>
      <c r="G87" s="190">
        <v>13</v>
      </c>
      <c r="H87" s="58">
        <v>11.9</v>
      </c>
      <c r="I87" s="59">
        <v>12.4</v>
      </c>
      <c r="J87" s="59">
        <v>12.9</v>
      </c>
      <c r="K87" s="59">
        <v>12.9</v>
      </c>
      <c r="L87" s="60">
        <v>12.9</v>
      </c>
      <c r="M87" s="59" t="e">
        <f>#REF!-H87</f>
        <v>#REF!</v>
      </c>
      <c r="N87" s="59" t="e">
        <f>#REF!-I87</f>
        <v>#REF!</v>
      </c>
      <c r="O87" s="59" t="e">
        <f>#REF!-J87</f>
        <v>#REF!</v>
      </c>
      <c r="P87" s="59" t="e">
        <f>#REF!-K87</f>
        <v>#REF!</v>
      </c>
      <c r="Q87" s="70" t="e">
        <f>#REF!-L87</f>
        <v>#REF!</v>
      </c>
      <c r="R87" s="60"/>
      <c r="S87" s="223"/>
      <c r="T87" s="223"/>
      <c r="U87" s="223"/>
      <c r="V87" s="223"/>
      <c r="W87" s="223"/>
    </row>
    <row r="88" spans="1:24" ht="12.75" customHeight="1">
      <c r="A88" s="48">
        <v>85</v>
      </c>
      <c r="B88" s="130" t="s">
        <v>102</v>
      </c>
      <c r="C88" s="190">
        <v>11.26</v>
      </c>
      <c r="D88" s="190">
        <v>11.76</v>
      </c>
      <c r="E88" s="190">
        <v>12.26</v>
      </c>
      <c r="F88" s="190">
        <v>12.26</v>
      </c>
      <c r="G88" s="190">
        <v>12.26</v>
      </c>
      <c r="H88" s="58">
        <v>15.37</v>
      </c>
      <c r="I88" s="59">
        <v>15.37</v>
      </c>
      <c r="J88" s="59">
        <v>15.37</v>
      </c>
      <c r="K88" s="59">
        <v>15.37</v>
      </c>
      <c r="L88" s="60">
        <v>15.37</v>
      </c>
      <c r="M88" s="59" t="e">
        <f>#REF!-H88</f>
        <v>#REF!</v>
      </c>
      <c r="N88" s="59" t="e">
        <f>#REF!-I88</f>
        <v>#REF!</v>
      </c>
      <c r="O88" s="59" t="e">
        <f>#REF!-J88</f>
        <v>#REF!</v>
      </c>
      <c r="P88" s="59" t="e">
        <f>#REF!-K88</f>
        <v>#REF!</v>
      </c>
      <c r="Q88" s="70" t="e">
        <f>#REF!-L88</f>
        <v>#REF!</v>
      </c>
      <c r="R88" s="60"/>
      <c r="S88" s="223"/>
      <c r="T88" s="223"/>
      <c r="U88" s="223"/>
      <c r="V88" s="223"/>
      <c r="W88" s="223"/>
    </row>
    <row r="89" spans="1:24" ht="12.75" customHeight="1">
      <c r="A89" s="48">
        <v>86</v>
      </c>
      <c r="B89" s="130" t="s">
        <v>103</v>
      </c>
      <c r="C89" s="191">
        <v>30.23</v>
      </c>
      <c r="D89" s="191">
        <v>30.23</v>
      </c>
      <c r="E89" s="191">
        <v>30.23</v>
      </c>
      <c r="F89" s="191">
        <v>30.23</v>
      </c>
      <c r="G89" s="191">
        <v>30.23</v>
      </c>
      <c r="H89" s="58">
        <v>10</v>
      </c>
      <c r="I89" s="59">
        <v>11</v>
      </c>
      <c r="J89" s="59">
        <v>0</v>
      </c>
      <c r="K89" s="59">
        <v>10</v>
      </c>
      <c r="L89" s="60">
        <v>11</v>
      </c>
      <c r="M89" s="59" t="e">
        <f>#REF!-H89</f>
        <v>#REF!</v>
      </c>
      <c r="N89" s="59" t="e">
        <f>#REF!-I89</f>
        <v>#REF!</v>
      </c>
      <c r="O89" s="59" t="e">
        <f>#REF!-J89</f>
        <v>#REF!</v>
      </c>
      <c r="P89" s="59" t="e">
        <f>#REF!-K89</f>
        <v>#REF!</v>
      </c>
      <c r="Q89" s="70" t="e">
        <f>#REF!-L89</f>
        <v>#REF!</v>
      </c>
      <c r="R89" s="60"/>
      <c r="S89" s="223"/>
      <c r="T89" s="228"/>
      <c r="U89" s="228"/>
      <c r="V89" s="228"/>
      <c r="W89" s="228"/>
      <c r="X89" s="228"/>
    </row>
    <row r="90" spans="1:24" ht="12.75" customHeight="1">
      <c r="A90" s="48">
        <v>87</v>
      </c>
      <c r="B90" s="130" t="s">
        <v>104</v>
      </c>
      <c r="C90" s="190">
        <v>9.26</v>
      </c>
      <c r="D90" s="190">
        <v>10.9</v>
      </c>
      <c r="E90" s="190">
        <v>13</v>
      </c>
      <c r="F90" s="190">
        <v>10.08</v>
      </c>
      <c r="G90" s="190">
        <v>10.36</v>
      </c>
      <c r="H90" s="58">
        <v>10.83</v>
      </c>
      <c r="I90" s="59">
        <v>11.51</v>
      </c>
      <c r="J90" s="59">
        <v>12.51</v>
      </c>
      <c r="K90" s="59">
        <v>11.01</v>
      </c>
      <c r="L90" s="60">
        <v>11.01</v>
      </c>
      <c r="M90" s="59" t="e">
        <f>#REF!-H90</f>
        <v>#REF!</v>
      </c>
      <c r="N90" s="59" t="e">
        <f>#REF!-I90</f>
        <v>#REF!</v>
      </c>
      <c r="O90" s="59" t="e">
        <f>#REF!-J90</f>
        <v>#REF!</v>
      </c>
      <c r="P90" s="59" t="e">
        <f>#REF!-K90</f>
        <v>#REF!</v>
      </c>
      <c r="Q90" s="70" t="e">
        <f>#REF!-L90</f>
        <v>#REF!</v>
      </c>
      <c r="R90" s="60"/>
      <c r="S90" s="223"/>
      <c r="T90" s="223"/>
      <c r="U90" s="223"/>
      <c r="V90" s="223"/>
      <c r="W90" s="223"/>
    </row>
    <row r="91" spans="1:24" ht="12.75" customHeight="1">
      <c r="A91" s="48">
        <v>88</v>
      </c>
      <c r="B91" s="130" t="s">
        <v>105</v>
      </c>
      <c r="C91" s="190">
        <v>9.69</v>
      </c>
      <c r="D91" s="190">
        <v>10.35</v>
      </c>
      <c r="E91" s="190">
        <v>11.35</v>
      </c>
      <c r="F91" s="190">
        <v>9.85</v>
      </c>
      <c r="G91" s="190">
        <v>9.85</v>
      </c>
      <c r="H91" s="58">
        <v>11.46</v>
      </c>
      <c r="I91" s="59">
        <v>11.96</v>
      </c>
      <c r="J91" s="59">
        <v>12.46</v>
      </c>
      <c r="K91" s="59">
        <v>11.46</v>
      </c>
      <c r="L91" s="60">
        <v>11.96</v>
      </c>
      <c r="M91" s="59" t="e">
        <f>#REF!-H91</f>
        <v>#REF!</v>
      </c>
      <c r="N91" s="59" t="e">
        <f>#REF!-I91</f>
        <v>#REF!</v>
      </c>
      <c r="O91" s="59" t="e">
        <f>#REF!-J91</f>
        <v>#REF!</v>
      </c>
      <c r="P91" s="59" t="e">
        <f>#REF!-K91</f>
        <v>#REF!</v>
      </c>
      <c r="Q91" s="70" t="e">
        <f>#REF!-L91</f>
        <v>#REF!</v>
      </c>
      <c r="R91" s="60"/>
      <c r="S91" s="223"/>
      <c r="T91" s="223"/>
      <c r="U91" s="223"/>
      <c r="V91" s="223"/>
      <c r="W91" s="223"/>
    </row>
    <row r="92" spans="1:24" ht="12.75" customHeight="1">
      <c r="A92" s="48">
        <v>89</v>
      </c>
      <c r="B92" s="130" t="s">
        <v>106</v>
      </c>
      <c r="C92" s="190">
        <v>11.38</v>
      </c>
      <c r="D92" s="190">
        <v>11.88</v>
      </c>
      <c r="E92" s="190">
        <v>12.38</v>
      </c>
      <c r="F92" s="190">
        <v>11.38</v>
      </c>
      <c r="G92" s="190">
        <v>11.88</v>
      </c>
      <c r="H92" s="58">
        <v>10.8</v>
      </c>
      <c r="I92" s="59">
        <v>10.8</v>
      </c>
      <c r="J92" s="59">
        <v>11.8</v>
      </c>
      <c r="K92" s="59">
        <v>10.8</v>
      </c>
      <c r="L92" s="59">
        <v>10.8</v>
      </c>
      <c r="M92" s="59" t="e">
        <f>#REF!-H92</f>
        <v>#REF!</v>
      </c>
      <c r="N92" s="59" t="e">
        <f>#REF!-I92</f>
        <v>#REF!</v>
      </c>
      <c r="O92" s="59" t="e">
        <f>#REF!-J92</f>
        <v>#REF!</v>
      </c>
      <c r="P92" s="59" t="e">
        <f>#REF!-K92</f>
        <v>#REF!</v>
      </c>
      <c r="Q92" s="59" t="e">
        <f>#REF!-L92</f>
        <v>#REF!</v>
      </c>
      <c r="R92" s="60"/>
      <c r="S92" s="223"/>
      <c r="T92" s="223"/>
      <c r="U92" s="223"/>
      <c r="V92" s="223"/>
      <c r="W92" s="223"/>
    </row>
    <row r="93" spans="1:24" ht="12.75" customHeight="1">
      <c r="A93" s="48">
        <v>90</v>
      </c>
      <c r="B93" s="130" t="s">
        <v>107</v>
      </c>
      <c r="C93" s="190">
        <v>10</v>
      </c>
      <c r="D93" s="190">
        <v>10</v>
      </c>
      <c r="E93" s="190">
        <v>11</v>
      </c>
      <c r="F93" s="190">
        <v>10</v>
      </c>
      <c r="G93" s="190">
        <v>10</v>
      </c>
      <c r="H93" s="58">
        <v>0</v>
      </c>
      <c r="I93" s="59">
        <v>12.99</v>
      </c>
      <c r="J93" s="59">
        <v>17.079999999999998</v>
      </c>
      <c r="K93" s="59">
        <v>0</v>
      </c>
      <c r="L93" s="59">
        <v>13.75</v>
      </c>
      <c r="M93" s="59" t="e">
        <f>#REF!-H93</f>
        <v>#REF!</v>
      </c>
      <c r="N93" s="59" t="e">
        <f>#REF!-I93</f>
        <v>#REF!</v>
      </c>
      <c r="O93" s="59" t="e">
        <f>#REF!-J93</f>
        <v>#REF!</v>
      </c>
      <c r="P93" s="59" t="e">
        <f>#REF!-K93</f>
        <v>#REF!</v>
      </c>
      <c r="Q93" s="59" t="e">
        <f>#REF!-L93</f>
        <v>#REF!</v>
      </c>
      <c r="R93" s="60"/>
      <c r="S93" s="223"/>
      <c r="T93" s="223"/>
      <c r="U93" s="223"/>
      <c r="V93" s="223"/>
      <c r="W93" s="223"/>
    </row>
    <row r="94" spans="1:24" ht="12.75" customHeight="1">
      <c r="A94" s="48">
        <v>91</v>
      </c>
      <c r="B94" s="130" t="s">
        <v>108</v>
      </c>
      <c r="C94" s="190"/>
      <c r="D94" s="190">
        <v>12.39</v>
      </c>
      <c r="E94" s="190">
        <v>16.09</v>
      </c>
      <c r="F94" s="190"/>
      <c r="G94" s="190">
        <v>13.25</v>
      </c>
      <c r="H94" s="58">
        <v>11.53</v>
      </c>
      <c r="I94" s="59">
        <v>12.46</v>
      </c>
      <c r="J94" s="59">
        <v>0</v>
      </c>
      <c r="K94" s="59">
        <v>12.28</v>
      </c>
      <c r="L94" s="59">
        <v>13.78</v>
      </c>
      <c r="M94" s="59" t="e">
        <f>#REF!-H94</f>
        <v>#REF!</v>
      </c>
      <c r="N94" s="59" t="e">
        <f>#REF!-I94</f>
        <v>#REF!</v>
      </c>
      <c r="O94" s="59" t="e">
        <f>#REF!-J94</f>
        <v>#REF!</v>
      </c>
      <c r="P94" s="59" t="e">
        <f>#REF!-K94</f>
        <v>#REF!</v>
      </c>
      <c r="Q94" s="59" t="e">
        <f>#REF!-L94</f>
        <v>#REF!</v>
      </c>
      <c r="R94" s="60"/>
      <c r="S94" s="223"/>
      <c r="T94" s="223"/>
      <c r="U94" s="223"/>
      <c r="V94" s="223"/>
      <c r="W94" s="223"/>
    </row>
    <row r="95" spans="1:24" ht="12.75" customHeight="1">
      <c r="A95" s="48">
        <v>92</v>
      </c>
      <c r="B95" s="130" t="s">
        <v>109</v>
      </c>
      <c r="C95" s="190">
        <v>11.52</v>
      </c>
      <c r="D95" s="190">
        <v>12.45</v>
      </c>
      <c r="E95" s="190"/>
      <c r="F95" s="190">
        <v>12.27</v>
      </c>
      <c r="G95" s="190">
        <v>13.77</v>
      </c>
      <c r="H95" s="58">
        <v>12.42</v>
      </c>
      <c r="I95" s="59">
        <v>12.42</v>
      </c>
      <c r="J95" s="59">
        <v>12.42</v>
      </c>
      <c r="K95" s="59">
        <v>12.42</v>
      </c>
      <c r="L95" s="59">
        <v>12.42</v>
      </c>
      <c r="M95" s="59" t="e">
        <f>#REF!-H95</f>
        <v>#REF!</v>
      </c>
      <c r="N95" s="59" t="e">
        <f>#REF!-I95</f>
        <v>#REF!</v>
      </c>
      <c r="O95" s="59" t="e">
        <f>#REF!-J95</f>
        <v>#REF!</v>
      </c>
      <c r="P95" s="59" t="e">
        <f>#REF!-K95</f>
        <v>#REF!</v>
      </c>
      <c r="Q95" s="59" t="e">
        <f>#REF!-L95</f>
        <v>#REF!</v>
      </c>
      <c r="R95" s="60"/>
      <c r="S95" s="223"/>
      <c r="T95" s="223"/>
      <c r="U95" s="223"/>
      <c r="V95" s="223"/>
      <c r="W95" s="223"/>
    </row>
    <row r="96" spans="1:24" ht="12.75" customHeight="1">
      <c r="A96" s="48">
        <v>93</v>
      </c>
      <c r="B96" s="130" t="s">
        <v>110</v>
      </c>
      <c r="C96" s="190">
        <v>11.58</v>
      </c>
      <c r="D96" s="190">
        <v>11.58</v>
      </c>
      <c r="E96" s="190">
        <v>11.58</v>
      </c>
      <c r="F96" s="190">
        <v>11.58</v>
      </c>
      <c r="G96" s="190">
        <v>11.58</v>
      </c>
      <c r="H96" s="58">
        <v>11.95</v>
      </c>
      <c r="I96" s="59">
        <v>12.45</v>
      </c>
      <c r="J96" s="59">
        <v>14.45</v>
      </c>
      <c r="K96" s="59">
        <v>11.95</v>
      </c>
      <c r="L96" s="59">
        <v>11.95</v>
      </c>
      <c r="M96" s="59" t="e">
        <f>#REF!-H96</f>
        <v>#REF!</v>
      </c>
      <c r="N96" s="59" t="e">
        <f>#REF!-I96</f>
        <v>#REF!</v>
      </c>
      <c r="O96" s="59" t="e">
        <f>#REF!-J96</f>
        <v>#REF!</v>
      </c>
      <c r="P96" s="59" t="e">
        <f>#REF!-K96</f>
        <v>#REF!</v>
      </c>
      <c r="Q96" s="59" t="e">
        <f>#REF!-L96</f>
        <v>#REF!</v>
      </c>
      <c r="R96" s="60"/>
      <c r="S96" s="223"/>
      <c r="T96" s="223"/>
      <c r="U96" s="223"/>
      <c r="V96" s="223"/>
      <c r="W96" s="223"/>
    </row>
    <row r="97" spans="1:23" ht="12.75" customHeight="1">
      <c r="A97" s="48">
        <v>94</v>
      </c>
      <c r="B97" s="130" t="s">
        <v>159</v>
      </c>
      <c r="C97" s="190">
        <v>10.76</v>
      </c>
      <c r="D97" s="190">
        <v>11.26</v>
      </c>
      <c r="E97" s="190">
        <v>13.26</v>
      </c>
      <c r="F97" s="190">
        <v>10.76</v>
      </c>
      <c r="G97" s="190">
        <v>10.76</v>
      </c>
      <c r="H97" s="133"/>
      <c r="I97" s="84"/>
      <c r="J97" s="84"/>
      <c r="K97" s="100">
        <v>0</v>
      </c>
      <c r="L97" s="59">
        <v>0</v>
      </c>
      <c r="M97" s="59" t="e">
        <f>#REF!-H97</f>
        <v>#REF!</v>
      </c>
      <c r="N97" s="59" t="e">
        <f>#REF!-I97</f>
        <v>#REF!</v>
      </c>
      <c r="O97" s="59" t="e">
        <f>#REF!-J97</f>
        <v>#REF!</v>
      </c>
      <c r="P97" s="59" t="e">
        <f>#REF!-K97</f>
        <v>#REF!</v>
      </c>
      <c r="Q97" s="59" t="e">
        <f>#REF!-L97</f>
        <v>#REF!</v>
      </c>
      <c r="R97" s="60"/>
      <c r="S97" s="223"/>
      <c r="T97" s="223"/>
      <c r="U97" s="223"/>
      <c r="V97" s="223"/>
      <c r="W97" s="223"/>
    </row>
    <row r="98" spans="1:23" ht="12.75" customHeight="1" thickBot="1">
      <c r="A98" s="48">
        <v>95</v>
      </c>
      <c r="B98" s="130" t="s">
        <v>112</v>
      </c>
      <c r="C98" s="190">
        <v>10.02</v>
      </c>
      <c r="D98" s="190">
        <v>9.9</v>
      </c>
      <c r="E98" s="190"/>
      <c r="F98" s="190">
        <v>9.9</v>
      </c>
      <c r="G98" s="190"/>
      <c r="H98" s="66">
        <v>0</v>
      </c>
      <c r="I98" s="67">
        <v>11</v>
      </c>
      <c r="J98" s="67">
        <v>0</v>
      </c>
      <c r="K98" s="67">
        <v>12</v>
      </c>
      <c r="L98" s="67">
        <v>12.5</v>
      </c>
      <c r="M98" s="67" t="e">
        <f>#REF!-H98</f>
        <v>#REF!</v>
      </c>
      <c r="N98" s="67" t="e">
        <f>#REF!-I98</f>
        <v>#REF!</v>
      </c>
      <c r="O98" s="67" t="e">
        <f>#REF!-J98</f>
        <v>#REF!</v>
      </c>
      <c r="P98" s="67" t="e">
        <f>#REF!-K98</f>
        <v>#REF!</v>
      </c>
      <c r="Q98" s="67" t="e">
        <f>#REF!-L98</f>
        <v>#REF!</v>
      </c>
      <c r="R98" s="60"/>
      <c r="S98" s="223"/>
      <c r="T98" s="223"/>
      <c r="U98" s="223"/>
      <c r="V98" s="223"/>
      <c r="W98" s="223"/>
    </row>
    <row r="99" spans="1:23" ht="12.75" customHeight="1" thickBot="1">
      <c r="A99" s="48">
        <v>96</v>
      </c>
      <c r="B99" s="130" t="s">
        <v>113</v>
      </c>
      <c r="C99" s="190"/>
      <c r="D99" s="190">
        <v>10.75</v>
      </c>
      <c r="E99" s="190"/>
      <c r="F99" s="190">
        <v>10.75</v>
      </c>
      <c r="G99" s="190">
        <v>11.25</v>
      </c>
      <c r="H99" s="187"/>
      <c r="I99" s="187"/>
      <c r="J99" s="187"/>
      <c r="K99" s="187"/>
      <c r="L99" s="187"/>
      <c r="M99" s="187"/>
      <c r="N99" s="187"/>
      <c r="O99" s="187"/>
      <c r="P99" s="187"/>
      <c r="Q99" s="187"/>
      <c r="R99" s="68"/>
      <c r="S99" s="223"/>
      <c r="T99" s="223"/>
      <c r="U99" s="223"/>
      <c r="V99" s="223"/>
      <c r="W99" s="223"/>
    </row>
    <row r="100" spans="1:23" ht="12.75" customHeight="1">
      <c r="A100" s="496" t="s">
        <v>160</v>
      </c>
      <c r="B100" s="496"/>
      <c r="C100" s="496"/>
      <c r="D100" s="496"/>
      <c r="E100" s="496"/>
      <c r="F100" s="496"/>
      <c r="G100" s="496"/>
      <c r="H100" s="497"/>
      <c r="I100" s="497"/>
      <c r="J100" s="497"/>
      <c r="K100" s="497"/>
      <c r="L100" s="497"/>
      <c r="M100" s="497"/>
      <c r="N100" s="497"/>
      <c r="O100" s="497"/>
      <c r="P100" s="497"/>
      <c r="Q100" s="497"/>
      <c r="R100" s="497"/>
    </row>
    <row r="101" spans="1:23" ht="12.75" customHeight="1">
      <c r="A101" s="496" t="s">
        <v>170</v>
      </c>
      <c r="B101" s="496"/>
      <c r="C101" s="496"/>
      <c r="D101" s="496"/>
      <c r="E101" s="496"/>
      <c r="F101" s="496"/>
      <c r="G101" s="496"/>
      <c r="H101" s="496"/>
      <c r="I101" s="496"/>
      <c r="J101" s="496"/>
      <c r="K101" s="496"/>
      <c r="L101" s="496"/>
      <c r="M101" s="496"/>
      <c r="N101" s="496"/>
      <c r="O101" s="496"/>
      <c r="P101" s="496"/>
      <c r="Q101" s="496"/>
      <c r="R101" s="496"/>
    </row>
    <row r="102" spans="1:23" ht="12.75" customHeight="1">
      <c r="A102" s="496" t="s">
        <v>171</v>
      </c>
      <c r="B102" s="496"/>
      <c r="C102" s="496"/>
      <c r="D102" s="496"/>
      <c r="E102" s="496"/>
      <c r="F102" s="496"/>
      <c r="G102" s="496"/>
      <c r="H102" s="211"/>
      <c r="I102" s="211"/>
      <c r="J102" s="211"/>
      <c r="K102" s="211"/>
      <c r="L102" s="211"/>
      <c r="M102" s="211"/>
      <c r="N102" s="211"/>
      <c r="O102" s="211"/>
      <c r="P102" s="211"/>
      <c r="Q102" s="211"/>
      <c r="R102" s="211"/>
    </row>
    <row r="103" spans="1:23" ht="12.75" customHeight="1">
      <c r="A103" s="176"/>
      <c r="B103" s="166" t="s">
        <v>153</v>
      </c>
      <c r="C103" s="137">
        <f>MIN(C4:C99)</f>
        <v>3.01</v>
      </c>
      <c r="D103" s="137">
        <f>MIN(D4:D99)</f>
        <v>3.01</v>
      </c>
      <c r="E103" s="137">
        <f>MIN(E4:E99)</f>
        <v>0</v>
      </c>
      <c r="F103" s="137">
        <f>MIN(F4:F99)</f>
        <v>3.01</v>
      </c>
      <c r="G103" s="137">
        <f>MIN(G4:G99)</f>
        <v>3.01</v>
      </c>
      <c r="H103" s="137">
        <f t="shared" ref="H103:Q103" si="0">MIN(H4:H99)</f>
        <v>0</v>
      </c>
      <c r="I103" s="137">
        <f t="shared" si="0"/>
        <v>0</v>
      </c>
      <c r="J103" s="137">
        <f t="shared" si="0"/>
        <v>0</v>
      </c>
      <c r="K103" s="137">
        <f t="shared" si="0"/>
        <v>0</v>
      </c>
      <c r="L103" s="137">
        <f t="shared" si="0"/>
        <v>0</v>
      </c>
      <c r="M103" s="137" t="e">
        <f t="shared" si="0"/>
        <v>#REF!</v>
      </c>
      <c r="N103" s="137" t="e">
        <f t="shared" si="0"/>
        <v>#REF!</v>
      </c>
      <c r="O103" s="137" t="e">
        <f t="shared" si="0"/>
        <v>#REF!</v>
      </c>
      <c r="P103" s="137" t="e">
        <f t="shared" si="0"/>
        <v>#REF!</v>
      </c>
      <c r="Q103" s="137" t="e">
        <f t="shared" si="0"/>
        <v>#REF!</v>
      </c>
      <c r="R103" s="86"/>
    </row>
    <row r="104" spans="1:23" ht="12.75" customHeight="1">
      <c r="A104" s="176"/>
      <c r="B104" s="166" t="s">
        <v>154</v>
      </c>
      <c r="C104" s="137">
        <f>MAX(C4:C99)</f>
        <v>30.23</v>
      </c>
      <c r="D104" s="137">
        <f>MAX(D4:D99)</f>
        <v>30.23</v>
      </c>
      <c r="E104" s="137">
        <f>MAX(E4:E99)</f>
        <v>30.23</v>
      </c>
      <c r="F104" s="137">
        <f>MAX(F4:F99)</f>
        <v>30.23</v>
      </c>
      <c r="G104" s="137">
        <f>MAX(G4:G99)</f>
        <v>30.23</v>
      </c>
      <c r="H104" s="137">
        <f t="shared" ref="H104:Q104" si="1">MAX(H4:H99)</f>
        <v>15.37</v>
      </c>
      <c r="I104" s="137">
        <f t="shared" si="1"/>
        <v>15.37</v>
      </c>
      <c r="J104" s="137">
        <f t="shared" si="1"/>
        <v>18</v>
      </c>
      <c r="K104" s="137">
        <f t="shared" si="1"/>
        <v>16.5</v>
      </c>
      <c r="L104" s="137">
        <f t="shared" si="1"/>
        <v>15.75</v>
      </c>
      <c r="M104" s="137" t="e">
        <f t="shared" si="1"/>
        <v>#REF!</v>
      </c>
      <c r="N104" s="137" t="e">
        <f t="shared" si="1"/>
        <v>#REF!</v>
      </c>
      <c r="O104" s="137" t="e">
        <f t="shared" si="1"/>
        <v>#REF!</v>
      </c>
      <c r="P104" s="137" t="e">
        <f t="shared" si="1"/>
        <v>#REF!</v>
      </c>
      <c r="Q104" s="137" t="e">
        <f t="shared" si="1"/>
        <v>#REF!</v>
      </c>
      <c r="R104" s="86"/>
    </row>
    <row r="105" spans="1:23">
      <c r="B105" s="166" t="s">
        <v>155</v>
      </c>
      <c r="C105" s="137">
        <f>AVERAGE(C4:C99)</f>
        <v>9.7993478260869544</v>
      </c>
      <c r="D105" s="137">
        <f>AVERAGE(D4:D99)</f>
        <v>10.685232558139534</v>
      </c>
      <c r="E105" s="137">
        <f>AVERAGE(E4:E99)</f>
        <v>12.755172413793103</v>
      </c>
      <c r="F105" s="137">
        <f>AVERAGE(F4:F99)</f>
        <v>10.603086419753083</v>
      </c>
      <c r="G105" s="137">
        <f>AVERAGE(G4:G99)</f>
        <v>11.424415584415586</v>
      </c>
      <c r="H105" s="137">
        <f t="shared" ref="H105:Q105" si="2">AVERAGE(H4:H99)</f>
        <v>9.417977528089887</v>
      </c>
      <c r="I105" s="137">
        <f t="shared" si="2"/>
        <v>9.6956179775280873</v>
      </c>
      <c r="J105" s="137">
        <f t="shared" si="2"/>
        <v>7.7184269662921343</v>
      </c>
      <c r="K105" s="137">
        <f t="shared" si="2"/>
        <v>8.7223157894736829</v>
      </c>
      <c r="L105" s="137">
        <f t="shared" si="2"/>
        <v>9.0333684210526304</v>
      </c>
      <c r="M105" s="137" t="e">
        <f t="shared" si="2"/>
        <v>#REF!</v>
      </c>
      <c r="N105" s="137" t="e">
        <f t="shared" si="2"/>
        <v>#REF!</v>
      </c>
      <c r="O105" s="137" t="e">
        <f t="shared" si="2"/>
        <v>#REF!</v>
      </c>
      <c r="P105" s="137" t="e">
        <f t="shared" si="2"/>
        <v>#REF!</v>
      </c>
      <c r="Q105" s="137" t="e">
        <f t="shared" si="2"/>
        <v>#REF!</v>
      </c>
    </row>
    <row r="106" spans="1:23">
      <c r="B106" s="166"/>
    </row>
    <row r="107" spans="1:23">
      <c r="B107" s="166"/>
    </row>
    <row r="108" spans="1:23">
      <c r="B108" s="166"/>
    </row>
    <row r="109" spans="1:23" ht="12.75" customHeight="1">
      <c r="B109" s="166"/>
      <c r="C109" s="86"/>
      <c r="H109" s="86"/>
      <c r="I109" s="86"/>
      <c r="J109" s="86"/>
      <c r="K109" s="86"/>
      <c r="L109" s="86"/>
      <c r="M109" s="86"/>
      <c r="N109" s="86"/>
      <c r="O109" s="86"/>
      <c r="P109" s="86"/>
      <c r="Q109" s="86"/>
    </row>
    <row r="110" spans="1:23" ht="12.75" customHeight="1">
      <c r="C110" s="86"/>
      <c r="D110" s="86"/>
      <c r="E110" s="86"/>
      <c r="F110" s="183"/>
      <c r="G110" s="86"/>
      <c r="H110" s="86"/>
      <c r="I110" s="86"/>
      <c r="J110" s="86"/>
      <c r="K110" s="86"/>
      <c r="L110" s="86"/>
      <c r="M110" s="86"/>
      <c r="N110" s="86"/>
      <c r="O110" s="86"/>
      <c r="P110" s="86"/>
      <c r="Q110" s="86"/>
      <c r="R110" s="86"/>
    </row>
    <row r="111" spans="1:23" ht="12.75" customHeight="1">
      <c r="B111" s="166"/>
      <c r="C111" s="86"/>
      <c r="D111" s="86"/>
      <c r="H111" s="86"/>
      <c r="I111" s="86"/>
      <c r="J111" s="86"/>
      <c r="K111" s="86"/>
      <c r="L111" s="86"/>
      <c r="M111" s="86"/>
      <c r="N111" s="86"/>
      <c r="O111" s="86"/>
      <c r="P111" s="86"/>
      <c r="Q111" s="86"/>
      <c r="R111" s="86"/>
    </row>
    <row r="112" spans="1:23" ht="12.75" customHeight="1">
      <c r="B112" s="166"/>
      <c r="C112" s="86"/>
      <c r="D112" s="86"/>
      <c r="H112" s="86"/>
      <c r="I112" s="86"/>
      <c r="J112" s="86"/>
      <c r="K112" s="86"/>
      <c r="L112" s="86"/>
      <c r="M112" s="86"/>
      <c r="N112" s="86"/>
      <c r="O112" s="86"/>
      <c r="P112" s="86"/>
      <c r="Q112" s="86"/>
      <c r="R112" s="86"/>
    </row>
    <row r="113" spans="2:18" ht="12.75" customHeight="1">
      <c r="B113" s="166"/>
      <c r="R113" s="86"/>
    </row>
    <row r="115" spans="2:18">
      <c r="B115" s="166"/>
    </row>
    <row r="116" spans="2:18">
      <c r="B116" s="166"/>
    </row>
    <row r="117" spans="2:18">
      <c r="B117" s="166"/>
    </row>
    <row r="120" spans="2:18">
      <c r="B120" s="166"/>
    </row>
    <row r="121" spans="2:18">
      <c r="B121" s="166"/>
    </row>
    <row r="122" spans="2:18">
      <c r="B122" s="166"/>
    </row>
  </sheetData>
  <autoFilter ref="C3:G100"/>
  <mergeCells count="7">
    <mergeCell ref="A102:G102"/>
    <mergeCell ref="A101:R101"/>
    <mergeCell ref="A100:R100"/>
    <mergeCell ref="A1:G1"/>
    <mergeCell ref="C2:G2"/>
    <mergeCell ref="H2:L2"/>
    <mergeCell ref="M2:Q2"/>
  </mergeCells>
  <pageMargins left="0.70866141732283472" right="0.70866141732283472" top="0.74803149606299213" bottom="0.74803149606299213" header="0.31496062992125984" footer="0.31496062992125984"/>
  <pageSetup paperSize="9" scale="80" orientation="portrait" horizontalDpi="300" verticalDpi="300" r:id="rId1"/>
  <legacy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2"/>
  <sheetViews>
    <sheetView topLeftCell="A84" workbookViewId="0">
      <selection activeCell="E104" sqref="E104"/>
    </sheetView>
  </sheetViews>
  <sheetFormatPr defaultColWidth="9.09765625" defaultRowHeight="11.5"/>
  <cols>
    <col min="1" max="1" width="6.09765625" style="87" customWidth="1"/>
    <col min="2" max="2" width="51.69921875" style="88" customWidth="1"/>
    <col min="3" max="5" width="10.69921875" style="137" customWidth="1"/>
    <col min="6" max="6" width="10.69921875" style="182" customWidth="1"/>
    <col min="7" max="7" width="10.69921875" style="137" customWidth="1"/>
    <col min="8" max="8" width="12" style="88" hidden="1" customWidth="1"/>
    <col min="9" max="9" width="9.09765625" style="88" hidden="1" customWidth="1"/>
    <col min="10" max="10" width="8.8984375" style="88" hidden="1" customWidth="1"/>
    <col min="11" max="11" width="8.3984375" style="88" hidden="1" customWidth="1"/>
    <col min="12" max="12" width="10.3984375" style="88" hidden="1" customWidth="1"/>
    <col min="13" max="13" width="12" style="88" hidden="1" customWidth="1"/>
    <col min="14" max="14" width="9.09765625" style="88" hidden="1" customWidth="1"/>
    <col min="15" max="15" width="8.8984375" style="88" hidden="1" customWidth="1"/>
    <col min="16" max="16" width="8.3984375" style="88" hidden="1" customWidth="1"/>
    <col min="17" max="17" width="10.3984375" style="88" hidden="1" customWidth="1"/>
    <col min="18" max="18" width="29" style="88" hidden="1" customWidth="1"/>
    <col min="19" max="16384" width="9.09765625" style="86"/>
  </cols>
  <sheetData>
    <row r="1" spans="1:20" ht="12.75" customHeight="1">
      <c r="A1" s="495" t="s">
        <v>165</v>
      </c>
      <c r="B1" s="495"/>
      <c r="C1" s="495"/>
      <c r="D1" s="495"/>
      <c r="E1" s="495"/>
      <c r="F1" s="495"/>
      <c r="G1" s="495"/>
      <c r="H1" s="193"/>
      <c r="I1" s="193"/>
      <c r="J1" s="193"/>
      <c r="K1" s="193"/>
      <c r="L1" s="193"/>
      <c r="M1" s="193"/>
      <c r="N1" s="193"/>
      <c r="O1" s="193"/>
      <c r="P1" s="193"/>
      <c r="Q1" s="193"/>
      <c r="R1" s="193"/>
    </row>
    <row r="2" spans="1:20" ht="12.75" customHeight="1" thickBot="1">
      <c r="C2" s="491" t="s">
        <v>166</v>
      </c>
      <c r="D2" s="492"/>
      <c r="E2" s="492"/>
      <c r="F2" s="492"/>
      <c r="G2" s="492"/>
      <c r="H2" s="493" t="s">
        <v>136</v>
      </c>
      <c r="I2" s="494"/>
      <c r="J2" s="494"/>
      <c r="K2" s="494"/>
      <c r="L2" s="494"/>
      <c r="M2" s="493" t="s">
        <v>139</v>
      </c>
      <c r="N2" s="494"/>
      <c r="O2" s="494"/>
      <c r="P2" s="494"/>
      <c r="Q2" s="494"/>
      <c r="R2" s="194"/>
    </row>
    <row r="3" spans="1:20" ht="25.5" customHeight="1">
      <c r="A3" s="198" t="s">
        <v>1</v>
      </c>
      <c r="B3" s="199" t="s">
        <v>4</v>
      </c>
      <c r="C3" s="200" t="s">
        <v>5</v>
      </c>
      <c r="D3" s="200" t="s">
        <v>6</v>
      </c>
      <c r="E3" s="200" t="s">
        <v>7</v>
      </c>
      <c r="F3" s="200" t="s">
        <v>8</v>
      </c>
      <c r="G3" s="200" t="s">
        <v>9</v>
      </c>
      <c r="H3" s="93" t="s">
        <v>5</v>
      </c>
      <c r="I3" s="91" t="s">
        <v>6</v>
      </c>
      <c r="J3" s="91" t="s">
        <v>7</v>
      </c>
      <c r="K3" s="91" t="s">
        <v>8</v>
      </c>
      <c r="L3" s="94" t="s">
        <v>9</v>
      </c>
      <c r="M3" s="91" t="s">
        <v>5</v>
      </c>
      <c r="N3" s="91" t="s">
        <v>6</v>
      </c>
      <c r="O3" s="91" t="s">
        <v>7</v>
      </c>
      <c r="P3" s="91" t="s">
        <v>8</v>
      </c>
      <c r="Q3" s="95" t="s">
        <v>9</v>
      </c>
      <c r="R3" s="201" t="s">
        <v>142</v>
      </c>
    </row>
    <row r="4" spans="1:20" ht="12.75" customHeight="1">
      <c r="A4" s="69">
        <v>1</v>
      </c>
      <c r="B4" s="53" t="s">
        <v>12</v>
      </c>
      <c r="C4" s="190">
        <v>9.9499999999999993</v>
      </c>
      <c r="D4" s="190">
        <v>9.8000000000000007</v>
      </c>
      <c r="E4" s="190">
        <v>16.75</v>
      </c>
      <c r="F4" s="190">
        <v>9.9</v>
      </c>
      <c r="G4" s="190">
        <v>12</v>
      </c>
      <c r="H4" s="59">
        <v>9.9499999999999993</v>
      </c>
      <c r="I4" s="59">
        <v>9.9499999999999993</v>
      </c>
      <c r="J4" s="59">
        <v>17.5</v>
      </c>
      <c r="K4" s="59">
        <v>9.98</v>
      </c>
      <c r="L4" s="59">
        <v>12.5</v>
      </c>
      <c r="M4" s="59" t="e">
        <f>#REF!-H4</f>
        <v>#REF!</v>
      </c>
      <c r="N4" s="59" t="e">
        <f>#REF!-I4</f>
        <v>#REF!</v>
      </c>
      <c r="O4" s="59" t="e">
        <f>#REF!-J4</f>
        <v>#REF!</v>
      </c>
      <c r="P4" s="59" t="e">
        <f>#REF!-K4</f>
        <v>#REF!</v>
      </c>
      <c r="Q4" s="59" t="e">
        <f>#REF!-L4</f>
        <v>#REF!</v>
      </c>
      <c r="R4" s="59"/>
    </row>
    <row r="5" spans="1:20" ht="12.75" customHeight="1">
      <c r="A5" s="69">
        <v>2</v>
      </c>
      <c r="B5" s="53" t="s">
        <v>13</v>
      </c>
      <c r="C5" s="190">
        <v>9.9499999999999993</v>
      </c>
      <c r="D5" s="190">
        <v>9.9</v>
      </c>
      <c r="E5" s="190">
        <v>17.5</v>
      </c>
      <c r="F5" s="190">
        <v>10.199999999999999</v>
      </c>
      <c r="G5" s="190">
        <v>11.95</v>
      </c>
      <c r="H5" s="59">
        <v>9.9499999999999993</v>
      </c>
      <c r="I5" s="59">
        <v>9.9499999999999993</v>
      </c>
      <c r="J5" s="59">
        <v>17.75</v>
      </c>
      <c r="K5" s="59">
        <v>10.25</v>
      </c>
      <c r="L5" s="59">
        <v>12</v>
      </c>
      <c r="M5" s="59" t="e">
        <f>#REF!-H5</f>
        <v>#REF!</v>
      </c>
      <c r="N5" s="59" t="e">
        <f>#REF!-I5</f>
        <v>#REF!</v>
      </c>
      <c r="O5" s="59" t="e">
        <f>#REF!-J5</f>
        <v>#REF!</v>
      </c>
      <c r="P5" s="59" t="e">
        <f>#REF!-K5</f>
        <v>#REF!</v>
      </c>
      <c r="Q5" s="59" t="e">
        <f>#REF!-L5</f>
        <v>#REF!</v>
      </c>
      <c r="R5" s="59"/>
    </row>
    <row r="6" spans="1:20" ht="12.75" customHeight="1">
      <c r="A6" s="69">
        <v>3</v>
      </c>
      <c r="B6" s="53" t="s">
        <v>14</v>
      </c>
      <c r="C6" s="190">
        <v>9.85</v>
      </c>
      <c r="D6" s="190">
        <v>9.85</v>
      </c>
      <c r="E6" s="190">
        <v>0</v>
      </c>
      <c r="F6" s="190">
        <v>10.199999999999999</v>
      </c>
      <c r="G6" s="190">
        <v>12</v>
      </c>
      <c r="H6" s="59">
        <v>9.9499999999999993</v>
      </c>
      <c r="I6" s="59">
        <v>9.9499999999999993</v>
      </c>
      <c r="J6" s="59">
        <v>0</v>
      </c>
      <c r="K6" s="59">
        <v>10.5</v>
      </c>
      <c r="L6" s="59">
        <v>12.5</v>
      </c>
      <c r="M6" s="59" t="e">
        <f>#REF!-H6</f>
        <v>#REF!</v>
      </c>
      <c r="N6" s="59" t="e">
        <f>#REF!-I6</f>
        <v>#REF!</v>
      </c>
      <c r="O6" s="59" t="e">
        <f>#REF!-J6</f>
        <v>#REF!</v>
      </c>
      <c r="P6" s="59" t="e">
        <f>#REF!-K6</f>
        <v>#REF!</v>
      </c>
      <c r="Q6" s="59" t="e">
        <f>#REF!-L6</f>
        <v>#REF!</v>
      </c>
      <c r="R6" s="59"/>
      <c r="T6" s="86" t="s">
        <v>172</v>
      </c>
    </row>
    <row r="7" spans="1:20" ht="12.75" customHeight="1">
      <c r="A7" s="69">
        <v>4</v>
      </c>
      <c r="B7" s="53" t="s">
        <v>15</v>
      </c>
      <c r="C7" s="190">
        <v>9.75</v>
      </c>
      <c r="D7" s="190">
        <v>10.5</v>
      </c>
      <c r="E7" s="190">
        <v>0</v>
      </c>
      <c r="F7" s="190">
        <v>10.25</v>
      </c>
      <c r="G7" s="190">
        <v>12</v>
      </c>
      <c r="H7" s="59">
        <v>10</v>
      </c>
      <c r="I7" s="59">
        <v>10.5</v>
      </c>
      <c r="J7" s="59">
        <v>17</v>
      </c>
      <c r="K7" s="59">
        <v>10.25</v>
      </c>
      <c r="L7" s="59">
        <v>12</v>
      </c>
      <c r="M7" s="59" t="e">
        <f>#REF!-H7</f>
        <v>#REF!</v>
      </c>
      <c r="N7" s="59" t="e">
        <f>#REF!-I7</f>
        <v>#REF!</v>
      </c>
      <c r="O7" s="59" t="e">
        <f>#REF!-J7</f>
        <v>#REF!</v>
      </c>
      <c r="P7" s="59" t="e">
        <f>#REF!-K7</f>
        <v>#REF!</v>
      </c>
      <c r="Q7" s="59" t="e">
        <f>#REF!-L7</f>
        <v>#REF!</v>
      </c>
      <c r="R7" s="59"/>
    </row>
    <row r="8" spans="1:20" ht="12.75" customHeight="1">
      <c r="A8" s="69">
        <v>5</v>
      </c>
      <c r="B8" s="53" t="s">
        <v>16</v>
      </c>
      <c r="C8" s="190">
        <v>9.85</v>
      </c>
      <c r="D8" s="190">
        <v>10.25</v>
      </c>
      <c r="E8" s="190">
        <v>0</v>
      </c>
      <c r="F8" s="190">
        <v>10.25</v>
      </c>
      <c r="G8" s="190">
        <v>10.25</v>
      </c>
      <c r="H8" s="84"/>
      <c r="I8" s="84"/>
      <c r="J8" s="84"/>
      <c r="K8" s="100">
        <v>10.25</v>
      </c>
      <c r="L8" s="59">
        <v>10.25</v>
      </c>
      <c r="M8" s="59" t="e">
        <f>#REF!-H8</f>
        <v>#REF!</v>
      </c>
      <c r="N8" s="59" t="e">
        <f>#REF!-I8</f>
        <v>#REF!</v>
      </c>
      <c r="O8" s="59" t="e">
        <f>#REF!-J8</f>
        <v>#REF!</v>
      </c>
      <c r="P8" s="59" t="e">
        <f>#REF!-K8</f>
        <v>#REF!</v>
      </c>
      <c r="Q8" s="59" t="e">
        <f>#REF!-L8</f>
        <v>#REF!</v>
      </c>
      <c r="R8" s="74"/>
    </row>
    <row r="9" spans="1:20" ht="12.75" customHeight="1">
      <c r="A9" s="69">
        <v>6</v>
      </c>
      <c r="B9" s="53" t="s">
        <v>17</v>
      </c>
      <c r="C9" s="190">
        <v>9.25</v>
      </c>
      <c r="D9" s="190">
        <v>9.4</v>
      </c>
      <c r="E9" s="190">
        <v>0</v>
      </c>
      <c r="F9" s="190">
        <v>9.9</v>
      </c>
      <c r="G9" s="190">
        <v>8.61</v>
      </c>
      <c r="H9" s="59">
        <v>9.75</v>
      </c>
      <c r="I9" s="59">
        <v>9.9</v>
      </c>
      <c r="J9" s="59">
        <v>0</v>
      </c>
      <c r="K9" s="59">
        <v>9.9</v>
      </c>
      <c r="L9" s="59">
        <v>8.98</v>
      </c>
      <c r="M9" s="59" t="e">
        <f>#REF!-H9</f>
        <v>#REF!</v>
      </c>
      <c r="N9" s="59" t="e">
        <f>#REF!-I9</f>
        <v>#REF!</v>
      </c>
      <c r="O9" s="59" t="e">
        <f>#REF!-J9</f>
        <v>#REF!</v>
      </c>
      <c r="P9" s="59" t="e">
        <f>#REF!-K9</f>
        <v>#REF!</v>
      </c>
      <c r="Q9" s="59" t="e">
        <f>#REF!-L9</f>
        <v>#REF!</v>
      </c>
      <c r="R9" s="59"/>
    </row>
    <row r="10" spans="1:20" ht="15" customHeight="1">
      <c r="A10" s="69">
        <v>7</v>
      </c>
      <c r="B10" s="53" t="s">
        <v>18</v>
      </c>
      <c r="C10" s="190">
        <v>9.25</v>
      </c>
      <c r="D10" s="190">
        <v>10.25</v>
      </c>
      <c r="E10" s="190">
        <v>0</v>
      </c>
      <c r="F10" s="190">
        <v>9.5</v>
      </c>
      <c r="G10" s="190">
        <v>9.75</v>
      </c>
      <c r="H10" s="195"/>
      <c r="I10" s="195"/>
      <c r="J10" s="195"/>
      <c r="K10" s="196">
        <v>10</v>
      </c>
      <c r="L10" s="59">
        <v>10</v>
      </c>
      <c r="M10" s="59" t="e">
        <f>#REF!-H10</f>
        <v>#REF!</v>
      </c>
      <c r="N10" s="59" t="e">
        <f>#REF!-I10</f>
        <v>#REF!</v>
      </c>
      <c r="O10" s="59" t="e">
        <f>#REF!-J10</f>
        <v>#REF!</v>
      </c>
      <c r="P10" s="59" t="e">
        <f>#REF!-K10</f>
        <v>#REF!</v>
      </c>
      <c r="Q10" s="59" t="e">
        <f>#REF!-L10</f>
        <v>#REF!</v>
      </c>
      <c r="R10" s="197"/>
    </row>
    <row r="11" spans="1:20" ht="12.75" customHeight="1">
      <c r="A11" s="69">
        <v>8</v>
      </c>
      <c r="B11" s="53" t="s">
        <v>150</v>
      </c>
      <c r="C11" s="190">
        <v>10.25</v>
      </c>
      <c r="D11" s="190">
        <v>10.35</v>
      </c>
      <c r="E11" s="190">
        <v>17.829999999999998</v>
      </c>
      <c r="F11" s="190">
        <v>10.35</v>
      </c>
      <c r="G11" s="190">
        <v>10.35</v>
      </c>
      <c r="H11" s="59">
        <v>10.65</v>
      </c>
      <c r="I11" s="59">
        <v>10.73</v>
      </c>
      <c r="J11" s="59">
        <v>18</v>
      </c>
      <c r="K11" s="59">
        <v>10.67</v>
      </c>
      <c r="L11" s="59">
        <v>10.67</v>
      </c>
      <c r="M11" s="59" t="e">
        <f>#REF!-H11</f>
        <v>#REF!</v>
      </c>
      <c r="N11" s="59" t="e">
        <f>#REF!-I11</f>
        <v>#REF!</v>
      </c>
      <c r="O11" s="59" t="e">
        <f>#REF!-J11</f>
        <v>#REF!</v>
      </c>
      <c r="P11" s="59" t="e">
        <f>#REF!-K11</f>
        <v>#REF!</v>
      </c>
      <c r="Q11" s="59" t="e">
        <f>#REF!-L11</f>
        <v>#REF!</v>
      </c>
      <c r="R11" s="59"/>
    </row>
    <row r="12" spans="1:20" ht="12.75" customHeight="1">
      <c r="A12" s="69">
        <v>9</v>
      </c>
      <c r="B12" s="53" t="s">
        <v>20</v>
      </c>
      <c r="C12" s="190">
        <v>9.4</v>
      </c>
      <c r="D12" s="190">
        <v>10.1</v>
      </c>
      <c r="E12" s="190">
        <v>0</v>
      </c>
      <c r="F12" s="190">
        <v>9.5500000000000007</v>
      </c>
      <c r="G12" s="190">
        <v>9.9499999999999993</v>
      </c>
      <c r="H12" s="59">
        <v>9.6</v>
      </c>
      <c r="I12" s="59">
        <v>10.4</v>
      </c>
      <c r="J12" s="59">
        <v>0</v>
      </c>
      <c r="K12" s="59">
        <v>9.9</v>
      </c>
      <c r="L12" s="59">
        <v>10.25</v>
      </c>
      <c r="M12" s="59" t="e">
        <f>#REF!-H12</f>
        <v>#REF!</v>
      </c>
      <c r="N12" s="59" t="e">
        <f>#REF!-I12</f>
        <v>#REF!</v>
      </c>
      <c r="O12" s="59" t="e">
        <f>#REF!-J12</f>
        <v>#REF!</v>
      </c>
      <c r="P12" s="59" t="e">
        <f>#REF!-K12</f>
        <v>#REF!</v>
      </c>
      <c r="Q12" s="59" t="e">
        <f>#REF!-L12</f>
        <v>#REF!</v>
      </c>
      <c r="R12" s="59"/>
    </row>
    <row r="13" spans="1:20" ht="12.75" customHeight="1">
      <c r="A13" s="69">
        <v>10</v>
      </c>
      <c r="B13" s="53" t="s">
        <v>21</v>
      </c>
      <c r="C13" s="190">
        <v>10.25</v>
      </c>
      <c r="D13" s="190">
        <v>11</v>
      </c>
      <c r="E13" s="190">
        <v>0</v>
      </c>
      <c r="F13" s="190">
        <v>10.25</v>
      </c>
      <c r="G13" s="190">
        <v>0</v>
      </c>
      <c r="H13" s="59">
        <v>10.5</v>
      </c>
      <c r="I13" s="59">
        <v>11</v>
      </c>
      <c r="J13" s="59">
        <v>0</v>
      </c>
      <c r="K13" s="59">
        <v>10.5</v>
      </c>
      <c r="L13" s="59">
        <v>0</v>
      </c>
      <c r="M13" s="59" t="e">
        <f>#REF!-H13</f>
        <v>#REF!</v>
      </c>
      <c r="N13" s="59" t="e">
        <f>#REF!-I13</f>
        <v>#REF!</v>
      </c>
      <c r="O13" s="59" t="e">
        <f>#REF!-J13</f>
        <v>#REF!</v>
      </c>
      <c r="P13" s="59" t="e">
        <f>#REF!-K13</f>
        <v>#REF!</v>
      </c>
      <c r="Q13" s="59" t="e">
        <f>#REF!-L13</f>
        <v>#REF!</v>
      </c>
      <c r="R13" s="59"/>
    </row>
    <row r="14" spans="1:20" ht="12.75" customHeight="1">
      <c r="A14" s="69">
        <v>11</v>
      </c>
      <c r="B14" s="53" t="s">
        <v>22</v>
      </c>
      <c r="C14" s="190">
        <v>10.25</v>
      </c>
      <c r="D14" s="190">
        <v>11.5</v>
      </c>
      <c r="E14" s="190">
        <v>0</v>
      </c>
      <c r="F14" s="190">
        <v>10.199999999999999</v>
      </c>
      <c r="G14" s="190">
        <v>10.75</v>
      </c>
      <c r="H14" s="59">
        <v>10.5</v>
      </c>
      <c r="I14" s="59">
        <v>11.5</v>
      </c>
      <c r="J14" s="59">
        <v>0</v>
      </c>
      <c r="K14" s="59">
        <v>10.199999999999999</v>
      </c>
      <c r="L14" s="59">
        <v>10.75</v>
      </c>
      <c r="M14" s="59" t="e">
        <f>#REF!-H14</f>
        <v>#REF!</v>
      </c>
      <c r="N14" s="59" t="e">
        <f>#REF!-I14</f>
        <v>#REF!</v>
      </c>
      <c r="O14" s="59" t="e">
        <f>#REF!-J14</f>
        <v>#REF!</v>
      </c>
      <c r="P14" s="59" t="e">
        <f>#REF!-K14</f>
        <v>#REF!</v>
      </c>
      <c r="Q14" s="59" t="e">
        <f>#REF!-L14</f>
        <v>#REF!</v>
      </c>
      <c r="R14" s="59"/>
    </row>
    <row r="15" spans="1:20" ht="12.75" customHeight="1">
      <c r="A15" s="69">
        <v>12</v>
      </c>
      <c r="B15" s="53" t="s">
        <v>23</v>
      </c>
      <c r="C15" s="190">
        <v>7.25</v>
      </c>
      <c r="D15" s="190">
        <v>7.35</v>
      </c>
      <c r="E15" s="190">
        <v>0</v>
      </c>
      <c r="F15" s="190">
        <v>0</v>
      </c>
      <c r="G15" s="190">
        <v>0</v>
      </c>
      <c r="H15" s="59">
        <v>8</v>
      </c>
      <c r="I15" s="59">
        <v>8.25</v>
      </c>
      <c r="J15" s="59">
        <v>0</v>
      </c>
      <c r="K15" s="59">
        <v>0</v>
      </c>
      <c r="L15" s="59">
        <v>0</v>
      </c>
      <c r="M15" s="59" t="e">
        <f>#REF!-H15</f>
        <v>#REF!</v>
      </c>
      <c r="N15" s="59" t="e">
        <f>#REF!-I15</f>
        <v>#REF!</v>
      </c>
      <c r="O15" s="59" t="e">
        <f>#REF!-J15</f>
        <v>#REF!</v>
      </c>
      <c r="P15" s="59" t="e">
        <f>#REF!-K15</f>
        <v>#REF!</v>
      </c>
      <c r="Q15" s="59" t="e">
        <f>#REF!-L15</f>
        <v>#REF!</v>
      </c>
      <c r="R15" s="59"/>
    </row>
    <row r="16" spans="1:20" ht="12.75" customHeight="1">
      <c r="A16" s="69">
        <v>13</v>
      </c>
      <c r="B16" s="53" t="s">
        <v>24</v>
      </c>
      <c r="C16" s="190">
        <v>5.93</v>
      </c>
      <c r="D16" s="190">
        <v>0</v>
      </c>
      <c r="E16" s="190">
        <v>0</v>
      </c>
      <c r="F16" s="190">
        <v>0</v>
      </c>
      <c r="G16" s="190">
        <v>0</v>
      </c>
      <c r="H16" s="59">
        <v>7.4</v>
      </c>
      <c r="I16" s="59">
        <v>0</v>
      </c>
      <c r="J16" s="59">
        <v>0</v>
      </c>
      <c r="K16" s="59">
        <v>0</v>
      </c>
      <c r="L16" s="59">
        <v>0</v>
      </c>
      <c r="M16" s="59" t="e">
        <f>#REF!-H16</f>
        <v>#REF!</v>
      </c>
      <c r="N16" s="59" t="e">
        <f>#REF!-I16</f>
        <v>#REF!</v>
      </c>
      <c r="O16" s="59" t="e">
        <f>#REF!-J16</f>
        <v>#REF!</v>
      </c>
      <c r="P16" s="59" t="e">
        <f>#REF!-K16</f>
        <v>#REF!</v>
      </c>
      <c r="Q16" s="59" t="e">
        <f>#REF!-L16</f>
        <v>#REF!</v>
      </c>
      <c r="R16" s="59"/>
    </row>
    <row r="17" spans="1:18" ht="12.75" customHeight="1">
      <c r="A17" s="69">
        <v>14</v>
      </c>
      <c r="B17" s="53" t="s">
        <v>25</v>
      </c>
      <c r="C17" s="190">
        <v>7</v>
      </c>
      <c r="D17" s="190">
        <v>0</v>
      </c>
      <c r="E17" s="190">
        <v>0</v>
      </c>
      <c r="F17" s="190">
        <v>0</v>
      </c>
      <c r="G17" s="190">
        <v>0</v>
      </c>
      <c r="H17" s="59">
        <v>8</v>
      </c>
      <c r="I17" s="59">
        <v>0</v>
      </c>
      <c r="J17" s="59">
        <v>0</v>
      </c>
      <c r="K17" s="59">
        <v>0</v>
      </c>
      <c r="L17" s="59">
        <v>0</v>
      </c>
      <c r="M17" s="59" t="e">
        <f>#REF!-H17</f>
        <v>#REF!</v>
      </c>
      <c r="N17" s="59" t="e">
        <f>#REF!-I17</f>
        <v>#REF!</v>
      </c>
      <c r="O17" s="59" t="e">
        <f>#REF!-J17</f>
        <v>#REF!</v>
      </c>
      <c r="P17" s="59" t="e">
        <f>#REF!-K17</f>
        <v>#REF!</v>
      </c>
      <c r="Q17" s="59" t="e">
        <f>#REF!-L17</f>
        <v>#REF!</v>
      </c>
      <c r="R17" s="59"/>
    </row>
    <row r="18" spans="1:18" ht="12.75" customHeight="1">
      <c r="A18" s="69">
        <v>15</v>
      </c>
      <c r="B18" s="53" t="s">
        <v>26</v>
      </c>
      <c r="C18" s="190">
        <v>10.27</v>
      </c>
      <c r="D18" s="190">
        <v>10.27</v>
      </c>
      <c r="E18" s="190">
        <v>0</v>
      </c>
      <c r="F18" s="190">
        <v>10.27</v>
      </c>
      <c r="G18" s="190">
        <v>10.27</v>
      </c>
      <c r="H18" s="59">
        <v>10.67</v>
      </c>
      <c r="I18" s="59">
        <v>10.67</v>
      </c>
      <c r="J18" s="59">
        <v>0</v>
      </c>
      <c r="K18" s="59">
        <v>10.67</v>
      </c>
      <c r="L18" s="59">
        <v>10.67</v>
      </c>
      <c r="M18" s="59" t="e">
        <f>#REF!-H18</f>
        <v>#REF!</v>
      </c>
      <c r="N18" s="59" t="e">
        <f>#REF!-I18</f>
        <v>#REF!</v>
      </c>
      <c r="O18" s="59" t="e">
        <f>#REF!-J18</f>
        <v>#REF!</v>
      </c>
      <c r="P18" s="59" t="e">
        <f>#REF!-K18</f>
        <v>#REF!</v>
      </c>
      <c r="Q18" s="59" t="e">
        <f>#REF!-L18</f>
        <v>#REF!</v>
      </c>
      <c r="R18" s="59"/>
    </row>
    <row r="19" spans="1:18" ht="12.75" customHeight="1">
      <c r="A19" s="69">
        <v>16</v>
      </c>
      <c r="B19" s="53" t="s">
        <v>27</v>
      </c>
      <c r="C19" s="190">
        <v>11</v>
      </c>
      <c r="D19" s="190">
        <v>10.4</v>
      </c>
      <c r="E19" s="190">
        <v>14</v>
      </c>
      <c r="F19" s="190">
        <v>10.9</v>
      </c>
      <c r="G19" s="190">
        <v>15.6</v>
      </c>
      <c r="H19" s="59">
        <v>13.44</v>
      </c>
      <c r="I19" s="59">
        <v>13.44</v>
      </c>
      <c r="J19" s="59">
        <v>17.79</v>
      </c>
      <c r="K19" s="59">
        <v>13.44</v>
      </c>
      <c r="L19" s="59">
        <v>13.44</v>
      </c>
      <c r="M19" s="59" t="e">
        <f>#REF!-H19</f>
        <v>#REF!</v>
      </c>
      <c r="N19" s="59" t="e">
        <f>#REF!-I19</f>
        <v>#REF!</v>
      </c>
      <c r="O19" s="59" t="e">
        <f>#REF!-J19</f>
        <v>#REF!</v>
      </c>
      <c r="P19" s="59" t="e">
        <f>#REF!-K19</f>
        <v>#REF!</v>
      </c>
      <c r="Q19" s="59" t="e">
        <f>#REF!-L19</f>
        <v>#REF!</v>
      </c>
      <c r="R19" s="59"/>
    </row>
    <row r="20" spans="1:18" ht="12.75" customHeight="1">
      <c r="A20" s="69">
        <v>17</v>
      </c>
      <c r="B20" s="53" t="s">
        <v>28</v>
      </c>
      <c r="C20" s="190">
        <v>9.1199999999999992</v>
      </c>
      <c r="D20" s="190">
        <v>0</v>
      </c>
      <c r="E20" s="190">
        <v>0</v>
      </c>
      <c r="F20" s="190">
        <v>0</v>
      </c>
      <c r="G20" s="190">
        <v>0</v>
      </c>
      <c r="H20" s="59">
        <v>10.69</v>
      </c>
      <c r="I20" s="59">
        <v>0</v>
      </c>
      <c r="J20" s="59">
        <v>0</v>
      </c>
      <c r="K20" s="59">
        <v>0</v>
      </c>
      <c r="L20" s="59">
        <v>0</v>
      </c>
      <c r="M20" s="59" t="e">
        <f>#REF!-H20</f>
        <v>#REF!</v>
      </c>
      <c r="N20" s="59" t="e">
        <f>#REF!-I20</f>
        <v>#REF!</v>
      </c>
      <c r="O20" s="59" t="e">
        <f>#REF!-J20</f>
        <v>#REF!</v>
      </c>
      <c r="P20" s="59" t="e">
        <f>#REF!-K20</f>
        <v>#REF!</v>
      </c>
      <c r="Q20" s="59" t="e">
        <f>#REF!-L20</f>
        <v>#REF!</v>
      </c>
      <c r="R20" s="59"/>
    </row>
    <row r="21" spans="1:18" ht="12.75" customHeight="1">
      <c r="A21" s="69">
        <v>18</v>
      </c>
      <c r="B21" s="53" t="s">
        <v>30</v>
      </c>
      <c r="C21" s="190">
        <v>6.29</v>
      </c>
      <c r="D21" s="190">
        <v>0</v>
      </c>
      <c r="E21" s="190">
        <v>0</v>
      </c>
      <c r="F21" s="190">
        <v>0</v>
      </c>
      <c r="G21" s="190">
        <v>0</v>
      </c>
      <c r="H21" s="59">
        <v>8.14</v>
      </c>
      <c r="I21" s="59">
        <v>0</v>
      </c>
      <c r="J21" s="59">
        <v>0</v>
      </c>
      <c r="K21" s="59">
        <v>0</v>
      </c>
      <c r="L21" s="59">
        <v>0</v>
      </c>
      <c r="M21" s="59" t="e">
        <f>#REF!-H21</f>
        <v>#REF!</v>
      </c>
      <c r="N21" s="59" t="e">
        <f>#REF!-I21</f>
        <v>#REF!</v>
      </c>
      <c r="O21" s="59" t="e">
        <f>#REF!-J21</f>
        <v>#REF!</v>
      </c>
      <c r="P21" s="59" t="e">
        <f>#REF!-K21</f>
        <v>#REF!</v>
      </c>
      <c r="Q21" s="59" t="e">
        <f>#REF!-L21</f>
        <v>#REF!</v>
      </c>
      <c r="R21" s="59"/>
    </row>
    <row r="22" spans="1:18" ht="12.75" customHeight="1">
      <c r="A22" s="69">
        <v>19</v>
      </c>
      <c r="B22" s="53" t="s">
        <v>32</v>
      </c>
      <c r="C22" s="190">
        <v>7.37</v>
      </c>
      <c r="D22" s="190">
        <v>8.57</v>
      </c>
      <c r="E22" s="190">
        <v>0</v>
      </c>
      <c r="F22" s="190">
        <v>9.27</v>
      </c>
      <c r="G22" s="190">
        <v>0</v>
      </c>
      <c r="H22" s="59">
        <v>9.1999999999999993</v>
      </c>
      <c r="I22" s="59">
        <v>10.84</v>
      </c>
      <c r="J22" s="59">
        <v>0</v>
      </c>
      <c r="K22" s="59">
        <v>10.81</v>
      </c>
      <c r="L22" s="59">
        <v>0</v>
      </c>
      <c r="M22" s="59" t="e">
        <f>#REF!-H22</f>
        <v>#REF!</v>
      </c>
      <c r="N22" s="59" t="e">
        <f>#REF!-I22</f>
        <v>#REF!</v>
      </c>
      <c r="O22" s="59" t="e">
        <f>#REF!-J22</f>
        <v>#REF!</v>
      </c>
      <c r="P22" s="59" t="e">
        <f>#REF!-K22</f>
        <v>#REF!</v>
      </c>
      <c r="Q22" s="59" t="e">
        <f>#REF!-L22</f>
        <v>#REF!</v>
      </c>
      <c r="R22" s="59"/>
    </row>
    <row r="23" spans="1:18" ht="12.75" customHeight="1">
      <c r="A23" s="69">
        <v>20</v>
      </c>
      <c r="B23" s="53" t="s">
        <v>33</v>
      </c>
      <c r="C23" s="190">
        <v>7.9</v>
      </c>
      <c r="D23" s="190">
        <v>0</v>
      </c>
      <c r="E23" s="190">
        <v>0</v>
      </c>
      <c r="F23" s="190">
        <v>0</v>
      </c>
      <c r="G23" s="190">
        <v>0</v>
      </c>
      <c r="H23" s="59">
        <v>8.35</v>
      </c>
      <c r="I23" s="59">
        <v>0</v>
      </c>
      <c r="J23" s="59">
        <v>0</v>
      </c>
      <c r="K23" s="59">
        <v>0</v>
      </c>
      <c r="L23" s="59">
        <v>0</v>
      </c>
      <c r="M23" s="59" t="e">
        <f>#REF!-H23</f>
        <v>#REF!</v>
      </c>
      <c r="N23" s="59" t="e">
        <f>#REF!-I23</f>
        <v>#REF!</v>
      </c>
      <c r="O23" s="59" t="e">
        <f>#REF!-J23</f>
        <v>#REF!</v>
      </c>
      <c r="P23" s="59" t="e">
        <f>#REF!-K23</f>
        <v>#REF!</v>
      </c>
      <c r="Q23" s="59" t="e">
        <f>#REF!-L23</f>
        <v>#REF!</v>
      </c>
      <c r="R23" s="59"/>
    </row>
    <row r="24" spans="1:18" ht="12.75" customHeight="1">
      <c r="A24" s="69">
        <v>21</v>
      </c>
      <c r="B24" s="53" t="s">
        <v>34</v>
      </c>
      <c r="C24" s="190">
        <v>6.35</v>
      </c>
      <c r="D24" s="190">
        <v>0</v>
      </c>
      <c r="E24" s="190">
        <v>0</v>
      </c>
      <c r="F24" s="190">
        <v>0</v>
      </c>
      <c r="G24" s="190">
        <v>0</v>
      </c>
      <c r="H24" s="59">
        <v>7.95</v>
      </c>
      <c r="I24" s="59">
        <v>0</v>
      </c>
      <c r="J24" s="59">
        <v>0</v>
      </c>
      <c r="K24" s="59">
        <v>0</v>
      </c>
      <c r="L24" s="59">
        <v>0</v>
      </c>
      <c r="M24" s="59" t="e">
        <f>#REF!-H24</f>
        <v>#REF!</v>
      </c>
      <c r="N24" s="59" t="e">
        <f>#REF!-I24</f>
        <v>#REF!</v>
      </c>
      <c r="O24" s="59" t="e">
        <f>#REF!-J24</f>
        <v>#REF!</v>
      </c>
      <c r="P24" s="59" t="e">
        <f>#REF!-K24</f>
        <v>#REF!</v>
      </c>
      <c r="Q24" s="59" t="e">
        <f>#REF!-L24</f>
        <v>#REF!</v>
      </c>
      <c r="R24" s="59"/>
    </row>
    <row r="25" spans="1:18" ht="12.75" customHeight="1">
      <c r="A25" s="69">
        <v>22</v>
      </c>
      <c r="B25" s="53" t="s">
        <v>35</v>
      </c>
      <c r="C25" s="190">
        <v>8.86</v>
      </c>
      <c r="D25" s="190">
        <v>0</v>
      </c>
      <c r="E25" s="190">
        <v>0</v>
      </c>
      <c r="F25" s="190">
        <v>9.1</v>
      </c>
      <c r="G25" s="190">
        <v>0</v>
      </c>
      <c r="H25" s="59">
        <v>9.7899999999999991</v>
      </c>
      <c r="I25" s="59">
        <v>0</v>
      </c>
      <c r="J25" s="59">
        <v>0</v>
      </c>
      <c r="K25" s="59">
        <v>10.199999999999999</v>
      </c>
      <c r="L25" s="59">
        <v>0</v>
      </c>
      <c r="M25" s="59" t="e">
        <f>#REF!-H25</f>
        <v>#REF!</v>
      </c>
      <c r="N25" s="59" t="e">
        <f>#REF!-I25</f>
        <v>#REF!</v>
      </c>
      <c r="O25" s="59" t="e">
        <f>#REF!-J25</f>
        <v>#REF!</v>
      </c>
      <c r="P25" s="59" t="e">
        <f>#REF!-K25</f>
        <v>#REF!</v>
      </c>
      <c r="Q25" s="59" t="e">
        <f>#REF!-L25</f>
        <v>#REF!</v>
      </c>
      <c r="R25" s="59"/>
    </row>
    <row r="26" spans="1:18" ht="12.75" customHeight="1">
      <c r="A26" s="69">
        <v>23</v>
      </c>
      <c r="B26" s="53" t="s">
        <v>36</v>
      </c>
      <c r="C26" s="190">
        <v>14.27</v>
      </c>
      <c r="D26" s="190">
        <v>13.27</v>
      </c>
      <c r="E26" s="190">
        <v>13.27</v>
      </c>
      <c r="F26" s="190">
        <v>13.27</v>
      </c>
      <c r="G26" s="190">
        <v>13.27</v>
      </c>
      <c r="H26" s="59">
        <v>14.49</v>
      </c>
      <c r="I26" s="59">
        <v>13.49</v>
      </c>
      <c r="J26" s="59">
        <v>13.49</v>
      </c>
      <c r="K26" s="59">
        <v>13.49</v>
      </c>
      <c r="L26" s="59">
        <v>13.49</v>
      </c>
      <c r="M26" s="59" t="e">
        <f>#REF!-H26</f>
        <v>#REF!</v>
      </c>
      <c r="N26" s="59" t="e">
        <f>#REF!-I26</f>
        <v>#REF!</v>
      </c>
      <c r="O26" s="59" t="e">
        <f>#REF!-J26</f>
        <v>#REF!</v>
      </c>
      <c r="P26" s="59" t="e">
        <f>#REF!-K26</f>
        <v>#REF!</v>
      </c>
      <c r="Q26" s="59" t="e">
        <f>#REF!-L26</f>
        <v>#REF!</v>
      </c>
      <c r="R26" s="59"/>
    </row>
    <row r="27" spans="1:18" ht="12.75" customHeight="1">
      <c r="A27" s="69">
        <v>24</v>
      </c>
      <c r="B27" s="53" t="s">
        <v>37</v>
      </c>
      <c r="C27" s="190">
        <v>7.63</v>
      </c>
      <c r="D27" s="190">
        <v>0</v>
      </c>
      <c r="E27" s="190">
        <v>0</v>
      </c>
      <c r="F27" s="190">
        <v>0</v>
      </c>
      <c r="G27" s="190">
        <v>0</v>
      </c>
      <c r="H27" s="59">
        <v>8.36</v>
      </c>
      <c r="I27" s="59">
        <v>0</v>
      </c>
      <c r="J27" s="59">
        <v>0</v>
      </c>
      <c r="K27" s="59">
        <v>0</v>
      </c>
      <c r="L27" s="59">
        <v>0</v>
      </c>
      <c r="M27" s="59" t="e">
        <f>#REF!-H27</f>
        <v>#REF!</v>
      </c>
      <c r="N27" s="59" t="e">
        <f>#REF!-I27</f>
        <v>#REF!</v>
      </c>
      <c r="O27" s="59" t="e">
        <f>#REF!-J27</f>
        <v>#REF!</v>
      </c>
      <c r="P27" s="59" t="e">
        <f>#REF!-K27</f>
        <v>#REF!</v>
      </c>
      <c r="Q27" s="59" t="e">
        <f>#REF!-L27</f>
        <v>#REF!</v>
      </c>
      <c r="R27" s="59"/>
    </row>
    <row r="28" spans="1:18" ht="12.75" customHeight="1">
      <c r="A28" s="69">
        <v>25</v>
      </c>
      <c r="B28" s="53" t="s">
        <v>38</v>
      </c>
      <c r="C28" s="190">
        <v>7.83</v>
      </c>
      <c r="D28" s="190">
        <v>0</v>
      </c>
      <c r="E28" s="190">
        <v>0</v>
      </c>
      <c r="F28" s="190">
        <v>0</v>
      </c>
      <c r="G28" s="190">
        <v>0</v>
      </c>
      <c r="H28" s="59">
        <v>9.06</v>
      </c>
      <c r="I28" s="59">
        <v>0</v>
      </c>
      <c r="J28" s="59">
        <v>0</v>
      </c>
      <c r="K28" s="59">
        <v>0</v>
      </c>
      <c r="L28" s="59">
        <v>0</v>
      </c>
      <c r="M28" s="59" t="e">
        <f>#REF!-H28</f>
        <v>#REF!</v>
      </c>
      <c r="N28" s="59" t="e">
        <f>#REF!-I28</f>
        <v>#REF!</v>
      </c>
      <c r="O28" s="59" t="e">
        <f>#REF!-J28</f>
        <v>#REF!</v>
      </c>
      <c r="P28" s="59" t="e">
        <f>#REF!-K28</f>
        <v>#REF!</v>
      </c>
      <c r="Q28" s="59" t="e">
        <f>#REF!-L28</f>
        <v>#REF!</v>
      </c>
      <c r="R28" s="59"/>
    </row>
    <row r="29" spans="1:18" ht="12.75" customHeight="1">
      <c r="A29" s="69">
        <v>26</v>
      </c>
      <c r="B29" s="53" t="s">
        <v>39</v>
      </c>
      <c r="C29" s="190">
        <v>8</v>
      </c>
      <c r="D29" s="190">
        <v>0</v>
      </c>
      <c r="E29" s="190">
        <v>0</v>
      </c>
      <c r="F29" s="190">
        <v>0</v>
      </c>
      <c r="G29" s="190">
        <v>0</v>
      </c>
      <c r="H29" s="59">
        <v>0.09</v>
      </c>
      <c r="I29" s="59">
        <v>0</v>
      </c>
      <c r="J29" s="59">
        <v>0</v>
      </c>
      <c r="K29" s="59">
        <v>0</v>
      </c>
      <c r="L29" s="59">
        <v>0</v>
      </c>
      <c r="M29" s="59" t="e">
        <f>#REF!-H29</f>
        <v>#REF!</v>
      </c>
      <c r="N29" s="59" t="e">
        <f>#REF!-I29</f>
        <v>#REF!</v>
      </c>
      <c r="O29" s="59" t="e">
        <f>#REF!-J29</f>
        <v>#REF!</v>
      </c>
      <c r="P29" s="59" t="e">
        <f>#REF!-K29</f>
        <v>#REF!</v>
      </c>
      <c r="Q29" s="59" t="e">
        <f>#REF!-L29</f>
        <v>#REF!</v>
      </c>
      <c r="R29" s="59"/>
    </row>
    <row r="30" spans="1:18" ht="12.75" customHeight="1">
      <c r="A30" s="69">
        <v>27</v>
      </c>
      <c r="B30" s="53" t="s">
        <v>40</v>
      </c>
      <c r="C30" s="190">
        <v>6.74</v>
      </c>
      <c r="D30" s="190">
        <v>6.74</v>
      </c>
      <c r="E30" s="190">
        <v>0</v>
      </c>
      <c r="F30" s="190">
        <v>0</v>
      </c>
      <c r="G30" s="190">
        <v>0</v>
      </c>
      <c r="H30" s="59">
        <v>6.7</v>
      </c>
      <c r="I30" s="59">
        <v>6.7</v>
      </c>
      <c r="J30" s="59">
        <v>0</v>
      </c>
      <c r="K30" s="59">
        <v>0</v>
      </c>
      <c r="L30" s="59">
        <v>0</v>
      </c>
      <c r="M30" s="59" t="e">
        <f>#REF!-H30</f>
        <v>#REF!</v>
      </c>
      <c r="N30" s="59" t="e">
        <f>#REF!-I30</f>
        <v>#REF!</v>
      </c>
      <c r="O30" s="59" t="e">
        <f>#REF!-J30</f>
        <v>#REF!</v>
      </c>
      <c r="P30" s="59" t="e">
        <f>#REF!-K30</f>
        <v>#REF!</v>
      </c>
      <c r="Q30" s="59" t="e">
        <f>#REF!-L30</f>
        <v>#REF!</v>
      </c>
      <c r="R30" s="59"/>
    </row>
    <row r="31" spans="1:18" ht="12.75" customHeight="1">
      <c r="A31" s="69">
        <v>28</v>
      </c>
      <c r="B31" s="53" t="s">
        <v>41</v>
      </c>
      <c r="C31" s="190">
        <v>10.130000000000001</v>
      </c>
      <c r="D31" s="190">
        <v>10.36</v>
      </c>
      <c r="E31" s="190">
        <v>15.34</v>
      </c>
      <c r="F31" s="190">
        <v>9.81</v>
      </c>
      <c r="G31" s="190">
        <v>14.12</v>
      </c>
      <c r="H31" s="59">
        <v>10.3</v>
      </c>
      <c r="I31" s="59">
        <v>10.56</v>
      </c>
      <c r="J31" s="59">
        <v>15.53</v>
      </c>
      <c r="K31" s="59">
        <v>10</v>
      </c>
      <c r="L31" s="59">
        <v>14.6</v>
      </c>
      <c r="M31" s="59" t="e">
        <f>#REF!-H31</f>
        <v>#REF!</v>
      </c>
      <c r="N31" s="59" t="e">
        <f>#REF!-I31</f>
        <v>#REF!</v>
      </c>
      <c r="O31" s="59" t="e">
        <f>#REF!-J31</f>
        <v>#REF!</v>
      </c>
      <c r="P31" s="59" t="e">
        <f>#REF!-K31</f>
        <v>#REF!</v>
      </c>
      <c r="Q31" s="59" t="e">
        <f>#REF!-L31</f>
        <v>#REF!</v>
      </c>
      <c r="R31" s="59"/>
    </row>
    <row r="32" spans="1:18" ht="12.75" customHeight="1">
      <c r="A32" s="69">
        <v>29</v>
      </c>
      <c r="B32" s="53" t="s">
        <v>42</v>
      </c>
      <c r="C32" s="190">
        <v>9.5</v>
      </c>
      <c r="D32" s="190">
        <v>10.25</v>
      </c>
      <c r="E32" s="190">
        <v>0</v>
      </c>
      <c r="F32" s="190">
        <v>10.75</v>
      </c>
      <c r="G32" s="190">
        <v>0</v>
      </c>
      <c r="H32" s="84"/>
      <c r="I32" s="84"/>
      <c r="J32" s="84"/>
      <c r="K32" s="100">
        <v>0</v>
      </c>
      <c r="L32" s="59">
        <v>0</v>
      </c>
      <c r="M32" s="59" t="e">
        <f>#REF!-H32</f>
        <v>#REF!</v>
      </c>
      <c r="N32" s="59" t="e">
        <f>#REF!-I32</f>
        <v>#REF!</v>
      </c>
      <c r="O32" s="59" t="e">
        <f>#REF!-J32</f>
        <v>#REF!</v>
      </c>
      <c r="P32" s="59" t="e">
        <f>#REF!-K32</f>
        <v>#REF!</v>
      </c>
      <c r="Q32" s="59" t="e">
        <f>#REF!-L32</f>
        <v>#REF!</v>
      </c>
      <c r="R32" s="59"/>
    </row>
    <row r="33" spans="1:18" ht="12.75" customHeight="1">
      <c r="A33" s="69">
        <v>30</v>
      </c>
      <c r="B33" s="53" t="s">
        <v>43</v>
      </c>
      <c r="C33" s="190">
        <v>11.25</v>
      </c>
      <c r="D33" s="190">
        <v>13</v>
      </c>
      <c r="E33" s="190">
        <v>0</v>
      </c>
      <c r="F33" s="190">
        <v>13</v>
      </c>
      <c r="G33" s="190">
        <v>14</v>
      </c>
      <c r="H33" s="59">
        <v>11.25</v>
      </c>
      <c r="I33" s="59">
        <v>13</v>
      </c>
      <c r="J33" s="59">
        <v>0</v>
      </c>
      <c r="K33" s="59">
        <v>13</v>
      </c>
      <c r="L33" s="59">
        <v>14</v>
      </c>
      <c r="M33" s="59" t="e">
        <f>#REF!-H33</f>
        <v>#REF!</v>
      </c>
      <c r="N33" s="59" t="e">
        <f>#REF!-I33</f>
        <v>#REF!</v>
      </c>
      <c r="O33" s="59" t="e">
        <f>#REF!-J33</f>
        <v>#REF!</v>
      </c>
      <c r="P33" s="59" t="e">
        <f>#REF!-K33</f>
        <v>#REF!</v>
      </c>
      <c r="Q33" s="59" t="e">
        <f>#REF!-L33</f>
        <v>#REF!</v>
      </c>
      <c r="R33" s="59"/>
    </row>
    <row r="34" spans="1:18" ht="12.75" customHeight="1">
      <c r="A34" s="69">
        <v>31</v>
      </c>
      <c r="B34" s="53" t="s">
        <v>44</v>
      </c>
      <c r="C34" s="190">
        <v>9.4499999999999993</v>
      </c>
      <c r="D34" s="190">
        <v>9.9499999999999993</v>
      </c>
      <c r="E34" s="190">
        <v>21</v>
      </c>
      <c r="F34" s="190">
        <v>12.3</v>
      </c>
      <c r="G34" s="190">
        <v>11.3</v>
      </c>
      <c r="H34" s="84"/>
      <c r="I34" s="84"/>
      <c r="J34" s="84"/>
      <c r="K34" s="100">
        <v>12</v>
      </c>
      <c r="L34" s="59">
        <v>0.12</v>
      </c>
      <c r="M34" s="59" t="e">
        <f>#REF!-H34</f>
        <v>#REF!</v>
      </c>
      <c r="N34" s="59" t="e">
        <f>#REF!-I34</f>
        <v>#REF!</v>
      </c>
      <c r="O34" s="59" t="e">
        <f>#REF!-J34</f>
        <v>#REF!</v>
      </c>
      <c r="P34" s="59" t="e">
        <f>#REF!-K34</f>
        <v>#REF!</v>
      </c>
      <c r="Q34" s="59" t="e">
        <f>#REF!-L34</f>
        <v>#REF!</v>
      </c>
      <c r="R34" s="59"/>
    </row>
    <row r="35" spans="1:18" ht="12.75" customHeight="1">
      <c r="A35" s="69">
        <v>32</v>
      </c>
      <c r="B35" s="53" t="s">
        <v>45</v>
      </c>
      <c r="C35" s="190">
        <v>10.6</v>
      </c>
      <c r="D35" s="190">
        <v>12.2</v>
      </c>
      <c r="E35" s="190">
        <v>14.2</v>
      </c>
      <c r="F35" s="190">
        <v>11.9</v>
      </c>
      <c r="G35" s="190">
        <v>12</v>
      </c>
      <c r="H35" s="59">
        <v>10.6</v>
      </c>
      <c r="I35" s="59">
        <v>12.2</v>
      </c>
      <c r="J35" s="59">
        <v>14.2</v>
      </c>
      <c r="K35" s="59">
        <v>11.9</v>
      </c>
      <c r="L35" s="59">
        <v>12</v>
      </c>
      <c r="M35" s="59" t="e">
        <f>#REF!-H35</f>
        <v>#REF!</v>
      </c>
      <c r="N35" s="59" t="e">
        <f>#REF!-I35</f>
        <v>#REF!</v>
      </c>
      <c r="O35" s="59" t="e">
        <f>#REF!-J35</f>
        <v>#REF!</v>
      </c>
      <c r="P35" s="59" t="e">
        <f>#REF!-K35</f>
        <v>#REF!</v>
      </c>
      <c r="Q35" s="59" t="e">
        <f>#REF!-L35</f>
        <v>#REF!</v>
      </c>
      <c r="R35" s="59"/>
    </row>
    <row r="36" spans="1:18" ht="12.75" customHeight="1">
      <c r="A36" s="69">
        <v>33</v>
      </c>
      <c r="B36" s="53" t="s">
        <v>46</v>
      </c>
      <c r="C36" s="190">
        <v>8.42</v>
      </c>
      <c r="D36" s="190">
        <v>9.9700000000000006</v>
      </c>
      <c r="E36" s="190">
        <v>13.58</v>
      </c>
      <c r="F36" s="190">
        <v>10.19</v>
      </c>
      <c r="G36" s="190">
        <v>9.9700000000000006</v>
      </c>
      <c r="H36" s="59">
        <v>8.7899999999999991</v>
      </c>
      <c r="I36" s="59">
        <v>10.29</v>
      </c>
      <c r="J36" s="59">
        <v>13.4</v>
      </c>
      <c r="K36" s="59">
        <v>10.28</v>
      </c>
      <c r="L36" s="59">
        <v>10.15</v>
      </c>
      <c r="M36" s="59" t="e">
        <f>#REF!-H36</f>
        <v>#REF!</v>
      </c>
      <c r="N36" s="59" t="e">
        <f>#REF!-I36</f>
        <v>#REF!</v>
      </c>
      <c r="O36" s="59" t="e">
        <f>#REF!-J36</f>
        <v>#REF!</v>
      </c>
      <c r="P36" s="59" t="e">
        <f>#REF!-K36</f>
        <v>#REF!</v>
      </c>
      <c r="Q36" s="59" t="e">
        <f>#REF!-L36</f>
        <v>#REF!</v>
      </c>
      <c r="R36" s="59"/>
    </row>
    <row r="37" spans="1:18" ht="12.75" customHeight="1">
      <c r="A37" s="69">
        <v>34</v>
      </c>
      <c r="B37" s="53" t="s">
        <v>47</v>
      </c>
      <c r="C37" s="190">
        <v>10</v>
      </c>
      <c r="D37" s="190">
        <v>10.25</v>
      </c>
      <c r="E37" s="190">
        <v>14.5</v>
      </c>
      <c r="F37" s="190">
        <v>10.25</v>
      </c>
      <c r="G37" s="190">
        <v>11</v>
      </c>
      <c r="H37" s="59">
        <v>10</v>
      </c>
      <c r="I37" s="59">
        <v>10.25</v>
      </c>
      <c r="J37" s="59">
        <v>14.5</v>
      </c>
      <c r="K37" s="59">
        <v>10.5</v>
      </c>
      <c r="L37" s="59">
        <v>11</v>
      </c>
      <c r="M37" s="59" t="e">
        <f>#REF!-H37</f>
        <v>#REF!</v>
      </c>
      <c r="N37" s="59" t="e">
        <f>#REF!-I37</f>
        <v>#REF!</v>
      </c>
      <c r="O37" s="59" t="e">
        <f>#REF!-J37</f>
        <v>#REF!</v>
      </c>
      <c r="P37" s="59" t="e">
        <f>#REF!-K37</f>
        <v>#REF!</v>
      </c>
      <c r="Q37" s="59" t="e">
        <f>#REF!-L37</f>
        <v>#REF!</v>
      </c>
      <c r="R37" s="59"/>
    </row>
    <row r="38" spans="1:18" ht="12.75" customHeight="1">
      <c r="A38" s="69">
        <v>35</v>
      </c>
      <c r="B38" s="53" t="s">
        <v>48</v>
      </c>
      <c r="C38" s="190">
        <v>6.86</v>
      </c>
      <c r="D38" s="190">
        <v>6.77</v>
      </c>
      <c r="E38" s="190">
        <v>6.24</v>
      </c>
      <c r="F38" s="190">
        <v>6.21</v>
      </c>
      <c r="G38" s="190">
        <v>7.51</v>
      </c>
      <c r="H38" s="59">
        <v>7.05</v>
      </c>
      <c r="I38" s="59">
        <v>7.17</v>
      </c>
      <c r="J38" s="59">
        <v>6.63</v>
      </c>
      <c r="K38" s="59">
        <v>6.59</v>
      </c>
      <c r="L38" s="59">
        <v>7.68</v>
      </c>
      <c r="M38" s="59" t="e">
        <f>#REF!-H38</f>
        <v>#REF!</v>
      </c>
      <c r="N38" s="59" t="e">
        <f>#REF!-I38</f>
        <v>#REF!</v>
      </c>
      <c r="O38" s="59" t="e">
        <f>#REF!-J38</f>
        <v>#REF!</v>
      </c>
      <c r="P38" s="59" t="e">
        <f>#REF!-K38</f>
        <v>#REF!</v>
      </c>
      <c r="Q38" s="59" t="e">
        <f>#REF!-L38</f>
        <v>#REF!</v>
      </c>
      <c r="R38" s="59"/>
    </row>
    <row r="39" spans="1:18" ht="12.75" customHeight="1">
      <c r="A39" s="69">
        <v>36</v>
      </c>
      <c r="B39" s="53" t="s">
        <v>49</v>
      </c>
      <c r="C39" s="190">
        <v>9.84</v>
      </c>
      <c r="D39" s="190">
        <v>12.73</v>
      </c>
      <c r="E39" s="190">
        <v>13.59</v>
      </c>
      <c r="F39" s="190">
        <v>11.94</v>
      </c>
      <c r="G39" s="190">
        <v>12.91</v>
      </c>
      <c r="H39" s="59">
        <v>9.7100000000000009</v>
      </c>
      <c r="I39" s="59">
        <v>12.34</v>
      </c>
      <c r="J39" s="59">
        <v>13.05</v>
      </c>
      <c r="K39" s="59">
        <v>11.28</v>
      </c>
      <c r="L39" s="59">
        <v>11.7</v>
      </c>
      <c r="M39" s="59" t="e">
        <f>#REF!-H39</f>
        <v>#REF!</v>
      </c>
      <c r="N39" s="59" t="e">
        <f>#REF!-I39</f>
        <v>#REF!</v>
      </c>
      <c r="O39" s="59" t="e">
        <f>#REF!-J39</f>
        <v>#REF!</v>
      </c>
      <c r="P39" s="59" t="e">
        <f>#REF!-K39</f>
        <v>#REF!</v>
      </c>
      <c r="Q39" s="59" t="e">
        <f>#REF!-L39</f>
        <v>#REF!</v>
      </c>
      <c r="R39" s="59"/>
    </row>
    <row r="40" spans="1:18" ht="12.75" customHeight="1">
      <c r="A40" s="69">
        <v>37</v>
      </c>
      <c r="B40" s="53" t="s">
        <v>50</v>
      </c>
      <c r="C40" s="190">
        <v>6.45</v>
      </c>
      <c r="D40" s="190">
        <v>7.39</v>
      </c>
      <c r="E40" s="190">
        <v>11.7</v>
      </c>
      <c r="F40" s="190">
        <v>7.52</v>
      </c>
      <c r="G40" s="190">
        <v>9.0399999999999991</v>
      </c>
      <c r="H40" s="59">
        <v>7.31</v>
      </c>
      <c r="I40" s="59">
        <v>8.27</v>
      </c>
      <c r="J40" s="59">
        <v>12.08</v>
      </c>
      <c r="K40" s="59">
        <v>7.38</v>
      </c>
      <c r="L40" s="59">
        <v>8.76</v>
      </c>
      <c r="M40" s="59" t="e">
        <f>#REF!-H40</f>
        <v>#REF!</v>
      </c>
      <c r="N40" s="59" t="e">
        <f>#REF!-I40</f>
        <v>#REF!</v>
      </c>
      <c r="O40" s="59" t="e">
        <f>#REF!-J40</f>
        <v>#REF!</v>
      </c>
      <c r="P40" s="59" t="e">
        <f>#REF!-K40</f>
        <v>#REF!</v>
      </c>
      <c r="Q40" s="59" t="e">
        <f>#REF!-L40</f>
        <v>#REF!</v>
      </c>
      <c r="R40" s="59"/>
    </row>
    <row r="41" spans="1:18" ht="12.75" customHeight="1">
      <c r="A41" s="69">
        <v>38</v>
      </c>
      <c r="B41" s="53" t="s">
        <v>51</v>
      </c>
      <c r="C41" s="190">
        <v>9.08</v>
      </c>
      <c r="D41" s="190">
        <v>9.0399999999999991</v>
      </c>
      <c r="E41" s="190">
        <v>8.66</v>
      </c>
      <c r="F41" s="190">
        <v>8.9600000000000009</v>
      </c>
      <c r="G41" s="190">
        <v>8.98</v>
      </c>
      <c r="H41" s="59">
        <v>8.2200000000000006</v>
      </c>
      <c r="I41" s="59">
        <v>8.18</v>
      </c>
      <c r="J41" s="59">
        <v>7.71</v>
      </c>
      <c r="K41" s="59">
        <v>8.1199999999999992</v>
      </c>
      <c r="L41" s="59">
        <v>8.77</v>
      </c>
      <c r="M41" s="59" t="e">
        <f>#REF!-H41</f>
        <v>#REF!</v>
      </c>
      <c r="N41" s="59" t="e">
        <f>#REF!-I41</f>
        <v>#REF!</v>
      </c>
      <c r="O41" s="59" t="e">
        <f>#REF!-J41</f>
        <v>#REF!</v>
      </c>
      <c r="P41" s="59" t="e">
        <f>#REF!-K41</f>
        <v>#REF!</v>
      </c>
      <c r="Q41" s="59" t="e">
        <f>#REF!-L41</f>
        <v>#REF!</v>
      </c>
      <c r="R41" s="59"/>
    </row>
    <row r="42" spans="1:18" ht="12.75" customHeight="1">
      <c r="A42" s="69">
        <v>39</v>
      </c>
      <c r="B42" s="53" t="s">
        <v>52</v>
      </c>
      <c r="C42" s="190">
        <v>9.61</v>
      </c>
      <c r="D42" s="190">
        <v>10.31</v>
      </c>
      <c r="E42" s="190">
        <v>13.28</v>
      </c>
      <c r="F42" s="190">
        <v>10.33</v>
      </c>
      <c r="G42" s="190">
        <v>12.49</v>
      </c>
      <c r="H42" s="59">
        <v>9.69</v>
      </c>
      <c r="I42" s="59">
        <v>10.09</v>
      </c>
      <c r="J42" s="59">
        <v>13.13</v>
      </c>
      <c r="K42" s="59">
        <v>10.4</v>
      </c>
      <c r="L42" s="59">
        <v>12.3</v>
      </c>
      <c r="M42" s="59" t="e">
        <f>#REF!-H42</f>
        <v>#REF!</v>
      </c>
      <c r="N42" s="59" t="e">
        <f>#REF!-I42</f>
        <v>#REF!</v>
      </c>
      <c r="O42" s="59" t="e">
        <f>#REF!-J42</f>
        <v>#REF!</v>
      </c>
      <c r="P42" s="59" t="e">
        <f>#REF!-K42</f>
        <v>#REF!</v>
      </c>
      <c r="Q42" s="59" t="e">
        <f>#REF!-L42</f>
        <v>#REF!</v>
      </c>
      <c r="R42" s="59"/>
    </row>
    <row r="43" spans="1:18" ht="12.75" customHeight="1">
      <c r="A43" s="69">
        <v>40</v>
      </c>
      <c r="B43" s="53" t="s">
        <v>53</v>
      </c>
      <c r="C43" s="190">
        <v>10</v>
      </c>
      <c r="D43" s="190">
        <v>10.5</v>
      </c>
      <c r="E43" s="190">
        <v>12.5</v>
      </c>
      <c r="F43" s="190">
        <v>11</v>
      </c>
      <c r="G43" s="190">
        <v>11</v>
      </c>
      <c r="H43" s="59">
        <v>10.25</v>
      </c>
      <c r="I43" s="59">
        <v>10.75</v>
      </c>
      <c r="J43" s="59">
        <v>12.75</v>
      </c>
      <c r="K43" s="59">
        <v>11.25</v>
      </c>
      <c r="L43" s="59">
        <v>11.25</v>
      </c>
      <c r="M43" s="59" t="e">
        <f>#REF!-H43</f>
        <v>#REF!</v>
      </c>
      <c r="N43" s="59" t="e">
        <f>#REF!-I43</f>
        <v>#REF!</v>
      </c>
      <c r="O43" s="59" t="e">
        <f>#REF!-J43</f>
        <v>#REF!</v>
      </c>
      <c r="P43" s="59" t="e">
        <f>#REF!-K43</f>
        <v>#REF!</v>
      </c>
      <c r="Q43" s="59" t="e">
        <f>#REF!-L43</f>
        <v>#REF!</v>
      </c>
      <c r="R43" s="59"/>
    </row>
    <row r="44" spans="1:18" ht="12.75" customHeight="1">
      <c r="A44" s="69">
        <v>41</v>
      </c>
      <c r="B44" s="53" t="s">
        <v>54</v>
      </c>
      <c r="C44" s="190">
        <v>8.11</v>
      </c>
      <c r="D44" s="190">
        <v>7.6</v>
      </c>
      <c r="E44" s="190">
        <v>7.71</v>
      </c>
      <c r="F44" s="190">
        <v>6.79</v>
      </c>
      <c r="G44" s="190">
        <v>7.44</v>
      </c>
      <c r="H44" s="59">
        <v>9.23</v>
      </c>
      <c r="I44" s="59">
        <v>8.9700000000000006</v>
      </c>
      <c r="J44" s="59">
        <v>9.01</v>
      </c>
      <c r="K44" s="59">
        <v>8.66</v>
      </c>
      <c r="L44" s="59">
        <v>8.92</v>
      </c>
      <c r="M44" s="59" t="e">
        <f>#REF!-H44</f>
        <v>#REF!</v>
      </c>
      <c r="N44" s="59" t="e">
        <f>#REF!-I44</f>
        <v>#REF!</v>
      </c>
      <c r="O44" s="59" t="e">
        <f>#REF!-J44</f>
        <v>#REF!</v>
      </c>
      <c r="P44" s="59" t="e">
        <f>#REF!-K44</f>
        <v>#REF!</v>
      </c>
      <c r="Q44" s="59" t="e">
        <f>#REF!-L44</f>
        <v>#REF!</v>
      </c>
      <c r="R44" s="59"/>
    </row>
    <row r="45" spans="1:18" ht="12.75" customHeight="1">
      <c r="A45" s="69">
        <v>42</v>
      </c>
      <c r="B45" s="53" t="s">
        <v>55</v>
      </c>
      <c r="C45" s="190">
        <v>10.9</v>
      </c>
      <c r="D45" s="190">
        <v>12.65</v>
      </c>
      <c r="E45" s="190">
        <v>15</v>
      </c>
      <c r="F45" s="190">
        <v>12.12</v>
      </c>
      <c r="G45" s="190">
        <v>12.28</v>
      </c>
      <c r="H45" s="59">
        <v>10.9</v>
      </c>
      <c r="I45" s="59">
        <v>12.65</v>
      </c>
      <c r="J45" s="59">
        <v>15</v>
      </c>
      <c r="K45" s="59">
        <v>12.12</v>
      </c>
      <c r="L45" s="59">
        <v>12.28</v>
      </c>
      <c r="M45" s="59" t="e">
        <f>#REF!-H45</f>
        <v>#REF!</v>
      </c>
      <c r="N45" s="59" t="e">
        <f>#REF!-I45</f>
        <v>#REF!</v>
      </c>
      <c r="O45" s="59" t="e">
        <f>#REF!-J45</f>
        <v>#REF!</v>
      </c>
      <c r="P45" s="59" t="e">
        <f>#REF!-K45</f>
        <v>#REF!</v>
      </c>
      <c r="Q45" s="59" t="e">
        <f>#REF!-L45</f>
        <v>#REF!</v>
      </c>
      <c r="R45" s="59"/>
    </row>
    <row r="46" spans="1:18" ht="12.75" customHeight="1">
      <c r="A46" s="69">
        <v>43</v>
      </c>
      <c r="B46" s="53" t="s">
        <v>56</v>
      </c>
      <c r="C46" s="190">
        <v>10.01</v>
      </c>
      <c r="D46" s="190">
        <v>10.01</v>
      </c>
      <c r="E46" s="190">
        <v>10.01</v>
      </c>
      <c r="F46" s="190">
        <v>10.01</v>
      </c>
      <c r="G46" s="190">
        <v>10.01</v>
      </c>
      <c r="H46" s="59">
        <v>10.53</v>
      </c>
      <c r="I46" s="59">
        <v>10.53</v>
      </c>
      <c r="J46" s="59">
        <v>10.53</v>
      </c>
      <c r="K46" s="59">
        <v>0</v>
      </c>
      <c r="L46" s="59">
        <v>10.53</v>
      </c>
      <c r="M46" s="59" t="e">
        <f>#REF!-H46</f>
        <v>#REF!</v>
      </c>
      <c r="N46" s="59" t="e">
        <f>#REF!-I46</f>
        <v>#REF!</v>
      </c>
      <c r="O46" s="59" t="e">
        <f>#REF!-J46</f>
        <v>#REF!</v>
      </c>
      <c r="P46" s="59" t="e">
        <f>#REF!-K46</f>
        <v>#REF!</v>
      </c>
      <c r="Q46" s="59" t="e">
        <f>#REF!-L46</f>
        <v>#REF!</v>
      </c>
      <c r="R46" s="59"/>
    </row>
    <row r="47" spans="1:18" ht="12.75" customHeight="1">
      <c r="A47" s="69">
        <v>44</v>
      </c>
      <c r="B47" s="53" t="s">
        <v>57</v>
      </c>
      <c r="C47" s="190">
        <v>9.9</v>
      </c>
      <c r="D47" s="190">
        <v>10.26</v>
      </c>
      <c r="E47" s="190">
        <v>15.9</v>
      </c>
      <c r="F47" s="190">
        <v>10.27</v>
      </c>
      <c r="G47" s="190">
        <v>10.76</v>
      </c>
      <c r="H47" s="59">
        <v>9.76</v>
      </c>
      <c r="I47" s="59">
        <v>10.31</v>
      </c>
      <c r="J47" s="59">
        <v>13.06</v>
      </c>
      <c r="K47" s="59">
        <v>10.26</v>
      </c>
      <c r="L47" s="59">
        <v>10.91</v>
      </c>
      <c r="M47" s="59" t="e">
        <f>#REF!-H47</f>
        <v>#REF!</v>
      </c>
      <c r="N47" s="59" t="e">
        <f>#REF!-I47</f>
        <v>#REF!</v>
      </c>
      <c r="O47" s="59" t="e">
        <f>#REF!-J47</f>
        <v>#REF!</v>
      </c>
      <c r="P47" s="59" t="e">
        <f>#REF!-K47</f>
        <v>#REF!</v>
      </c>
      <c r="Q47" s="59" t="e">
        <f>#REF!-L47</f>
        <v>#REF!</v>
      </c>
      <c r="R47" s="59"/>
    </row>
    <row r="48" spans="1:18" ht="12.75" customHeight="1">
      <c r="A48" s="69">
        <v>45</v>
      </c>
      <c r="B48" s="53" t="s">
        <v>58</v>
      </c>
      <c r="C48" s="190">
        <v>8.44</v>
      </c>
      <c r="D48" s="190">
        <v>8.94</v>
      </c>
      <c r="E48" s="190">
        <v>9.94</v>
      </c>
      <c r="F48" s="190">
        <v>8.94</v>
      </c>
      <c r="G48" s="190">
        <v>9.69</v>
      </c>
      <c r="H48" s="59">
        <v>8.77</v>
      </c>
      <c r="I48" s="59">
        <v>8.77</v>
      </c>
      <c r="J48" s="59">
        <v>8.77</v>
      </c>
      <c r="K48" s="59">
        <v>10.47</v>
      </c>
      <c r="L48" s="59">
        <v>10.01</v>
      </c>
      <c r="M48" s="59" t="e">
        <f>#REF!-H48</f>
        <v>#REF!</v>
      </c>
      <c r="N48" s="59" t="e">
        <f>#REF!-I48</f>
        <v>#REF!</v>
      </c>
      <c r="O48" s="59" t="e">
        <f>#REF!-J48</f>
        <v>#REF!</v>
      </c>
      <c r="P48" s="59" t="e">
        <f>#REF!-K48</f>
        <v>#REF!</v>
      </c>
      <c r="Q48" s="59" t="e">
        <f>#REF!-L48</f>
        <v>#REF!</v>
      </c>
      <c r="R48" s="59"/>
    </row>
    <row r="49" spans="1:18" ht="12.75" customHeight="1">
      <c r="A49" s="69">
        <v>46</v>
      </c>
      <c r="B49" s="53" t="s">
        <v>59</v>
      </c>
      <c r="C49" s="190">
        <v>9.01</v>
      </c>
      <c r="D49" s="190">
        <v>8.59</v>
      </c>
      <c r="E49" s="190">
        <v>8.59</v>
      </c>
      <c r="F49" s="190">
        <v>9.01</v>
      </c>
      <c r="G49" s="190">
        <v>8.17</v>
      </c>
      <c r="H49" s="59">
        <v>11.51</v>
      </c>
      <c r="I49" s="59">
        <v>11.07</v>
      </c>
      <c r="J49" s="59">
        <v>11.07</v>
      </c>
      <c r="K49" s="59">
        <v>11.51</v>
      </c>
      <c r="L49" s="59">
        <v>10.63</v>
      </c>
      <c r="M49" s="59" t="e">
        <f>#REF!-H49</f>
        <v>#REF!</v>
      </c>
      <c r="N49" s="59" t="e">
        <f>#REF!-I49</f>
        <v>#REF!</v>
      </c>
      <c r="O49" s="59" t="e">
        <f>#REF!-J49</f>
        <v>#REF!</v>
      </c>
      <c r="P49" s="59" t="e">
        <f>#REF!-K49</f>
        <v>#REF!</v>
      </c>
      <c r="Q49" s="59" t="e">
        <f>#REF!-L49</f>
        <v>#REF!</v>
      </c>
      <c r="R49" s="59"/>
    </row>
    <row r="50" spans="1:18" ht="12.75" customHeight="1">
      <c r="A50" s="69">
        <v>47</v>
      </c>
      <c r="B50" s="53" t="s">
        <v>60</v>
      </c>
      <c r="C50" s="190">
        <v>8.11</v>
      </c>
      <c r="D50" s="190">
        <v>7.39</v>
      </c>
      <c r="E50" s="190">
        <v>14.9</v>
      </c>
      <c r="F50" s="190">
        <v>10.06</v>
      </c>
      <c r="G50" s="190">
        <v>12.05</v>
      </c>
      <c r="H50" s="59">
        <v>8.69</v>
      </c>
      <c r="I50" s="59">
        <v>9.17</v>
      </c>
      <c r="J50" s="59">
        <v>13.87</v>
      </c>
      <c r="K50" s="59">
        <v>9.86</v>
      </c>
      <c r="L50" s="59">
        <v>11.71</v>
      </c>
      <c r="M50" s="59" t="e">
        <f>#REF!-H50</f>
        <v>#REF!</v>
      </c>
      <c r="N50" s="59" t="e">
        <f>#REF!-I50</f>
        <v>#REF!</v>
      </c>
      <c r="O50" s="59" t="e">
        <f>#REF!-J50</f>
        <v>#REF!</v>
      </c>
      <c r="P50" s="59" t="e">
        <f>#REF!-K50</f>
        <v>#REF!</v>
      </c>
      <c r="Q50" s="59" t="e">
        <f>#REF!-L50</f>
        <v>#REF!</v>
      </c>
      <c r="R50" s="59"/>
    </row>
    <row r="51" spans="1:18" ht="12.75" customHeight="1">
      <c r="A51" s="69">
        <v>48</v>
      </c>
      <c r="B51" s="53" t="s">
        <v>61</v>
      </c>
      <c r="C51" s="190">
        <v>8.93</v>
      </c>
      <c r="D51" s="190">
        <v>8.93</v>
      </c>
      <c r="E51" s="190">
        <v>8.82</v>
      </c>
      <c r="F51" s="190">
        <v>8.7799999999999994</v>
      </c>
      <c r="G51" s="190">
        <v>10.93</v>
      </c>
      <c r="H51" s="59">
        <v>3.7</v>
      </c>
      <c r="I51" s="59">
        <v>4.0999999999999996</v>
      </c>
      <c r="J51" s="59">
        <v>3.54</v>
      </c>
      <c r="K51" s="59">
        <v>3.32</v>
      </c>
      <c r="L51" s="59">
        <v>11.18</v>
      </c>
      <c r="M51" s="59" t="e">
        <f>#REF!-H51</f>
        <v>#REF!</v>
      </c>
      <c r="N51" s="59" t="e">
        <f>#REF!-I51</f>
        <v>#REF!</v>
      </c>
      <c r="O51" s="59" t="e">
        <f>#REF!-J51</f>
        <v>#REF!</v>
      </c>
      <c r="P51" s="59" t="e">
        <f>#REF!-K51</f>
        <v>#REF!</v>
      </c>
      <c r="Q51" s="59" t="e">
        <f>#REF!-L51</f>
        <v>#REF!</v>
      </c>
      <c r="R51" s="59"/>
    </row>
    <row r="52" spans="1:18" ht="12.75" customHeight="1">
      <c r="A52" s="69">
        <v>49</v>
      </c>
      <c r="B52" s="53" t="s">
        <v>62</v>
      </c>
      <c r="C52" s="190">
        <v>9.81</v>
      </c>
      <c r="D52" s="190">
        <v>10.11</v>
      </c>
      <c r="E52" s="190">
        <v>10.11</v>
      </c>
      <c r="F52" s="190">
        <v>9.81</v>
      </c>
      <c r="G52" s="190">
        <v>10.11</v>
      </c>
      <c r="H52" s="59">
        <v>10.49</v>
      </c>
      <c r="I52" s="59">
        <v>10.79</v>
      </c>
      <c r="J52" s="59">
        <v>10.79</v>
      </c>
      <c r="K52" s="59">
        <v>10.49</v>
      </c>
      <c r="L52" s="59">
        <v>10.79</v>
      </c>
      <c r="M52" s="59" t="e">
        <f>#REF!-H52</f>
        <v>#REF!</v>
      </c>
      <c r="N52" s="59" t="e">
        <f>#REF!-I52</f>
        <v>#REF!</v>
      </c>
      <c r="O52" s="59" t="e">
        <f>#REF!-J52</f>
        <v>#REF!</v>
      </c>
      <c r="P52" s="59" t="e">
        <f>#REF!-K52</f>
        <v>#REF!</v>
      </c>
      <c r="Q52" s="59" t="e">
        <f>#REF!-L52</f>
        <v>#REF!</v>
      </c>
      <c r="R52" s="59"/>
    </row>
    <row r="53" spans="1:18" ht="12.75" customHeight="1">
      <c r="A53" s="69">
        <v>50</v>
      </c>
      <c r="B53" s="53" t="s">
        <v>64</v>
      </c>
      <c r="C53" s="190">
        <v>8.83</v>
      </c>
      <c r="D53" s="190">
        <v>10.23</v>
      </c>
      <c r="E53" s="190">
        <v>10.06</v>
      </c>
      <c r="F53" s="190">
        <v>9.32</v>
      </c>
      <c r="G53" s="190">
        <v>11.79</v>
      </c>
      <c r="H53" s="59">
        <v>9.35</v>
      </c>
      <c r="I53" s="59">
        <v>10.57</v>
      </c>
      <c r="J53" s="59">
        <v>10.34</v>
      </c>
      <c r="K53" s="59">
        <v>10.050000000000001</v>
      </c>
      <c r="L53" s="59">
        <v>12.3</v>
      </c>
      <c r="M53" s="59" t="e">
        <f>#REF!-H53</f>
        <v>#REF!</v>
      </c>
      <c r="N53" s="59" t="e">
        <f>#REF!-I53</f>
        <v>#REF!</v>
      </c>
      <c r="O53" s="59" t="e">
        <f>#REF!-J53</f>
        <v>#REF!</v>
      </c>
      <c r="P53" s="59" t="e">
        <f>#REF!-K53</f>
        <v>#REF!</v>
      </c>
      <c r="Q53" s="59" t="e">
        <f>#REF!-L53</f>
        <v>#REF!</v>
      </c>
      <c r="R53" s="59"/>
    </row>
    <row r="54" spans="1:18" ht="12.75" customHeight="1">
      <c r="A54" s="69">
        <v>51</v>
      </c>
      <c r="B54" s="53" t="s">
        <v>65</v>
      </c>
      <c r="C54" s="190">
        <v>11.28</v>
      </c>
      <c r="D54" s="190">
        <v>11.92</v>
      </c>
      <c r="E54" s="190">
        <v>11.11</v>
      </c>
      <c r="F54" s="190">
        <v>11.13</v>
      </c>
      <c r="G54" s="190">
        <v>14.48</v>
      </c>
      <c r="H54" s="59">
        <v>10.19</v>
      </c>
      <c r="I54" s="59">
        <v>10.98</v>
      </c>
      <c r="J54" s="59">
        <v>10.1</v>
      </c>
      <c r="K54" s="59">
        <v>10.050000000000001</v>
      </c>
      <c r="L54" s="59">
        <v>13.27</v>
      </c>
      <c r="M54" s="59" t="e">
        <f>#REF!-H54</f>
        <v>#REF!</v>
      </c>
      <c r="N54" s="59" t="e">
        <f>#REF!-I54</f>
        <v>#REF!</v>
      </c>
      <c r="O54" s="59" t="e">
        <f>#REF!-J54</f>
        <v>#REF!</v>
      </c>
      <c r="P54" s="59" t="e">
        <f>#REF!-K54</f>
        <v>#REF!</v>
      </c>
      <c r="Q54" s="59" t="e">
        <f>#REF!-L54</f>
        <v>#REF!</v>
      </c>
      <c r="R54" s="59"/>
    </row>
    <row r="55" spans="1:18" ht="12.75" customHeight="1">
      <c r="A55" s="69">
        <v>52</v>
      </c>
      <c r="B55" s="53" t="s">
        <v>66</v>
      </c>
      <c r="C55" s="190">
        <v>5.5</v>
      </c>
      <c r="D55" s="190">
        <v>5.5</v>
      </c>
      <c r="E55" s="190">
        <v>5.5</v>
      </c>
      <c r="F55" s="190">
        <v>8.74</v>
      </c>
      <c r="G55" s="190">
        <v>8.74</v>
      </c>
      <c r="H55" s="59">
        <v>4.96</v>
      </c>
      <c r="I55" s="59">
        <v>4.96</v>
      </c>
      <c r="J55" s="59">
        <v>4.96</v>
      </c>
      <c r="K55" s="59">
        <v>9.7799999999999994</v>
      </c>
      <c r="L55" s="59">
        <v>9.7799999999999994</v>
      </c>
      <c r="M55" s="59" t="e">
        <f>#REF!-H55</f>
        <v>#REF!</v>
      </c>
      <c r="N55" s="59" t="e">
        <f>#REF!-I55</f>
        <v>#REF!</v>
      </c>
      <c r="O55" s="59" t="e">
        <f>#REF!-J55</f>
        <v>#REF!</v>
      </c>
      <c r="P55" s="59" t="e">
        <f>#REF!-K55</f>
        <v>#REF!</v>
      </c>
      <c r="Q55" s="59" t="e">
        <f>#REF!-L55</f>
        <v>#REF!</v>
      </c>
      <c r="R55" s="59"/>
    </row>
    <row r="56" spans="1:18" s="102" customFormat="1" ht="12.75" customHeight="1">
      <c r="A56" s="69">
        <v>53</v>
      </c>
      <c r="B56" s="53" t="s">
        <v>67</v>
      </c>
      <c r="C56" s="190">
        <v>11.94</v>
      </c>
      <c r="D56" s="190">
        <v>11.99</v>
      </c>
      <c r="E56" s="190">
        <v>14.33</v>
      </c>
      <c r="F56" s="190">
        <v>11.75</v>
      </c>
      <c r="G56" s="190">
        <v>11.81</v>
      </c>
      <c r="H56" s="59">
        <v>10.6</v>
      </c>
      <c r="I56" s="59">
        <v>10.38</v>
      </c>
      <c r="J56" s="59">
        <v>13.01</v>
      </c>
      <c r="K56" s="59">
        <v>9.4499999999999993</v>
      </c>
      <c r="L56" s="59">
        <v>10.050000000000001</v>
      </c>
      <c r="M56" s="59" t="e">
        <f>#REF!-H56</f>
        <v>#REF!</v>
      </c>
      <c r="N56" s="59" t="e">
        <f>#REF!-I56</f>
        <v>#REF!</v>
      </c>
      <c r="O56" s="59" t="e">
        <f>#REF!-J56</f>
        <v>#REF!</v>
      </c>
      <c r="P56" s="59" t="e">
        <f>#REF!-K56</f>
        <v>#REF!</v>
      </c>
      <c r="Q56" s="59" t="e">
        <f>#REF!-L56</f>
        <v>#REF!</v>
      </c>
      <c r="R56" s="59"/>
    </row>
    <row r="57" spans="1:18" ht="12.75" customHeight="1">
      <c r="A57" s="69">
        <v>54</v>
      </c>
      <c r="B57" s="53" t="s">
        <v>68</v>
      </c>
      <c r="C57" s="190">
        <v>9.31</v>
      </c>
      <c r="D57" s="190">
        <v>9.31</v>
      </c>
      <c r="E57" s="190">
        <v>9.31</v>
      </c>
      <c r="F57" s="190">
        <v>9.31</v>
      </c>
      <c r="G57" s="190">
        <v>9.31</v>
      </c>
      <c r="H57" s="59">
        <v>7.35</v>
      </c>
      <c r="I57" s="59">
        <v>7.35</v>
      </c>
      <c r="J57" s="59">
        <v>7.35</v>
      </c>
      <c r="K57" s="59">
        <v>7.35</v>
      </c>
      <c r="L57" s="59">
        <v>7.35</v>
      </c>
      <c r="M57" s="59" t="e">
        <f>#REF!-H57</f>
        <v>#REF!</v>
      </c>
      <c r="N57" s="59" t="e">
        <f>#REF!-I57</f>
        <v>#REF!</v>
      </c>
      <c r="O57" s="59" t="e">
        <f>#REF!-J57</f>
        <v>#REF!</v>
      </c>
      <c r="P57" s="59" t="e">
        <f>#REF!-K57</f>
        <v>#REF!</v>
      </c>
      <c r="Q57" s="59" t="e">
        <f>#REF!-L57</f>
        <v>#REF!</v>
      </c>
      <c r="R57" s="59"/>
    </row>
    <row r="58" spans="1:18" ht="12.75" customHeight="1">
      <c r="A58" s="69">
        <v>55</v>
      </c>
      <c r="B58" s="53" t="s">
        <v>69</v>
      </c>
      <c r="C58" s="190">
        <v>7.01</v>
      </c>
      <c r="D58" s="190">
        <v>7.01</v>
      </c>
      <c r="E58" s="190">
        <v>7.01</v>
      </c>
      <c r="F58" s="190">
        <v>7.01</v>
      </c>
      <c r="G58" s="190">
        <v>7.24</v>
      </c>
      <c r="H58" s="59">
        <v>8.7100000000000009</v>
      </c>
      <c r="I58" s="59">
        <v>8.7100000000000009</v>
      </c>
      <c r="J58" s="59">
        <v>8.7100000000000009</v>
      </c>
      <c r="K58" s="59">
        <v>8.7100000000000009</v>
      </c>
      <c r="L58" s="59">
        <v>8.7100000000000009</v>
      </c>
      <c r="M58" s="59" t="e">
        <f>#REF!-H58</f>
        <v>#REF!</v>
      </c>
      <c r="N58" s="59" t="e">
        <f>#REF!-I58</f>
        <v>#REF!</v>
      </c>
      <c r="O58" s="59" t="e">
        <f>#REF!-J58</f>
        <v>#REF!</v>
      </c>
      <c r="P58" s="59" t="e">
        <f>#REF!-K58</f>
        <v>#REF!</v>
      </c>
      <c r="Q58" s="59" t="e">
        <f>#REF!-L58</f>
        <v>#REF!</v>
      </c>
      <c r="R58" s="59"/>
    </row>
    <row r="59" spans="1:18" ht="12.75" customHeight="1">
      <c r="A59" s="69">
        <v>56</v>
      </c>
      <c r="B59" s="53" t="s">
        <v>70</v>
      </c>
      <c r="C59" s="190">
        <v>10.02</v>
      </c>
      <c r="D59" s="190">
        <v>10.119999999999999</v>
      </c>
      <c r="E59" s="190">
        <v>10.02</v>
      </c>
      <c r="F59" s="190">
        <v>10.07</v>
      </c>
      <c r="G59" s="190">
        <v>10.130000000000001</v>
      </c>
      <c r="H59" s="59">
        <v>9.0299999999999994</v>
      </c>
      <c r="I59" s="59">
        <v>9.17</v>
      </c>
      <c r="J59" s="59">
        <v>9.0299999999999994</v>
      </c>
      <c r="K59" s="59">
        <v>9.09</v>
      </c>
      <c r="L59" s="59">
        <v>9.17</v>
      </c>
      <c r="M59" s="59" t="e">
        <f>#REF!-H59</f>
        <v>#REF!</v>
      </c>
      <c r="N59" s="59" t="e">
        <f>#REF!-I59</f>
        <v>#REF!</v>
      </c>
      <c r="O59" s="59" t="e">
        <f>#REF!-J59</f>
        <v>#REF!</v>
      </c>
      <c r="P59" s="59" t="e">
        <f>#REF!-K59</f>
        <v>#REF!</v>
      </c>
      <c r="Q59" s="59" t="e">
        <f>#REF!-L59</f>
        <v>#REF!</v>
      </c>
      <c r="R59" s="59"/>
    </row>
    <row r="60" spans="1:18" ht="12.75" customHeight="1">
      <c r="A60" s="69">
        <v>57</v>
      </c>
      <c r="B60" s="53" t="s">
        <v>71</v>
      </c>
      <c r="C60" s="190">
        <v>8.93</v>
      </c>
      <c r="D60" s="190">
        <v>9.4600000000000009</v>
      </c>
      <c r="E60" s="190">
        <v>10.98</v>
      </c>
      <c r="F60" s="190">
        <v>8.8800000000000008</v>
      </c>
      <c r="G60" s="190">
        <v>10.65</v>
      </c>
      <c r="H60" s="59">
        <v>8.91</v>
      </c>
      <c r="I60" s="59">
        <v>9.57</v>
      </c>
      <c r="J60" s="59">
        <v>12.11</v>
      </c>
      <c r="K60" s="59">
        <v>8.76</v>
      </c>
      <c r="L60" s="59">
        <v>10.69</v>
      </c>
      <c r="M60" s="59" t="e">
        <f>#REF!-H60</f>
        <v>#REF!</v>
      </c>
      <c r="N60" s="59" t="e">
        <f>#REF!-I60</f>
        <v>#REF!</v>
      </c>
      <c r="O60" s="59" t="e">
        <f>#REF!-J60</f>
        <v>#REF!</v>
      </c>
      <c r="P60" s="59" t="e">
        <f>#REF!-K60</f>
        <v>#REF!</v>
      </c>
      <c r="Q60" s="59" t="e">
        <f>#REF!-L60</f>
        <v>#REF!</v>
      </c>
      <c r="R60" s="59"/>
    </row>
    <row r="61" spans="1:18" ht="12.75" customHeight="1">
      <c r="A61" s="69">
        <v>58</v>
      </c>
      <c r="B61" s="53" t="s">
        <v>73</v>
      </c>
      <c r="C61" s="190">
        <v>13.23</v>
      </c>
      <c r="D61" s="190">
        <v>13.23</v>
      </c>
      <c r="E61" s="190">
        <v>13.23</v>
      </c>
      <c r="F61" s="190">
        <v>13.23</v>
      </c>
      <c r="G61" s="190">
        <v>13.23</v>
      </c>
      <c r="H61" s="59">
        <v>13.58</v>
      </c>
      <c r="I61" s="59">
        <v>13.58</v>
      </c>
      <c r="J61" s="59">
        <v>13.58</v>
      </c>
      <c r="K61" s="59">
        <v>13.58</v>
      </c>
      <c r="L61" s="59">
        <v>13.58</v>
      </c>
      <c r="M61" s="59" t="e">
        <f>#REF!-H61</f>
        <v>#REF!</v>
      </c>
      <c r="N61" s="59" t="e">
        <f>#REF!-I61</f>
        <v>#REF!</v>
      </c>
      <c r="O61" s="59" t="e">
        <f>#REF!-J61</f>
        <v>#REF!</v>
      </c>
      <c r="P61" s="59" t="e">
        <f>#REF!-K61</f>
        <v>#REF!</v>
      </c>
      <c r="Q61" s="59" t="e">
        <f>#REF!-L61</f>
        <v>#REF!</v>
      </c>
      <c r="R61" s="59"/>
    </row>
    <row r="62" spans="1:18" ht="12.75" customHeight="1">
      <c r="A62" s="69">
        <v>59</v>
      </c>
      <c r="B62" s="53" t="s">
        <v>74</v>
      </c>
      <c r="C62" s="190">
        <v>10.54</v>
      </c>
      <c r="D62" s="190">
        <v>10.84</v>
      </c>
      <c r="E62" s="190">
        <v>10.84</v>
      </c>
      <c r="F62" s="190">
        <v>10.69</v>
      </c>
      <c r="G62" s="190">
        <v>10.74</v>
      </c>
      <c r="H62" s="59">
        <v>10.9</v>
      </c>
      <c r="I62" s="59">
        <v>11.2</v>
      </c>
      <c r="J62" s="59">
        <v>11.2</v>
      </c>
      <c r="K62" s="59">
        <v>11.05</v>
      </c>
      <c r="L62" s="59">
        <v>11.1</v>
      </c>
      <c r="M62" s="59" t="e">
        <f>#REF!-H62</f>
        <v>#REF!</v>
      </c>
      <c r="N62" s="59" t="e">
        <f>#REF!-I62</f>
        <v>#REF!</v>
      </c>
      <c r="O62" s="59" t="e">
        <f>#REF!-J62</f>
        <v>#REF!</v>
      </c>
      <c r="P62" s="59" t="e">
        <f>#REF!-K62</f>
        <v>#REF!</v>
      </c>
      <c r="Q62" s="59" t="e">
        <f>#REF!-L62</f>
        <v>#REF!</v>
      </c>
      <c r="R62" s="59"/>
    </row>
    <row r="63" spans="1:18" ht="12.75" customHeight="1">
      <c r="A63" s="69">
        <v>60</v>
      </c>
      <c r="B63" s="53" t="s">
        <v>75</v>
      </c>
      <c r="C63" s="190">
        <v>6.42</v>
      </c>
      <c r="D63" s="190">
        <v>6.42</v>
      </c>
      <c r="E63" s="190">
        <v>7.47</v>
      </c>
      <c r="F63" s="190">
        <v>6.42</v>
      </c>
      <c r="G63" s="190">
        <v>6.49</v>
      </c>
      <c r="H63" s="59">
        <v>8.4</v>
      </c>
      <c r="I63" s="59">
        <v>8.4</v>
      </c>
      <c r="J63" s="59">
        <v>9.4499999999999993</v>
      </c>
      <c r="K63" s="59">
        <v>8.4</v>
      </c>
      <c r="L63" s="59">
        <v>8.4700000000000006</v>
      </c>
      <c r="M63" s="59" t="e">
        <f>#REF!-H63</f>
        <v>#REF!</v>
      </c>
      <c r="N63" s="59" t="e">
        <f>#REF!-I63</f>
        <v>#REF!</v>
      </c>
      <c r="O63" s="59" t="e">
        <f>#REF!-J63</f>
        <v>#REF!</v>
      </c>
      <c r="P63" s="59" t="e">
        <f>#REF!-K63</f>
        <v>#REF!</v>
      </c>
      <c r="Q63" s="59" t="e">
        <f>#REF!-L63</f>
        <v>#REF!</v>
      </c>
      <c r="R63" s="59"/>
    </row>
    <row r="64" spans="1:18" ht="12.75" customHeight="1">
      <c r="A64" s="69">
        <v>61</v>
      </c>
      <c r="B64" s="53" t="s">
        <v>76</v>
      </c>
      <c r="C64" s="190">
        <v>10.5</v>
      </c>
      <c r="D64" s="190">
        <v>11.5</v>
      </c>
      <c r="E64" s="190">
        <v>16</v>
      </c>
      <c r="F64" s="190">
        <v>0</v>
      </c>
      <c r="G64" s="190">
        <v>10.5</v>
      </c>
      <c r="H64" s="59">
        <v>10.5</v>
      </c>
      <c r="I64" s="59">
        <v>11.5</v>
      </c>
      <c r="J64" s="59">
        <v>16</v>
      </c>
      <c r="K64" s="59">
        <v>0</v>
      </c>
      <c r="L64" s="59">
        <v>10.5</v>
      </c>
      <c r="M64" s="59" t="e">
        <f>#REF!-H64</f>
        <v>#REF!</v>
      </c>
      <c r="N64" s="59" t="e">
        <f>#REF!-I64</f>
        <v>#REF!</v>
      </c>
      <c r="O64" s="59" t="e">
        <f>#REF!-J64</f>
        <v>#REF!</v>
      </c>
      <c r="P64" s="59" t="e">
        <f>#REF!-K64</f>
        <v>#REF!</v>
      </c>
      <c r="Q64" s="59" t="e">
        <f>#REF!-L64</f>
        <v>#REF!</v>
      </c>
      <c r="R64" s="74"/>
    </row>
    <row r="65" spans="1:18" ht="12.75" customHeight="1">
      <c r="A65" s="69">
        <v>62</v>
      </c>
      <c r="B65" s="53" t="s">
        <v>77</v>
      </c>
      <c r="C65" s="190">
        <v>9.52</v>
      </c>
      <c r="D65" s="190">
        <v>9.85</v>
      </c>
      <c r="E65" s="190">
        <v>0</v>
      </c>
      <c r="F65" s="190">
        <v>10.02</v>
      </c>
      <c r="G65" s="190">
        <v>10.02</v>
      </c>
      <c r="H65" s="59">
        <v>0</v>
      </c>
      <c r="I65" s="59">
        <v>10.09</v>
      </c>
      <c r="J65" s="59">
        <v>0</v>
      </c>
      <c r="K65" s="59">
        <v>10.09</v>
      </c>
      <c r="L65" s="59">
        <v>10.09</v>
      </c>
      <c r="M65" s="59" t="e">
        <f>#REF!-H65</f>
        <v>#REF!</v>
      </c>
      <c r="N65" s="59" t="e">
        <f>#REF!-I65</f>
        <v>#REF!</v>
      </c>
      <c r="O65" s="59" t="e">
        <f>#REF!-J65</f>
        <v>#REF!</v>
      </c>
      <c r="P65" s="59" t="e">
        <f>#REF!-K65</f>
        <v>#REF!</v>
      </c>
      <c r="Q65" s="59" t="e">
        <f>#REF!-L65</f>
        <v>#REF!</v>
      </c>
      <c r="R65" s="59"/>
    </row>
    <row r="66" spans="1:18" ht="12.75" customHeight="1">
      <c r="A66" s="69">
        <v>63</v>
      </c>
      <c r="B66" s="53" t="s">
        <v>78</v>
      </c>
      <c r="C66" s="190">
        <v>11</v>
      </c>
      <c r="D66" s="190">
        <v>13</v>
      </c>
      <c r="E66" s="190">
        <v>15</v>
      </c>
      <c r="F66" s="190">
        <v>12</v>
      </c>
      <c r="G66" s="190">
        <v>13.5</v>
      </c>
      <c r="H66" s="59">
        <v>11</v>
      </c>
      <c r="I66" s="59">
        <v>13</v>
      </c>
      <c r="J66" s="59">
        <v>15</v>
      </c>
      <c r="K66" s="59">
        <v>12</v>
      </c>
      <c r="L66" s="59">
        <v>13.5</v>
      </c>
      <c r="M66" s="59" t="e">
        <f>#REF!-H66</f>
        <v>#REF!</v>
      </c>
      <c r="N66" s="59" t="e">
        <f>#REF!-I66</f>
        <v>#REF!</v>
      </c>
      <c r="O66" s="59" t="e">
        <f>#REF!-J66</f>
        <v>#REF!</v>
      </c>
      <c r="P66" s="59" t="e">
        <f>#REF!-K66</f>
        <v>#REF!</v>
      </c>
      <c r="Q66" s="59" t="e">
        <f>#REF!-L66</f>
        <v>#REF!</v>
      </c>
      <c r="R66" s="59"/>
    </row>
    <row r="67" spans="1:18" ht="12.75" customHeight="1">
      <c r="A67" s="69">
        <v>64</v>
      </c>
      <c r="B67" s="53" t="s">
        <v>79</v>
      </c>
      <c r="C67" s="190">
        <v>8.91</v>
      </c>
      <c r="D67" s="190">
        <v>9.17</v>
      </c>
      <c r="E67" s="190">
        <v>0</v>
      </c>
      <c r="F67" s="190">
        <v>9.17</v>
      </c>
      <c r="G67" s="190">
        <v>0</v>
      </c>
      <c r="H67" s="59">
        <v>10.75</v>
      </c>
      <c r="I67" s="59">
        <v>11.25</v>
      </c>
      <c r="J67" s="59">
        <v>0</v>
      </c>
      <c r="K67" s="59">
        <v>9.25</v>
      </c>
      <c r="L67" s="59">
        <v>0</v>
      </c>
      <c r="M67" s="59" t="e">
        <f>#REF!-H67</f>
        <v>#REF!</v>
      </c>
      <c r="N67" s="59" t="e">
        <f>#REF!-I67</f>
        <v>#REF!</v>
      </c>
      <c r="O67" s="59" t="e">
        <f>#REF!-J67</f>
        <v>#REF!</v>
      </c>
      <c r="P67" s="59" t="e">
        <f>#REF!-K67</f>
        <v>#REF!</v>
      </c>
      <c r="Q67" s="59" t="e">
        <f>#REF!-L67</f>
        <v>#REF!</v>
      </c>
      <c r="R67" s="59"/>
    </row>
    <row r="68" spans="1:18" ht="12.75" customHeight="1">
      <c r="A68" s="69">
        <v>65</v>
      </c>
      <c r="B68" s="53" t="s">
        <v>80</v>
      </c>
      <c r="C68" s="190">
        <v>10.28</v>
      </c>
      <c r="D68" s="190">
        <v>11.29</v>
      </c>
      <c r="E68" s="190">
        <v>0</v>
      </c>
      <c r="F68" s="190">
        <v>11.29</v>
      </c>
      <c r="G68" s="190">
        <v>11.29</v>
      </c>
      <c r="H68" s="59">
        <v>11.5</v>
      </c>
      <c r="I68" s="59">
        <v>11.5</v>
      </c>
      <c r="J68" s="59">
        <v>0</v>
      </c>
      <c r="K68" s="59">
        <v>10.75</v>
      </c>
      <c r="L68" s="59">
        <v>11.5</v>
      </c>
      <c r="M68" s="59" t="e">
        <f>#REF!-H68</f>
        <v>#REF!</v>
      </c>
      <c r="N68" s="59" t="e">
        <f>#REF!-I68</f>
        <v>#REF!</v>
      </c>
      <c r="O68" s="59" t="e">
        <f>#REF!-J68</f>
        <v>#REF!</v>
      </c>
      <c r="P68" s="59" t="e">
        <f>#REF!-K68</f>
        <v>#REF!</v>
      </c>
      <c r="Q68" s="59" t="e">
        <f>#REF!-L68</f>
        <v>#REF!</v>
      </c>
      <c r="R68" s="59"/>
    </row>
    <row r="69" spans="1:18" ht="12.75" customHeight="1">
      <c r="A69" s="69">
        <v>66</v>
      </c>
      <c r="B69" s="53" t="s">
        <v>81</v>
      </c>
      <c r="C69" s="190">
        <v>10.5</v>
      </c>
      <c r="D69" s="190">
        <v>10.9</v>
      </c>
      <c r="E69" s="190">
        <v>0</v>
      </c>
      <c r="F69" s="190">
        <v>10.5</v>
      </c>
      <c r="G69" s="190">
        <v>11.5</v>
      </c>
      <c r="H69" s="59">
        <v>9</v>
      </c>
      <c r="I69" s="59">
        <v>15</v>
      </c>
      <c r="J69" s="59">
        <v>0</v>
      </c>
      <c r="K69" s="59">
        <v>11.25</v>
      </c>
      <c r="L69" s="59">
        <v>12.25</v>
      </c>
      <c r="M69" s="59" t="e">
        <f>#REF!-H69</f>
        <v>#REF!</v>
      </c>
      <c r="N69" s="59" t="e">
        <f>#REF!-I69</f>
        <v>#REF!</v>
      </c>
      <c r="O69" s="59" t="e">
        <f>#REF!-J69</f>
        <v>#REF!</v>
      </c>
      <c r="P69" s="59" t="e">
        <f>#REF!-K69</f>
        <v>#REF!</v>
      </c>
      <c r="Q69" s="59" t="e">
        <f>#REF!-L69</f>
        <v>#REF!</v>
      </c>
      <c r="R69" s="59"/>
    </row>
    <row r="70" spans="1:18" ht="12.75" customHeight="1">
      <c r="A70" s="69">
        <v>67</v>
      </c>
      <c r="B70" s="53" t="s">
        <v>82</v>
      </c>
      <c r="C70" s="190">
        <v>8</v>
      </c>
      <c r="D70" s="190">
        <v>13</v>
      </c>
      <c r="E70" s="190">
        <v>0</v>
      </c>
      <c r="F70" s="190">
        <v>10.75</v>
      </c>
      <c r="G70" s="190">
        <v>11.75</v>
      </c>
      <c r="H70" s="59">
        <v>7.9</v>
      </c>
      <c r="I70" s="59">
        <v>12.04</v>
      </c>
      <c r="J70" s="59">
        <v>16.579999999999998</v>
      </c>
      <c r="K70" s="59">
        <v>0</v>
      </c>
      <c r="L70" s="59">
        <v>14.04</v>
      </c>
      <c r="M70" s="59" t="e">
        <f>#REF!-H70</f>
        <v>#REF!</v>
      </c>
      <c r="N70" s="59" t="e">
        <f>#REF!-I70</f>
        <v>#REF!</v>
      </c>
      <c r="O70" s="59" t="e">
        <f>#REF!-J70</f>
        <v>#REF!</v>
      </c>
      <c r="P70" s="59" t="e">
        <f>#REF!-K70</f>
        <v>#REF!</v>
      </c>
      <c r="Q70" s="59" t="e">
        <f>#REF!-L70</f>
        <v>#REF!</v>
      </c>
      <c r="R70" s="59"/>
    </row>
    <row r="71" spans="1:18" ht="12.75" customHeight="1">
      <c r="A71" s="69">
        <v>68</v>
      </c>
      <c r="B71" s="53" t="s">
        <v>131</v>
      </c>
      <c r="C71" s="190">
        <v>7.14</v>
      </c>
      <c r="D71" s="190">
        <v>10.57</v>
      </c>
      <c r="E71" s="190">
        <v>16.079999999999998</v>
      </c>
      <c r="F71" s="190">
        <v>0</v>
      </c>
      <c r="G71" s="190">
        <v>12.24</v>
      </c>
      <c r="H71" s="59">
        <v>11.5</v>
      </c>
      <c r="I71" s="59">
        <v>11.5</v>
      </c>
      <c r="J71" s="59">
        <v>0</v>
      </c>
      <c r="K71" s="59">
        <v>11.5</v>
      </c>
      <c r="L71" s="59">
        <v>12.25</v>
      </c>
      <c r="M71" s="59" t="e">
        <f>#REF!-H71</f>
        <v>#REF!</v>
      </c>
      <c r="N71" s="59" t="e">
        <f>#REF!-I71</f>
        <v>#REF!</v>
      </c>
      <c r="O71" s="59" t="e">
        <f>#REF!-J71</f>
        <v>#REF!</v>
      </c>
      <c r="P71" s="59" t="e">
        <f>#REF!-K71</f>
        <v>#REF!</v>
      </c>
      <c r="Q71" s="59" t="e">
        <f>#REF!-L71</f>
        <v>#REF!</v>
      </c>
      <c r="R71" s="59"/>
    </row>
    <row r="72" spans="1:18" ht="12.75" customHeight="1">
      <c r="A72" s="69">
        <v>69</v>
      </c>
      <c r="B72" s="53" t="s">
        <v>84</v>
      </c>
      <c r="C72" s="190">
        <v>11.5</v>
      </c>
      <c r="D72" s="190">
        <v>11.5</v>
      </c>
      <c r="E72" s="190">
        <v>0</v>
      </c>
      <c r="F72" s="190">
        <v>11.5</v>
      </c>
      <c r="G72" s="190">
        <v>12.25</v>
      </c>
      <c r="H72" s="84"/>
      <c r="I72" s="84"/>
      <c r="J72" s="84"/>
      <c r="K72" s="100">
        <v>9.3699999999999992</v>
      </c>
      <c r="L72" s="59">
        <v>0.09</v>
      </c>
      <c r="M72" s="59" t="e">
        <f>#REF!-H72</f>
        <v>#REF!</v>
      </c>
      <c r="N72" s="59" t="e">
        <f>#REF!-I72</f>
        <v>#REF!</v>
      </c>
      <c r="O72" s="59" t="e">
        <f>#REF!-J72</f>
        <v>#REF!</v>
      </c>
      <c r="P72" s="59" t="e">
        <f>#REF!-K72</f>
        <v>#REF!</v>
      </c>
      <c r="Q72" s="59" t="e">
        <f>#REF!-L72</f>
        <v>#REF!</v>
      </c>
      <c r="R72" s="59"/>
    </row>
    <row r="73" spans="1:18" ht="12.75" customHeight="1">
      <c r="A73" s="69">
        <v>70</v>
      </c>
      <c r="B73" s="53" t="s">
        <v>85</v>
      </c>
      <c r="C73" s="190">
        <v>8.18</v>
      </c>
      <c r="D73" s="190">
        <v>9.1300000000000008</v>
      </c>
      <c r="E73" s="190">
        <v>13</v>
      </c>
      <c r="F73" s="190">
        <v>9.8000000000000007</v>
      </c>
      <c r="G73" s="190">
        <v>9.8000000000000007</v>
      </c>
      <c r="H73" s="59">
        <v>0</v>
      </c>
      <c r="I73" s="59">
        <v>11.04</v>
      </c>
      <c r="J73" s="59">
        <v>0</v>
      </c>
      <c r="K73" s="59">
        <v>9.23</v>
      </c>
      <c r="L73" s="59">
        <v>10.32</v>
      </c>
      <c r="M73" s="59" t="e">
        <f>#REF!-H73</f>
        <v>#REF!</v>
      </c>
      <c r="N73" s="59" t="e">
        <f>#REF!-I73</f>
        <v>#REF!</v>
      </c>
      <c r="O73" s="59" t="e">
        <f>#REF!-J73</f>
        <v>#REF!</v>
      </c>
      <c r="P73" s="59" t="e">
        <f>#REF!-K73</f>
        <v>#REF!</v>
      </c>
      <c r="Q73" s="59" t="e">
        <f>#REF!-L73</f>
        <v>#REF!</v>
      </c>
      <c r="R73" s="59"/>
    </row>
    <row r="74" spans="1:18" ht="12.75" customHeight="1">
      <c r="A74" s="202">
        <v>71</v>
      </c>
      <c r="B74" s="53" t="s">
        <v>86</v>
      </c>
      <c r="C74" s="190">
        <v>0</v>
      </c>
      <c r="D74" s="190">
        <v>10.71</v>
      </c>
      <c r="E74" s="190">
        <v>0</v>
      </c>
      <c r="F74" s="190">
        <v>8.6999999999999993</v>
      </c>
      <c r="G74" s="190">
        <v>9.94</v>
      </c>
      <c r="H74" s="59">
        <v>11.05</v>
      </c>
      <c r="I74" s="59">
        <v>11.05</v>
      </c>
      <c r="J74" s="59">
        <v>0</v>
      </c>
      <c r="K74" s="59">
        <v>10.8</v>
      </c>
      <c r="L74" s="59">
        <v>10.8</v>
      </c>
      <c r="M74" s="59" t="e">
        <f>#REF!-H74</f>
        <v>#REF!</v>
      </c>
      <c r="N74" s="59" t="e">
        <f>#REF!-I74</f>
        <v>#REF!</v>
      </c>
      <c r="O74" s="59" t="e">
        <f>#REF!-J74</f>
        <v>#REF!</v>
      </c>
      <c r="P74" s="59" t="e">
        <f>#REF!-K74</f>
        <v>#REF!</v>
      </c>
      <c r="Q74" s="59" t="e">
        <f>#REF!-L74</f>
        <v>#REF!</v>
      </c>
      <c r="R74" s="204"/>
    </row>
    <row r="75" spans="1:18" ht="12.75" customHeight="1">
      <c r="A75" s="69">
        <v>72</v>
      </c>
      <c r="B75" s="53" t="s">
        <v>88</v>
      </c>
      <c r="C75" s="190">
        <v>10.15</v>
      </c>
      <c r="D75" s="190">
        <v>10.15</v>
      </c>
      <c r="E75" s="190">
        <v>0</v>
      </c>
      <c r="F75" s="190">
        <v>9.9</v>
      </c>
      <c r="G75" s="190">
        <v>9.9</v>
      </c>
      <c r="H75" s="59">
        <v>8.5</v>
      </c>
      <c r="I75" s="59">
        <v>9</v>
      </c>
      <c r="J75" s="59">
        <v>9.75</v>
      </c>
      <c r="K75" s="59">
        <v>8.75</v>
      </c>
      <c r="L75" s="59">
        <v>10.5</v>
      </c>
      <c r="M75" s="59" t="e">
        <f>#REF!-H75</f>
        <v>#REF!</v>
      </c>
      <c r="N75" s="59" t="e">
        <f>#REF!-I75</f>
        <v>#REF!</v>
      </c>
      <c r="O75" s="59" t="e">
        <f>#REF!-J75</f>
        <v>#REF!</v>
      </c>
      <c r="P75" s="59" t="e">
        <f>#REF!-K75</f>
        <v>#REF!</v>
      </c>
      <c r="Q75" s="59" t="e">
        <f>#REF!-L75</f>
        <v>#REF!</v>
      </c>
      <c r="R75" s="59"/>
    </row>
    <row r="76" spans="1:18" ht="12.75" customHeight="1">
      <c r="A76" s="69">
        <v>73</v>
      </c>
      <c r="B76" s="53" t="s">
        <v>89</v>
      </c>
      <c r="C76" s="190">
        <v>8</v>
      </c>
      <c r="D76" s="190">
        <v>8.75</v>
      </c>
      <c r="E76" s="190">
        <v>9.5</v>
      </c>
      <c r="F76" s="190">
        <v>8.25</v>
      </c>
      <c r="G76" s="190">
        <v>10.25</v>
      </c>
      <c r="H76" s="59">
        <v>12.71</v>
      </c>
      <c r="I76" s="59">
        <v>12.62</v>
      </c>
      <c r="J76" s="59">
        <v>0</v>
      </c>
      <c r="K76" s="59">
        <v>12.49</v>
      </c>
      <c r="L76" s="59">
        <v>12.46</v>
      </c>
      <c r="M76" s="59" t="e">
        <f>#REF!-H76</f>
        <v>#REF!</v>
      </c>
      <c r="N76" s="59" t="e">
        <f>#REF!-I76</f>
        <v>#REF!</v>
      </c>
      <c r="O76" s="59" t="e">
        <f>#REF!-J76</f>
        <v>#REF!</v>
      </c>
      <c r="P76" s="59" t="e">
        <f>#REF!-K76</f>
        <v>#REF!</v>
      </c>
      <c r="Q76" s="59" t="e">
        <f>#REF!-L76</f>
        <v>#REF!</v>
      </c>
      <c r="R76" s="59"/>
    </row>
    <row r="77" spans="1:18" ht="12.75" customHeight="1">
      <c r="A77" s="69">
        <v>74</v>
      </c>
      <c r="B77" s="53" t="s">
        <v>90</v>
      </c>
      <c r="C77" s="190">
        <v>12.28</v>
      </c>
      <c r="D77" s="190">
        <v>12.4</v>
      </c>
      <c r="E77" s="190">
        <v>0</v>
      </c>
      <c r="F77" s="190">
        <v>12.44</v>
      </c>
      <c r="G77" s="190">
        <v>13.04</v>
      </c>
      <c r="H77" s="59">
        <v>13</v>
      </c>
      <c r="I77" s="59">
        <v>14</v>
      </c>
      <c r="J77" s="59">
        <v>14</v>
      </c>
      <c r="K77" s="59">
        <v>14.75</v>
      </c>
      <c r="L77" s="59">
        <v>14.75</v>
      </c>
      <c r="M77" s="59" t="e">
        <f>#REF!-H77</f>
        <v>#REF!</v>
      </c>
      <c r="N77" s="59" t="e">
        <f>#REF!-I77</f>
        <v>#REF!</v>
      </c>
      <c r="O77" s="59" t="e">
        <f>#REF!-J77</f>
        <v>#REF!</v>
      </c>
      <c r="P77" s="59" t="e">
        <f>#REF!-K77</f>
        <v>#REF!</v>
      </c>
      <c r="Q77" s="59" t="e">
        <f>#REF!-L77</f>
        <v>#REF!</v>
      </c>
      <c r="R77" s="59"/>
    </row>
    <row r="78" spans="1:18" ht="12.75" customHeight="1">
      <c r="A78" s="69">
        <v>75</v>
      </c>
      <c r="B78" s="53" t="s">
        <v>91</v>
      </c>
      <c r="C78" s="190">
        <v>11.88</v>
      </c>
      <c r="D78" s="190">
        <v>12.38</v>
      </c>
      <c r="E78" s="190">
        <v>12.38</v>
      </c>
      <c r="F78" s="190">
        <v>11.88</v>
      </c>
      <c r="G78" s="190">
        <v>13.13</v>
      </c>
      <c r="H78" s="59">
        <v>11</v>
      </c>
      <c r="I78" s="59">
        <v>11.75</v>
      </c>
      <c r="J78" s="59">
        <v>0</v>
      </c>
      <c r="K78" s="59">
        <v>12.07</v>
      </c>
      <c r="L78" s="59">
        <v>15.56</v>
      </c>
      <c r="M78" s="59" t="e">
        <f>#REF!-H78</f>
        <v>#REF!</v>
      </c>
      <c r="N78" s="59" t="e">
        <f>#REF!-I78</f>
        <v>#REF!</v>
      </c>
      <c r="O78" s="59" t="e">
        <f>#REF!-J78</f>
        <v>#REF!</v>
      </c>
      <c r="P78" s="59" t="e">
        <f>#REF!-K78</f>
        <v>#REF!</v>
      </c>
      <c r="Q78" s="59" t="e">
        <f>#REF!-L78</f>
        <v>#REF!</v>
      </c>
      <c r="R78" s="59"/>
    </row>
    <row r="79" spans="1:18" ht="15" customHeight="1">
      <c r="A79" s="69">
        <v>76</v>
      </c>
      <c r="B79" s="53" t="s">
        <v>93</v>
      </c>
      <c r="C79" s="190">
        <v>11.05</v>
      </c>
      <c r="D79" s="190">
        <v>12.05</v>
      </c>
      <c r="E79" s="190">
        <v>0</v>
      </c>
      <c r="F79" s="190">
        <v>12.05</v>
      </c>
      <c r="G79" s="190">
        <v>15.56</v>
      </c>
      <c r="H79" s="59">
        <v>12.5</v>
      </c>
      <c r="I79" s="59">
        <v>13.5</v>
      </c>
      <c r="J79" s="59">
        <v>0</v>
      </c>
      <c r="K79" s="59">
        <v>0</v>
      </c>
      <c r="L79" s="59">
        <v>0</v>
      </c>
      <c r="M79" s="59" t="e">
        <f>#REF!-H79</f>
        <v>#REF!</v>
      </c>
      <c r="N79" s="59" t="e">
        <f>#REF!-I79</f>
        <v>#REF!</v>
      </c>
      <c r="O79" s="59" t="e">
        <f>#REF!-J79</f>
        <v>#REF!</v>
      </c>
      <c r="P79" s="59" t="e">
        <f>#REF!-K79</f>
        <v>#REF!</v>
      </c>
      <c r="Q79" s="59" t="e">
        <f>#REF!-L79</f>
        <v>#REF!</v>
      </c>
      <c r="R79" s="59"/>
    </row>
    <row r="80" spans="1:18" ht="15" customHeight="1">
      <c r="A80" s="69">
        <v>77</v>
      </c>
      <c r="B80" s="53" t="s">
        <v>94</v>
      </c>
      <c r="C80" s="190">
        <v>11.5</v>
      </c>
      <c r="D80" s="190">
        <v>13.5</v>
      </c>
      <c r="E80" s="190">
        <v>0</v>
      </c>
      <c r="F80" s="190">
        <v>0</v>
      </c>
      <c r="G80" s="190">
        <v>0</v>
      </c>
      <c r="H80" s="59">
        <v>12.23</v>
      </c>
      <c r="I80" s="59">
        <v>12.23</v>
      </c>
      <c r="J80" s="59">
        <v>0</v>
      </c>
      <c r="K80" s="59">
        <v>12.23</v>
      </c>
      <c r="L80" s="59">
        <v>12.23</v>
      </c>
      <c r="M80" s="59" t="e">
        <f>#REF!-H80</f>
        <v>#REF!</v>
      </c>
      <c r="N80" s="59" t="e">
        <f>#REF!-I80</f>
        <v>#REF!</v>
      </c>
      <c r="O80" s="59" t="e">
        <f>#REF!-J80</f>
        <v>#REF!</v>
      </c>
      <c r="P80" s="59" t="e">
        <f>#REF!-K80</f>
        <v>#REF!</v>
      </c>
      <c r="Q80" s="59" t="e">
        <f>#REF!-L80</f>
        <v>#REF!</v>
      </c>
      <c r="R80" s="59"/>
    </row>
    <row r="81" spans="1:18" ht="15" customHeight="1">
      <c r="A81" s="69">
        <v>78</v>
      </c>
      <c r="B81" s="53" t="s">
        <v>167</v>
      </c>
      <c r="C81" s="190">
        <v>2.95</v>
      </c>
      <c r="D81" s="190">
        <v>2.96</v>
      </c>
      <c r="E81" s="190">
        <v>0</v>
      </c>
      <c r="F81" s="190">
        <v>2.95</v>
      </c>
      <c r="G81" s="190">
        <v>2.95</v>
      </c>
      <c r="H81" s="59">
        <v>0</v>
      </c>
      <c r="I81" s="59">
        <v>11.75</v>
      </c>
      <c r="J81" s="59">
        <v>15</v>
      </c>
      <c r="K81" s="59">
        <v>9.75</v>
      </c>
      <c r="L81" s="59">
        <v>0</v>
      </c>
      <c r="M81" s="59" t="e">
        <f>#REF!-H81</f>
        <v>#REF!</v>
      </c>
      <c r="N81" s="59" t="e">
        <f>#REF!-I81</f>
        <v>#REF!</v>
      </c>
      <c r="O81" s="59" t="e">
        <f>#REF!-J81</f>
        <v>#REF!</v>
      </c>
      <c r="P81" s="59" t="e">
        <f>#REF!-K81</f>
        <v>#REF!</v>
      </c>
      <c r="Q81" s="59" t="e">
        <f>#REF!-L81</f>
        <v>#REF!</v>
      </c>
      <c r="R81" s="74"/>
    </row>
    <row r="82" spans="1:18" ht="15" customHeight="1">
      <c r="A82" s="202">
        <v>79</v>
      </c>
      <c r="B82" s="53" t="s">
        <v>96</v>
      </c>
      <c r="C82" s="190">
        <v>0</v>
      </c>
      <c r="D82" s="190">
        <v>11.25</v>
      </c>
      <c r="E82" s="190">
        <v>14.5</v>
      </c>
      <c r="F82" s="190">
        <v>9.25</v>
      </c>
      <c r="G82" s="190">
        <v>0</v>
      </c>
      <c r="H82" s="59">
        <v>12.68</v>
      </c>
      <c r="I82" s="59">
        <v>12.68</v>
      </c>
      <c r="J82" s="59">
        <v>14.68</v>
      </c>
      <c r="K82" s="59">
        <v>12.68</v>
      </c>
      <c r="L82" s="59">
        <v>14.18</v>
      </c>
      <c r="M82" s="59" t="e">
        <f>#REF!-H82</f>
        <v>#REF!</v>
      </c>
      <c r="N82" s="59" t="e">
        <f>#REF!-I82</f>
        <v>#REF!</v>
      </c>
      <c r="O82" s="59" t="e">
        <f>#REF!-J82</f>
        <v>#REF!</v>
      </c>
      <c r="P82" s="59" t="e">
        <f>#REF!-K82</f>
        <v>#REF!</v>
      </c>
      <c r="Q82" s="59" t="e">
        <f>#REF!-L82</f>
        <v>#REF!</v>
      </c>
      <c r="R82" s="204"/>
    </row>
    <row r="83" spans="1:18" ht="12.75" customHeight="1">
      <c r="A83" s="69">
        <v>80</v>
      </c>
      <c r="B83" s="53" t="s">
        <v>97</v>
      </c>
      <c r="C83" s="190">
        <v>11.75</v>
      </c>
      <c r="D83" s="190">
        <v>11.75</v>
      </c>
      <c r="E83" s="190">
        <v>13.75</v>
      </c>
      <c r="F83" s="190">
        <v>11.75</v>
      </c>
      <c r="G83" s="190">
        <v>13.25</v>
      </c>
      <c r="H83" s="59">
        <v>12.2</v>
      </c>
      <c r="I83" s="59">
        <v>12.45</v>
      </c>
      <c r="J83" s="59">
        <v>12.95</v>
      </c>
      <c r="K83" s="59">
        <v>12.3</v>
      </c>
      <c r="L83" s="59">
        <v>12.7</v>
      </c>
      <c r="M83" s="59" t="e">
        <f>#REF!-H83</f>
        <v>#REF!</v>
      </c>
      <c r="N83" s="59" t="e">
        <f>#REF!-I83</f>
        <v>#REF!</v>
      </c>
      <c r="O83" s="59" t="e">
        <f>#REF!-J83</f>
        <v>#REF!</v>
      </c>
      <c r="P83" s="59" t="e">
        <f>#REF!-K83</f>
        <v>#REF!</v>
      </c>
      <c r="Q83" s="59" t="e">
        <f>#REF!-L83</f>
        <v>#REF!</v>
      </c>
      <c r="R83" s="59"/>
    </row>
    <row r="84" spans="1:18" ht="12.75" customHeight="1">
      <c r="A84" s="69">
        <v>81</v>
      </c>
      <c r="B84" s="53" t="s">
        <v>98</v>
      </c>
      <c r="C84" s="190">
        <v>12.58</v>
      </c>
      <c r="D84" s="190">
        <v>12.83</v>
      </c>
      <c r="E84" s="190">
        <v>13.33</v>
      </c>
      <c r="F84" s="190">
        <v>12.68</v>
      </c>
      <c r="G84" s="190">
        <v>13.08</v>
      </c>
      <c r="H84" s="59">
        <v>14.5</v>
      </c>
      <c r="I84" s="59">
        <v>14.75</v>
      </c>
      <c r="J84" s="59">
        <v>17</v>
      </c>
      <c r="K84" s="59">
        <v>16.5</v>
      </c>
      <c r="L84" s="59">
        <v>15.75</v>
      </c>
      <c r="M84" s="59" t="e">
        <f>#REF!-H84</f>
        <v>#REF!</v>
      </c>
      <c r="N84" s="59" t="e">
        <f>#REF!-I84</f>
        <v>#REF!</v>
      </c>
      <c r="O84" s="59" t="e">
        <f>#REF!-J84</f>
        <v>#REF!</v>
      </c>
      <c r="P84" s="59" t="e">
        <f>#REF!-K84</f>
        <v>#REF!</v>
      </c>
      <c r="Q84" s="59" t="e">
        <f>#REF!-L84</f>
        <v>#REF!</v>
      </c>
      <c r="R84" s="59"/>
    </row>
    <row r="85" spans="1:18" ht="12.75" customHeight="1">
      <c r="A85" s="69">
        <v>82</v>
      </c>
      <c r="B85" s="53" t="s">
        <v>99</v>
      </c>
      <c r="C85" s="190">
        <v>14.5</v>
      </c>
      <c r="D85" s="190">
        <v>14.75</v>
      </c>
      <c r="E85" s="190">
        <v>17</v>
      </c>
      <c r="F85" s="190">
        <v>16.5</v>
      </c>
      <c r="G85" s="190">
        <v>15.75</v>
      </c>
      <c r="H85" s="63">
        <v>9.51</v>
      </c>
      <c r="I85" s="63">
        <v>13</v>
      </c>
      <c r="J85" s="63">
        <v>0</v>
      </c>
      <c r="K85" s="63">
        <v>13</v>
      </c>
      <c r="L85" s="63">
        <v>13</v>
      </c>
      <c r="M85" s="59" t="e">
        <f>#REF!-H85</f>
        <v>#REF!</v>
      </c>
      <c r="N85" s="59" t="e">
        <f>#REF!-I85</f>
        <v>#REF!</v>
      </c>
      <c r="O85" s="59" t="e">
        <f>#REF!-J85</f>
        <v>#REF!</v>
      </c>
      <c r="P85" s="59" t="e">
        <f>#REF!-K85</f>
        <v>#REF!</v>
      </c>
      <c r="Q85" s="59" t="e">
        <f>#REF!-L85</f>
        <v>#REF!</v>
      </c>
      <c r="R85" s="59"/>
    </row>
    <row r="86" spans="1:18" ht="12.75" customHeight="1">
      <c r="A86" s="69">
        <v>83</v>
      </c>
      <c r="B86" s="61" t="s">
        <v>100</v>
      </c>
      <c r="C86" s="190">
        <v>9.5</v>
      </c>
      <c r="D86" s="190">
        <v>13</v>
      </c>
      <c r="E86" s="190">
        <v>0</v>
      </c>
      <c r="F86" s="190">
        <v>13</v>
      </c>
      <c r="G86" s="190">
        <v>13</v>
      </c>
      <c r="H86" s="59">
        <v>10</v>
      </c>
      <c r="I86" s="59">
        <v>11.25</v>
      </c>
      <c r="J86" s="59">
        <v>17</v>
      </c>
      <c r="K86" s="59">
        <v>13</v>
      </c>
      <c r="L86" s="59">
        <v>13</v>
      </c>
      <c r="M86" s="59" t="e">
        <f>#REF!-H86</f>
        <v>#REF!</v>
      </c>
      <c r="N86" s="59" t="e">
        <f>#REF!-I86</f>
        <v>#REF!</v>
      </c>
      <c r="O86" s="59" t="e">
        <f>#REF!-J86</f>
        <v>#REF!</v>
      </c>
      <c r="P86" s="59" t="e">
        <f>#REF!-K86</f>
        <v>#REF!</v>
      </c>
      <c r="Q86" s="59" t="e">
        <f>#REF!-L86</f>
        <v>#REF!</v>
      </c>
      <c r="R86" s="59"/>
    </row>
    <row r="87" spans="1:18" ht="12.75" customHeight="1">
      <c r="A87" s="69">
        <v>84</v>
      </c>
      <c r="B87" s="53" t="s">
        <v>101</v>
      </c>
      <c r="C87" s="190">
        <v>11</v>
      </c>
      <c r="D87" s="190">
        <v>11</v>
      </c>
      <c r="E87" s="190">
        <v>17</v>
      </c>
      <c r="F87" s="190">
        <v>13</v>
      </c>
      <c r="G87" s="190">
        <v>13</v>
      </c>
      <c r="H87" s="59">
        <v>11.9</v>
      </c>
      <c r="I87" s="59">
        <v>12.4</v>
      </c>
      <c r="J87" s="59">
        <v>12.9</v>
      </c>
      <c r="K87" s="59">
        <v>12.9</v>
      </c>
      <c r="L87" s="59">
        <v>12.9</v>
      </c>
      <c r="M87" s="59" t="e">
        <f>#REF!-H87</f>
        <v>#REF!</v>
      </c>
      <c r="N87" s="59" t="e">
        <f>#REF!-I87</f>
        <v>#REF!</v>
      </c>
      <c r="O87" s="59" t="e">
        <f>#REF!-J87</f>
        <v>#REF!</v>
      </c>
      <c r="P87" s="59" t="e">
        <f>#REF!-K87</f>
        <v>#REF!</v>
      </c>
      <c r="Q87" s="59" t="e">
        <f>#REF!-L87</f>
        <v>#REF!</v>
      </c>
      <c r="R87" s="59"/>
    </row>
    <row r="88" spans="1:18" ht="12.75" customHeight="1">
      <c r="A88" s="69">
        <v>85</v>
      </c>
      <c r="B88" s="53" t="s">
        <v>102</v>
      </c>
      <c r="C88" s="190">
        <v>11.34</v>
      </c>
      <c r="D88" s="190">
        <v>11.84</v>
      </c>
      <c r="E88" s="190">
        <v>12.34</v>
      </c>
      <c r="F88" s="190">
        <v>12.34</v>
      </c>
      <c r="G88" s="190">
        <v>12.34</v>
      </c>
      <c r="H88" s="59">
        <v>15.37</v>
      </c>
      <c r="I88" s="59">
        <v>15.37</v>
      </c>
      <c r="J88" s="59">
        <v>15.37</v>
      </c>
      <c r="K88" s="59">
        <v>15.37</v>
      </c>
      <c r="L88" s="59">
        <v>15.37</v>
      </c>
      <c r="M88" s="59" t="e">
        <f>#REF!-H88</f>
        <v>#REF!</v>
      </c>
      <c r="N88" s="59" t="e">
        <f>#REF!-I88</f>
        <v>#REF!</v>
      </c>
      <c r="O88" s="59" t="e">
        <f>#REF!-J88</f>
        <v>#REF!</v>
      </c>
      <c r="P88" s="59" t="e">
        <f>#REF!-K88</f>
        <v>#REF!</v>
      </c>
      <c r="Q88" s="59" t="e">
        <f>#REF!-L88</f>
        <v>#REF!</v>
      </c>
      <c r="R88" s="59"/>
    </row>
    <row r="89" spans="1:18" ht="12.75" customHeight="1">
      <c r="A89" s="69">
        <v>86</v>
      </c>
      <c r="B89" s="53" t="s">
        <v>174</v>
      </c>
      <c r="C89" s="190">
        <v>32.21</v>
      </c>
      <c r="D89" s="190">
        <v>32.21</v>
      </c>
      <c r="E89" s="190">
        <v>32.21</v>
      </c>
      <c r="F89" s="190">
        <v>32.21</v>
      </c>
      <c r="G89" s="190">
        <v>32.21</v>
      </c>
      <c r="H89" s="59">
        <v>10</v>
      </c>
      <c r="I89" s="59">
        <v>11</v>
      </c>
      <c r="J89" s="59">
        <v>0</v>
      </c>
      <c r="K89" s="59">
        <v>10</v>
      </c>
      <c r="L89" s="59">
        <v>11</v>
      </c>
      <c r="M89" s="59" t="e">
        <f>#REF!-H89</f>
        <v>#REF!</v>
      </c>
      <c r="N89" s="59" t="e">
        <f>#REF!-I89</f>
        <v>#REF!</v>
      </c>
      <c r="O89" s="59" t="e">
        <f>#REF!-J89</f>
        <v>#REF!</v>
      </c>
      <c r="P89" s="59" t="e">
        <f>#REF!-K89</f>
        <v>#REF!</v>
      </c>
      <c r="Q89" s="59" t="e">
        <f>#REF!-L89</f>
        <v>#REF!</v>
      </c>
      <c r="R89" s="59"/>
    </row>
    <row r="90" spans="1:18" ht="12.75" customHeight="1">
      <c r="A90" s="69">
        <v>87</v>
      </c>
      <c r="B90" s="53" t="s">
        <v>104</v>
      </c>
      <c r="C90" s="190">
        <v>9.35</v>
      </c>
      <c r="D90" s="190">
        <v>10.68</v>
      </c>
      <c r="E90" s="190">
        <v>13</v>
      </c>
      <c r="F90" s="190">
        <v>10.08</v>
      </c>
      <c r="G90" s="190">
        <v>10.36</v>
      </c>
      <c r="H90" s="59">
        <v>10.83</v>
      </c>
      <c r="I90" s="59">
        <v>11.51</v>
      </c>
      <c r="J90" s="59">
        <v>12.51</v>
      </c>
      <c r="K90" s="59">
        <v>11.01</v>
      </c>
      <c r="L90" s="59">
        <v>11.01</v>
      </c>
      <c r="M90" s="59" t="e">
        <f>#REF!-H90</f>
        <v>#REF!</v>
      </c>
      <c r="N90" s="59" t="e">
        <f>#REF!-I90</f>
        <v>#REF!</v>
      </c>
      <c r="O90" s="59" t="e">
        <f>#REF!-J90</f>
        <v>#REF!</v>
      </c>
      <c r="P90" s="59" t="e">
        <f>#REF!-K90</f>
        <v>#REF!</v>
      </c>
      <c r="Q90" s="59" t="e">
        <f>#REF!-L90</f>
        <v>#REF!</v>
      </c>
      <c r="R90" s="59"/>
    </row>
    <row r="91" spans="1:18" ht="12.75" customHeight="1">
      <c r="A91" s="69">
        <v>88</v>
      </c>
      <c r="B91" s="53" t="s">
        <v>105</v>
      </c>
      <c r="C91" s="190">
        <v>9.5399999999999991</v>
      </c>
      <c r="D91" s="190">
        <v>10.199999999999999</v>
      </c>
      <c r="E91" s="190">
        <v>11.2</v>
      </c>
      <c r="F91" s="190">
        <v>9.6999999999999993</v>
      </c>
      <c r="G91" s="190">
        <v>9.6999999999999993</v>
      </c>
      <c r="H91" s="59">
        <v>11.46</v>
      </c>
      <c r="I91" s="59">
        <v>11.96</v>
      </c>
      <c r="J91" s="59">
        <v>12.46</v>
      </c>
      <c r="K91" s="59">
        <v>11.46</v>
      </c>
      <c r="L91" s="59">
        <v>11.96</v>
      </c>
      <c r="M91" s="59" t="e">
        <f>#REF!-H91</f>
        <v>#REF!</v>
      </c>
      <c r="N91" s="59" t="e">
        <f>#REF!-I91</f>
        <v>#REF!</v>
      </c>
      <c r="O91" s="59" t="e">
        <f>#REF!-J91</f>
        <v>#REF!</v>
      </c>
      <c r="P91" s="59" t="e">
        <f>#REF!-K91</f>
        <v>#REF!</v>
      </c>
      <c r="Q91" s="59" t="e">
        <f>#REF!-L91</f>
        <v>#REF!</v>
      </c>
      <c r="R91" s="59"/>
    </row>
    <row r="92" spans="1:18" ht="12.75" customHeight="1">
      <c r="A92" s="69">
        <v>89</v>
      </c>
      <c r="B92" s="53" t="s">
        <v>106</v>
      </c>
      <c r="C92" s="190">
        <v>11.33</v>
      </c>
      <c r="D92" s="190">
        <v>11.83</v>
      </c>
      <c r="E92" s="190">
        <v>12.33</v>
      </c>
      <c r="F92" s="190">
        <v>11.33</v>
      </c>
      <c r="G92" s="190">
        <v>11.83</v>
      </c>
      <c r="H92" s="59">
        <v>10.8</v>
      </c>
      <c r="I92" s="59">
        <v>10.8</v>
      </c>
      <c r="J92" s="59">
        <v>11.8</v>
      </c>
      <c r="K92" s="59">
        <v>10.8</v>
      </c>
      <c r="L92" s="59">
        <v>10.8</v>
      </c>
      <c r="M92" s="59" t="e">
        <f>#REF!-H92</f>
        <v>#REF!</v>
      </c>
      <c r="N92" s="59" t="e">
        <f>#REF!-I92</f>
        <v>#REF!</v>
      </c>
      <c r="O92" s="59" t="e">
        <f>#REF!-J92</f>
        <v>#REF!</v>
      </c>
      <c r="P92" s="59" t="e">
        <f>#REF!-K92</f>
        <v>#REF!</v>
      </c>
      <c r="Q92" s="59" t="e">
        <f>#REF!-L92</f>
        <v>#REF!</v>
      </c>
      <c r="R92" s="59"/>
    </row>
    <row r="93" spans="1:18" ht="12.75" customHeight="1">
      <c r="A93" s="69">
        <v>90</v>
      </c>
      <c r="B93" s="53" t="s">
        <v>107</v>
      </c>
      <c r="C93" s="190">
        <v>12.2</v>
      </c>
      <c r="D93" s="190">
        <v>12.2</v>
      </c>
      <c r="E93" s="190">
        <v>13.2</v>
      </c>
      <c r="F93" s="190">
        <v>12.2</v>
      </c>
      <c r="G93" s="190">
        <v>12.2</v>
      </c>
      <c r="H93" s="59">
        <v>0</v>
      </c>
      <c r="I93" s="59">
        <v>12.99</v>
      </c>
      <c r="J93" s="59">
        <v>17.079999999999998</v>
      </c>
      <c r="K93" s="59">
        <v>0</v>
      </c>
      <c r="L93" s="59">
        <v>13.75</v>
      </c>
      <c r="M93" s="59" t="e">
        <f>#REF!-H93</f>
        <v>#REF!</v>
      </c>
      <c r="N93" s="59" t="e">
        <f>#REF!-I93</f>
        <v>#REF!</v>
      </c>
      <c r="O93" s="59" t="e">
        <f>#REF!-J93</f>
        <v>#REF!</v>
      </c>
      <c r="P93" s="59" t="e">
        <f>#REF!-K93</f>
        <v>#REF!</v>
      </c>
      <c r="Q93" s="59" t="e">
        <f>#REF!-L93</f>
        <v>#REF!</v>
      </c>
      <c r="R93" s="59"/>
    </row>
    <row r="94" spans="1:18" ht="12.75" customHeight="1">
      <c r="A94" s="202">
        <v>91</v>
      </c>
      <c r="B94" s="53" t="s">
        <v>108</v>
      </c>
      <c r="C94" s="190">
        <v>0</v>
      </c>
      <c r="D94" s="190">
        <v>12.39</v>
      </c>
      <c r="E94" s="190">
        <v>16.09</v>
      </c>
      <c r="F94" s="190">
        <v>0</v>
      </c>
      <c r="G94" s="190">
        <v>13.25</v>
      </c>
      <c r="H94" s="59">
        <v>11.53</v>
      </c>
      <c r="I94" s="59">
        <v>12.46</v>
      </c>
      <c r="J94" s="59">
        <v>0</v>
      </c>
      <c r="K94" s="59">
        <v>12.28</v>
      </c>
      <c r="L94" s="59">
        <v>13.78</v>
      </c>
      <c r="M94" s="59" t="e">
        <f>#REF!-H94</f>
        <v>#REF!</v>
      </c>
      <c r="N94" s="59" t="e">
        <f>#REF!-I94</f>
        <v>#REF!</v>
      </c>
      <c r="O94" s="59" t="e">
        <f>#REF!-J94</f>
        <v>#REF!</v>
      </c>
      <c r="P94" s="59" t="e">
        <f>#REF!-K94</f>
        <v>#REF!</v>
      </c>
      <c r="Q94" s="59" t="e">
        <f>#REF!-L94</f>
        <v>#REF!</v>
      </c>
      <c r="R94" s="59"/>
    </row>
    <row r="95" spans="1:18" ht="12.75" customHeight="1">
      <c r="A95" s="69">
        <v>92</v>
      </c>
      <c r="B95" s="53" t="s">
        <v>109</v>
      </c>
      <c r="C95" s="190">
        <v>11.52</v>
      </c>
      <c r="D95" s="190">
        <v>12.45</v>
      </c>
      <c r="E95" s="190">
        <v>0</v>
      </c>
      <c r="F95" s="190">
        <v>12.27</v>
      </c>
      <c r="G95" s="190">
        <v>13.77</v>
      </c>
      <c r="H95" s="59">
        <v>12.42</v>
      </c>
      <c r="I95" s="59">
        <v>12.42</v>
      </c>
      <c r="J95" s="59">
        <v>12.42</v>
      </c>
      <c r="K95" s="59">
        <v>12.42</v>
      </c>
      <c r="L95" s="59">
        <v>12.42</v>
      </c>
      <c r="M95" s="59" t="e">
        <f>#REF!-H95</f>
        <v>#REF!</v>
      </c>
      <c r="N95" s="59" t="e">
        <f>#REF!-I95</f>
        <v>#REF!</v>
      </c>
      <c r="O95" s="59" t="e">
        <f>#REF!-J95</f>
        <v>#REF!</v>
      </c>
      <c r="P95" s="59" t="e">
        <f>#REF!-K95</f>
        <v>#REF!</v>
      </c>
      <c r="Q95" s="59" t="e">
        <f>#REF!-L95</f>
        <v>#REF!</v>
      </c>
      <c r="R95" s="59"/>
    </row>
    <row r="96" spans="1:18" ht="12.75" customHeight="1">
      <c r="A96" s="69">
        <v>93</v>
      </c>
      <c r="B96" s="53" t="s">
        <v>110</v>
      </c>
      <c r="C96" s="190">
        <v>11.48</v>
      </c>
      <c r="D96" s="190">
        <v>11.48</v>
      </c>
      <c r="E96" s="190">
        <v>11.48</v>
      </c>
      <c r="F96" s="190">
        <v>11.48</v>
      </c>
      <c r="G96" s="190">
        <v>11.48</v>
      </c>
      <c r="H96" s="59">
        <v>11.95</v>
      </c>
      <c r="I96" s="59">
        <v>12.45</v>
      </c>
      <c r="J96" s="59">
        <v>14.45</v>
      </c>
      <c r="K96" s="59">
        <v>11.95</v>
      </c>
      <c r="L96" s="59">
        <v>11.95</v>
      </c>
      <c r="M96" s="59" t="e">
        <f>#REF!-H96</f>
        <v>#REF!</v>
      </c>
      <c r="N96" s="59" t="e">
        <f>#REF!-I96</f>
        <v>#REF!</v>
      </c>
      <c r="O96" s="59" t="e">
        <f>#REF!-J96</f>
        <v>#REF!</v>
      </c>
      <c r="P96" s="59" t="e">
        <f>#REF!-K96</f>
        <v>#REF!</v>
      </c>
      <c r="Q96" s="59" t="e">
        <f>#REF!-L96</f>
        <v>#REF!</v>
      </c>
      <c r="R96" s="59"/>
    </row>
    <row r="97" spans="1:18" ht="12.75" customHeight="1">
      <c r="A97" s="69">
        <v>94</v>
      </c>
      <c r="B97" s="53" t="s">
        <v>159</v>
      </c>
      <c r="C97" s="190">
        <v>11.89</v>
      </c>
      <c r="D97" s="190">
        <v>12.39</v>
      </c>
      <c r="E97" s="190">
        <v>14.39</v>
      </c>
      <c r="F97" s="190">
        <v>11.89</v>
      </c>
      <c r="G97" s="190">
        <v>11.89</v>
      </c>
      <c r="H97" s="84"/>
      <c r="I97" s="84"/>
      <c r="J97" s="84"/>
      <c r="K97" s="100">
        <v>0</v>
      </c>
      <c r="L97" s="59">
        <v>0</v>
      </c>
      <c r="M97" s="59" t="e">
        <f>#REF!-H97</f>
        <v>#REF!</v>
      </c>
      <c r="N97" s="59" t="e">
        <f>#REF!-I97</f>
        <v>#REF!</v>
      </c>
      <c r="O97" s="59" t="e">
        <f>#REF!-J97</f>
        <v>#REF!</v>
      </c>
      <c r="P97" s="59" t="e">
        <f>#REF!-K97</f>
        <v>#REF!</v>
      </c>
      <c r="Q97" s="59" t="e">
        <f>#REF!-L97</f>
        <v>#REF!</v>
      </c>
      <c r="R97" s="59"/>
    </row>
    <row r="98" spans="1:18" ht="12.75" customHeight="1">
      <c r="A98" s="69">
        <v>95</v>
      </c>
      <c r="B98" s="53" t="s">
        <v>112</v>
      </c>
      <c r="C98" s="190">
        <v>10.02</v>
      </c>
      <c r="D98" s="190">
        <v>9.9</v>
      </c>
      <c r="E98" s="190">
        <v>0</v>
      </c>
      <c r="F98" s="190">
        <v>9.9</v>
      </c>
      <c r="G98" s="190">
        <v>0</v>
      </c>
      <c r="H98" s="59">
        <v>0</v>
      </c>
      <c r="I98" s="59">
        <v>11</v>
      </c>
      <c r="J98" s="59">
        <v>0</v>
      </c>
      <c r="K98" s="59">
        <v>12</v>
      </c>
      <c r="L98" s="59">
        <v>12.5</v>
      </c>
      <c r="M98" s="59" t="e">
        <f>#REF!-H98</f>
        <v>#REF!</v>
      </c>
      <c r="N98" s="59" t="e">
        <f>#REF!-I98</f>
        <v>#REF!</v>
      </c>
      <c r="O98" s="59" t="e">
        <f>#REF!-J98</f>
        <v>#REF!</v>
      </c>
      <c r="P98" s="59" t="e">
        <f>#REF!-K98</f>
        <v>#REF!</v>
      </c>
      <c r="Q98" s="59" t="e">
        <f>#REF!-L98</f>
        <v>#REF!</v>
      </c>
      <c r="R98" s="59"/>
    </row>
    <row r="99" spans="1:18" ht="12.75" customHeight="1">
      <c r="A99" s="205">
        <v>96</v>
      </c>
      <c r="B99" s="53" t="s">
        <v>113</v>
      </c>
      <c r="C99" s="190">
        <v>0</v>
      </c>
      <c r="D99" s="190">
        <v>10.75</v>
      </c>
      <c r="E99" s="190">
        <v>0</v>
      </c>
      <c r="F99" s="190">
        <v>10.75</v>
      </c>
      <c r="G99" s="190">
        <v>11.25</v>
      </c>
      <c r="H99" s="207"/>
      <c r="I99" s="207"/>
      <c r="J99" s="207"/>
      <c r="K99" s="207"/>
      <c r="L99" s="207"/>
      <c r="M99" s="207"/>
      <c r="N99" s="207"/>
      <c r="O99" s="207"/>
      <c r="P99" s="207"/>
      <c r="Q99" s="207"/>
      <c r="R99" s="59"/>
    </row>
    <row r="100" spans="1:18" ht="12.75" customHeight="1">
      <c r="A100" s="210"/>
      <c r="B100" s="498" t="s">
        <v>160</v>
      </c>
      <c r="C100" s="498"/>
      <c r="D100" s="498"/>
      <c r="E100" s="498"/>
      <c r="F100" s="498"/>
      <c r="G100" s="498"/>
      <c r="H100" s="210"/>
      <c r="I100" s="210"/>
      <c r="J100" s="210"/>
      <c r="K100" s="210"/>
      <c r="L100" s="210"/>
      <c r="M100" s="210"/>
      <c r="N100" s="210"/>
      <c r="O100" s="210"/>
      <c r="P100" s="210"/>
      <c r="Q100" s="210"/>
      <c r="R100" s="210"/>
    </row>
    <row r="101" spans="1:18" ht="25.5" customHeight="1">
      <c r="A101" s="189"/>
      <c r="B101" s="496" t="s">
        <v>171</v>
      </c>
      <c r="C101" s="496"/>
      <c r="D101" s="496"/>
      <c r="E101" s="496"/>
      <c r="F101" s="496"/>
      <c r="G101" s="496"/>
      <c r="H101" s="189"/>
      <c r="I101" s="189"/>
      <c r="J101" s="189"/>
      <c r="K101" s="189"/>
      <c r="L101" s="189"/>
      <c r="M101" s="189"/>
      <c r="N101" s="189"/>
      <c r="O101" s="189"/>
      <c r="P101" s="189"/>
      <c r="Q101" s="189"/>
      <c r="R101" s="189"/>
    </row>
    <row r="102" spans="1:18" ht="29.25" customHeight="1">
      <c r="A102" s="222"/>
      <c r="B102" s="496" t="s">
        <v>173</v>
      </c>
      <c r="C102" s="496"/>
      <c r="D102" s="496"/>
      <c r="E102" s="496"/>
      <c r="F102" s="496"/>
      <c r="G102" s="496"/>
      <c r="H102" s="222"/>
      <c r="I102" s="222"/>
      <c r="J102" s="222"/>
      <c r="K102" s="222"/>
      <c r="L102" s="222"/>
      <c r="M102" s="222"/>
      <c r="N102" s="222"/>
      <c r="O102" s="222"/>
      <c r="P102" s="222"/>
      <c r="Q102" s="222"/>
      <c r="R102" s="222"/>
    </row>
    <row r="103" spans="1:18" ht="12.75" customHeight="1">
      <c r="A103" s="176"/>
      <c r="B103" s="166" t="s">
        <v>153</v>
      </c>
      <c r="C103" s="137">
        <f>MIN(C4:C73,C75:C81,C76,C83:C87,C88:C93,C95:C98)</f>
        <v>2.95</v>
      </c>
      <c r="D103" s="137">
        <f>MIN(D4:D15,D18,D19,D22,D26,D30:D99)</f>
        <v>2.96</v>
      </c>
      <c r="E103" s="137">
        <f>MIN(E4:E5,E11,E19,E26,E31,E34:E64,E66,E71,E73,E76,E78,E82:E85,E87:E94,E96,E97)</f>
        <v>5.5</v>
      </c>
      <c r="F103" s="137">
        <f>MIN(F4:F14,F18:F19,F22,F25:F26,F31:F63,F65:F70,F72:F79,F81:F93,F95:F99)</f>
        <v>2.95</v>
      </c>
      <c r="G103" s="137">
        <f>MIN(G5:G6,G4,G7,G8:G12,G14,G18,G19,G26,G31,G33:G66,G68:G79,G81,G83:G97,G99)</f>
        <v>2.95</v>
      </c>
      <c r="H103" s="137">
        <f t="shared" ref="H103:Q103" si="0">MIN(H4:H99)</f>
        <v>0</v>
      </c>
      <c r="I103" s="137">
        <f t="shared" si="0"/>
        <v>0</v>
      </c>
      <c r="J103" s="137">
        <f t="shared" si="0"/>
        <v>0</v>
      </c>
      <c r="K103" s="137">
        <f t="shared" si="0"/>
        <v>0</v>
      </c>
      <c r="L103" s="137">
        <f t="shared" si="0"/>
        <v>0</v>
      </c>
      <c r="M103" s="137" t="e">
        <f t="shared" si="0"/>
        <v>#REF!</v>
      </c>
      <c r="N103" s="137" t="e">
        <f t="shared" si="0"/>
        <v>#REF!</v>
      </c>
      <c r="O103" s="137" t="e">
        <f t="shared" si="0"/>
        <v>#REF!</v>
      </c>
      <c r="P103" s="137" t="e">
        <f t="shared" si="0"/>
        <v>#REF!</v>
      </c>
      <c r="Q103" s="137" t="e">
        <f t="shared" si="0"/>
        <v>#REF!</v>
      </c>
      <c r="R103" s="86"/>
    </row>
    <row r="104" spans="1:18" ht="12.75" customHeight="1">
      <c r="A104" s="176"/>
      <c r="B104" s="166" t="s">
        <v>154</v>
      </c>
      <c r="C104" s="137">
        <f>MAX(C4:C73,C75:C81,C77,C83:C88,C89:C93,C95:C98)</f>
        <v>32.21</v>
      </c>
      <c r="D104" s="137">
        <f>MAX(D4:D15,D18:D19,D22,D26,D30:D99)</f>
        <v>32.21</v>
      </c>
      <c r="E104" s="137">
        <f>MAX(E4:E5,E11,E19,E26,E31,E34:E64,E66,E71,E73,E76,E78,E82:E85,E87:E94,E96:E97)</f>
        <v>32.21</v>
      </c>
      <c r="F104" s="137">
        <f>MAX(F4:F14,F18:F19,F22,F25:F26,F31:F63,F65:F70,F72:F79,F81:F93,F95:F99)</f>
        <v>32.21</v>
      </c>
      <c r="G104" s="137">
        <f>MAX(G4:G12,G14,G18:G19,G26,G31,G33:G66,G68:G79,G81,G83:G97,G99)</f>
        <v>32.21</v>
      </c>
      <c r="H104" s="137">
        <f t="shared" ref="H104:Q104" si="1">MAX(H4:H99)</f>
        <v>15.37</v>
      </c>
      <c r="I104" s="137">
        <f t="shared" si="1"/>
        <v>15.37</v>
      </c>
      <c r="J104" s="137">
        <f t="shared" si="1"/>
        <v>18</v>
      </c>
      <c r="K104" s="137">
        <f t="shared" si="1"/>
        <v>16.5</v>
      </c>
      <c r="L104" s="137">
        <f t="shared" si="1"/>
        <v>15.75</v>
      </c>
      <c r="M104" s="137" t="e">
        <f t="shared" si="1"/>
        <v>#REF!</v>
      </c>
      <c r="N104" s="137" t="e">
        <f t="shared" si="1"/>
        <v>#REF!</v>
      </c>
      <c r="O104" s="137" t="e">
        <f t="shared" si="1"/>
        <v>#REF!</v>
      </c>
      <c r="P104" s="137" t="e">
        <f t="shared" si="1"/>
        <v>#REF!</v>
      </c>
      <c r="Q104" s="137" t="e">
        <f t="shared" si="1"/>
        <v>#REF!</v>
      </c>
      <c r="R104" s="86"/>
    </row>
    <row r="105" spans="1:18">
      <c r="B105" s="166" t="s">
        <v>155</v>
      </c>
      <c r="C105" s="137">
        <f>AVERAGE(C4:C73,C75:C81,C83:C93,C95:C98)</f>
        <v>9.7910869565217382</v>
      </c>
      <c r="D105" s="137">
        <f>AVERAGE(D4:D15,D18:D19,D22,D26,D30:D99,)</f>
        <v>10.556781609195404</v>
      </c>
      <c r="E105" s="137">
        <f>AVERAGE(E4:E5,E11,E19,E26,E31,E34:E64,E66,E71,E73,E76,E78,E82:E85,E87:E94,E96:E97)</f>
        <v>13.010000000000005</v>
      </c>
      <c r="F105" s="137">
        <f>AVERAGE(F4:F14,F18:F19,F22,F25:F26,F31:F63,F65:F70,F72:F79,F81:F93,F95:F99)</f>
        <v>10.634444444444446</v>
      </c>
      <c r="G105" s="137">
        <f>AVERAGE(G4:G12,G14,G18:G19,G26,G31,G33:G66,G68:G79,G81,G83:G97,G99)</f>
        <v>11.468831168831173</v>
      </c>
      <c r="H105" s="137">
        <f t="shared" ref="H105:Q105" si="2">AVERAGE(H4:H99)</f>
        <v>9.417977528089887</v>
      </c>
      <c r="I105" s="137">
        <f t="shared" si="2"/>
        <v>9.6956179775280873</v>
      </c>
      <c r="J105" s="137">
        <f t="shared" si="2"/>
        <v>7.7184269662921343</v>
      </c>
      <c r="K105" s="137">
        <f t="shared" si="2"/>
        <v>8.7223157894736829</v>
      </c>
      <c r="L105" s="137">
        <f t="shared" si="2"/>
        <v>9.0333684210526304</v>
      </c>
      <c r="M105" s="137" t="e">
        <f t="shared" si="2"/>
        <v>#REF!</v>
      </c>
      <c r="N105" s="137" t="e">
        <f t="shared" si="2"/>
        <v>#REF!</v>
      </c>
      <c r="O105" s="137" t="e">
        <f t="shared" si="2"/>
        <v>#REF!</v>
      </c>
      <c r="P105" s="137" t="e">
        <f t="shared" si="2"/>
        <v>#REF!</v>
      </c>
      <c r="Q105" s="137" t="e">
        <f t="shared" si="2"/>
        <v>#REF!</v>
      </c>
    </row>
    <row r="106" spans="1:18" ht="15" customHeight="1">
      <c r="B106" s="166"/>
    </row>
    <row r="107" spans="1:18">
      <c r="B107" s="166"/>
      <c r="C107" s="88"/>
      <c r="D107" s="88"/>
      <c r="E107" s="88"/>
      <c r="F107" s="88"/>
      <c r="G107" s="88"/>
      <c r="N107" s="86"/>
      <c r="O107" s="86"/>
      <c r="P107" s="86"/>
      <c r="Q107" s="86"/>
      <c r="R107" s="86"/>
    </row>
    <row r="108" spans="1:18">
      <c r="B108" s="166"/>
      <c r="C108" s="88"/>
      <c r="D108" s="88"/>
      <c r="E108" s="88"/>
      <c r="F108" s="88"/>
      <c r="G108" s="88"/>
      <c r="N108" s="86"/>
      <c r="O108" s="86"/>
      <c r="P108" s="86"/>
      <c r="Q108" s="86"/>
      <c r="R108" s="86"/>
    </row>
    <row r="109" spans="1:18" ht="12.75" customHeight="1">
      <c r="B109" s="166"/>
      <c r="C109" s="86"/>
      <c r="D109" s="86"/>
      <c r="E109" s="86"/>
      <c r="F109" s="86"/>
      <c r="G109" s="86"/>
      <c r="H109" s="86"/>
      <c r="I109" s="86"/>
      <c r="J109" s="86"/>
      <c r="K109" s="86"/>
      <c r="L109" s="86"/>
      <c r="N109" s="86"/>
      <c r="O109" s="86"/>
      <c r="P109" s="86"/>
      <c r="Q109" s="86"/>
      <c r="R109" s="86"/>
    </row>
    <row r="110" spans="1:18" ht="12.75" customHeight="1">
      <c r="C110" s="86"/>
      <c r="D110" s="86"/>
      <c r="E110" s="86"/>
      <c r="F110" s="183"/>
      <c r="G110" s="86"/>
      <c r="H110" s="86"/>
      <c r="I110" s="86"/>
      <c r="J110" s="86"/>
      <c r="K110" s="86"/>
      <c r="L110" s="86"/>
      <c r="M110" s="86"/>
      <c r="N110" s="86"/>
      <c r="O110" s="86"/>
      <c r="P110" s="86"/>
      <c r="Q110" s="86"/>
      <c r="R110" s="86"/>
    </row>
    <row r="111" spans="1:18" ht="12.75" customHeight="1">
      <c r="B111" s="166"/>
      <c r="C111" s="86"/>
      <c r="D111" s="86"/>
      <c r="H111" s="86"/>
      <c r="I111" s="86"/>
      <c r="J111" s="86"/>
      <c r="K111" s="86"/>
      <c r="L111" s="86"/>
      <c r="M111" s="86"/>
      <c r="N111" s="86"/>
      <c r="O111" s="86"/>
      <c r="P111" s="86"/>
      <c r="Q111" s="86"/>
      <c r="R111" s="86"/>
    </row>
    <row r="112" spans="1:18" ht="12.75" customHeight="1">
      <c r="B112" s="166"/>
      <c r="C112" s="86"/>
      <c r="D112" s="86"/>
      <c r="H112" s="86"/>
      <c r="I112" s="86"/>
      <c r="J112" s="86"/>
      <c r="K112" s="86"/>
      <c r="L112" s="86"/>
      <c r="M112" s="86"/>
      <c r="N112" s="86"/>
      <c r="O112" s="86"/>
      <c r="P112" s="86"/>
      <c r="Q112" s="86"/>
      <c r="R112" s="86"/>
    </row>
    <row r="113" spans="2:18" ht="12.75" customHeight="1">
      <c r="B113" s="166"/>
      <c r="R113" s="86"/>
    </row>
    <row r="115" spans="2:18">
      <c r="B115" s="166"/>
    </row>
    <row r="116" spans="2:18">
      <c r="B116" s="166"/>
    </row>
    <row r="117" spans="2:18">
      <c r="B117" s="166"/>
    </row>
    <row r="120" spans="2:18">
      <c r="B120" s="166"/>
    </row>
    <row r="121" spans="2:18">
      <c r="B121" s="166"/>
    </row>
    <row r="122" spans="2:18">
      <c r="B122" s="166"/>
    </row>
  </sheetData>
  <autoFilter ref="C3:G105"/>
  <mergeCells count="7">
    <mergeCell ref="B102:G102"/>
    <mergeCell ref="M2:Q2"/>
    <mergeCell ref="B101:G101"/>
    <mergeCell ref="B100:G100"/>
    <mergeCell ref="A1:G1"/>
    <mergeCell ref="C2:G2"/>
    <mergeCell ref="H2:L2"/>
  </mergeCells>
  <pageMargins left="0.31496062992125984" right="0.31496062992125984" top="0.74803149606299213" bottom="0.74803149606299213" header="0.31496062992125984" footer="0.31496062992125984"/>
  <pageSetup paperSize="9" scale="65" orientation="portrait" horizontalDpi="90" verticalDpi="9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23"/>
  <sheetViews>
    <sheetView topLeftCell="A22" workbookViewId="0">
      <selection activeCell="F108" sqref="F108"/>
    </sheetView>
  </sheetViews>
  <sheetFormatPr defaultColWidth="9.09765625" defaultRowHeight="11.5"/>
  <cols>
    <col min="1" max="1" width="6.09765625" style="87" customWidth="1"/>
    <col min="2" max="2" width="51.69921875" style="88" customWidth="1"/>
    <col min="3" max="5" width="11.3984375" style="137" customWidth="1"/>
    <col min="6" max="6" width="11.3984375" style="182" customWidth="1"/>
    <col min="7" max="7" width="11.3984375" style="137" customWidth="1"/>
    <col min="8" max="8" width="12" style="88" hidden="1" customWidth="1"/>
    <col min="9" max="9" width="9.09765625" style="88" hidden="1" customWidth="1"/>
    <col min="10" max="10" width="8.8984375" style="88" hidden="1" customWidth="1"/>
    <col min="11" max="11" width="8.3984375" style="88" hidden="1" customWidth="1"/>
    <col min="12" max="12" width="10.3984375" style="88" hidden="1" customWidth="1"/>
    <col min="13" max="13" width="12" style="88" hidden="1" customWidth="1"/>
    <col min="14" max="14" width="9.09765625" style="88" hidden="1" customWidth="1"/>
    <col min="15" max="15" width="8.8984375" style="88" hidden="1" customWidth="1"/>
    <col min="16" max="16" width="8.3984375" style="88" hidden="1" customWidth="1"/>
    <col min="17" max="17" width="10.3984375" style="88" hidden="1" customWidth="1"/>
    <col min="18" max="18" width="22" style="88" hidden="1" customWidth="1"/>
    <col min="19" max="16384" width="9.09765625" style="86"/>
  </cols>
  <sheetData>
    <row r="1" spans="1:24" ht="12.75" customHeight="1">
      <c r="A1" s="495" t="s">
        <v>168</v>
      </c>
      <c r="B1" s="495"/>
      <c r="C1" s="495"/>
      <c r="D1" s="495"/>
      <c r="E1" s="495"/>
      <c r="F1" s="495"/>
      <c r="G1" s="495"/>
      <c r="H1" s="208"/>
      <c r="I1" s="208"/>
      <c r="J1" s="208"/>
      <c r="K1" s="208"/>
      <c r="L1" s="208"/>
      <c r="M1" s="208"/>
      <c r="N1" s="208"/>
      <c r="O1" s="208"/>
      <c r="P1" s="208"/>
      <c r="Q1" s="208"/>
      <c r="R1" s="208"/>
    </row>
    <row r="2" spans="1:24" ht="12.75" customHeight="1" thickBot="1">
      <c r="C2" s="491" t="s">
        <v>169</v>
      </c>
      <c r="D2" s="492"/>
      <c r="E2" s="492"/>
      <c r="F2" s="492"/>
      <c r="G2" s="492"/>
      <c r="H2" s="493" t="s">
        <v>136</v>
      </c>
      <c r="I2" s="494"/>
      <c r="J2" s="494"/>
      <c r="K2" s="494"/>
      <c r="L2" s="494"/>
      <c r="M2" s="493" t="s">
        <v>139</v>
      </c>
      <c r="N2" s="494"/>
      <c r="O2" s="494"/>
      <c r="P2" s="494"/>
      <c r="Q2" s="494"/>
      <c r="R2" s="209"/>
    </row>
    <row r="3" spans="1:24" ht="25.5" customHeight="1">
      <c r="A3" s="212" t="s">
        <v>1</v>
      </c>
      <c r="B3" s="213" t="s">
        <v>4</v>
      </c>
      <c r="C3" s="214" t="s">
        <v>5</v>
      </c>
      <c r="D3" s="214" t="s">
        <v>6</v>
      </c>
      <c r="E3" s="214" t="s">
        <v>7</v>
      </c>
      <c r="F3" s="214" t="s">
        <v>8</v>
      </c>
      <c r="G3" s="214" t="s">
        <v>9</v>
      </c>
      <c r="H3" s="215" t="s">
        <v>5</v>
      </c>
      <c r="I3" s="192" t="s">
        <v>6</v>
      </c>
      <c r="J3" s="192" t="s">
        <v>7</v>
      </c>
      <c r="K3" s="192" t="s">
        <v>8</v>
      </c>
      <c r="L3" s="216" t="s">
        <v>9</v>
      </c>
      <c r="M3" s="192" t="s">
        <v>5</v>
      </c>
      <c r="N3" s="192" t="s">
        <v>6</v>
      </c>
      <c r="O3" s="192" t="s">
        <v>7</v>
      </c>
      <c r="P3" s="192" t="s">
        <v>8</v>
      </c>
      <c r="Q3" s="217" t="s">
        <v>9</v>
      </c>
      <c r="R3" s="218" t="s">
        <v>142</v>
      </c>
    </row>
    <row r="4" spans="1:24" ht="12.75" customHeight="1">
      <c r="A4" s="69">
        <v>1</v>
      </c>
      <c r="B4" s="53" t="s">
        <v>12</v>
      </c>
      <c r="C4" s="96">
        <v>9.9499999999999993</v>
      </c>
      <c r="D4" s="96">
        <v>9.8000000000000007</v>
      </c>
      <c r="E4" s="96">
        <v>16.75</v>
      </c>
      <c r="F4" s="96">
        <v>9.9</v>
      </c>
      <c r="G4" s="96">
        <v>12</v>
      </c>
      <c r="H4" s="59">
        <v>9.9499999999999993</v>
      </c>
      <c r="I4" s="59">
        <v>9.9499999999999993</v>
      </c>
      <c r="J4" s="59">
        <v>17.5</v>
      </c>
      <c r="K4" s="59">
        <v>9.98</v>
      </c>
      <c r="L4" s="59">
        <v>12.5</v>
      </c>
      <c r="M4" s="59" t="e">
        <f>#REF!-H4</f>
        <v>#REF!</v>
      </c>
      <c r="N4" s="59" t="e">
        <f>#REF!-I4</f>
        <v>#REF!</v>
      </c>
      <c r="O4" s="59" t="e">
        <f>#REF!-J4</f>
        <v>#REF!</v>
      </c>
      <c r="P4" s="59" t="e">
        <f>#REF!-K4</f>
        <v>#REF!</v>
      </c>
      <c r="Q4" s="59" t="e">
        <f>#REF!-L4</f>
        <v>#REF!</v>
      </c>
      <c r="R4" s="59"/>
      <c r="T4"/>
      <c r="U4"/>
      <c r="V4"/>
      <c r="W4"/>
      <c r="X4"/>
    </row>
    <row r="5" spans="1:24" ht="12.75" customHeight="1">
      <c r="A5" s="69">
        <v>2</v>
      </c>
      <c r="B5" s="53" t="s">
        <v>13</v>
      </c>
      <c r="C5" s="96">
        <v>9.9499999999999993</v>
      </c>
      <c r="D5" s="96">
        <v>9.9</v>
      </c>
      <c r="E5" s="96">
        <v>17.5</v>
      </c>
      <c r="F5" s="96">
        <v>10.199999999999999</v>
      </c>
      <c r="G5" s="96">
        <v>11.95</v>
      </c>
      <c r="H5" s="59">
        <v>9.9499999999999993</v>
      </c>
      <c r="I5" s="59">
        <v>9.9499999999999993</v>
      </c>
      <c r="J5" s="59">
        <v>17.75</v>
      </c>
      <c r="K5" s="59">
        <v>10.25</v>
      </c>
      <c r="L5" s="59">
        <v>12</v>
      </c>
      <c r="M5" s="59" t="e">
        <f>#REF!-H5</f>
        <v>#REF!</v>
      </c>
      <c r="N5" s="59" t="e">
        <f>#REF!-I5</f>
        <v>#REF!</v>
      </c>
      <c r="O5" s="59" t="e">
        <f>#REF!-J5</f>
        <v>#REF!</v>
      </c>
      <c r="P5" s="59" t="e">
        <f>#REF!-K5</f>
        <v>#REF!</v>
      </c>
      <c r="Q5" s="59" t="e">
        <f>#REF!-L5</f>
        <v>#REF!</v>
      </c>
      <c r="R5" s="59"/>
      <c r="T5"/>
      <c r="U5"/>
      <c r="V5"/>
      <c r="W5"/>
      <c r="X5"/>
    </row>
    <row r="6" spans="1:24" ht="12.75" customHeight="1">
      <c r="A6" s="69">
        <v>3</v>
      </c>
      <c r="B6" s="53" t="s">
        <v>14</v>
      </c>
      <c r="C6" s="96">
        <v>9.85</v>
      </c>
      <c r="D6" s="96">
        <v>9.85</v>
      </c>
      <c r="E6" s="96">
        <v>0</v>
      </c>
      <c r="F6" s="96">
        <v>10.199999999999999</v>
      </c>
      <c r="G6" s="96">
        <v>12</v>
      </c>
      <c r="H6" s="59">
        <v>9.9499999999999993</v>
      </c>
      <c r="I6" s="59">
        <v>9.9499999999999993</v>
      </c>
      <c r="J6" s="59">
        <v>0</v>
      </c>
      <c r="K6" s="59">
        <v>10.5</v>
      </c>
      <c r="L6" s="59">
        <v>12.5</v>
      </c>
      <c r="M6" s="59" t="e">
        <f>#REF!-H6</f>
        <v>#REF!</v>
      </c>
      <c r="N6" s="59" t="e">
        <f>#REF!-I6</f>
        <v>#REF!</v>
      </c>
      <c r="O6" s="59" t="e">
        <f>#REF!-J6</f>
        <v>#REF!</v>
      </c>
      <c r="P6" s="59" t="e">
        <f>#REF!-K6</f>
        <v>#REF!</v>
      </c>
      <c r="Q6" s="59" t="e">
        <f>#REF!-L6</f>
        <v>#REF!</v>
      </c>
      <c r="R6" s="59"/>
      <c r="T6"/>
      <c r="U6"/>
      <c r="V6"/>
      <c r="W6"/>
      <c r="X6"/>
    </row>
    <row r="7" spans="1:24" ht="12.75" customHeight="1">
      <c r="A7" s="69">
        <v>4</v>
      </c>
      <c r="B7" s="53" t="s">
        <v>15</v>
      </c>
      <c r="C7" s="96">
        <v>9.75</v>
      </c>
      <c r="D7" s="96">
        <v>10.25</v>
      </c>
      <c r="E7" s="96">
        <v>0</v>
      </c>
      <c r="F7" s="96">
        <v>10.25</v>
      </c>
      <c r="G7" s="96">
        <v>12</v>
      </c>
      <c r="H7" s="59">
        <v>10</v>
      </c>
      <c r="I7" s="59">
        <v>10.5</v>
      </c>
      <c r="J7" s="59">
        <v>17</v>
      </c>
      <c r="K7" s="59">
        <v>10.25</v>
      </c>
      <c r="L7" s="59">
        <v>12</v>
      </c>
      <c r="M7" s="59" t="e">
        <f>#REF!-H7</f>
        <v>#REF!</v>
      </c>
      <c r="N7" s="59" t="e">
        <f>#REF!-I7</f>
        <v>#REF!</v>
      </c>
      <c r="O7" s="59" t="e">
        <f>#REF!-J7</f>
        <v>#REF!</v>
      </c>
      <c r="P7" s="59" t="e">
        <f>#REF!-K7</f>
        <v>#REF!</v>
      </c>
      <c r="Q7" s="59" t="e">
        <f>#REF!-L7</f>
        <v>#REF!</v>
      </c>
      <c r="R7" s="59"/>
      <c r="T7"/>
      <c r="U7"/>
      <c r="V7"/>
      <c r="W7"/>
      <c r="X7"/>
    </row>
    <row r="8" spans="1:24" ht="12.75" customHeight="1">
      <c r="A8" s="69">
        <v>5</v>
      </c>
      <c r="B8" s="53" t="s">
        <v>16</v>
      </c>
      <c r="C8" s="96">
        <v>9.75</v>
      </c>
      <c r="D8" s="96">
        <v>10.25</v>
      </c>
      <c r="E8" s="96">
        <v>0</v>
      </c>
      <c r="F8" s="96">
        <v>10.25</v>
      </c>
      <c r="G8" s="96">
        <v>10.25</v>
      </c>
      <c r="H8" s="84"/>
      <c r="I8" s="84"/>
      <c r="J8" s="84"/>
      <c r="K8" s="100">
        <v>10.25</v>
      </c>
      <c r="L8" s="59">
        <v>10.25</v>
      </c>
      <c r="M8" s="59" t="e">
        <f>#REF!-H8</f>
        <v>#REF!</v>
      </c>
      <c r="N8" s="59" t="e">
        <f>#REF!-I8</f>
        <v>#REF!</v>
      </c>
      <c r="O8" s="59" t="e">
        <f>#REF!-J8</f>
        <v>#REF!</v>
      </c>
      <c r="P8" s="59" t="e">
        <f>#REF!-K8</f>
        <v>#REF!</v>
      </c>
      <c r="Q8" s="59" t="e">
        <f>#REF!-L8</f>
        <v>#REF!</v>
      </c>
      <c r="R8" s="74"/>
      <c r="T8"/>
      <c r="U8"/>
      <c r="V8"/>
      <c r="W8"/>
      <c r="X8"/>
    </row>
    <row r="9" spans="1:24" ht="12.75" customHeight="1">
      <c r="A9" s="69">
        <v>6</v>
      </c>
      <c r="B9" s="53" t="s">
        <v>17</v>
      </c>
      <c r="C9" s="96">
        <v>9.25</v>
      </c>
      <c r="D9" s="96">
        <v>9.4</v>
      </c>
      <c r="E9" s="96">
        <v>0</v>
      </c>
      <c r="F9" s="96">
        <v>9.4</v>
      </c>
      <c r="G9" s="96">
        <v>8.61</v>
      </c>
      <c r="H9" s="59">
        <v>9.75</v>
      </c>
      <c r="I9" s="59">
        <v>9.9</v>
      </c>
      <c r="J9" s="59">
        <v>0</v>
      </c>
      <c r="K9" s="59">
        <v>9.9</v>
      </c>
      <c r="L9" s="59">
        <v>8.98</v>
      </c>
      <c r="M9" s="59" t="e">
        <f>#REF!-H9</f>
        <v>#REF!</v>
      </c>
      <c r="N9" s="59" t="e">
        <f>#REF!-I9</f>
        <v>#REF!</v>
      </c>
      <c r="O9" s="59" t="e">
        <f>#REF!-J9</f>
        <v>#REF!</v>
      </c>
      <c r="P9" s="59" t="e">
        <f>#REF!-K9</f>
        <v>#REF!</v>
      </c>
      <c r="Q9" s="59" t="e">
        <f>#REF!-L9</f>
        <v>#REF!</v>
      </c>
      <c r="R9" s="59"/>
      <c r="T9"/>
      <c r="U9"/>
      <c r="V9"/>
      <c r="W9"/>
      <c r="X9"/>
    </row>
    <row r="10" spans="1:24" ht="15" customHeight="1">
      <c r="A10" s="69">
        <v>7</v>
      </c>
      <c r="B10" s="53" t="s">
        <v>18</v>
      </c>
      <c r="C10" s="96">
        <v>9.25</v>
      </c>
      <c r="D10" s="96">
        <v>10.25</v>
      </c>
      <c r="E10" s="96">
        <v>0</v>
      </c>
      <c r="F10" s="96">
        <v>9.5</v>
      </c>
      <c r="G10" s="96">
        <v>9.75</v>
      </c>
      <c r="H10" s="195"/>
      <c r="I10" s="195"/>
      <c r="J10" s="195"/>
      <c r="K10" s="196">
        <v>10</v>
      </c>
      <c r="L10" s="59">
        <v>10</v>
      </c>
      <c r="M10" s="59" t="e">
        <f>#REF!-H10</f>
        <v>#REF!</v>
      </c>
      <c r="N10" s="59" t="e">
        <f>#REF!-I10</f>
        <v>#REF!</v>
      </c>
      <c r="O10" s="59" t="e">
        <f>#REF!-J10</f>
        <v>#REF!</v>
      </c>
      <c r="P10" s="59" t="e">
        <f>#REF!-K10</f>
        <v>#REF!</v>
      </c>
      <c r="Q10" s="59" t="e">
        <f>#REF!-L10</f>
        <v>#REF!</v>
      </c>
      <c r="R10" s="197"/>
      <c r="T10"/>
      <c r="U10"/>
      <c r="V10"/>
      <c r="W10"/>
      <c r="X10"/>
    </row>
    <row r="11" spans="1:24" ht="12.75" customHeight="1">
      <c r="A11" s="69">
        <v>8</v>
      </c>
      <c r="B11" s="53" t="s">
        <v>150</v>
      </c>
      <c r="C11" s="96">
        <v>10.220000000000001</v>
      </c>
      <c r="D11" s="96">
        <v>10.35</v>
      </c>
      <c r="E11" s="96">
        <v>17.829999999999998</v>
      </c>
      <c r="F11" s="96">
        <v>10.35</v>
      </c>
      <c r="G11" s="96">
        <v>10.35</v>
      </c>
      <c r="H11" s="59">
        <v>10.65</v>
      </c>
      <c r="I11" s="59">
        <v>10.73</v>
      </c>
      <c r="J11" s="59">
        <v>18</v>
      </c>
      <c r="K11" s="59">
        <v>10.67</v>
      </c>
      <c r="L11" s="59">
        <v>10.67</v>
      </c>
      <c r="M11" s="59" t="e">
        <f>#REF!-H11</f>
        <v>#REF!</v>
      </c>
      <c r="N11" s="59" t="e">
        <f>#REF!-I11</f>
        <v>#REF!</v>
      </c>
      <c r="O11" s="59" t="e">
        <f>#REF!-J11</f>
        <v>#REF!</v>
      </c>
      <c r="P11" s="59" t="e">
        <f>#REF!-K11</f>
        <v>#REF!</v>
      </c>
      <c r="Q11" s="59" t="e">
        <f>#REF!-L11</f>
        <v>#REF!</v>
      </c>
      <c r="R11" s="59"/>
      <c r="T11"/>
      <c r="U11"/>
      <c r="V11"/>
      <c r="W11"/>
      <c r="X11"/>
    </row>
    <row r="12" spans="1:24" ht="12.75" customHeight="1">
      <c r="A12" s="69">
        <v>9</v>
      </c>
      <c r="B12" s="53" t="s">
        <v>20</v>
      </c>
      <c r="C12" s="96">
        <v>9.4</v>
      </c>
      <c r="D12" s="96">
        <v>10.1</v>
      </c>
      <c r="E12" s="96">
        <v>0</v>
      </c>
      <c r="F12" s="96">
        <v>9.5500000000000007</v>
      </c>
      <c r="G12" s="96">
        <v>9.9499999999999993</v>
      </c>
      <c r="H12" s="59">
        <v>9.6</v>
      </c>
      <c r="I12" s="59">
        <v>10.4</v>
      </c>
      <c r="J12" s="59">
        <v>0</v>
      </c>
      <c r="K12" s="59">
        <v>9.9</v>
      </c>
      <c r="L12" s="59">
        <v>10.25</v>
      </c>
      <c r="M12" s="59" t="e">
        <f>#REF!-H12</f>
        <v>#REF!</v>
      </c>
      <c r="N12" s="59" t="e">
        <f>#REF!-I12</f>
        <v>#REF!</v>
      </c>
      <c r="O12" s="59" t="e">
        <f>#REF!-J12</f>
        <v>#REF!</v>
      </c>
      <c r="P12" s="59" t="e">
        <f>#REF!-K12</f>
        <v>#REF!</v>
      </c>
      <c r="Q12" s="59" t="e">
        <f>#REF!-L12</f>
        <v>#REF!</v>
      </c>
      <c r="R12" s="59"/>
      <c r="T12"/>
      <c r="U12"/>
      <c r="V12"/>
      <c r="W12"/>
      <c r="X12"/>
    </row>
    <row r="13" spans="1:24" ht="12.75" customHeight="1">
      <c r="A13" s="69">
        <v>10</v>
      </c>
      <c r="B13" s="53" t="s">
        <v>21</v>
      </c>
      <c r="C13" s="96">
        <v>10.25</v>
      </c>
      <c r="D13" s="96">
        <v>11</v>
      </c>
      <c r="E13" s="96">
        <v>0</v>
      </c>
      <c r="F13" s="96">
        <v>10.25</v>
      </c>
      <c r="G13" s="96">
        <v>0</v>
      </c>
      <c r="H13" s="59">
        <v>10.5</v>
      </c>
      <c r="I13" s="59">
        <v>11</v>
      </c>
      <c r="J13" s="59">
        <v>0</v>
      </c>
      <c r="K13" s="59">
        <v>10.5</v>
      </c>
      <c r="L13" s="59">
        <v>0</v>
      </c>
      <c r="M13" s="59" t="e">
        <f>#REF!-H13</f>
        <v>#REF!</v>
      </c>
      <c r="N13" s="59" t="e">
        <f>#REF!-I13</f>
        <v>#REF!</v>
      </c>
      <c r="O13" s="59" t="e">
        <f>#REF!-J13</f>
        <v>#REF!</v>
      </c>
      <c r="P13" s="59" t="e">
        <f>#REF!-K13</f>
        <v>#REF!</v>
      </c>
      <c r="Q13" s="59" t="e">
        <f>#REF!-L13</f>
        <v>#REF!</v>
      </c>
      <c r="R13" s="59"/>
      <c r="T13"/>
      <c r="U13"/>
      <c r="V13"/>
      <c r="W13"/>
      <c r="X13"/>
    </row>
    <row r="14" spans="1:24" ht="12.75" customHeight="1">
      <c r="A14" s="69">
        <v>11</v>
      </c>
      <c r="B14" s="53" t="s">
        <v>22</v>
      </c>
      <c r="C14" s="96">
        <v>10.25</v>
      </c>
      <c r="D14" s="96">
        <v>11.5</v>
      </c>
      <c r="E14" s="96">
        <v>0</v>
      </c>
      <c r="F14" s="96">
        <v>10.199999999999999</v>
      </c>
      <c r="G14" s="96">
        <v>10.75</v>
      </c>
      <c r="H14" s="59">
        <v>10.5</v>
      </c>
      <c r="I14" s="59">
        <v>11.5</v>
      </c>
      <c r="J14" s="59">
        <v>0</v>
      </c>
      <c r="K14" s="59">
        <v>10.199999999999999</v>
      </c>
      <c r="L14" s="59">
        <v>10.75</v>
      </c>
      <c r="M14" s="59" t="e">
        <f>#REF!-H14</f>
        <v>#REF!</v>
      </c>
      <c r="N14" s="59" t="e">
        <f>#REF!-I14</f>
        <v>#REF!</v>
      </c>
      <c r="O14" s="59" t="e">
        <f>#REF!-J14</f>
        <v>#REF!</v>
      </c>
      <c r="P14" s="59" t="e">
        <f>#REF!-K14</f>
        <v>#REF!</v>
      </c>
      <c r="Q14" s="59" t="e">
        <f>#REF!-L14</f>
        <v>#REF!</v>
      </c>
      <c r="R14" s="59"/>
      <c r="T14"/>
      <c r="U14"/>
      <c r="V14"/>
      <c r="W14"/>
      <c r="X14"/>
    </row>
    <row r="15" spans="1:24" ht="12.75" customHeight="1">
      <c r="A15" s="69">
        <v>12</v>
      </c>
      <c r="B15" s="53" t="s">
        <v>23</v>
      </c>
      <c r="C15" s="96">
        <v>7</v>
      </c>
      <c r="D15" s="96">
        <v>6.85</v>
      </c>
      <c r="E15" s="96">
        <v>0</v>
      </c>
      <c r="F15" s="96">
        <v>0</v>
      </c>
      <c r="G15" s="96">
        <v>0</v>
      </c>
      <c r="H15" s="59">
        <v>8</v>
      </c>
      <c r="I15" s="59">
        <v>8.25</v>
      </c>
      <c r="J15" s="59">
        <v>0</v>
      </c>
      <c r="K15" s="59">
        <v>0</v>
      </c>
      <c r="L15" s="59">
        <v>0</v>
      </c>
      <c r="M15" s="59" t="e">
        <f>#REF!-H15</f>
        <v>#REF!</v>
      </c>
      <c r="N15" s="59" t="e">
        <f>#REF!-I15</f>
        <v>#REF!</v>
      </c>
      <c r="O15" s="59" t="e">
        <f>#REF!-J15</f>
        <v>#REF!</v>
      </c>
      <c r="P15" s="59" t="e">
        <f>#REF!-K15</f>
        <v>#REF!</v>
      </c>
      <c r="Q15" s="59" t="e">
        <f>#REF!-L15</f>
        <v>#REF!</v>
      </c>
      <c r="R15" s="59"/>
      <c r="T15"/>
      <c r="U15"/>
      <c r="V15"/>
      <c r="W15"/>
      <c r="X15"/>
    </row>
    <row r="16" spans="1:24" ht="12.75" customHeight="1">
      <c r="A16" s="69">
        <v>13</v>
      </c>
      <c r="B16" s="53" t="s">
        <v>24</v>
      </c>
      <c r="C16" s="96">
        <v>5.8</v>
      </c>
      <c r="D16" s="96">
        <v>0</v>
      </c>
      <c r="E16" s="96">
        <v>0</v>
      </c>
      <c r="F16" s="96">
        <v>0</v>
      </c>
      <c r="G16" s="96">
        <v>0</v>
      </c>
      <c r="H16" s="59">
        <v>7.4</v>
      </c>
      <c r="I16" s="59">
        <v>0</v>
      </c>
      <c r="J16" s="59">
        <v>0</v>
      </c>
      <c r="K16" s="59">
        <v>0</v>
      </c>
      <c r="L16" s="59">
        <v>0</v>
      </c>
      <c r="M16" s="59" t="e">
        <f>#REF!-H16</f>
        <v>#REF!</v>
      </c>
      <c r="N16" s="59" t="e">
        <f>#REF!-I16</f>
        <v>#REF!</v>
      </c>
      <c r="O16" s="59" t="e">
        <f>#REF!-J16</f>
        <v>#REF!</v>
      </c>
      <c r="P16" s="59" t="e">
        <f>#REF!-K16</f>
        <v>#REF!</v>
      </c>
      <c r="Q16" s="59" t="e">
        <f>#REF!-L16</f>
        <v>#REF!</v>
      </c>
      <c r="R16" s="59"/>
      <c r="T16"/>
      <c r="U16"/>
      <c r="V16"/>
      <c r="W16"/>
      <c r="X16"/>
    </row>
    <row r="17" spans="1:24" ht="12.75" customHeight="1">
      <c r="A17" s="69">
        <v>14</v>
      </c>
      <c r="B17" s="53" t="s">
        <v>25</v>
      </c>
      <c r="C17" s="96">
        <v>7</v>
      </c>
      <c r="D17" s="96">
        <v>0</v>
      </c>
      <c r="E17" s="96">
        <v>0</v>
      </c>
      <c r="F17" s="96">
        <v>0</v>
      </c>
      <c r="G17" s="96">
        <v>0</v>
      </c>
      <c r="H17" s="59">
        <v>8</v>
      </c>
      <c r="I17" s="59">
        <v>0</v>
      </c>
      <c r="J17" s="59">
        <v>0</v>
      </c>
      <c r="K17" s="59">
        <v>0</v>
      </c>
      <c r="L17" s="59">
        <v>0</v>
      </c>
      <c r="M17" s="59" t="e">
        <f>#REF!-H17</f>
        <v>#REF!</v>
      </c>
      <c r="N17" s="59" t="e">
        <f>#REF!-I17</f>
        <v>#REF!</v>
      </c>
      <c r="O17" s="59" t="e">
        <f>#REF!-J17</f>
        <v>#REF!</v>
      </c>
      <c r="P17" s="59" t="e">
        <f>#REF!-K17</f>
        <v>#REF!</v>
      </c>
      <c r="Q17" s="59" t="e">
        <f>#REF!-L17</f>
        <v>#REF!</v>
      </c>
      <c r="R17" s="59"/>
      <c r="T17"/>
      <c r="U17"/>
      <c r="V17"/>
      <c r="W17"/>
      <c r="X17"/>
    </row>
    <row r="18" spans="1:24" ht="12.75" customHeight="1">
      <c r="A18" s="69">
        <v>15</v>
      </c>
      <c r="B18" s="53" t="s">
        <v>26</v>
      </c>
      <c r="C18" s="96">
        <v>9.81</v>
      </c>
      <c r="D18" s="96">
        <v>9.81</v>
      </c>
      <c r="E18" s="96">
        <v>0</v>
      </c>
      <c r="F18" s="96">
        <v>9.81</v>
      </c>
      <c r="G18" s="96">
        <v>9.81</v>
      </c>
      <c r="H18" s="59">
        <v>10.67</v>
      </c>
      <c r="I18" s="59">
        <v>10.67</v>
      </c>
      <c r="J18" s="59">
        <v>0</v>
      </c>
      <c r="K18" s="59">
        <v>10.67</v>
      </c>
      <c r="L18" s="59">
        <v>10.67</v>
      </c>
      <c r="M18" s="59" t="e">
        <f>#REF!-H18</f>
        <v>#REF!</v>
      </c>
      <c r="N18" s="59" t="e">
        <f>#REF!-I18</f>
        <v>#REF!</v>
      </c>
      <c r="O18" s="59" t="e">
        <f>#REF!-J18</f>
        <v>#REF!</v>
      </c>
      <c r="P18" s="59" t="e">
        <f>#REF!-K18</f>
        <v>#REF!</v>
      </c>
      <c r="Q18" s="59" t="e">
        <f>#REF!-L18</f>
        <v>#REF!</v>
      </c>
      <c r="R18" s="59"/>
      <c r="T18"/>
      <c r="U18"/>
      <c r="V18"/>
      <c r="W18"/>
      <c r="X18"/>
    </row>
    <row r="19" spans="1:24" ht="12.75" customHeight="1">
      <c r="A19" s="69">
        <v>16</v>
      </c>
      <c r="B19" s="53" t="s">
        <v>27</v>
      </c>
      <c r="C19" s="96">
        <v>11</v>
      </c>
      <c r="D19" s="96">
        <v>10.4</v>
      </c>
      <c r="E19" s="96">
        <v>14</v>
      </c>
      <c r="F19" s="96">
        <v>10.9</v>
      </c>
      <c r="G19" s="96">
        <v>15.6</v>
      </c>
      <c r="H19" s="59">
        <v>13.44</v>
      </c>
      <c r="I19" s="59">
        <v>13.44</v>
      </c>
      <c r="J19" s="59">
        <v>17.79</v>
      </c>
      <c r="K19" s="59">
        <v>13.44</v>
      </c>
      <c r="L19" s="59">
        <v>13.44</v>
      </c>
      <c r="M19" s="59" t="e">
        <f>#REF!-H19</f>
        <v>#REF!</v>
      </c>
      <c r="N19" s="59" t="e">
        <f>#REF!-I19</f>
        <v>#REF!</v>
      </c>
      <c r="O19" s="59" t="e">
        <f>#REF!-J19</f>
        <v>#REF!</v>
      </c>
      <c r="P19" s="59" t="e">
        <f>#REF!-K19</f>
        <v>#REF!</v>
      </c>
      <c r="Q19" s="59" t="e">
        <f>#REF!-L19</f>
        <v>#REF!</v>
      </c>
      <c r="R19" s="59"/>
      <c r="T19"/>
      <c r="U19"/>
      <c r="V19"/>
      <c r="W19"/>
      <c r="X19"/>
    </row>
    <row r="20" spans="1:24" ht="12.75" customHeight="1">
      <c r="A20" s="69">
        <v>17</v>
      </c>
      <c r="B20" s="53" t="s">
        <v>28</v>
      </c>
      <c r="C20" s="96">
        <v>9.5</v>
      </c>
      <c r="D20" s="96">
        <v>0</v>
      </c>
      <c r="E20" s="96">
        <v>0</v>
      </c>
      <c r="F20" s="96">
        <v>0</v>
      </c>
      <c r="G20" s="96">
        <v>0</v>
      </c>
      <c r="H20" s="59">
        <v>10.69</v>
      </c>
      <c r="I20" s="59">
        <v>0</v>
      </c>
      <c r="J20" s="59">
        <v>0</v>
      </c>
      <c r="K20" s="59">
        <v>0</v>
      </c>
      <c r="L20" s="59">
        <v>0</v>
      </c>
      <c r="M20" s="59" t="e">
        <f>#REF!-H20</f>
        <v>#REF!</v>
      </c>
      <c r="N20" s="59" t="e">
        <f>#REF!-I20</f>
        <v>#REF!</v>
      </c>
      <c r="O20" s="59" t="e">
        <f>#REF!-J20</f>
        <v>#REF!</v>
      </c>
      <c r="P20" s="59" t="e">
        <f>#REF!-K20</f>
        <v>#REF!</v>
      </c>
      <c r="Q20" s="59" t="e">
        <f>#REF!-L20</f>
        <v>#REF!</v>
      </c>
      <c r="R20" s="59"/>
      <c r="T20"/>
      <c r="U20"/>
      <c r="V20"/>
      <c r="W20"/>
      <c r="X20"/>
    </row>
    <row r="21" spans="1:24" ht="12.75" customHeight="1">
      <c r="A21" s="69">
        <v>18</v>
      </c>
      <c r="B21" s="53" t="s">
        <v>30</v>
      </c>
      <c r="C21" s="96">
        <v>6.42</v>
      </c>
      <c r="D21" s="96">
        <v>0</v>
      </c>
      <c r="E21" s="96">
        <v>0</v>
      </c>
      <c r="F21" s="96">
        <v>0</v>
      </c>
      <c r="G21" s="96">
        <v>0</v>
      </c>
      <c r="H21" s="59">
        <v>8.14</v>
      </c>
      <c r="I21" s="59">
        <v>0</v>
      </c>
      <c r="J21" s="59">
        <v>0</v>
      </c>
      <c r="K21" s="59">
        <v>0</v>
      </c>
      <c r="L21" s="59">
        <v>0</v>
      </c>
      <c r="M21" s="59" t="e">
        <f>#REF!-H21</f>
        <v>#REF!</v>
      </c>
      <c r="N21" s="59" t="e">
        <f>#REF!-I21</f>
        <v>#REF!</v>
      </c>
      <c r="O21" s="59" t="e">
        <f>#REF!-J21</f>
        <v>#REF!</v>
      </c>
      <c r="P21" s="59" t="e">
        <f>#REF!-K21</f>
        <v>#REF!</v>
      </c>
      <c r="Q21" s="59" t="e">
        <f>#REF!-L21</f>
        <v>#REF!</v>
      </c>
      <c r="R21" s="59"/>
      <c r="T21"/>
      <c r="U21"/>
      <c r="V21"/>
      <c r="W21"/>
      <c r="X21"/>
    </row>
    <row r="22" spans="1:24" ht="12.75" customHeight="1">
      <c r="A22" s="69">
        <v>19</v>
      </c>
      <c r="B22" s="53" t="s">
        <v>32</v>
      </c>
      <c r="C22" s="96">
        <v>7.07</v>
      </c>
      <c r="D22" s="96">
        <v>8.32</v>
      </c>
      <c r="E22" s="96">
        <v>0</v>
      </c>
      <c r="F22" s="96">
        <v>9.32</v>
      </c>
      <c r="G22" s="96">
        <v>0</v>
      </c>
      <c r="H22" s="59">
        <v>9.1999999999999993</v>
      </c>
      <c r="I22" s="59">
        <v>10.84</v>
      </c>
      <c r="J22" s="59">
        <v>0</v>
      </c>
      <c r="K22" s="59">
        <v>10.81</v>
      </c>
      <c r="L22" s="59">
        <v>0</v>
      </c>
      <c r="M22" s="59" t="e">
        <f>#REF!-H22</f>
        <v>#REF!</v>
      </c>
      <c r="N22" s="59" t="e">
        <f>#REF!-I22</f>
        <v>#REF!</v>
      </c>
      <c r="O22" s="59" t="e">
        <f>#REF!-J22</f>
        <v>#REF!</v>
      </c>
      <c r="P22" s="59" t="e">
        <f>#REF!-K22</f>
        <v>#REF!</v>
      </c>
      <c r="Q22" s="59" t="e">
        <f>#REF!-L22</f>
        <v>#REF!</v>
      </c>
      <c r="R22" s="59"/>
      <c r="T22"/>
      <c r="U22"/>
      <c r="V22"/>
      <c r="W22"/>
      <c r="X22"/>
    </row>
    <row r="23" spans="1:24" ht="12.75" customHeight="1">
      <c r="A23" s="69">
        <v>20</v>
      </c>
      <c r="B23" s="53" t="s">
        <v>33</v>
      </c>
      <c r="C23" s="96">
        <v>7.9</v>
      </c>
      <c r="D23" s="96">
        <v>0</v>
      </c>
      <c r="E23" s="96">
        <v>0</v>
      </c>
      <c r="F23" s="96">
        <v>0</v>
      </c>
      <c r="G23" s="96">
        <v>0</v>
      </c>
      <c r="H23" s="59">
        <v>8.35</v>
      </c>
      <c r="I23" s="59">
        <v>0</v>
      </c>
      <c r="J23" s="59">
        <v>0</v>
      </c>
      <c r="K23" s="59">
        <v>0</v>
      </c>
      <c r="L23" s="59">
        <v>0</v>
      </c>
      <c r="M23" s="59" t="e">
        <f>#REF!-H23</f>
        <v>#REF!</v>
      </c>
      <c r="N23" s="59" t="e">
        <f>#REF!-I23</f>
        <v>#REF!</v>
      </c>
      <c r="O23" s="59" t="e">
        <f>#REF!-J23</f>
        <v>#REF!</v>
      </c>
      <c r="P23" s="59" t="e">
        <f>#REF!-K23</f>
        <v>#REF!</v>
      </c>
      <c r="Q23" s="59" t="e">
        <f>#REF!-L23</f>
        <v>#REF!</v>
      </c>
      <c r="R23" s="59"/>
      <c r="T23"/>
      <c r="U23"/>
      <c r="V23"/>
      <c r="W23"/>
      <c r="X23"/>
    </row>
    <row r="24" spans="1:24" ht="12.75" customHeight="1">
      <c r="A24" s="69">
        <v>21</v>
      </c>
      <c r="B24" s="53" t="s">
        <v>34</v>
      </c>
      <c r="C24" s="96">
        <v>6.25</v>
      </c>
      <c r="D24" s="96">
        <v>0</v>
      </c>
      <c r="E24" s="96">
        <v>0</v>
      </c>
      <c r="F24" s="96">
        <v>0</v>
      </c>
      <c r="G24" s="96">
        <v>0</v>
      </c>
      <c r="H24" s="59">
        <v>7.95</v>
      </c>
      <c r="I24" s="59">
        <v>0</v>
      </c>
      <c r="J24" s="59">
        <v>0</v>
      </c>
      <c r="K24" s="59">
        <v>0</v>
      </c>
      <c r="L24" s="59">
        <v>0</v>
      </c>
      <c r="M24" s="59" t="e">
        <f>#REF!-H24</f>
        <v>#REF!</v>
      </c>
      <c r="N24" s="59" t="e">
        <f>#REF!-I24</f>
        <v>#REF!</v>
      </c>
      <c r="O24" s="59" t="e">
        <f>#REF!-J24</f>
        <v>#REF!</v>
      </c>
      <c r="P24" s="59" t="e">
        <f>#REF!-K24</f>
        <v>#REF!</v>
      </c>
      <c r="Q24" s="59" t="e">
        <f>#REF!-L24</f>
        <v>#REF!</v>
      </c>
      <c r="R24" s="59"/>
      <c r="T24"/>
      <c r="U24"/>
      <c r="V24"/>
      <c r="W24"/>
      <c r="X24"/>
    </row>
    <row r="25" spans="1:24" ht="12.75" customHeight="1">
      <c r="A25" s="69">
        <v>22</v>
      </c>
      <c r="B25" s="53" t="s">
        <v>35</v>
      </c>
      <c r="C25" s="96">
        <v>8.7799999999999994</v>
      </c>
      <c r="D25" s="96">
        <v>0</v>
      </c>
      <c r="E25" s="96">
        <v>0</v>
      </c>
      <c r="F25" s="96">
        <v>9.02</v>
      </c>
      <c r="G25" s="96">
        <v>0</v>
      </c>
      <c r="H25" s="59">
        <v>9.7899999999999991</v>
      </c>
      <c r="I25" s="59">
        <v>0</v>
      </c>
      <c r="J25" s="59">
        <v>0</v>
      </c>
      <c r="K25" s="59">
        <v>10.199999999999999</v>
      </c>
      <c r="L25" s="59">
        <v>0</v>
      </c>
      <c r="M25" s="59" t="e">
        <f>#REF!-H25</f>
        <v>#REF!</v>
      </c>
      <c r="N25" s="59" t="e">
        <f>#REF!-I25</f>
        <v>#REF!</v>
      </c>
      <c r="O25" s="59" t="e">
        <f>#REF!-J25</f>
        <v>#REF!</v>
      </c>
      <c r="P25" s="59" t="e">
        <f>#REF!-K25</f>
        <v>#REF!</v>
      </c>
      <c r="Q25" s="59" t="e">
        <f>#REF!-L25</f>
        <v>#REF!</v>
      </c>
      <c r="R25" s="59"/>
      <c r="T25"/>
      <c r="U25"/>
      <c r="V25"/>
      <c r="W25"/>
      <c r="X25"/>
    </row>
    <row r="26" spans="1:24" ht="12.75" customHeight="1">
      <c r="A26" s="69">
        <v>23</v>
      </c>
      <c r="B26" s="53" t="s">
        <v>36</v>
      </c>
      <c r="C26" s="96">
        <v>14.28</v>
      </c>
      <c r="D26" s="96">
        <v>13.28</v>
      </c>
      <c r="E26" s="96">
        <v>13.28</v>
      </c>
      <c r="F26" s="96">
        <v>13.28</v>
      </c>
      <c r="G26" s="96">
        <v>13.28</v>
      </c>
      <c r="H26" s="59">
        <v>14.49</v>
      </c>
      <c r="I26" s="59">
        <v>13.49</v>
      </c>
      <c r="J26" s="59">
        <v>13.49</v>
      </c>
      <c r="K26" s="59">
        <v>13.49</v>
      </c>
      <c r="L26" s="59">
        <v>13.49</v>
      </c>
      <c r="M26" s="59" t="e">
        <f>#REF!-H26</f>
        <v>#REF!</v>
      </c>
      <c r="N26" s="59" t="e">
        <f>#REF!-I26</f>
        <v>#REF!</v>
      </c>
      <c r="O26" s="59" t="e">
        <f>#REF!-J26</f>
        <v>#REF!</v>
      </c>
      <c r="P26" s="59" t="e">
        <f>#REF!-K26</f>
        <v>#REF!</v>
      </c>
      <c r="Q26" s="59" t="e">
        <f>#REF!-L26</f>
        <v>#REF!</v>
      </c>
      <c r="R26" s="59"/>
      <c r="T26"/>
      <c r="U26"/>
      <c r="V26"/>
      <c r="W26"/>
      <c r="X26"/>
    </row>
    <row r="27" spans="1:24" ht="12.75" customHeight="1">
      <c r="A27" s="69">
        <v>24</v>
      </c>
      <c r="B27" s="53" t="s">
        <v>37</v>
      </c>
      <c r="C27" s="96">
        <v>7.48</v>
      </c>
      <c r="D27" s="96">
        <v>0</v>
      </c>
      <c r="E27" s="96">
        <v>0</v>
      </c>
      <c r="F27" s="96">
        <v>0</v>
      </c>
      <c r="G27" s="96">
        <v>0</v>
      </c>
      <c r="H27" s="59">
        <v>8.36</v>
      </c>
      <c r="I27" s="59">
        <v>0</v>
      </c>
      <c r="J27" s="59">
        <v>0</v>
      </c>
      <c r="K27" s="59">
        <v>0</v>
      </c>
      <c r="L27" s="59">
        <v>0</v>
      </c>
      <c r="M27" s="59" t="e">
        <f>#REF!-H27</f>
        <v>#REF!</v>
      </c>
      <c r="N27" s="59" t="e">
        <f>#REF!-I27</f>
        <v>#REF!</v>
      </c>
      <c r="O27" s="59" t="e">
        <f>#REF!-J27</f>
        <v>#REF!</v>
      </c>
      <c r="P27" s="59" t="e">
        <f>#REF!-K27</f>
        <v>#REF!</v>
      </c>
      <c r="Q27" s="59" t="e">
        <f>#REF!-L27</f>
        <v>#REF!</v>
      </c>
      <c r="R27" s="59"/>
      <c r="T27"/>
      <c r="U27"/>
      <c r="V27"/>
      <c r="W27"/>
      <c r="X27"/>
    </row>
    <row r="28" spans="1:24" ht="12.75" customHeight="1">
      <c r="A28" s="69">
        <v>25</v>
      </c>
      <c r="B28" s="53" t="s">
        <v>38</v>
      </c>
      <c r="C28" s="96">
        <v>7.81</v>
      </c>
      <c r="D28" s="96">
        <v>0</v>
      </c>
      <c r="E28" s="96">
        <v>0</v>
      </c>
      <c r="F28" s="96">
        <v>0</v>
      </c>
      <c r="G28" s="96">
        <v>0</v>
      </c>
      <c r="H28" s="59">
        <v>9.06</v>
      </c>
      <c r="I28" s="59">
        <v>0</v>
      </c>
      <c r="J28" s="59">
        <v>0</v>
      </c>
      <c r="K28" s="59">
        <v>0</v>
      </c>
      <c r="L28" s="59">
        <v>0</v>
      </c>
      <c r="M28" s="59" t="e">
        <f>#REF!-H28</f>
        <v>#REF!</v>
      </c>
      <c r="N28" s="59" t="e">
        <f>#REF!-I28</f>
        <v>#REF!</v>
      </c>
      <c r="O28" s="59" t="e">
        <f>#REF!-J28</f>
        <v>#REF!</v>
      </c>
      <c r="P28" s="59" t="e">
        <f>#REF!-K28</f>
        <v>#REF!</v>
      </c>
      <c r="Q28" s="59" t="e">
        <f>#REF!-L28</f>
        <v>#REF!</v>
      </c>
      <c r="R28" s="59"/>
      <c r="T28"/>
      <c r="U28"/>
      <c r="V28"/>
      <c r="W28"/>
      <c r="X28"/>
    </row>
    <row r="29" spans="1:24" ht="12.75" customHeight="1">
      <c r="A29" s="69">
        <v>26</v>
      </c>
      <c r="B29" s="53" t="s">
        <v>39</v>
      </c>
      <c r="C29" s="96">
        <v>8</v>
      </c>
      <c r="D29" s="96">
        <v>0</v>
      </c>
      <c r="E29" s="96">
        <v>0</v>
      </c>
      <c r="F29" s="96">
        <v>0</v>
      </c>
      <c r="G29" s="96">
        <v>0</v>
      </c>
      <c r="H29" s="59">
        <v>0.09</v>
      </c>
      <c r="I29" s="59">
        <v>0</v>
      </c>
      <c r="J29" s="59">
        <v>0</v>
      </c>
      <c r="K29" s="59">
        <v>0</v>
      </c>
      <c r="L29" s="59">
        <v>0</v>
      </c>
      <c r="M29" s="59" t="e">
        <f>#REF!-H29</f>
        <v>#REF!</v>
      </c>
      <c r="N29" s="59" t="e">
        <f>#REF!-I29</f>
        <v>#REF!</v>
      </c>
      <c r="O29" s="59" t="e">
        <f>#REF!-J29</f>
        <v>#REF!</v>
      </c>
      <c r="P29" s="59" t="e">
        <f>#REF!-K29</f>
        <v>#REF!</v>
      </c>
      <c r="Q29" s="59" t="e">
        <f>#REF!-L29</f>
        <v>#REF!</v>
      </c>
      <c r="R29" s="59"/>
      <c r="T29"/>
      <c r="U29"/>
      <c r="V29"/>
      <c r="W29"/>
      <c r="X29"/>
    </row>
    <row r="30" spans="1:24" ht="12.75" customHeight="1">
      <c r="A30" s="69">
        <v>27</v>
      </c>
      <c r="B30" s="53" t="s">
        <v>40</v>
      </c>
      <c r="C30" s="96">
        <v>6.74</v>
      </c>
      <c r="D30" s="96">
        <v>6.74</v>
      </c>
      <c r="E30" s="96">
        <v>0</v>
      </c>
      <c r="F30" s="96">
        <v>0</v>
      </c>
      <c r="G30" s="96">
        <v>0</v>
      </c>
      <c r="H30" s="59">
        <v>6.7</v>
      </c>
      <c r="I30" s="59">
        <v>6.7</v>
      </c>
      <c r="J30" s="59">
        <v>0</v>
      </c>
      <c r="K30" s="59">
        <v>0</v>
      </c>
      <c r="L30" s="59">
        <v>0</v>
      </c>
      <c r="M30" s="59" t="e">
        <f>#REF!-H30</f>
        <v>#REF!</v>
      </c>
      <c r="N30" s="59" t="e">
        <f>#REF!-I30</f>
        <v>#REF!</v>
      </c>
      <c r="O30" s="59" t="e">
        <f>#REF!-J30</f>
        <v>#REF!</v>
      </c>
      <c r="P30" s="59" t="e">
        <f>#REF!-K30</f>
        <v>#REF!</v>
      </c>
      <c r="Q30" s="59" t="e">
        <f>#REF!-L30</f>
        <v>#REF!</v>
      </c>
      <c r="R30" s="59"/>
      <c r="T30"/>
      <c r="U30"/>
      <c r="V30"/>
      <c r="W30"/>
      <c r="X30"/>
    </row>
    <row r="31" spans="1:24" ht="12.75" customHeight="1">
      <c r="A31" s="69">
        <v>28</v>
      </c>
      <c r="B31" s="53" t="s">
        <v>41</v>
      </c>
      <c r="C31" s="96">
        <v>10.08</v>
      </c>
      <c r="D31" s="96">
        <v>10.31</v>
      </c>
      <c r="E31" s="96">
        <v>15.29</v>
      </c>
      <c r="F31" s="96">
        <v>9.76</v>
      </c>
      <c r="G31" s="96">
        <v>14.11</v>
      </c>
      <c r="H31" s="59">
        <v>10.3</v>
      </c>
      <c r="I31" s="59">
        <v>10.56</v>
      </c>
      <c r="J31" s="59">
        <v>15.53</v>
      </c>
      <c r="K31" s="59">
        <v>10</v>
      </c>
      <c r="L31" s="59">
        <v>14.6</v>
      </c>
      <c r="M31" s="59" t="e">
        <f>#REF!-H31</f>
        <v>#REF!</v>
      </c>
      <c r="N31" s="59" t="e">
        <f>#REF!-I31</f>
        <v>#REF!</v>
      </c>
      <c r="O31" s="59" t="e">
        <f>#REF!-J31</f>
        <v>#REF!</v>
      </c>
      <c r="P31" s="59" t="e">
        <f>#REF!-K31</f>
        <v>#REF!</v>
      </c>
      <c r="Q31" s="59" t="e">
        <f>#REF!-L31</f>
        <v>#REF!</v>
      </c>
      <c r="R31" s="59"/>
      <c r="T31"/>
      <c r="U31"/>
      <c r="V31"/>
      <c r="W31"/>
      <c r="X31"/>
    </row>
    <row r="32" spans="1:24" ht="12.75" customHeight="1">
      <c r="A32" s="69">
        <v>29</v>
      </c>
      <c r="B32" s="53" t="s">
        <v>42</v>
      </c>
      <c r="C32" s="96">
        <v>9.25</v>
      </c>
      <c r="D32" s="96">
        <v>10.25</v>
      </c>
      <c r="E32" s="96">
        <v>0</v>
      </c>
      <c r="F32" s="96">
        <v>10.25</v>
      </c>
      <c r="G32" s="96">
        <v>0</v>
      </c>
      <c r="H32" s="84"/>
      <c r="I32" s="84"/>
      <c r="J32" s="84"/>
      <c r="K32" s="100">
        <v>0</v>
      </c>
      <c r="L32" s="59">
        <v>0</v>
      </c>
      <c r="M32" s="59" t="e">
        <f>#REF!-H32</f>
        <v>#REF!</v>
      </c>
      <c r="N32" s="59" t="e">
        <f>#REF!-I32</f>
        <v>#REF!</v>
      </c>
      <c r="O32" s="59" t="e">
        <f>#REF!-J32</f>
        <v>#REF!</v>
      </c>
      <c r="P32" s="59" t="e">
        <f>#REF!-K32</f>
        <v>#REF!</v>
      </c>
      <c r="Q32" s="59" t="e">
        <f>#REF!-L32</f>
        <v>#REF!</v>
      </c>
      <c r="R32" s="59"/>
      <c r="T32"/>
      <c r="U32"/>
      <c r="V32"/>
      <c r="W32"/>
      <c r="X32"/>
    </row>
    <row r="33" spans="1:24" ht="12.75" customHeight="1">
      <c r="A33" s="69">
        <v>30</v>
      </c>
      <c r="B33" s="53" t="s">
        <v>43</v>
      </c>
      <c r="C33" s="96">
        <v>11.25</v>
      </c>
      <c r="D33" s="96">
        <v>13</v>
      </c>
      <c r="E33" s="96">
        <v>0</v>
      </c>
      <c r="F33" s="96">
        <v>13</v>
      </c>
      <c r="G33" s="96">
        <v>14</v>
      </c>
      <c r="H33" s="59">
        <v>11.25</v>
      </c>
      <c r="I33" s="59">
        <v>13</v>
      </c>
      <c r="J33" s="59">
        <v>0</v>
      </c>
      <c r="K33" s="59">
        <v>13</v>
      </c>
      <c r="L33" s="59">
        <v>14</v>
      </c>
      <c r="M33" s="59" t="e">
        <f>#REF!-H33</f>
        <v>#REF!</v>
      </c>
      <c r="N33" s="59" t="e">
        <f>#REF!-I33</f>
        <v>#REF!</v>
      </c>
      <c r="O33" s="59" t="e">
        <f>#REF!-J33</f>
        <v>#REF!</v>
      </c>
      <c r="P33" s="59" t="e">
        <f>#REF!-K33</f>
        <v>#REF!</v>
      </c>
      <c r="Q33" s="59" t="e">
        <f>#REF!-L33</f>
        <v>#REF!</v>
      </c>
      <c r="R33" s="59"/>
      <c r="T33"/>
      <c r="U33"/>
      <c r="V33"/>
      <c r="W33"/>
      <c r="X33"/>
    </row>
    <row r="34" spans="1:24" ht="12.75" customHeight="1">
      <c r="A34" s="69">
        <v>31</v>
      </c>
      <c r="B34" s="53" t="s">
        <v>44</v>
      </c>
      <c r="C34" s="96">
        <v>9.4499999999999993</v>
      </c>
      <c r="D34" s="96">
        <v>9.9499999999999993</v>
      </c>
      <c r="E34" s="219">
        <v>21</v>
      </c>
      <c r="F34" s="96">
        <v>12.3</v>
      </c>
      <c r="G34" s="96">
        <v>11.3</v>
      </c>
      <c r="H34" s="84"/>
      <c r="I34" s="84"/>
      <c r="J34" s="84"/>
      <c r="K34" s="100">
        <v>12</v>
      </c>
      <c r="L34" s="59">
        <v>0.12</v>
      </c>
      <c r="M34" s="59" t="e">
        <f>#REF!-H34</f>
        <v>#REF!</v>
      </c>
      <c r="N34" s="59" t="e">
        <f>#REF!-I34</f>
        <v>#REF!</v>
      </c>
      <c r="O34" s="59" t="e">
        <f>#REF!-J34</f>
        <v>#REF!</v>
      </c>
      <c r="P34" s="59" t="e">
        <f>#REF!-K34</f>
        <v>#REF!</v>
      </c>
      <c r="Q34" s="59" t="e">
        <f>#REF!-L34</f>
        <v>#REF!</v>
      </c>
      <c r="R34" s="59"/>
      <c r="T34"/>
      <c r="U34"/>
      <c r="V34"/>
      <c r="W34"/>
      <c r="X34"/>
    </row>
    <row r="35" spans="1:24" ht="12.75" customHeight="1">
      <c r="A35" s="69">
        <v>32</v>
      </c>
      <c r="B35" s="53" t="s">
        <v>45</v>
      </c>
      <c r="C35" s="96">
        <v>10.6</v>
      </c>
      <c r="D35" s="96">
        <v>12.2</v>
      </c>
      <c r="E35" s="96">
        <v>14.2</v>
      </c>
      <c r="F35" s="96">
        <v>11.9</v>
      </c>
      <c r="G35" s="96">
        <v>12</v>
      </c>
      <c r="H35" s="59">
        <v>10.6</v>
      </c>
      <c r="I35" s="59">
        <v>12.2</v>
      </c>
      <c r="J35" s="59">
        <v>14.2</v>
      </c>
      <c r="K35" s="59">
        <v>11.9</v>
      </c>
      <c r="L35" s="59">
        <v>12</v>
      </c>
      <c r="M35" s="59" t="e">
        <f>#REF!-H35</f>
        <v>#REF!</v>
      </c>
      <c r="N35" s="59" t="e">
        <f>#REF!-I35</f>
        <v>#REF!</v>
      </c>
      <c r="O35" s="59" t="e">
        <f>#REF!-J35</f>
        <v>#REF!</v>
      </c>
      <c r="P35" s="59" t="e">
        <f>#REF!-K35</f>
        <v>#REF!</v>
      </c>
      <c r="Q35" s="59" t="e">
        <f>#REF!-L35</f>
        <v>#REF!</v>
      </c>
      <c r="R35" s="59"/>
      <c r="T35"/>
      <c r="U35"/>
      <c r="V35"/>
      <c r="W35"/>
      <c r="X35"/>
    </row>
    <row r="36" spans="1:24" ht="12.75" customHeight="1">
      <c r="A36" s="69">
        <v>33</v>
      </c>
      <c r="B36" s="53" t="s">
        <v>46</v>
      </c>
      <c r="C36" s="96">
        <v>8.34</v>
      </c>
      <c r="D36" s="96">
        <v>9.92</v>
      </c>
      <c r="E36" s="96">
        <v>13.54</v>
      </c>
      <c r="F36" s="96">
        <v>10.16</v>
      </c>
      <c r="G36" s="96">
        <v>9.98</v>
      </c>
      <c r="H36" s="59">
        <v>8.7899999999999991</v>
      </c>
      <c r="I36" s="59">
        <v>10.29</v>
      </c>
      <c r="J36" s="59">
        <v>13.4</v>
      </c>
      <c r="K36" s="59">
        <v>10.28</v>
      </c>
      <c r="L36" s="59">
        <v>10.15</v>
      </c>
      <c r="M36" s="59" t="e">
        <f>#REF!-H36</f>
        <v>#REF!</v>
      </c>
      <c r="N36" s="59" t="e">
        <f>#REF!-I36</f>
        <v>#REF!</v>
      </c>
      <c r="O36" s="59" t="e">
        <f>#REF!-J36</f>
        <v>#REF!</v>
      </c>
      <c r="P36" s="59" t="e">
        <f>#REF!-K36</f>
        <v>#REF!</v>
      </c>
      <c r="Q36" s="59" t="e">
        <f>#REF!-L36</f>
        <v>#REF!</v>
      </c>
      <c r="R36" s="59"/>
      <c r="T36"/>
      <c r="U36"/>
      <c r="V36"/>
      <c r="W36"/>
      <c r="X36"/>
    </row>
    <row r="37" spans="1:24" ht="12.75" customHeight="1">
      <c r="A37" s="69">
        <v>34</v>
      </c>
      <c r="B37" s="53" t="s">
        <v>47</v>
      </c>
      <c r="C37" s="96">
        <v>9.75</v>
      </c>
      <c r="D37" s="96">
        <v>10.25</v>
      </c>
      <c r="E37" s="96">
        <v>14.25</v>
      </c>
      <c r="F37" s="96">
        <v>10.25</v>
      </c>
      <c r="G37" s="96">
        <v>11</v>
      </c>
      <c r="H37" s="59">
        <v>10</v>
      </c>
      <c r="I37" s="59">
        <v>10.25</v>
      </c>
      <c r="J37" s="59">
        <v>14.5</v>
      </c>
      <c r="K37" s="59">
        <v>10.5</v>
      </c>
      <c r="L37" s="59">
        <v>11</v>
      </c>
      <c r="M37" s="59" t="e">
        <f>#REF!-H37</f>
        <v>#REF!</v>
      </c>
      <c r="N37" s="59" t="e">
        <f>#REF!-I37</f>
        <v>#REF!</v>
      </c>
      <c r="O37" s="59" t="e">
        <f>#REF!-J37</f>
        <v>#REF!</v>
      </c>
      <c r="P37" s="59" t="e">
        <f>#REF!-K37</f>
        <v>#REF!</v>
      </c>
      <c r="Q37" s="59" t="e">
        <f>#REF!-L37</f>
        <v>#REF!</v>
      </c>
      <c r="R37" s="59"/>
      <c r="T37"/>
      <c r="U37"/>
      <c r="V37"/>
      <c r="W37"/>
      <c r="X37"/>
    </row>
    <row r="38" spans="1:24" ht="12.75" customHeight="1">
      <c r="A38" s="69">
        <v>35</v>
      </c>
      <c r="B38" s="53" t="s">
        <v>48</v>
      </c>
      <c r="C38" s="96">
        <v>7.23</v>
      </c>
      <c r="D38" s="96">
        <v>7.14</v>
      </c>
      <c r="E38" s="96">
        <v>6.61</v>
      </c>
      <c r="F38" s="96">
        <v>6.58</v>
      </c>
      <c r="G38" s="96">
        <v>7.88</v>
      </c>
      <c r="H38" s="59">
        <v>7.05</v>
      </c>
      <c r="I38" s="59">
        <v>7.17</v>
      </c>
      <c r="J38" s="59">
        <v>6.63</v>
      </c>
      <c r="K38" s="59">
        <v>6.59</v>
      </c>
      <c r="L38" s="59">
        <v>7.68</v>
      </c>
      <c r="M38" s="59" t="e">
        <f>#REF!-H38</f>
        <v>#REF!</v>
      </c>
      <c r="N38" s="59" t="e">
        <f>#REF!-I38</f>
        <v>#REF!</v>
      </c>
      <c r="O38" s="59" t="e">
        <f>#REF!-J38</f>
        <v>#REF!</v>
      </c>
      <c r="P38" s="59" t="e">
        <f>#REF!-K38</f>
        <v>#REF!</v>
      </c>
      <c r="Q38" s="59" t="e">
        <f>#REF!-L38</f>
        <v>#REF!</v>
      </c>
      <c r="R38" s="59"/>
      <c r="T38"/>
      <c r="U38"/>
      <c r="V38"/>
      <c r="W38"/>
      <c r="X38"/>
    </row>
    <row r="39" spans="1:24" ht="12.75" customHeight="1">
      <c r="A39" s="69">
        <v>36</v>
      </c>
      <c r="B39" s="53" t="s">
        <v>49</v>
      </c>
      <c r="C39" s="96">
        <v>10.050000000000001</v>
      </c>
      <c r="D39" s="96">
        <v>13.06</v>
      </c>
      <c r="E39" s="96">
        <v>14.14</v>
      </c>
      <c r="F39" s="96">
        <v>12.38</v>
      </c>
      <c r="G39" s="96">
        <v>13.57</v>
      </c>
      <c r="H39" s="59">
        <v>9.7100000000000009</v>
      </c>
      <c r="I39" s="59">
        <v>12.34</v>
      </c>
      <c r="J39" s="59">
        <v>13.05</v>
      </c>
      <c r="K39" s="59">
        <v>11.28</v>
      </c>
      <c r="L39" s="59">
        <v>11.7</v>
      </c>
      <c r="M39" s="59" t="e">
        <f>#REF!-H39</f>
        <v>#REF!</v>
      </c>
      <c r="N39" s="59" t="e">
        <f>#REF!-I39</f>
        <v>#REF!</v>
      </c>
      <c r="O39" s="59" t="e">
        <f>#REF!-J39</f>
        <v>#REF!</v>
      </c>
      <c r="P39" s="59" t="e">
        <f>#REF!-K39</f>
        <v>#REF!</v>
      </c>
      <c r="Q39" s="59" t="e">
        <f>#REF!-L39</f>
        <v>#REF!</v>
      </c>
      <c r="R39" s="59"/>
      <c r="T39"/>
      <c r="U39"/>
      <c r="V39"/>
      <c r="W39"/>
      <c r="X39"/>
    </row>
    <row r="40" spans="1:24" ht="12.75" customHeight="1">
      <c r="A40" s="69">
        <v>37</v>
      </c>
      <c r="B40" s="53" t="s">
        <v>50</v>
      </c>
      <c r="C40" s="96">
        <v>7.51</v>
      </c>
      <c r="D40" s="96">
        <v>8.57</v>
      </c>
      <c r="E40" s="96">
        <v>13.59</v>
      </c>
      <c r="F40" s="96">
        <v>8.89</v>
      </c>
      <c r="G40" s="96">
        <v>10.41</v>
      </c>
      <c r="H40" s="59">
        <v>7.31</v>
      </c>
      <c r="I40" s="59">
        <v>8.27</v>
      </c>
      <c r="J40" s="59">
        <v>12.08</v>
      </c>
      <c r="K40" s="59">
        <v>7.38</v>
      </c>
      <c r="L40" s="59">
        <v>8.76</v>
      </c>
      <c r="M40" s="59" t="e">
        <f>#REF!-H40</f>
        <v>#REF!</v>
      </c>
      <c r="N40" s="59" t="e">
        <f>#REF!-I40</f>
        <v>#REF!</v>
      </c>
      <c r="O40" s="59" t="e">
        <f>#REF!-J40</f>
        <v>#REF!</v>
      </c>
      <c r="P40" s="59" t="e">
        <f>#REF!-K40</f>
        <v>#REF!</v>
      </c>
      <c r="Q40" s="59" t="e">
        <f>#REF!-L40</f>
        <v>#REF!</v>
      </c>
      <c r="R40" s="59"/>
      <c r="T40"/>
      <c r="U40"/>
      <c r="V40"/>
      <c r="W40"/>
      <c r="X40"/>
    </row>
    <row r="41" spans="1:24" ht="12.75" customHeight="1">
      <c r="A41" s="69">
        <v>38</v>
      </c>
      <c r="B41" s="53" t="s">
        <v>51</v>
      </c>
      <c r="C41" s="96">
        <v>9.3699999999999992</v>
      </c>
      <c r="D41" s="96">
        <v>9.2200000000000006</v>
      </c>
      <c r="E41" s="96">
        <v>8.7899999999999991</v>
      </c>
      <c r="F41" s="96">
        <v>8.7899999999999991</v>
      </c>
      <c r="G41" s="96">
        <v>8.92</v>
      </c>
      <c r="H41" s="59">
        <v>8.2200000000000006</v>
      </c>
      <c r="I41" s="59">
        <v>8.18</v>
      </c>
      <c r="J41" s="59">
        <v>7.71</v>
      </c>
      <c r="K41" s="59">
        <v>8.1199999999999992</v>
      </c>
      <c r="L41" s="59">
        <v>8.77</v>
      </c>
      <c r="M41" s="59" t="e">
        <f>#REF!-H41</f>
        <v>#REF!</v>
      </c>
      <c r="N41" s="59" t="e">
        <f>#REF!-I41</f>
        <v>#REF!</v>
      </c>
      <c r="O41" s="59" t="e">
        <f>#REF!-J41</f>
        <v>#REF!</v>
      </c>
      <c r="P41" s="59" t="e">
        <f>#REF!-K41</f>
        <v>#REF!</v>
      </c>
      <c r="Q41" s="59" t="e">
        <f>#REF!-L41</f>
        <v>#REF!</v>
      </c>
      <c r="R41" s="59"/>
      <c r="T41"/>
      <c r="U41"/>
      <c r="V41"/>
      <c r="W41"/>
      <c r="X41"/>
    </row>
    <row r="42" spans="1:24" ht="12.75" customHeight="1">
      <c r="A42" s="69">
        <v>39</v>
      </c>
      <c r="B42" s="53" t="s">
        <v>52</v>
      </c>
      <c r="C42" s="96">
        <v>9.6199999999999992</v>
      </c>
      <c r="D42" s="96">
        <v>10.32</v>
      </c>
      <c r="E42" s="96">
        <v>13.29</v>
      </c>
      <c r="F42" s="96">
        <v>10.34</v>
      </c>
      <c r="G42" s="96">
        <v>12.49</v>
      </c>
      <c r="H42" s="59">
        <v>9.69</v>
      </c>
      <c r="I42" s="59">
        <v>10.09</v>
      </c>
      <c r="J42" s="59">
        <v>13.13</v>
      </c>
      <c r="K42" s="59">
        <v>10.4</v>
      </c>
      <c r="L42" s="59">
        <v>12.3</v>
      </c>
      <c r="M42" s="59" t="e">
        <f>#REF!-H42</f>
        <v>#REF!</v>
      </c>
      <c r="N42" s="59" t="e">
        <f>#REF!-I42</f>
        <v>#REF!</v>
      </c>
      <c r="O42" s="59" t="e">
        <f>#REF!-J42</f>
        <v>#REF!</v>
      </c>
      <c r="P42" s="59" t="e">
        <f>#REF!-K42</f>
        <v>#REF!</v>
      </c>
      <c r="Q42" s="59" t="e">
        <f>#REF!-L42</f>
        <v>#REF!</v>
      </c>
      <c r="R42" s="59"/>
      <c r="T42"/>
      <c r="U42"/>
      <c r="V42"/>
      <c r="W42"/>
      <c r="X42"/>
    </row>
    <row r="43" spans="1:24" ht="12.75" customHeight="1">
      <c r="A43" s="69">
        <v>40</v>
      </c>
      <c r="B43" s="53" t="s">
        <v>53</v>
      </c>
      <c r="C43" s="96">
        <v>10</v>
      </c>
      <c r="D43" s="96">
        <v>10.5</v>
      </c>
      <c r="E43" s="96">
        <v>12.5</v>
      </c>
      <c r="F43" s="96">
        <v>11</v>
      </c>
      <c r="G43" s="96">
        <v>11</v>
      </c>
      <c r="H43" s="59">
        <v>10.25</v>
      </c>
      <c r="I43" s="59">
        <v>10.75</v>
      </c>
      <c r="J43" s="59">
        <v>12.75</v>
      </c>
      <c r="K43" s="59">
        <v>11.25</v>
      </c>
      <c r="L43" s="59">
        <v>11.25</v>
      </c>
      <c r="M43" s="59" t="e">
        <f>#REF!-H43</f>
        <v>#REF!</v>
      </c>
      <c r="N43" s="59" t="e">
        <f>#REF!-I43</f>
        <v>#REF!</v>
      </c>
      <c r="O43" s="59" t="e">
        <f>#REF!-J43</f>
        <v>#REF!</v>
      </c>
      <c r="P43" s="59" t="e">
        <f>#REF!-K43</f>
        <v>#REF!</v>
      </c>
      <c r="Q43" s="59" t="e">
        <f>#REF!-L43</f>
        <v>#REF!</v>
      </c>
      <c r="R43" s="59"/>
      <c r="T43"/>
      <c r="U43"/>
      <c r="V43"/>
      <c r="W43"/>
      <c r="X43"/>
    </row>
    <row r="44" spans="1:24" ht="12.75" customHeight="1">
      <c r="A44" s="69">
        <v>41</v>
      </c>
      <c r="B44" s="53" t="s">
        <v>54</v>
      </c>
      <c r="C44" s="96">
        <v>8.11</v>
      </c>
      <c r="D44" s="96">
        <v>7.6</v>
      </c>
      <c r="E44" s="96">
        <v>7.71</v>
      </c>
      <c r="F44" s="96">
        <v>6.79</v>
      </c>
      <c r="G44" s="96">
        <v>7.44</v>
      </c>
      <c r="H44" s="59">
        <v>9.23</v>
      </c>
      <c r="I44" s="59">
        <v>8.9700000000000006</v>
      </c>
      <c r="J44" s="59">
        <v>9.01</v>
      </c>
      <c r="K44" s="59">
        <v>8.66</v>
      </c>
      <c r="L44" s="59">
        <v>8.92</v>
      </c>
      <c r="M44" s="59" t="e">
        <f>#REF!-H44</f>
        <v>#REF!</v>
      </c>
      <c r="N44" s="59" t="e">
        <f>#REF!-I44</f>
        <v>#REF!</v>
      </c>
      <c r="O44" s="59" t="e">
        <f>#REF!-J44</f>
        <v>#REF!</v>
      </c>
      <c r="P44" s="59" t="e">
        <f>#REF!-K44</f>
        <v>#REF!</v>
      </c>
      <c r="Q44" s="59" t="e">
        <f>#REF!-L44</f>
        <v>#REF!</v>
      </c>
      <c r="R44" s="59"/>
      <c r="T44"/>
      <c r="U44"/>
      <c r="V44"/>
      <c r="W44"/>
      <c r="X44"/>
    </row>
    <row r="45" spans="1:24" ht="12.75" customHeight="1">
      <c r="A45" s="69">
        <v>42</v>
      </c>
      <c r="B45" s="53" t="s">
        <v>55</v>
      </c>
      <c r="C45" s="96">
        <v>10.9</v>
      </c>
      <c r="D45" s="96">
        <v>12.65</v>
      </c>
      <c r="E45" s="96">
        <v>15</v>
      </c>
      <c r="F45" s="96">
        <v>12.12</v>
      </c>
      <c r="G45" s="96">
        <v>12.28</v>
      </c>
      <c r="H45" s="59">
        <v>10.9</v>
      </c>
      <c r="I45" s="59">
        <v>12.65</v>
      </c>
      <c r="J45" s="59">
        <v>15</v>
      </c>
      <c r="K45" s="59">
        <v>12.12</v>
      </c>
      <c r="L45" s="59">
        <v>12.28</v>
      </c>
      <c r="M45" s="59" t="e">
        <f>#REF!-H45</f>
        <v>#REF!</v>
      </c>
      <c r="N45" s="59" t="e">
        <f>#REF!-I45</f>
        <v>#REF!</v>
      </c>
      <c r="O45" s="59" t="e">
        <f>#REF!-J45</f>
        <v>#REF!</v>
      </c>
      <c r="P45" s="59" t="e">
        <f>#REF!-K45</f>
        <v>#REF!</v>
      </c>
      <c r="Q45" s="59" t="e">
        <f>#REF!-L45</f>
        <v>#REF!</v>
      </c>
      <c r="R45" s="59"/>
      <c r="T45"/>
      <c r="U45"/>
      <c r="V45"/>
      <c r="W45"/>
      <c r="X45"/>
    </row>
    <row r="46" spans="1:24" ht="12.75" customHeight="1">
      <c r="A46" s="69">
        <v>43</v>
      </c>
      <c r="B46" s="53" t="s">
        <v>56</v>
      </c>
      <c r="C46" s="96">
        <v>9.9600000000000009</v>
      </c>
      <c r="D46" s="96">
        <v>9.9600000000000009</v>
      </c>
      <c r="E46" s="96">
        <v>9.9600000000000009</v>
      </c>
      <c r="F46" s="96">
        <v>9.9600000000000009</v>
      </c>
      <c r="G46" s="96">
        <v>9.9600000000000009</v>
      </c>
      <c r="H46" s="59">
        <v>10.53</v>
      </c>
      <c r="I46" s="59">
        <v>10.53</v>
      </c>
      <c r="J46" s="59">
        <v>10.53</v>
      </c>
      <c r="K46" s="59">
        <v>0</v>
      </c>
      <c r="L46" s="59">
        <v>10.53</v>
      </c>
      <c r="M46" s="59" t="e">
        <f>#REF!-H46</f>
        <v>#REF!</v>
      </c>
      <c r="N46" s="59" t="e">
        <f>#REF!-I46</f>
        <v>#REF!</v>
      </c>
      <c r="O46" s="59" t="e">
        <f>#REF!-J46</f>
        <v>#REF!</v>
      </c>
      <c r="P46" s="59" t="e">
        <f>#REF!-K46</f>
        <v>#REF!</v>
      </c>
      <c r="Q46" s="59" t="e">
        <f>#REF!-L46</f>
        <v>#REF!</v>
      </c>
      <c r="R46" s="59"/>
      <c r="T46"/>
      <c r="U46"/>
      <c r="V46"/>
      <c r="W46"/>
      <c r="X46"/>
    </row>
    <row r="47" spans="1:24" ht="12.75" customHeight="1">
      <c r="A47" s="69">
        <v>44</v>
      </c>
      <c r="B47" s="53" t="s">
        <v>57</v>
      </c>
      <c r="C47" s="96">
        <v>10.039999999999999</v>
      </c>
      <c r="D47" s="96">
        <v>10.4</v>
      </c>
      <c r="E47" s="96">
        <v>16.04</v>
      </c>
      <c r="F47" s="96">
        <v>10.41</v>
      </c>
      <c r="G47" s="96">
        <v>10.9</v>
      </c>
      <c r="H47" s="59">
        <v>9.76</v>
      </c>
      <c r="I47" s="59">
        <v>10.31</v>
      </c>
      <c r="J47" s="59">
        <v>13.06</v>
      </c>
      <c r="K47" s="59">
        <v>10.26</v>
      </c>
      <c r="L47" s="59">
        <v>10.91</v>
      </c>
      <c r="M47" s="59" t="e">
        <f>#REF!-H47</f>
        <v>#REF!</v>
      </c>
      <c r="N47" s="59" t="e">
        <f>#REF!-I47</f>
        <v>#REF!</v>
      </c>
      <c r="O47" s="59" t="e">
        <f>#REF!-J47</f>
        <v>#REF!</v>
      </c>
      <c r="P47" s="59" t="e">
        <f>#REF!-K47</f>
        <v>#REF!</v>
      </c>
      <c r="Q47" s="59" t="e">
        <f>#REF!-L47</f>
        <v>#REF!</v>
      </c>
      <c r="R47" s="59"/>
      <c r="T47"/>
      <c r="U47"/>
      <c r="V47"/>
      <c r="W47"/>
      <c r="X47"/>
    </row>
    <row r="48" spans="1:24" ht="12.75" customHeight="1">
      <c r="A48" s="69">
        <v>45</v>
      </c>
      <c r="B48" s="53" t="s">
        <v>58</v>
      </c>
      <c r="C48" s="96">
        <v>8.49</v>
      </c>
      <c r="D48" s="96">
        <v>8.99</v>
      </c>
      <c r="E48" s="96">
        <v>9.99</v>
      </c>
      <c r="F48" s="96">
        <v>8.99</v>
      </c>
      <c r="G48" s="96">
        <v>9.74</v>
      </c>
      <c r="H48" s="59">
        <v>8.77</v>
      </c>
      <c r="I48" s="59">
        <v>8.77</v>
      </c>
      <c r="J48" s="59">
        <v>8.77</v>
      </c>
      <c r="K48" s="59">
        <v>10.47</v>
      </c>
      <c r="L48" s="59">
        <v>10.01</v>
      </c>
      <c r="M48" s="59" t="e">
        <f>#REF!-H48</f>
        <v>#REF!</v>
      </c>
      <c r="N48" s="59" t="e">
        <f>#REF!-I48</f>
        <v>#REF!</v>
      </c>
      <c r="O48" s="59" t="e">
        <f>#REF!-J48</f>
        <v>#REF!</v>
      </c>
      <c r="P48" s="59" t="e">
        <f>#REF!-K48</f>
        <v>#REF!</v>
      </c>
      <c r="Q48" s="59" t="e">
        <f>#REF!-L48</f>
        <v>#REF!</v>
      </c>
      <c r="R48" s="59"/>
      <c r="T48"/>
      <c r="U48"/>
      <c r="V48"/>
      <c r="W48"/>
      <c r="X48"/>
    </row>
    <row r="49" spans="1:24" ht="12.75" customHeight="1">
      <c r="A49" s="69">
        <v>46</v>
      </c>
      <c r="B49" s="53" t="s">
        <v>59</v>
      </c>
      <c r="C49" s="96">
        <v>11.57</v>
      </c>
      <c r="D49" s="96">
        <v>11.15</v>
      </c>
      <c r="E49" s="96">
        <v>11.15</v>
      </c>
      <c r="F49" s="96">
        <v>11.57</v>
      </c>
      <c r="G49" s="96">
        <v>10.73</v>
      </c>
      <c r="H49" s="59">
        <v>11.51</v>
      </c>
      <c r="I49" s="59">
        <v>11.07</v>
      </c>
      <c r="J49" s="59">
        <v>11.07</v>
      </c>
      <c r="K49" s="59">
        <v>11.51</v>
      </c>
      <c r="L49" s="59">
        <v>10.63</v>
      </c>
      <c r="M49" s="59" t="e">
        <f>#REF!-H49</f>
        <v>#REF!</v>
      </c>
      <c r="N49" s="59" t="e">
        <f>#REF!-I49</f>
        <v>#REF!</v>
      </c>
      <c r="O49" s="59" t="e">
        <f>#REF!-J49</f>
        <v>#REF!</v>
      </c>
      <c r="P49" s="59" t="e">
        <f>#REF!-K49</f>
        <v>#REF!</v>
      </c>
      <c r="Q49" s="59" t="e">
        <f>#REF!-L49</f>
        <v>#REF!</v>
      </c>
      <c r="R49" s="59"/>
      <c r="T49"/>
      <c r="U49"/>
      <c r="V49"/>
      <c r="W49"/>
      <c r="X49"/>
    </row>
    <row r="50" spans="1:24" ht="12.75" customHeight="1">
      <c r="A50" s="69">
        <v>47</v>
      </c>
      <c r="B50" s="53" t="s">
        <v>60</v>
      </c>
      <c r="C50" s="96">
        <v>9.57</v>
      </c>
      <c r="D50" s="96">
        <v>8.44</v>
      </c>
      <c r="E50" s="96">
        <v>13.75</v>
      </c>
      <c r="F50" s="96">
        <v>10.14</v>
      </c>
      <c r="G50" s="96">
        <v>11.69</v>
      </c>
      <c r="H50" s="59">
        <v>8.69</v>
      </c>
      <c r="I50" s="59">
        <v>9.17</v>
      </c>
      <c r="J50" s="59">
        <v>13.87</v>
      </c>
      <c r="K50" s="59">
        <v>9.86</v>
      </c>
      <c r="L50" s="59">
        <v>11.71</v>
      </c>
      <c r="M50" s="59" t="e">
        <f>#REF!-H50</f>
        <v>#REF!</v>
      </c>
      <c r="N50" s="59" t="e">
        <f>#REF!-I50</f>
        <v>#REF!</v>
      </c>
      <c r="O50" s="59" t="e">
        <f>#REF!-J50</f>
        <v>#REF!</v>
      </c>
      <c r="P50" s="59" t="e">
        <f>#REF!-K50</f>
        <v>#REF!</v>
      </c>
      <c r="Q50" s="59" t="e">
        <f>#REF!-L50</f>
        <v>#REF!</v>
      </c>
      <c r="R50" s="59"/>
      <c r="T50"/>
      <c r="U50"/>
      <c r="V50"/>
      <c r="W50"/>
      <c r="X50"/>
    </row>
    <row r="51" spans="1:24" ht="12.75" customHeight="1">
      <c r="A51" s="69">
        <v>48</v>
      </c>
      <c r="B51" s="53" t="s">
        <v>61</v>
      </c>
      <c r="C51" s="96">
        <v>8.4700000000000006</v>
      </c>
      <c r="D51" s="96">
        <v>8.4700000000000006</v>
      </c>
      <c r="E51" s="96">
        <v>8.3699999999999992</v>
      </c>
      <c r="F51" s="96">
        <v>8.31</v>
      </c>
      <c r="G51" s="96">
        <v>10.49</v>
      </c>
      <c r="H51" s="59">
        <v>3.7</v>
      </c>
      <c r="I51" s="59">
        <v>4.0999999999999996</v>
      </c>
      <c r="J51" s="59">
        <v>3.54</v>
      </c>
      <c r="K51" s="59">
        <v>3.32</v>
      </c>
      <c r="L51" s="59">
        <v>11.18</v>
      </c>
      <c r="M51" s="59" t="e">
        <f>#REF!-H51</f>
        <v>#REF!</v>
      </c>
      <c r="N51" s="59" t="e">
        <f>#REF!-I51</f>
        <v>#REF!</v>
      </c>
      <c r="O51" s="59" t="e">
        <f>#REF!-J51</f>
        <v>#REF!</v>
      </c>
      <c r="P51" s="59" t="e">
        <f>#REF!-K51</f>
        <v>#REF!</v>
      </c>
      <c r="Q51" s="59" t="e">
        <f>#REF!-L51</f>
        <v>#REF!</v>
      </c>
      <c r="R51" s="59"/>
      <c r="T51"/>
      <c r="U51"/>
      <c r="V51"/>
      <c r="W51"/>
      <c r="X51"/>
    </row>
    <row r="52" spans="1:24" ht="12.75" customHeight="1">
      <c r="A52" s="69">
        <v>49</v>
      </c>
      <c r="B52" s="53" t="s">
        <v>62</v>
      </c>
      <c r="C52" s="96">
        <v>9.7200000000000006</v>
      </c>
      <c r="D52" s="96">
        <v>10.02</v>
      </c>
      <c r="E52" s="96">
        <v>10.02</v>
      </c>
      <c r="F52" s="96">
        <v>9.7200000000000006</v>
      </c>
      <c r="G52" s="96">
        <v>10.02</v>
      </c>
      <c r="H52" s="59">
        <v>10.49</v>
      </c>
      <c r="I52" s="59">
        <v>10.79</v>
      </c>
      <c r="J52" s="59">
        <v>10.79</v>
      </c>
      <c r="K52" s="59">
        <v>10.49</v>
      </c>
      <c r="L52" s="59">
        <v>10.79</v>
      </c>
      <c r="M52" s="59" t="e">
        <f>#REF!-H52</f>
        <v>#REF!</v>
      </c>
      <c r="N52" s="59" t="e">
        <f>#REF!-I52</f>
        <v>#REF!</v>
      </c>
      <c r="O52" s="59" t="e">
        <f>#REF!-J52</f>
        <v>#REF!</v>
      </c>
      <c r="P52" s="59" t="e">
        <f>#REF!-K52</f>
        <v>#REF!</v>
      </c>
      <c r="Q52" s="59" t="e">
        <f>#REF!-L52</f>
        <v>#REF!</v>
      </c>
      <c r="R52" s="59"/>
      <c r="T52"/>
      <c r="U52"/>
      <c r="V52"/>
      <c r="W52"/>
      <c r="X52"/>
    </row>
    <row r="53" spans="1:24" ht="12.75" customHeight="1">
      <c r="A53" s="69">
        <v>50</v>
      </c>
      <c r="B53" s="53" t="s">
        <v>64</v>
      </c>
      <c r="C53" s="96">
        <v>8.82</v>
      </c>
      <c r="D53" s="96">
        <v>10.29</v>
      </c>
      <c r="E53" s="96">
        <v>10.07</v>
      </c>
      <c r="F53" s="96">
        <v>9.3699999999999992</v>
      </c>
      <c r="G53" s="96">
        <v>11.74</v>
      </c>
      <c r="H53" s="59">
        <v>9.35</v>
      </c>
      <c r="I53" s="59">
        <v>10.57</v>
      </c>
      <c r="J53" s="59">
        <v>10.34</v>
      </c>
      <c r="K53" s="59">
        <v>10.050000000000001</v>
      </c>
      <c r="L53" s="59">
        <v>12.3</v>
      </c>
      <c r="M53" s="59" t="e">
        <f>#REF!-H53</f>
        <v>#REF!</v>
      </c>
      <c r="N53" s="59" t="e">
        <f>#REF!-I53</f>
        <v>#REF!</v>
      </c>
      <c r="O53" s="59" t="e">
        <f>#REF!-J53</f>
        <v>#REF!</v>
      </c>
      <c r="P53" s="59" t="e">
        <f>#REF!-K53</f>
        <v>#REF!</v>
      </c>
      <c r="Q53" s="59" t="e">
        <f>#REF!-L53</f>
        <v>#REF!</v>
      </c>
      <c r="R53" s="59"/>
      <c r="T53"/>
      <c r="U53"/>
      <c r="V53"/>
      <c r="W53"/>
      <c r="X53"/>
    </row>
    <row r="54" spans="1:24" ht="12.75" customHeight="1">
      <c r="A54" s="69">
        <v>51</v>
      </c>
      <c r="B54" s="53" t="s">
        <v>65</v>
      </c>
      <c r="C54" s="96">
        <v>11.5</v>
      </c>
      <c r="D54" s="96">
        <v>12.12</v>
      </c>
      <c r="E54" s="96">
        <v>11.34</v>
      </c>
      <c r="F54" s="96">
        <v>11.37</v>
      </c>
      <c r="G54" s="96">
        <v>14.59</v>
      </c>
      <c r="H54" s="59">
        <v>10.19</v>
      </c>
      <c r="I54" s="59">
        <v>10.98</v>
      </c>
      <c r="J54" s="59">
        <v>10.1</v>
      </c>
      <c r="K54" s="59">
        <v>10.050000000000001</v>
      </c>
      <c r="L54" s="59">
        <v>13.27</v>
      </c>
      <c r="M54" s="59" t="e">
        <f>#REF!-H54</f>
        <v>#REF!</v>
      </c>
      <c r="N54" s="59" t="e">
        <f>#REF!-I54</f>
        <v>#REF!</v>
      </c>
      <c r="O54" s="59" t="e">
        <f>#REF!-J54</f>
        <v>#REF!</v>
      </c>
      <c r="P54" s="59" t="e">
        <f>#REF!-K54</f>
        <v>#REF!</v>
      </c>
      <c r="Q54" s="59" t="e">
        <f>#REF!-L54</f>
        <v>#REF!</v>
      </c>
      <c r="R54" s="59"/>
      <c r="T54"/>
      <c r="U54"/>
      <c r="V54"/>
      <c r="W54"/>
      <c r="X54"/>
    </row>
    <row r="55" spans="1:24" ht="12.75" customHeight="1">
      <c r="A55" s="69">
        <v>52</v>
      </c>
      <c r="B55" s="53" t="s">
        <v>66</v>
      </c>
      <c r="C55" s="96">
        <v>5.52</v>
      </c>
      <c r="D55" s="96">
        <v>5.52</v>
      </c>
      <c r="E55" s="96">
        <v>5.52</v>
      </c>
      <c r="F55" s="96">
        <v>9.1300000000000008</v>
      </c>
      <c r="G55" s="96">
        <v>9.1300000000000008</v>
      </c>
      <c r="H55" s="59">
        <v>4.96</v>
      </c>
      <c r="I55" s="59">
        <v>4.96</v>
      </c>
      <c r="J55" s="59">
        <v>4.96</v>
      </c>
      <c r="K55" s="59">
        <v>9.7799999999999994</v>
      </c>
      <c r="L55" s="59">
        <v>9.7799999999999994</v>
      </c>
      <c r="M55" s="59" t="e">
        <f>#REF!-H55</f>
        <v>#REF!</v>
      </c>
      <c r="N55" s="59" t="e">
        <f>#REF!-I55</f>
        <v>#REF!</v>
      </c>
      <c r="O55" s="59" t="e">
        <f>#REF!-J55</f>
        <v>#REF!</v>
      </c>
      <c r="P55" s="59" t="e">
        <f>#REF!-K55</f>
        <v>#REF!</v>
      </c>
      <c r="Q55" s="59" t="e">
        <f>#REF!-L55</f>
        <v>#REF!</v>
      </c>
      <c r="R55" s="59"/>
      <c r="T55"/>
      <c r="U55"/>
      <c r="V55"/>
      <c r="W55"/>
      <c r="X55"/>
    </row>
    <row r="56" spans="1:24" s="102" customFormat="1" ht="12.75" customHeight="1">
      <c r="A56" s="69">
        <v>53</v>
      </c>
      <c r="B56" s="53" t="s">
        <v>67</v>
      </c>
      <c r="C56" s="96">
        <v>11.12</v>
      </c>
      <c r="D56" s="96">
        <v>11.14</v>
      </c>
      <c r="E56" s="96">
        <v>13.52</v>
      </c>
      <c r="F56" s="96">
        <v>10.91</v>
      </c>
      <c r="G56" s="96">
        <v>10.96</v>
      </c>
      <c r="H56" s="59">
        <v>10.6</v>
      </c>
      <c r="I56" s="59">
        <v>10.38</v>
      </c>
      <c r="J56" s="59">
        <v>13.01</v>
      </c>
      <c r="K56" s="59">
        <v>9.4499999999999993</v>
      </c>
      <c r="L56" s="59">
        <v>10.050000000000001</v>
      </c>
      <c r="M56" s="59" t="e">
        <f>#REF!-H56</f>
        <v>#REF!</v>
      </c>
      <c r="N56" s="59" t="e">
        <f>#REF!-I56</f>
        <v>#REF!</v>
      </c>
      <c r="O56" s="59" t="e">
        <f>#REF!-J56</f>
        <v>#REF!</v>
      </c>
      <c r="P56" s="59" t="e">
        <f>#REF!-K56</f>
        <v>#REF!</v>
      </c>
      <c r="Q56" s="59" t="e">
        <f>#REF!-L56</f>
        <v>#REF!</v>
      </c>
      <c r="R56" s="59"/>
      <c r="T56"/>
      <c r="U56"/>
      <c r="V56"/>
      <c r="W56"/>
      <c r="X56"/>
    </row>
    <row r="57" spans="1:24" ht="12.75" customHeight="1">
      <c r="A57" s="69">
        <v>54</v>
      </c>
      <c r="B57" s="53" t="s">
        <v>68</v>
      </c>
      <c r="C57" s="96">
        <v>8.5399999999999991</v>
      </c>
      <c r="D57" s="96">
        <v>8.5399999999999991</v>
      </c>
      <c r="E57" s="96">
        <v>8.5399999999999991</v>
      </c>
      <c r="F57" s="96">
        <v>8.5399999999999991</v>
      </c>
      <c r="G57" s="96">
        <v>8.5399999999999991</v>
      </c>
      <c r="H57" s="59">
        <v>7.35</v>
      </c>
      <c r="I57" s="59">
        <v>7.35</v>
      </c>
      <c r="J57" s="59">
        <v>7.35</v>
      </c>
      <c r="K57" s="59">
        <v>7.35</v>
      </c>
      <c r="L57" s="59">
        <v>7.35</v>
      </c>
      <c r="M57" s="59" t="e">
        <f>#REF!-H57</f>
        <v>#REF!</v>
      </c>
      <c r="N57" s="59" t="e">
        <f>#REF!-I57</f>
        <v>#REF!</v>
      </c>
      <c r="O57" s="59" t="e">
        <f>#REF!-J57</f>
        <v>#REF!</v>
      </c>
      <c r="P57" s="59" t="e">
        <f>#REF!-K57</f>
        <v>#REF!</v>
      </c>
      <c r="Q57" s="59" t="e">
        <f>#REF!-L57</f>
        <v>#REF!</v>
      </c>
      <c r="R57" s="59"/>
      <c r="T57"/>
      <c r="U57"/>
      <c r="V57"/>
      <c r="W57"/>
      <c r="X57"/>
    </row>
    <row r="58" spans="1:24" ht="12.75" customHeight="1">
      <c r="A58" s="69">
        <v>55</v>
      </c>
      <c r="B58" s="53" t="s">
        <v>69</v>
      </c>
      <c r="C58" s="96">
        <v>6.94</v>
      </c>
      <c r="D58" s="96">
        <v>6.94</v>
      </c>
      <c r="E58" s="96">
        <v>6.93</v>
      </c>
      <c r="F58" s="96">
        <v>6.93</v>
      </c>
      <c r="G58" s="96">
        <v>7.18</v>
      </c>
      <c r="H58" s="59">
        <v>8.7100000000000009</v>
      </c>
      <c r="I58" s="59">
        <v>8.7100000000000009</v>
      </c>
      <c r="J58" s="59">
        <v>8.7100000000000009</v>
      </c>
      <c r="K58" s="59">
        <v>8.7100000000000009</v>
      </c>
      <c r="L58" s="59">
        <v>8.7100000000000009</v>
      </c>
      <c r="M58" s="59" t="e">
        <f>#REF!-H58</f>
        <v>#REF!</v>
      </c>
      <c r="N58" s="59" t="e">
        <f>#REF!-I58</f>
        <v>#REF!</v>
      </c>
      <c r="O58" s="59" t="e">
        <f>#REF!-J58</f>
        <v>#REF!</v>
      </c>
      <c r="P58" s="59" t="e">
        <f>#REF!-K58</f>
        <v>#REF!</v>
      </c>
      <c r="Q58" s="59" t="e">
        <f>#REF!-L58</f>
        <v>#REF!</v>
      </c>
      <c r="R58" s="59"/>
      <c r="T58"/>
      <c r="U58"/>
      <c r="V58"/>
      <c r="W58"/>
      <c r="X58"/>
    </row>
    <row r="59" spans="1:24" ht="12.75" customHeight="1">
      <c r="A59" s="69">
        <v>56</v>
      </c>
      <c r="B59" s="53" t="s">
        <v>70</v>
      </c>
      <c r="C59" s="96">
        <v>9.5500000000000007</v>
      </c>
      <c r="D59" s="96">
        <v>9.68</v>
      </c>
      <c r="E59" s="96">
        <v>9.5500000000000007</v>
      </c>
      <c r="F59" s="96">
        <v>9.61</v>
      </c>
      <c r="G59" s="96">
        <v>9.6999999999999993</v>
      </c>
      <c r="H59" s="59">
        <v>9.0299999999999994</v>
      </c>
      <c r="I59" s="59">
        <v>9.17</v>
      </c>
      <c r="J59" s="59">
        <v>9.0299999999999994</v>
      </c>
      <c r="K59" s="59">
        <v>9.09</v>
      </c>
      <c r="L59" s="59">
        <v>9.17</v>
      </c>
      <c r="M59" s="59" t="e">
        <f>#REF!-H59</f>
        <v>#REF!</v>
      </c>
      <c r="N59" s="59" t="e">
        <f>#REF!-I59</f>
        <v>#REF!</v>
      </c>
      <c r="O59" s="59" t="e">
        <f>#REF!-J59</f>
        <v>#REF!</v>
      </c>
      <c r="P59" s="59" t="e">
        <f>#REF!-K59</f>
        <v>#REF!</v>
      </c>
      <c r="Q59" s="59" t="e">
        <f>#REF!-L59</f>
        <v>#REF!</v>
      </c>
      <c r="R59" s="59"/>
      <c r="T59"/>
      <c r="U59"/>
      <c r="V59"/>
      <c r="W59"/>
      <c r="X59"/>
    </row>
    <row r="60" spans="1:24" ht="12.75" customHeight="1">
      <c r="A60" s="69">
        <v>57</v>
      </c>
      <c r="B60" s="53" t="s">
        <v>71</v>
      </c>
      <c r="C60" s="96">
        <v>8.7200000000000006</v>
      </c>
      <c r="D60" s="96">
        <v>9.31</v>
      </c>
      <c r="E60" s="96">
        <v>10.74</v>
      </c>
      <c r="F60" s="96">
        <v>8.6999999999999993</v>
      </c>
      <c r="G60" s="96">
        <v>10.47</v>
      </c>
      <c r="H60" s="59">
        <v>8.91</v>
      </c>
      <c r="I60" s="59">
        <v>9.57</v>
      </c>
      <c r="J60" s="59">
        <v>12.11</v>
      </c>
      <c r="K60" s="59">
        <v>8.76</v>
      </c>
      <c r="L60" s="59">
        <v>10.69</v>
      </c>
      <c r="M60" s="59" t="e">
        <f>#REF!-H60</f>
        <v>#REF!</v>
      </c>
      <c r="N60" s="59" t="e">
        <f>#REF!-I60</f>
        <v>#REF!</v>
      </c>
      <c r="O60" s="59" t="e">
        <f>#REF!-J60</f>
        <v>#REF!</v>
      </c>
      <c r="P60" s="59" t="e">
        <f>#REF!-K60</f>
        <v>#REF!</v>
      </c>
      <c r="Q60" s="59" t="e">
        <f>#REF!-L60</f>
        <v>#REF!</v>
      </c>
      <c r="R60" s="59"/>
      <c r="T60"/>
      <c r="U60"/>
      <c r="V60"/>
      <c r="W60"/>
      <c r="X60"/>
    </row>
    <row r="61" spans="1:24" ht="12.75" customHeight="1">
      <c r="A61" s="69">
        <v>58</v>
      </c>
      <c r="B61" s="53" t="s">
        <v>73</v>
      </c>
      <c r="C61" s="96">
        <v>13</v>
      </c>
      <c r="D61" s="96">
        <v>13</v>
      </c>
      <c r="E61" s="96">
        <v>13</v>
      </c>
      <c r="F61" s="96">
        <v>13</v>
      </c>
      <c r="G61" s="96">
        <v>13</v>
      </c>
      <c r="H61" s="59">
        <v>13.58</v>
      </c>
      <c r="I61" s="59">
        <v>13.58</v>
      </c>
      <c r="J61" s="59">
        <v>13.58</v>
      </c>
      <c r="K61" s="59">
        <v>13.58</v>
      </c>
      <c r="L61" s="59">
        <v>13.58</v>
      </c>
      <c r="M61" s="59" t="e">
        <f>#REF!-H61</f>
        <v>#REF!</v>
      </c>
      <c r="N61" s="59" t="e">
        <f>#REF!-I61</f>
        <v>#REF!</v>
      </c>
      <c r="O61" s="59" t="e">
        <f>#REF!-J61</f>
        <v>#REF!</v>
      </c>
      <c r="P61" s="59" t="e">
        <f>#REF!-K61</f>
        <v>#REF!</v>
      </c>
      <c r="Q61" s="59" t="e">
        <f>#REF!-L61</f>
        <v>#REF!</v>
      </c>
      <c r="R61" s="59"/>
      <c r="T61"/>
      <c r="U61"/>
      <c r="V61"/>
      <c r="W61"/>
      <c r="X61"/>
    </row>
    <row r="62" spans="1:24" ht="12.75" customHeight="1">
      <c r="A62" s="69">
        <v>59</v>
      </c>
      <c r="B62" s="53" t="s">
        <v>74</v>
      </c>
      <c r="C62" s="96">
        <v>10.65</v>
      </c>
      <c r="D62" s="96">
        <v>10.95</v>
      </c>
      <c r="E62" s="96">
        <v>10.95</v>
      </c>
      <c r="F62" s="96">
        <v>10.8</v>
      </c>
      <c r="G62" s="96">
        <v>10.85</v>
      </c>
      <c r="H62" s="59">
        <v>10.9</v>
      </c>
      <c r="I62" s="59">
        <v>11.2</v>
      </c>
      <c r="J62" s="59">
        <v>11.2</v>
      </c>
      <c r="K62" s="59">
        <v>11.05</v>
      </c>
      <c r="L62" s="59">
        <v>11.1</v>
      </c>
      <c r="M62" s="59" t="e">
        <f>#REF!-H62</f>
        <v>#REF!</v>
      </c>
      <c r="N62" s="59" t="e">
        <f>#REF!-I62</f>
        <v>#REF!</v>
      </c>
      <c r="O62" s="59" t="e">
        <f>#REF!-J62</f>
        <v>#REF!</v>
      </c>
      <c r="P62" s="59" t="e">
        <f>#REF!-K62</f>
        <v>#REF!</v>
      </c>
      <c r="Q62" s="59" t="e">
        <f>#REF!-L62</f>
        <v>#REF!</v>
      </c>
      <c r="R62" s="59"/>
      <c r="T62"/>
      <c r="U62"/>
      <c r="V62"/>
      <c r="W62"/>
      <c r="X62"/>
    </row>
    <row r="63" spans="1:24" ht="12.75" customHeight="1">
      <c r="A63" s="69">
        <v>60</v>
      </c>
      <c r="B63" s="53" t="s">
        <v>75</v>
      </c>
      <c r="C63" s="96">
        <v>6.3</v>
      </c>
      <c r="D63" s="96">
        <v>6.3</v>
      </c>
      <c r="E63" s="96">
        <v>7.35</v>
      </c>
      <c r="F63" s="96">
        <v>6.3</v>
      </c>
      <c r="G63" s="96">
        <v>6.37</v>
      </c>
      <c r="H63" s="59">
        <v>8.4</v>
      </c>
      <c r="I63" s="59">
        <v>8.4</v>
      </c>
      <c r="J63" s="59">
        <v>9.4499999999999993</v>
      </c>
      <c r="K63" s="59">
        <v>8.4</v>
      </c>
      <c r="L63" s="59">
        <v>8.4700000000000006</v>
      </c>
      <c r="M63" s="59" t="e">
        <f>#REF!-H63</f>
        <v>#REF!</v>
      </c>
      <c r="N63" s="59" t="e">
        <f>#REF!-I63</f>
        <v>#REF!</v>
      </c>
      <c r="O63" s="59" t="e">
        <f>#REF!-J63</f>
        <v>#REF!</v>
      </c>
      <c r="P63" s="59" t="e">
        <f>#REF!-K63</f>
        <v>#REF!</v>
      </c>
      <c r="Q63" s="59" t="e">
        <f>#REF!-L63</f>
        <v>#REF!</v>
      </c>
      <c r="R63" s="59"/>
      <c r="T63"/>
      <c r="U63"/>
      <c r="V63"/>
      <c r="W63"/>
      <c r="X63"/>
    </row>
    <row r="64" spans="1:24" ht="12.75" customHeight="1">
      <c r="A64" s="69">
        <v>61</v>
      </c>
      <c r="B64" s="53" t="s">
        <v>76</v>
      </c>
      <c r="C64" s="96">
        <v>10.5</v>
      </c>
      <c r="D64" s="96">
        <v>11.5</v>
      </c>
      <c r="E64" s="96">
        <v>16</v>
      </c>
      <c r="F64" s="96">
        <v>0</v>
      </c>
      <c r="G64" s="96">
        <v>10.5</v>
      </c>
      <c r="H64" s="59">
        <v>10.5</v>
      </c>
      <c r="I64" s="59">
        <v>11.5</v>
      </c>
      <c r="J64" s="59">
        <v>16</v>
      </c>
      <c r="K64" s="59">
        <v>0</v>
      </c>
      <c r="L64" s="59">
        <v>10.5</v>
      </c>
      <c r="M64" s="59" t="e">
        <f>#REF!-H64</f>
        <v>#REF!</v>
      </c>
      <c r="N64" s="59" t="e">
        <f>#REF!-I64</f>
        <v>#REF!</v>
      </c>
      <c r="O64" s="59" t="e">
        <f>#REF!-J64</f>
        <v>#REF!</v>
      </c>
      <c r="P64" s="59" t="e">
        <f>#REF!-K64</f>
        <v>#REF!</v>
      </c>
      <c r="Q64" s="59" t="e">
        <f>#REF!-L64</f>
        <v>#REF!</v>
      </c>
      <c r="R64" s="74"/>
      <c r="T64"/>
      <c r="U64"/>
      <c r="V64"/>
      <c r="W64"/>
      <c r="X64"/>
    </row>
    <row r="65" spans="1:24" ht="12.75" customHeight="1">
      <c r="A65" s="69">
        <v>62</v>
      </c>
      <c r="B65" s="53" t="s">
        <v>77</v>
      </c>
      <c r="C65" s="96">
        <v>9.51</v>
      </c>
      <c r="D65" s="96">
        <v>9.61</v>
      </c>
      <c r="E65" s="96">
        <v>0</v>
      </c>
      <c r="F65" s="96">
        <v>10.01</v>
      </c>
      <c r="G65" s="96">
        <v>10.01</v>
      </c>
      <c r="H65" s="59">
        <v>0</v>
      </c>
      <c r="I65" s="59">
        <v>10.09</v>
      </c>
      <c r="J65" s="59">
        <v>0</v>
      </c>
      <c r="K65" s="59">
        <v>10.09</v>
      </c>
      <c r="L65" s="59">
        <v>10.09</v>
      </c>
      <c r="M65" s="59" t="e">
        <f>#REF!-H65</f>
        <v>#REF!</v>
      </c>
      <c r="N65" s="59" t="e">
        <f>#REF!-I65</f>
        <v>#REF!</v>
      </c>
      <c r="O65" s="59" t="e">
        <f>#REF!-J65</f>
        <v>#REF!</v>
      </c>
      <c r="P65" s="59" t="e">
        <f>#REF!-K65</f>
        <v>#REF!</v>
      </c>
      <c r="Q65" s="59" t="e">
        <f>#REF!-L65</f>
        <v>#REF!</v>
      </c>
      <c r="R65" s="59"/>
      <c r="T65"/>
      <c r="U65"/>
      <c r="V65"/>
      <c r="W65"/>
      <c r="X65"/>
    </row>
    <row r="66" spans="1:24" ht="12.75" customHeight="1">
      <c r="A66" s="69">
        <v>63</v>
      </c>
      <c r="B66" s="53" t="s">
        <v>78</v>
      </c>
      <c r="C66" s="96">
        <v>11</v>
      </c>
      <c r="D66" s="96">
        <v>13</v>
      </c>
      <c r="E66" s="96">
        <v>15</v>
      </c>
      <c r="F66" s="96">
        <v>12</v>
      </c>
      <c r="G66" s="96">
        <v>13.5</v>
      </c>
      <c r="H66" s="59">
        <v>11</v>
      </c>
      <c r="I66" s="59">
        <v>13</v>
      </c>
      <c r="J66" s="59">
        <v>15</v>
      </c>
      <c r="K66" s="59">
        <v>12</v>
      </c>
      <c r="L66" s="59">
        <v>13.5</v>
      </c>
      <c r="M66" s="59" t="e">
        <f>#REF!-H66</f>
        <v>#REF!</v>
      </c>
      <c r="N66" s="59" t="e">
        <f>#REF!-I66</f>
        <v>#REF!</v>
      </c>
      <c r="O66" s="59" t="e">
        <f>#REF!-J66</f>
        <v>#REF!</v>
      </c>
      <c r="P66" s="59" t="e">
        <f>#REF!-K66</f>
        <v>#REF!</v>
      </c>
      <c r="Q66" s="59" t="e">
        <f>#REF!-L66</f>
        <v>#REF!</v>
      </c>
      <c r="R66" s="59"/>
      <c r="T66"/>
      <c r="U66"/>
      <c r="V66"/>
      <c r="W66"/>
      <c r="X66"/>
    </row>
    <row r="67" spans="1:24" ht="12.75" customHeight="1">
      <c r="A67" s="69">
        <v>64</v>
      </c>
      <c r="B67" s="53" t="s">
        <v>79</v>
      </c>
      <c r="C67" s="96">
        <v>8.74</v>
      </c>
      <c r="D67" s="96">
        <v>8.8699999999999992</v>
      </c>
      <c r="E67" s="96">
        <v>0</v>
      </c>
      <c r="F67" s="96">
        <v>8.8699999999999992</v>
      </c>
      <c r="G67" s="96">
        <v>0</v>
      </c>
      <c r="H67" s="59">
        <v>10.75</v>
      </c>
      <c r="I67" s="59">
        <v>11.25</v>
      </c>
      <c r="J67" s="59">
        <v>0</v>
      </c>
      <c r="K67" s="59">
        <v>9.25</v>
      </c>
      <c r="L67" s="59">
        <v>0</v>
      </c>
      <c r="M67" s="59" t="e">
        <f>#REF!-H67</f>
        <v>#REF!</v>
      </c>
      <c r="N67" s="59" t="e">
        <f>#REF!-I67</f>
        <v>#REF!</v>
      </c>
      <c r="O67" s="59" t="e">
        <f>#REF!-J67</f>
        <v>#REF!</v>
      </c>
      <c r="P67" s="59" t="e">
        <f>#REF!-K67</f>
        <v>#REF!</v>
      </c>
      <c r="Q67" s="59" t="e">
        <f>#REF!-L67</f>
        <v>#REF!</v>
      </c>
      <c r="R67" s="59"/>
      <c r="T67"/>
      <c r="U67"/>
      <c r="V67"/>
      <c r="W67"/>
      <c r="X67"/>
    </row>
    <row r="68" spans="1:24" ht="12.75" customHeight="1">
      <c r="A68" s="69">
        <v>65</v>
      </c>
      <c r="B68" s="53" t="s">
        <v>80</v>
      </c>
      <c r="C68" s="96">
        <v>10.28</v>
      </c>
      <c r="D68" s="96">
        <v>11.29</v>
      </c>
      <c r="E68" s="96">
        <v>0</v>
      </c>
      <c r="F68" s="96">
        <v>11.29</v>
      </c>
      <c r="G68" s="96">
        <v>11.29</v>
      </c>
      <c r="H68" s="59">
        <v>11.5</v>
      </c>
      <c r="I68" s="59">
        <v>11.5</v>
      </c>
      <c r="J68" s="59">
        <v>0</v>
      </c>
      <c r="K68" s="59">
        <v>10.75</v>
      </c>
      <c r="L68" s="59">
        <v>11.5</v>
      </c>
      <c r="M68" s="59" t="e">
        <f>#REF!-H68</f>
        <v>#REF!</v>
      </c>
      <c r="N68" s="59" t="e">
        <f>#REF!-I68</f>
        <v>#REF!</v>
      </c>
      <c r="O68" s="59" t="e">
        <f>#REF!-J68</f>
        <v>#REF!</v>
      </c>
      <c r="P68" s="59" t="e">
        <f>#REF!-K68</f>
        <v>#REF!</v>
      </c>
      <c r="Q68" s="59" t="e">
        <f>#REF!-L68</f>
        <v>#REF!</v>
      </c>
      <c r="R68" s="59"/>
      <c r="T68"/>
      <c r="U68"/>
      <c r="V68"/>
      <c r="W68"/>
      <c r="X68"/>
    </row>
    <row r="69" spans="1:24" ht="12.75" customHeight="1">
      <c r="A69" s="69">
        <v>66</v>
      </c>
      <c r="B69" s="53" t="s">
        <v>81</v>
      </c>
      <c r="C69" s="96">
        <v>10.5</v>
      </c>
      <c r="D69" s="96">
        <v>10.65</v>
      </c>
      <c r="E69" s="96">
        <v>0</v>
      </c>
      <c r="F69" s="96">
        <v>10.5</v>
      </c>
      <c r="G69" s="96">
        <v>11.5</v>
      </c>
      <c r="H69" s="59">
        <v>9</v>
      </c>
      <c r="I69" s="59">
        <v>15</v>
      </c>
      <c r="J69" s="59">
        <v>0</v>
      </c>
      <c r="K69" s="59">
        <v>11.25</v>
      </c>
      <c r="L69" s="59">
        <v>12.25</v>
      </c>
      <c r="M69" s="59" t="e">
        <f>#REF!-H69</f>
        <v>#REF!</v>
      </c>
      <c r="N69" s="59" t="e">
        <f>#REF!-I69</f>
        <v>#REF!</v>
      </c>
      <c r="O69" s="59" t="e">
        <f>#REF!-J69</f>
        <v>#REF!</v>
      </c>
      <c r="P69" s="59" t="e">
        <f>#REF!-K69</f>
        <v>#REF!</v>
      </c>
      <c r="Q69" s="59" t="e">
        <f>#REF!-L69</f>
        <v>#REF!</v>
      </c>
      <c r="R69" s="59"/>
      <c r="T69"/>
      <c r="U69"/>
      <c r="V69"/>
      <c r="W69"/>
      <c r="X69"/>
    </row>
    <row r="70" spans="1:24" ht="12.75" customHeight="1">
      <c r="A70" s="69">
        <v>67</v>
      </c>
      <c r="B70" s="53" t="s">
        <v>82</v>
      </c>
      <c r="C70" s="96">
        <v>8</v>
      </c>
      <c r="D70" s="96">
        <v>13</v>
      </c>
      <c r="E70" s="96">
        <v>0</v>
      </c>
      <c r="F70" s="96">
        <v>10.75</v>
      </c>
      <c r="G70" s="96">
        <v>11.75</v>
      </c>
      <c r="H70" s="59">
        <v>7.9</v>
      </c>
      <c r="I70" s="59">
        <v>12.04</v>
      </c>
      <c r="J70" s="59">
        <v>16.579999999999998</v>
      </c>
      <c r="K70" s="59">
        <v>0</v>
      </c>
      <c r="L70" s="59">
        <v>14.04</v>
      </c>
      <c r="M70" s="59" t="e">
        <f>#REF!-H70</f>
        <v>#REF!</v>
      </c>
      <c r="N70" s="59" t="e">
        <f>#REF!-I70</f>
        <v>#REF!</v>
      </c>
      <c r="O70" s="59" t="e">
        <f>#REF!-J70</f>
        <v>#REF!</v>
      </c>
      <c r="P70" s="59" t="e">
        <f>#REF!-K70</f>
        <v>#REF!</v>
      </c>
      <c r="Q70" s="59" t="e">
        <f>#REF!-L70</f>
        <v>#REF!</v>
      </c>
      <c r="R70" s="59"/>
      <c r="T70"/>
      <c r="U70"/>
      <c r="V70"/>
      <c r="W70"/>
      <c r="X70"/>
    </row>
    <row r="71" spans="1:24" ht="12.75" customHeight="1">
      <c r="A71" s="69">
        <v>68</v>
      </c>
      <c r="B71" s="53" t="s">
        <v>131</v>
      </c>
      <c r="C71" s="96">
        <v>7.12</v>
      </c>
      <c r="D71" s="96">
        <v>10.54</v>
      </c>
      <c r="E71" s="96">
        <v>16.059999999999999</v>
      </c>
      <c r="F71" s="96">
        <v>0</v>
      </c>
      <c r="G71" s="96">
        <v>12.11</v>
      </c>
      <c r="H71" s="59">
        <v>11.5</v>
      </c>
      <c r="I71" s="59">
        <v>11.5</v>
      </c>
      <c r="J71" s="59">
        <v>0</v>
      </c>
      <c r="K71" s="59">
        <v>11.5</v>
      </c>
      <c r="L71" s="59">
        <v>12.25</v>
      </c>
      <c r="M71" s="59" t="e">
        <f>#REF!-H71</f>
        <v>#REF!</v>
      </c>
      <c r="N71" s="59" t="e">
        <f>#REF!-I71</f>
        <v>#REF!</v>
      </c>
      <c r="O71" s="59" t="e">
        <f>#REF!-J71</f>
        <v>#REF!</v>
      </c>
      <c r="P71" s="59" t="e">
        <f>#REF!-K71</f>
        <v>#REF!</v>
      </c>
      <c r="Q71" s="59" t="e">
        <f>#REF!-L71</f>
        <v>#REF!</v>
      </c>
      <c r="R71" s="59"/>
      <c r="T71"/>
      <c r="U71"/>
      <c r="V71"/>
      <c r="W71"/>
      <c r="X71"/>
    </row>
    <row r="72" spans="1:24" ht="12.75" customHeight="1">
      <c r="A72" s="69">
        <v>69</v>
      </c>
      <c r="B72" s="53" t="s">
        <v>84</v>
      </c>
      <c r="C72" s="96">
        <v>11.5</v>
      </c>
      <c r="D72" s="96">
        <v>11.5</v>
      </c>
      <c r="E72" s="96">
        <v>0</v>
      </c>
      <c r="F72" s="96">
        <v>11.5</v>
      </c>
      <c r="G72" s="96">
        <v>12.25</v>
      </c>
      <c r="H72" s="84"/>
      <c r="I72" s="84"/>
      <c r="J72" s="84"/>
      <c r="K72" s="100">
        <v>9.3699999999999992</v>
      </c>
      <c r="L72" s="59">
        <v>0.09</v>
      </c>
      <c r="M72" s="59" t="e">
        <f>#REF!-H72</f>
        <v>#REF!</v>
      </c>
      <c r="N72" s="59" t="e">
        <f>#REF!-I72</f>
        <v>#REF!</v>
      </c>
      <c r="O72" s="59" t="e">
        <f>#REF!-J72</f>
        <v>#REF!</v>
      </c>
      <c r="P72" s="59" t="e">
        <f>#REF!-K72</f>
        <v>#REF!</v>
      </c>
      <c r="Q72" s="59" t="e">
        <f>#REF!-L72</f>
        <v>#REF!</v>
      </c>
      <c r="R72" s="59"/>
      <c r="T72"/>
      <c r="U72"/>
      <c r="V72"/>
      <c r="W72"/>
      <c r="X72"/>
    </row>
    <row r="73" spans="1:24" ht="12.75" customHeight="1">
      <c r="A73" s="69">
        <v>70</v>
      </c>
      <c r="B73" s="53" t="s">
        <v>85</v>
      </c>
      <c r="C73" s="96">
        <v>8.18</v>
      </c>
      <c r="D73" s="96">
        <v>9.1300000000000008</v>
      </c>
      <c r="E73" s="96">
        <v>13</v>
      </c>
      <c r="F73" s="96">
        <v>9.8000000000000007</v>
      </c>
      <c r="G73" s="96">
        <v>9.8000000000000007</v>
      </c>
      <c r="H73" s="59">
        <v>0</v>
      </c>
      <c r="I73" s="59">
        <v>11.04</v>
      </c>
      <c r="J73" s="59">
        <v>0</v>
      </c>
      <c r="K73" s="59">
        <v>9.23</v>
      </c>
      <c r="L73" s="59">
        <v>10.32</v>
      </c>
      <c r="M73" s="59" t="e">
        <f>#REF!-H73</f>
        <v>#REF!</v>
      </c>
      <c r="N73" s="59" t="e">
        <f>#REF!-I73</f>
        <v>#REF!</v>
      </c>
      <c r="O73" s="59" t="e">
        <f>#REF!-J73</f>
        <v>#REF!</v>
      </c>
      <c r="P73" s="59" t="e">
        <f>#REF!-K73</f>
        <v>#REF!</v>
      </c>
      <c r="Q73" s="59" t="e">
        <f>#REF!-L73</f>
        <v>#REF!</v>
      </c>
      <c r="R73" s="59"/>
      <c r="T73"/>
      <c r="U73"/>
      <c r="V73"/>
      <c r="W73"/>
      <c r="X73"/>
    </row>
    <row r="74" spans="1:24" ht="12.75" customHeight="1">
      <c r="A74" s="202">
        <v>71</v>
      </c>
      <c r="B74" s="203" t="s">
        <v>86</v>
      </c>
      <c r="C74" s="96">
        <v>0</v>
      </c>
      <c r="D74" s="96">
        <v>10.51</v>
      </c>
      <c r="E74" s="96">
        <v>0</v>
      </c>
      <c r="F74" s="96">
        <v>8.56</v>
      </c>
      <c r="G74" s="96">
        <v>9.8000000000000007</v>
      </c>
      <c r="H74" s="59">
        <v>11.05</v>
      </c>
      <c r="I74" s="59">
        <v>11.05</v>
      </c>
      <c r="J74" s="59">
        <v>0</v>
      </c>
      <c r="K74" s="59">
        <v>10.8</v>
      </c>
      <c r="L74" s="59">
        <v>10.8</v>
      </c>
      <c r="M74" s="59" t="e">
        <f>#REF!-H74</f>
        <v>#REF!</v>
      </c>
      <c r="N74" s="59" t="e">
        <f>#REF!-I74</f>
        <v>#REF!</v>
      </c>
      <c r="O74" s="59" t="e">
        <f>#REF!-J74</f>
        <v>#REF!</v>
      </c>
      <c r="P74" s="59" t="e">
        <f>#REF!-K74</f>
        <v>#REF!</v>
      </c>
      <c r="Q74" s="59" t="e">
        <f>#REF!-L74</f>
        <v>#REF!</v>
      </c>
      <c r="R74" s="204"/>
      <c r="T74"/>
      <c r="U74"/>
      <c r="V74"/>
      <c r="W74"/>
      <c r="X74"/>
    </row>
    <row r="75" spans="1:24" ht="12.75" customHeight="1">
      <c r="A75" s="69">
        <v>72</v>
      </c>
      <c r="B75" s="53" t="s">
        <v>88</v>
      </c>
      <c r="C75" s="96">
        <v>9.65</v>
      </c>
      <c r="D75" s="96">
        <v>9.65</v>
      </c>
      <c r="E75" s="96">
        <v>0</v>
      </c>
      <c r="F75" s="96">
        <v>9.4</v>
      </c>
      <c r="G75" s="96">
        <v>9.4</v>
      </c>
      <c r="H75" s="59">
        <v>8.5</v>
      </c>
      <c r="I75" s="59">
        <v>9</v>
      </c>
      <c r="J75" s="59">
        <v>9.75</v>
      </c>
      <c r="K75" s="59">
        <v>8.75</v>
      </c>
      <c r="L75" s="59">
        <v>10.5</v>
      </c>
      <c r="M75" s="59" t="e">
        <f>#REF!-H75</f>
        <v>#REF!</v>
      </c>
      <c r="N75" s="59" t="e">
        <f>#REF!-I75</f>
        <v>#REF!</v>
      </c>
      <c r="O75" s="59" t="e">
        <f>#REF!-J75</f>
        <v>#REF!</v>
      </c>
      <c r="P75" s="59" t="e">
        <f>#REF!-K75</f>
        <v>#REF!</v>
      </c>
      <c r="Q75" s="59" t="e">
        <f>#REF!-L75</f>
        <v>#REF!</v>
      </c>
      <c r="R75" s="59"/>
      <c r="T75"/>
      <c r="U75"/>
      <c r="V75"/>
      <c r="W75"/>
      <c r="X75"/>
    </row>
    <row r="76" spans="1:24" ht="12.75" customHeight="1">
      <c r="A76" s="69">
        <v>73</v>
      </c>
      <c r="B76" s="53" t="s">
        <v>89</v>
      </c>
      <c r="C76" s="96">
        <v>8</v>
      </c>
      <c r="D76" s="96">
        <v>8.75</v>
      </c>
      <c r="E76" s="96">
        <v>9.5</v>
      </c>
      <c r="F76" s="96">
        <v>8.25</v>
      </c>
      <c r="G76" s="96">
        <v>10.25</v>
      </c>
      <c r="H76" s="59">
        <v>12.71</v>
      </c>
      <c r="I76" s="59">
        <v>12.62</v>
      </c>
      <c r="J76" s="59">
        <v>0</v>
      </c>
      <c r="K76" s="59">
        <v>12.49</v>
      </c>
      <c r="L76" s="59">
        <v>12.46</v>
      </c>
      <c r="M76" s="59" t="e">
        <f>#REF!-H76</f>
        <v>#REF!</v>
      </c>
      <c r="N76" s="59" t="e">
        <f>#REF!-I76</f>
        <v>#REF!</v>
      </c>
      <c r="O76" s="59" t="e">
        <f>#REF!-J76</f>
        <v>#REF!</v>
      </c>
      <c r="P76" s="59" t="e">
        <f>#REF!-K76</f>
        <v>#REF!</v>
      </c>
      <c r="Q76" s="59" t="e">
        <f>#REF!-L76</f>
        <v>#REF!</v>
      </c>
      <c r="R76" s="59"/>
      <c r="T76"/>
      <c r="U76"/>
      <c r="V76"/>
      <c r="W76"/>
      <c r="X76"/>
    </row>
    <row r="77" spans="1:24" ht="12.75" customHeight="1">
      <c r="A77" s="69">
        <v>74</v>
      </c>
      <c r="B77" s="53" t="s">
        <v>90</v>
      </c>
      <c r="C77" s="96">
        <v>12.48</v>
      </c>
      <c r="D77" s="96">
        <v>12.6</v>
      </c>
      <c r="E77" s="96">
        <v>0</v>
      </c>
      <c r="F77" s="96">
        <v>12.63</v>
      </c>
      <c r="G77" s="96">
        <v>13.24</v>
      </c>
      <c r="H77" s="59">
        <v>13</v>
      </c>
      <c r="I77" s="59">
        <v>14</v>
      </c>
      <c r="J77" s="59">
        <v>14</v>
      </c>
      <c r="K77" s="59">
        <v>14.75</v>
      </c>
      <c r="L77" s="59">
        <v>14.75</v>
      </c>
      <c r="M77" s="59" t="e">
        <f>#REF!-H77</f>
        <v>#REF!</v>
      </c>
      <c r="N77" s="59" t="e">
        <f>#REF!-I77</f>
        <v>#REF!</v>
      </c>
      <c r="O77" s="59" t="e">
        <f>#REF!-J77</f>
        <v>#REF!</v>
      </c>
      <c r="P77" s="59" t="e">
        <f>#REF!-K77</f>
        <v>#REF!</v>
      </c>
      <c r="Q77" s="59" t="e">
        <f>#REF!-L77</f>
        <v>#REF!</v>
      </c>
      <c r="R77" s="59"/>
      <c r="T77"/>
      <c r="U77"/>
      <c r="V77"/>
      <c r="W77"/>
      <c r="X77"/>
    </row>
    <row r="78" spans="1:24" ht="12.75" customHeight="1">
      <c r="A78" s="69">
        <v>75</v>
      </c>
      <c r="B78" s="53" t="s">
        <v>91</v>
      </c>
      <c r="C78" s="96">
        <v>11.43</v>
      </c>
      <c r="D78" s="96">
        <v>11.93</v>
      </c>
      <c r="E78" s="96">
        <v>11.93</v>
      </c>
      <c r="F78" s="96">
        <v>11.43</v>
      </c>
      <c r="G78" s="96">
        <v>12.68</v>
      </c>
      <c r="H78" s="59">
        <v>11</v>
      </c>
      <c r="I78" s="59">
        <v>11.75</v>
      </c>
      <c r="J78" s="59">
        <v>0</v>
      </c>
      <c r="K78" s="59">
        <v>12.07</v>
      </c>
      <c r="L78" s="59">
        <v>15.56</v>
      </c>
      <c r="M78" s="59" t="e">
        <f>#REF!-H78</f>
        <v>#REF!</v>
      </c>
      <c r="N78" s="59" t="e">
        <f>#REF!-I78</f>
        <v>#REF!</v>
      </c>
      <c r="O78" s="59" t="e">
        <f>#REF!-J78</f>
        <v>#REF!</v>
      </c>
      <c r="P78" s="59" t="e">
        <f>#REF!-K78</f>
        <v>#REF!</v>
      </c>
      <c r="Q78" s="59" t="e">
        <f>#REF!-L78</f>
        <v>#REF!</v>
      </c>
      <c r="R78" s="59"/>
      <c r="T78"/>
      <c r="U78"/>
      <c r="V78"/>
      <c r="W78"/>
      <c r="X78"/>
    </row>
    <row r="79" spans="1:24" ht="15" customHeight="1">
      <c r="A79" s="69">
        <v>76</v>
      </c>
      <c r="B79" s="53" t="s">
        <v>93</v>
      </c>
      <c r="C79" s="96">
        <v>11</v>
      </c>
      <c r="D79" s="96">
        <v>12</v>
      </c>
      <c r="E79" s="96">
        <v>0</v>
      </c>
      <c r="F79" s="96">
        <v>12</v>
      </c>
      <c r="G79" s="96">
        <v>15.5</v>
      </c>
      <c r="H79" s="59">
        <v>12.5</v>
      </c>
      <c r="I79" s="59">
        <v>13.5</v>
      </c>
      <c r="J79" s="59">
        <v>0</v>
      </c>
      <c r="K79" s="59">
        <v>0</v>
      </c>
      <c r="L79" s="59">
        <v>0</v>
      </c>
      <c r="M79" s="59" t="e">
        <f>#REF!-H79</f>
        <v>#REF!</v>
      </c>
      <c r="N79" s="59" t="e">
        <f>#REF!-I79</f>
        <v>#REF!</v>
      </c>
      <c r="O79" s="59" t="e">
        <f>#REF!-J79</f>
        <v>#REF!</v>
      </c>
      <c r="P79" s="59" t="e">
        <f>#REF!-K79</f>
        <v>#REF!</v>
      </c>
      <c r="Q79" s="59" t="e">
        <f>#REF!-L79</f>
        <v>#REF!</v>
      </c>
      <c r="R79" s="59"/>
      <c r="T79"/>
      <c r="U79"/>
      <c r="V79"/>
      <c r="W79"/>
      <c r="X79"/>
    </row>
    <row r="80" spans="1:24" ht="15" customHeight="1">
      <c r="A80" s="69">
        <v>77</v>
      </c>
      <c r="B80" s="53" t="s">
        <v>94</v>
      </c>
      <c r="C80" s="96">
        <v>11.5</v>
      </c>
      <c r="D80" s="96">
        <v>13.5</v>
      </c>
      <c r="E80" s="96">
        <v>0</v>
      </c>
      <c r="F80" s="96">
        <v>0</v>
      </c>
      <c r="G80" s="96">
        <v>0</v>
      </c>
      <c r="H80" s="59">
        <v>12.23</v>
      </c>
      <c r="I80" s="59">
        <v>12.23</v>
      </c>
      <c r="J80" s="59">
        <v>0</v>
      </c>
      <c r="K80" s="59">
        <v>12.23</v>
      </c>
      <c r="L80" s="59">
        <v>12.23</v>
      </c>
      <c r="M80" s="59" t="e">
        <f>#REF!-H80</f>
        <v>#REF!</v>
      </c>
      <c r="N80" s="59" t="e">
        <f>#REF!-I80</f>
        <v>#REF!</v>
      </c>
      <c r="O80" s="59" t="e">
        <f>#REF!-J80</f>
        <v>#REF!</v>
      </c>
      <c r="P80" s="59" t="e">
        <f>#REF!-K80</f>
        <v>#REF!</v>
      </c>
      <c r="Q80" s="59" t="e">
        <f>#REF!-L80</f>
        <v>#REF!</v>
      </c>
      <c r="R80" s="59"/>
      <c r="T80"/>
      <c r="U80"/>
      <c r="V80"/>
      <c r="W80"/>
      <c r="X80"/>
    </row>
    <row r="81" spans="1:24" ht="15" customHeight="1">
      <c r="A81" s="69">
        <v>78</v>
      </c>
      <c r="B81" s="53" t="s">
        <v>167</v>
      </c>
      <c r="C81" s="220">
        <v>3.1</v>
      </c>
      <c r="D81" s="220">
        <v>3.1</v>
      </c>
      <c r="E81" s="221">
        <v>0</v>
      </c>
      <c r="F81" s="220">
        <v>3.1</v>
      </c>
      <c r="G81" s="220">
        <v>3.1</v>
      </c>
      <c r="H81" s="59">
        <v>0</v>
      </c>
      <c r="I81" s="59">
        <v>11.75</v>
      </c>
      <c r="J81" s="59">
        <v>15</v>
      </c>
      <c r="K81" s="59">
        <v>9.75</v>
      </c>
      <c r="L81" s="59">
        <v>0</v>
      </c>
      <c r="M81" s="59" t="e">
        <f>#REF!-H81</f>
        <v>#REF!</v>
      </c>
      <c r="N81" s="59" t="e">
        <f>#REF!-I81</f>
        <v>#REF!</v>
      </c>
      <c r="O81" s="59" t="e">
        <f>#REF!-J81</f>
        <v>#REF!</v>
      </c>
      <c r="P81" s="59" t="e">
        <f>#REF!-K81</f>
        <v>#REF!</v>
      </c>
      <c r="Q81" s="59" t="e">
        <f>#REF!-L81</f>
        <v>#REF!</v>
      </c>
      <c r="R81" s="74"/>
      <c r="T81"/>
      <c r="U81"/>
      <c r="V81"/>
      <c r="W81"/>
      <c r="X81"/>
    </row>
    <row r="82" spans="1:24" ht="15" customHeight="1">
      <c r="A82" s="202">
        <v>79</v>
      </c>
      <c r="B82" s="203" t="s">
        <v>96</v>
      </c>
      <c r="C82" s="96">
        <v>0</v>
      </c>
      <c r="D82" s="96">
        <v>11.25</v>
      </c>
      <c r="E82" s="96">
        <v>14.5</v>
      </c>
      <c r="F82" s="96">
        <v>9.25</v>
      </c>
      <c r="G82" s="96">
        <v>0</v>
      </c>
      <c r="H82" s="59">
        <v>12.68</v>
      </c>
      <c r="I82" s="59">
        <v>12.68</v>
      </c>
      <c r="J82" s="59">
        <v>14.68</v>
      </c>
      <c r="K82" s="59">
        <v>12.68</v>
      </c>
      <c r="L82" s="59">
        <v>14.18</v>
      </c>
      <c r="M82" s="59" t="e">
        <f>#REF!-H82</f>
        <v>#REF!</v>
      </c>
      <c r="N82" s="59" t="e">
        <f>#REF!-I82</f>
        <v>#REF!</v>
      </c>
      <c r="O82" s="59" t="e">
        <f>#REF!-J82</f>
        <v>#REF!</v>
      </c>
      <c r="P82" s="59" t="e">
        <f>#REF!-K82</f>
        <v>#REF!</v>
      </c>
      <c r="Q82" s="59" t="e">
        <f>#REF!-L82</f>
        <v>#REF!</v>
      </c>
      <c r="R82" s="204"/>
      <c r="T82"/>
      <c r="U82"/>
      <c r="V82"/>
      <c r="W82"/>
      <c r="X82"/>
    </row>
    <row r="83" spans="1:24" ht="12.75" customHeight="1">
      <c r="A83" s="69">
        <v>80</v>
      </c>
      <c r="B83" s="53" t="s">
        <v>97</v>
      </c>
      <c r="C83" s="96">
        <v>11.61</v>
      </c>
      <c r="D83" s="96">
        <v>11.61</v>
      </c>
      <c r="E83" s="96">
        <v>13.61</v>
      </c>
      <c r="F83" s="96">
        <v>11.61</v>
      </c>
      <c r="G83" s="96">
        <v>13.11</v>
      </c>
      <c r="H83" s="59">
        <v>12.2</v>
      </c>
      <c r="I83" s="59">
        <v>12.45</v>
      </c>
      <c r="J83" s="59">
        <v>12.95</v>
      </c>
      <c r="K83" s="59">
        <v>12.3</v>
      </c>
      <c r="L83" s="59">
        <v>12.7</v>
      </c>
      <c r="M83" s="59" t="e">
        <f>#REF!-H83</f>
        <v>#REF!</v>
      </c>
      <c r="N83" s="59" t="e">
        <f>#REF!-I83</f>
        <v>#REF!</v>
      </c>
      <c r="O83" s="59" t="e">
        <f>#REF!-J83</f>
        <v>#REF!</v>
      </c>
      <c r="P83" s="59" t="e">
        <f>#REF!-K83</f>
        <v>#REF!</v>
      </c>
      <c r="Q83" s="59" t="e">
        <f>#REF!-L83</f>
        <v>#REF!</v>
      </c>
      <c r="R83" s="59"/>
      <c r="T83"/>
      <c r="U83"/>
      <c r="V83"/>
      <c r="W83"/>
      <c r="X83"/>
    </row>
    <row r="84" spans="1:24" ht="12.75" customHeight="1">
      <c r="A84" s="69">
        <v>81</v>
      </c>
      <c r="B84" s="53" t="s">
        <v>98</v>
      </c>
      <c r="C84" s="96">
        <v>12.37</v>
      </c>
      <c r="D84" s="96">
        <v>12.62</v>
      </c>
      <c r="E84" s="96">
        <v>13.12</v>
      </c>
      <c r="F84" s="96">
        <v>12.47</v>
      </c>
      <c r="G84" s="96">
        <v>12.87</v>
      </c>
      <c r="H84" s="59">
        <v>14.5</v>
      </c>
      <c r="I84" s="59">
        <v>14.75</v>
      </c>
      <c r="J84" s="59">
        <v>17</v>
      </c>
      <c r="K84" s="59">
        <v>16.5</v>
      </c>
      <c r="L84" s="59">
        <v>15.75</v>
      </c>
      <c r="M84" s="59" t="e">
        <f>#REF!-H84</f>
        <v>#REF!</v>
      </c>
      <c r="N84" s="59" t="e">
        <f>#REF!-I84</f>
        <v>#REF!</v>
      </c>
      <c r="O84" s="59" t="e">
        <f>#REF!-J84</f>
        <v>#REF!</v>
      </c>
      <c r="P84" s="59" t="e">
        <f>#REF!-K84</f>
        <v>#REF!</v>
      </c>
      <c r="Q84" s="59" t="e">
        <f>#REF!-L84</f>
        <v>#REF!</v>
      </c>
      <c r="R84" s="59"/>
      <c r="T84"/>
      <c r="U84"/>
      <c r="V84"/>
      <c r="W84"/>
      <c r="X84"/>
    </row>
    <row r="85" spans="1:24" ht="12.75" customHeight="1">
      <c r="A85" s="69">
        <v>82</v>
      </c>
      <c r="B85" s="53" t="s">
        <v>99</v>
      </c>
      <c r="C85" s="96">
        <v>14.5</v>
      </c>
      <c r="D85" s="96">
        <v>14.75</v>
      </c>
      <c r="E85" s="96">
        <v>17</v>
      </c>
      <c r="F85" s="219">
        <v>16.5</v>
      </c>
      <c r="G85" s="96">
        <v>15.75</v>
      </c>
      <c r="H85" s="63">
        <v>9.51</v>
      </c>
      <c r="I85" s="63">
        <v>13</v>
      </c>
      <c r="J85" s="63">
        <v>0</v>
      </c>
      <c r="K85" s="63">
        <v>13</v>
      </c>
      <c r="L85" s="63">
        <v>13</v>
      </c>
      <c r="M85" s="59" t="e">
        <f>#REF!-H85</f>
        <v>#REF!</v>
      </c>
      <c r="N85" s="59" t="e">
        <f>#REF!-I85</f>
        <v>#REF!</v>
      </c>
      <c r="O85" s="59" t="e">
        <f>#REF!-J85</f>
        <v>#REF!</v>
      </c>
      <c r="P85" s="59" t="e">
        <f>#REF!-K85</f>
        <v>#REF!</v>
      </c>
      <c r="Q85" s="59" t="e">
        <f>#REF!-L85</f>
        <v>#REF!</v>
      </c>
      <c r="R85" s="59"/>
      <c r="T85"/>
      <c r="U85"/>
      <c r="V85"/>
      <c r="W85"/>
      <c r="X85"/>
    </row>
    <row r="86" spans="1:24" ht="12.75" customHeight="1">
      <c r="A86" s="69">
        <v>83</v>
      </c>
      <c r="B86" s="61" t="s">
        <v>100</v>
      </c>
      <c r="C86" s="96">
        <v>9.5</v>
      </c>
      <c r="D86" s="96">
        <v>13</v>
      </c>
      <c r="E86" s="96">
        <v>0</v>
      </c>
      <c r="F86" s="96">
        <v>13</v>
      </c>
      <c r="G86" s="96">
        <v>13</v>
      </c>
      <c r="H86" s="59">
        <v>10</v>
      </c>
      <c r="I86" s="59">
        <v>11.25</v>
      </c>
      <c r="J86" s="59">
        <v>17</v>
      </c>
      <c r="K86" s="59">
        <v>13</v>
      </c>
      <c r="L86" s="59">
        <v>13</v>
      </c>
      <c r="M86" s="59" t="e">
        <f>#REF!-H86</f>
        <v>#REF!</v>
      </c>
      <c r="N86" s="59" t="e">
        <f>#REF!-I86</f>
        <v>#REF!</v>
      </c>
      <c r="O86" s="59" t="e">
        <f>#REF!-J86</f>
        <v>#REF!</v>
      </c>
      <c r="P86" s="59" t="e">
        <f>#REF!-K86</f>
        <v>#REF!</v>
      </c>
      <c r="Q86" s="59" t="e">
        <f>#REF!-L86</f>
        <v>#REF!</v>
      </c>
      <c r="R86" s="59"/>
      <c r="T86"/>
      <c r="U86"/>
      <c r="V86"/>
      <c r="W86"/>
      <c r="X86"/>
    </row>
    <row r="87" spans="1:24" ht="12.75" customHeight="1">
      <c r="A87" s="69">
        <v>84</v>
      </c>
      <c r="B87" s="206" t="s">
        <v>101</v>
      </c>
      <c r="C87" s="96">
        <v>10</v>
      </c>
      <c r="D87" s="96">
        <v>11.25</v>
      </c>
      <c r="E87" s="96">
        <v>17</v>
      </c>
      <c r="F87" s="96">
        <v>13</v>
      </c>
      <c r="G87" s="96">
        <v>13</v>
      </c>
      <c r="H87" s="59">
        <v>11.9</v>
      </c>
      <c r="I87" s="59">
        <v>12.4</v>
      </c>
      <c r="J87" s="59">
        <v>12.9</v>
      </c>
      <c r="K87" s="59">
        <v>12.9</v>
      </c>
      <c r="L87" s="59">
        <v>12.9</v>
      </c>
      <c r="M87" s="59" t="e">
        <f>#REF!-H87</f>
        <v>#REF!</v>
      </c>
      <c r="N87" s="59" t="e">
        <f>#REF!-I87</f>
        <v>#REF!</v>
      </c>
      <c r="O87" s="59" t="e">
        <f>#REF!-J87</f>
        <v>#REF!</v>
      </c>
      <c r="P87" s="59" t="e">
        <f>#REF!-K87</f>
        <v>#REF!</v>
      </c>
      <c r="Q87" s="59" t="e">
        <f>#REF!-L87</f>
        <v>#REF!</v>
      </c>
      <c r="R87" s="59"/>
      <c r="T87"/>
      <c r="U87"/>
      <c r="V87"/>
      <c r="W87"/>
      <c r="X87"/>
    </row>
    <row r="88" spans="1:24" ht="12.75" customHeight="1">
      <c r="A88" s="69">
        <v>85</v>
      </c>
      <c r="B88" s="53" t="s">
        <v>102</v>
      </c>
      <c r="C88" s="96">
        <v>10.050000000000001</v>
      </c>
      <c r="D88" s="96">
        <v>10.55</v>
      </c>
      <c r="E88" s="96">
        <v>11.05</v>
      </c>
      <c r="F88" s="96">
        <v>11.05</v>
      </c>
      <c r="G88" s="96">
        <v>11.05</v>
      </c>
      <c r="H88" s="59">
        <v>15.37</v>
      </c>
      <c r="I88" s="59">
        <v>15.37</v>
      </c>
      <c r="J88" s="59">
        <v>15.37</v>
      </c>
      <c r="K88" s="59">
        <v>15.37</v>
      </c>
      <c r="L88" s="59">
        <v>15.37</v>
      </c>
      <c r="M88" s="59" t="e">
        <f>#REF!-H88</f>
        <v>#REF!</v>
      </c>
      <c r="N88" s="59" t="e">
        <f>#REF!-I88</f>
        <v>#REF!</v>
      </c>
      <c r="O88" s="59" t="e">
        <f>#REF!-J88</f>
        <v>#REF!</v>
      </c>
      <c r="P88" s="59" t="e">
        <f>#REF!-K88</f>
        <v>#REF!</v>
      </c>
      <c r="Q88" s="59" t="e">
        <f>#REF!-L88</f>
        <v>#REF!</v>
      </c>
      <c r="R88" s="59"/>
      <c r="T88"/>
      <c r="U88"/>
      <c r="V88"/>
      <c r="W88"/>
      <c r="X88"/>
    </row>
    <row r="89" spans="1:24" ht="12.75" customHeight="1">
      <c r="A89" s="69">
        <v>86</v>
      </c>
      <c r="B89" s="53" t="s">
        <v>174</v>
      </c>
      <c r="C89" s="96">
        <v>15.48</v>
      </c>
      <c r="D89" s="96">
        <v>15.48</v>
      </c>
      <c r="E89" s="96">
        <v>15.48</v>
      </c>
      <c r="F89" s="96">
        <v>15.48</v>
      </c>
      <c r="G89" s="96">
        <v>15.48</v>
      </c>
      <c r="H89" s="59">
        <v>10</v>
      </c>
      <c r="I89" s="59">
        <v>11</v>
      </c>
      <c r="J89" s="59">
        <v>0</v>
      </c>
      <c r="K89" s="59">
        <v>10</v>
      </c>
      <c r="L89" s="59">
        <v>11</v>
      </c>
      <c r="M89" s="59" t="e">
        <f>#REF!-H89</f>
        <v>#REF!</v>
      </c>
      <c r="N89" s="59" t="e">
        <f>#REF!-I89</f>
        <v>#REF!</v>
      </c>
      <c r="O89" s="59" t="e">
        <f>#REF!-J89</f>
        <v>#REF!</v>
      </c>
      <c r="P89" s="59" t="e">
        <f>#REF!-K89</f>
        <v>#REF!</v>
      </c>
      <c r="Q89" s="59" t="e">
        <f>#REF!-L89</f>
        <v>#REF!</v>
      </c>
      <c r="R89" s="59"/>
      <c r="T89"/>
      <c r="U89"/>
      <c r="V89"/>
      <c r="W89"/>
      <c r="X89"/>
    </row>
    <row r="90" spans="1:24" ht="12.75" customHeight="1">
      <c r="A90" s="69">
        <v>87</v>
      </c>
      <c r="B90" s="53" t="s">
        <v>104</v>
      </c>
      <c r="C90" s="96">
        <v>8.4600000000000009</v>
      </c>
      <c r="D90" s="96">
        <v>10.78</v>
      </c>
      <c r="E90" s="96">
        <v>13</v>
      </c>
      <c r="F90" s="96">
        <v>10.08</v>
      </c>
      <c r="G90" s="96">
        <v>9.98</v>
      </c>
      <c r="H90" s="59">
        <v>10.83</v>
      </c>
      <c r="I90" s="59">
        <v>11.51</v>
      </c>
      <c r="J90" s="59">
        <v>12.51</v>
      </c>
      <c r="K90" s="59">
        <v>11.01</v>
      </c>
      <c r="L90" s="59">
        <v>11.01</v>
      </c>
      <c r="M90" s="59" t="e">
        <f>#REF!-H90</f>
        <v>#REF!</v>
      </c>
      <c r="N90" s="59" t="e">
        <f>#REF!-I90</f>
        <v>#REF!</v>
      </c>
      <c r="O90" s="59" t="e">
        <f>#REF!-J90</f>
        <v>#REF!</v>
      </c>
      <c r="P90" s="59" t="e">
        <f>#REF!-K90</f>
        <v>#REF!</v>
      </c>
      <c r="Q90" s="59" t="e">
        <f>#REF!-L90</f>
        <v>#REF!</v>
      </c>
      <c r="R90" s="59"/>
      <c r="T90"/>
      <c r="U90"/>
      <c r="V90"/>
      <c r="W90"/>
      <c r="X90"/>
    </row>
    <row r="91" spans="1:24" ht="12.75" customHeight="1">
      <c r="A91" s="69">
        <v>88</v>
      </c>
      <c r="B91" s="53" t="s">
        <v>105</v>
      </c>
      <c r="C91" s="96">
        <v>9.42</v>
      </c>
      <c r="D91" s="96">
        <v>10.08</v>
      </c>
      <c r="E91" s="96">
        <v>11.08</v>
      </c>
      <c r="F91" s="96">
        <v>9.58</v>
      </c>
      <c r="G91" s="96">
        <v>9.58</v>
      </c>
      <c r="H91" s="59">
        <v>11.46</v>
      </c>
      <c r="I91" s="59">
        <v>11.96</v>
      </c>
      <c r="J91" s="59">
        <v>12.46</v>
      </c>
      <c r="K91" s="59">
        <v>11.46</v>
      </c>
      <c r="L91" s="59">
        <v>11.96</v>
      </c>
      <c r="M91" s="59" t="e">
        <f>#REF!-H91</f>
        <v>#REF!</v>
      </c>
      <c r="N91" s="59" t="e">
        <f>#REF!-I91</f>
        <v>#REF!</v>
      </c>
      <c r="O91" s="59" t="e">
        <f>#REF!-J91</f>
        <v>#REF!</v>
      </c>
      <c r="P91" s="59" t="e">
        <f>#REF!-K91</f>
        <v>#REF!</v>
      </c>
      <c r="Q91" s="59" t="e">
        <f>#REF!-L91</f>
        <v>#REF!</v>
      </c>
      <c r="R91" s="59"/>
      <c r="T91"/>
      <c r="U91"/>
      <c r="V91"/>
      <c r="W91"/>
      <c r="X91"/>
    </row>
    <row r="92" spans="1:24" ht="12.75" customHeight="1">
      <c r="A92" s="69">
        <v>89</v>
      </c>
      <c r="B92" s="53" t="s">
        <v>106</v>
      </c>
      <c r="C92" s="96">
        <v>11.26</v>
      </c>
      <c r="D92" s="96">
        <v>11.76</v>
      </c>
      <c r="E92" s="96">
        <v>12.26</v>
      </c>
      <c r="F92" s="96">
        <v>11.26</v>
      </c>
      <c r="G92" s="96">
        <v>11.76</v>
      </c>
      <c r="H92" s="59">
        <v>10.8</v>
      </c>
      <c r="I92" s="59">
        <v>10.8</v>
      </c>
      <c r="J92" s="59">
        <v>11.8</v>
      </c>
      <c r="K92" s="59">
        <v>10.8</v>
      </c>
      <c r="L92" s="59">
        <v>10.8</v>
      </c>
      <c r="M92" s="59" t="e">
        <f>#REF!-H92</f>
        <v>#REF!</v>
      </c>
      <c r="N92" s="59" t="e">
        <f>#REF!-I92</f>
        <v>#REF!</v>
      </c>
      <c r="O92" s="59" t="e">
        <f>#REF!-J92</f>
        <v>#REF!</v>
      </c>
      <c r="P92" s="59" t="e">
        <f>#REF!-K92</f>
        <v>#REF!</v>
      </c>
      <c r="Q92" s="59" t="e">
        <f>#REF!-L92</f>
        <v>#REF!</v>
      </c>
      <c r="R92" s="59"/>
      <c r="T92"/>
      <c r="U92"/>
      <c r="V92"/>
      <c r="W92"/>
      <c r="X92"/>
    </row>
    <row r="93" spans="1:24" ht="12.75" customHeight="1">
      <c r="A93" s="69">
        <v>90</v>
      </c>
      <c r="B93" s="53" t="s">
        <v>107</v>
      </c>
      <c r="C93" s="96">
        <v>11.75</v>
      </c>
      <c r="D93" s="96">
        <v>11.75</v>
      </c>
      <c r="E93" s="96">
        <v>12.75</v>
      </c>
      <c r="F93" s="96">
        <v>11.75</v>
      </c>
      <c r="G93" s="96">
        <v>11.75</v>
      </c>
      <c r="H93" s="59">
        <v>0</v>
      </c>
      <c r="I93" s="59">
        <v>12.99</v>
      </c>
      <c r="J93" s="59">
        <v>17.079999999999998</v>
      </c>
      <c r="K93" s="59">
        <v>0</v>
      </c>
      <c r="L93" s="59">
        <v>13.75</v>
      </c>
      <c r="M93" s="59" t="e">
        <f>#REF!-H93</f>
        <v>#REF!</v>
      </c>
      <c r="N93" s="59" t="e">
        <f>#REF!-I93</f>
        <v>#REF!</v>
      </c>
      <c r="O93" s="59" t="e">
        <f>#REF!-J93</f>
        <v>#REF!</v>
      </c>
      <c r="P93" s="59" t="e">
        <f>#REF!-K93</f>
        <v>#REF!</v>
      </c>
      <c r="Q93" s="59" t="e">
        <f>#REF!-L93</f>
        <v>#REF!</v>
      </c>
      <c r="R93" s="59"/>
      <c r="T93"/>
      <c r="U93"/>
      <c r="V93"/>
      <c r="W93"/>
      <c r="X93"/>
    </row>
    <row r="94" spans="1:24" ht="12.75" customHeight="1">
      <c r="A94" s="202">
        <v>91</v>
      </c>
      <c r="B94" s="203" t="s">
        <v>108</v>
      </c>
      <c r="C94" s="96">
        <v>0</v>
      </c>
      <c r="D94" s="96">
        <v>12.39</v>
      </c>
      <c r="E94" s="96">
        <v>16.09</v>
      </c>
      <c r="F94" s="96">
        <v>0</v>
      </c>
      <c r="G94" s="96">
        <v>13.25</v>
      </c>
      <c r="H94" s="59">
        <v>11.53</v>
      </c>
      <c r="I94" s="59">
        <v>12.46</v>
      </c>
      <c r="J94" s="59">
        <v>0</v>
      </c>
      <c r="K94" s="59">
        <v>12.28</v>
      </c>
      <c r="L94" s="59">
        <v>13.78</v>
      </c>
      <c r="M94" s="59" t="e">
        <f>#REF!-H94</f>
        <v>#REF!</v>
      </c>
      <c r="N94" s="59" t="e">
        <f>#REF!-I94</f>
        <v>#REF!</v>
      </c>
      <c r="O94" s="59" t="e">
        <f>#REF!-J94</f>
        <v>#REF!</v>
      </c>
      <c r="P94" s="59" t="e">
        <f>#REF!-K94</f>
        <v>#REF!</v>
      </c>
      <c r="Q94" s="59" t="e">
        <f>#REF!-L94</f>
        <v>#REF!</v>
      </c>
      <c r="R94" s="59"/>
      <c r="T94"/>
      <c r="U94"/>
      <c r="V94"/>
      <c r="W94"/>
      <c r="X94"/>
    </row>
    <row r="95" spans="1:24" ht="12.75" customHeight="1">
      <c r="A95" s="69">
        <v>92</v>
      </c>
      <c r="B95" s="53" t="s">
        <v>109</v>
      </c>
      <c r="C95" s="96">
        <v>11.52</v>
      </c>
      <c r="D95" s="96">
        <v>12.45</v>
      </c>
      <c r="E95" s="96">
        <v>1.57</v>
      </c>
      <c r="F95" s="96">
        <v>12.27</v>
      </c>
      <c r="G95" s="96">
        <v>13.77</v>
      </c>
      <c r="H95" s="59">
        <v>12.42</v>
      </c>
      <c r="I95" s="59">
        <v>12.42</v>
      </c>
      <c r="J95" s="59">
        <v>12.42</v>
      </c>
      <c r="K95" s="59">
        <v>12.42</v>
      </c>
      <c r="L95" s="59">
        <v>12.42</v>
      </c>
      <c r="M95" s="59" t="e">
        <f>#REF!-H95</f>
        <v>#REF!</v>
      </c>
      <c r="N95" s="59" t="e">
        <f>#REF!-I95</f>
        <v>#REF!</v>
      </c>
      <c r="O95" s="59" t="e">
        <f>#REF!-J95</f>
        <v>#REF!</v>
      </c>
      <c r="P95" s="59" t="e">
        <f>#REF!-K95</f>
        <v>#REF!</v>
      </c>
      <c r="Q95" s="59" t="e">
        <f>#REF!-L95</f>
        <v>#REF!</v>
      </c>
      <c r="R95" s="59"/>
      <c r="T95"/>
      <c r="U95"/>
      <c r="V95"/>
      <c r="W95"/>
      <c r="X95"/>
    </row>
    <row r="96" spans="1:24" ht="12.75" customHeight="1">
      <c r="A96" s="69">
        <v>93</v>
      </c>
      <c r="B96" s="206" t="s">
        <v>110</v>
      </c>
      <c r="C96" s="96">
        <v>11.5</v>
      </c>
      <c r="D96" s="96">
        <v>11.5</v>
      </c>
      <c r="E96" s="96">
        <v>11.5</v>
      </c>
      <c r="F96" s="96">
        <v>11.5</v>
      </c>
      <c r="G96" s="96">
        <v>11.5</v>
      </c>
      <c r="H96" s="59">
        <v>11.95</v>
      </c>
      <c r="I96" s="59">
        <v>12.45</v>
      </c>
      <c r="J96" s="59">
        <v>14.45</v>
      </c>
      <c r="K96" s="59">
        <v>11.95</v>
      </c>
      <c r="L96" s="59">
        <v>11.95</v>
      </c>
      <c r="M96" s="59" t="e">
        <f>#REF!-H96</f>
        <v>#REF!</v>
      </c>
      <c r="N96" s="59" t="e">
        <f>#REF!-I96</f>
        <v>#REF!</v>
      </c>
      <c r="O96" s="59" t="e">
        <f>#REF!-J96</f>
        <v>#REF!</v>
      </c>
      <c r="P96" s="59" t="e">
        <f>#REF!-K96</f>
        <v>#REF!</v>
      </c>
      <c r="Q96" s="59" t="e">
        <f>#REF!-L96</f>
        <v>#REF!</v>
      </c>
      <c r="R96" s="59"/>
      <c r="T96"/>
      <c r="U96"/>
      <c r="V96"/>
      <c r="W96"/>
      <c r="X96"/>
    </row>
    <row r="97" spans="1:24" ht="12.75" customHeight="1">
      <c r="A97" s="69">
        <v>94</v>
      </c>
      <c r="B97" s="53" t="s">
        <v>159</v>
      </c>
      <c r="C97" s="96">
        <v>12.22</v>
      </c>
      <c r="D97" s="96">
        <v>12.72</v>
      </c>
      <c r="E97" s="96">
        <v>14.72</v>
      </c>
      <c r="F97" s="96">
        <v>12.22</v>
      </c>
      <c r="G97" s="96">
        <v>12.22</v>
      </c>
      <c r="H97" s="84"/>
      <c r="I97" s="84"/>
      <c r="J97" s="84"/>
      <c r="K97" s="100">
        <v>0</v>
      </c>
      <c r="L97" s="59">
        <v>0</v>
      </c>
      <c r="M97" s="59" t="e">
        <f>#REF!-H97</f>
        <v>#REF!</v>
      </c>
      <c r="N97" s="59" t="e">
        <f>#REF!-I97</f>
        <v>#REF!</v>
      </c>
      <c r="O97" s="59" t="e">
        <f>#REF!-J97</f>
        <v>#REF!</v>
      </c>
      <c r="P97" s="59" t="e">
        <f>#REF!-K97</f>
        <v>#REF!</v>
      </c>
      <c r="Q97" s="59" t="e">
        <f>#REF!-L97</f>
        <v>#REF!</v>
      </c>
      <c r="R97" s="59"/>
      <c r="T97"/>
      <c r="U97"/>
      <c r="V97"/>
      <c r="W97"/>
      <c r="X97"/>
    </row>
    <row r="98" spans="1:24" ht="12.75" customHeight="1">
      <c r="A98" s="69">
        <v>95</v>
      </c>
      <c r="B98" s="53" t="s">
        <v>112</v>
      </c>
      <c r="C98" s="96">
        <v>10.02</v>
      </c>
      <c r="D98" s="96">
        <v>9.9</v>
      </c>
      <c r="E98" s="96">
        <v>0</v>
      </c>
      <c r="F98" s="96">
        <v>9.9</v>
      </c>
      <c r="G98" s="96">
        <v>0</v>
      </c>
      <c r="H98" s="59">
        <v>0</v>
      </c>
      <c r="I98" s="59">
        <v>11</v>
      </c>
      <c r="J98" s="59">
        <v>0</v>
      </c>
      <c r="K98" s="59">
        <v>12</v>
      </c>
      <c r="L98" s="59">
        <v>12.5</v>
      </c>
      <c r="M98" s="59" t="e">
        <f>#REF!-H98</f>
        <v>#REF!</v>
      </c>
      <c r="N98" s="59" t="e">
        <f>#REF!-I98</f>
        <v>#REF!</v>
      </c>
      <c r="O98" s="59" t="e">
        <f>#REF!-J98</f>
        <v>#REF!</v>
      </c>
      <c r="P98" s="59" t="e">
        <f>#REF!-K98</f>
        <v>#REF!</v>
      </c>
      <c r="Q98" s="59" t="e">
        <f>#REF!-L98</f>
        <v>#REF!</v>
      </c>
      <c r="R98" s="59"/>
      <c r="T98"/>
      <c r="U98"/>
      <c r="V98"/>
      <c r="W98"/>
      <c r="X98"/>
    </row>
    <row r="99" spans="1:24" ht="12.75" customHeight="1">
      <c r="A99" s="205">
        <v>96</v>
      </c>
      <c r="B99" s="53" t="s">
        <v>113</v>
      </c>
      <c r="C99" s="96">
        <v>0</v>
      </c>
      <c r="D99" s="96">
        <v>10.75</v>
      </c>
      <c r="E99" s="96">
        <v>0</v>
      </c>
      <c r="F99" s="96">
        <v>10.75</v>
      </c>
      <c r="G99" s="96">
        <v>11.25</v>
      </c>
      <c r="H99" s="207"/>
      <c r="I99" s="207"/>
      <c r="J99" s="207"/>
      <c r="K99" s="207"/>
      <c r="L99" s="207"/>
      <c r="M99" s="207"/>
      <c r="N99" s="207"/>
      <c r="O99" s="207"/>
      <c r="P99" s="207"/>
      <c r="Q99" s="207"/>
      <c r="R99" s="59"/>
      <c r="T99"/>
      <c r="U99"/>
      <c r="V99"/>
      <c r="W99"/>
      <c r="X99"/>
    </row>
    <row r="100" spans="1:24" ht="12.75" customHeight="1">
      <c r="A100" s="210"/>
      <c r="B100" s="498" t="s">
        <v>160</v>
      </c>
      <c r="C100" s="498"/>
      <c r="D100" s="498"/>
      <c r="E100" s="498"/>
      <c r="F100" s="498"/>
      <c r="G100" s="498"/>
      <c r="H100" s="210"/>
      <c r="I100" s="210"/>
      <c r="J100" s="210"/>
      <c r="K100" s="210"/>
      <c r="L100" s="210"/>
      <c r="M100" s="210"/>
      <c r="N100" s="210"/>
      <c r="O100" s="210"/>
      <c r="P100" s="210"/>
      <c r="Q100" s="210"/>
      <c r="R100" s="210"/>
    </row>
    <row r="101" spans="1:24" ht="30.75" customHeight="1">
      <c r="A101" s="211"/>
      <c r="B101" s="496" t="s">
        <v>171</v>
      </c>
      <c r="C101" s="496"/>
      <c r="D101" s="496"/>
      <c r="E101" s="496"/>
      <c r="F101" s="496"/>
      <c r="G101" s="496"/>
      <c r="H101" s="211"/>
      <c r="I101" s="211"/>
      <c r="J101" s="211"/>
      <c r="K101" s="211"/>
      <c r="L101" s="211"/>
      <c r="M101" s="211"/>
      <c r="N101" s="211"/>
      <c r="O101" s="211"/>
      <c r="P101" s="211"/>
      <c r="Q101" s="211"/>
      <c r="R101" s="211"/>
    </row>
    <row r="102" spans="1:24" ht="27" customHeight="1">
      <c r="A102" s="230"/>
      <c r="B102" s="496" t="s">
        <v>173</v>
      </c>
      <c r="C102" s="496"/>
      <c r="D102" s="496"/>
      <c r="E102" s="496"/>
      <c r="F102" s="496"/>
      <c r="G102" s="496"/>
      <c r="H102" s="230"/>
      <c r="I102" s="230"/>
      <c r="J102" s="230"/>
      <c r="K102" s="230"/>
      <c r="L102" s="230"/>
      <c r="M102" s="230"/>
      <c r="N102" s="230"/>
      <c r="O102" s="230"/>
      <c r="P102" s="230"/>
      <c r="Q102" s="230"/>
      <c r="R102" s="230"/>
    </row>
    <row r="103" spans="1:24" ht="12.75" customHeight="1">
      <c r="A103" s="211"/>
      <c r="B103" s="211"/>
      <c r="C103" s="211"/>
      <c r="D103" s="211"/>
      <c r="E103" s="211"/>
      <c r="F103" s="211"/>
      <c r="G103" s="211"/>
      <c r="H103" s="211"/>
      <c r="I103" s="211"/>
      <c r="J103" s="211"/>
      <c r="K103" s="211"/>
      <c r="L103" s="211"/>
      <c r="M103" s="211"/>
      <c r="N103" s="211"/>
      <c r="O103" s="211"/>
      <c r="P103" s="211"/>
      <c r="Q103" s="211"/>
      <c r="R103" s="211"/>
    </row>
    <row r="104" spans="1:24" ht="12.75" customHeight="1">
      <c r="A104" s="176"/>
      <c r="B104" s="166" t="s">
        <v>153</v>
      </c>
      <c r="C104" s="137">
        <f>MIN(C4:C73,C75:C81,C83:C93,C95:C98)</f>
        <v>3.1</v>
      </c>
      <c r="D104" s="137">
        <f>MIN(D4:D15,D18:D19,D22,D26,D30:D39,D40:D56,D57:D74,D75:D81,D82:D99)</f>
        <v>3.1</v>
      </c>
      <c r="E104" s="137">
        <f>MIN(E4:E5,E11,E19,E26,E31,E34:E64,E66,E71,E73,E76,E78,E82:E85,E87:E97)</f>
        <v>1.57</v>
      </c>
      <c r="F104" s="137">
        <f>MIN(F4:F14,F18:F19,F22,F25:F26,F31:F63,F65:F70,F72:F79,F81:F93,F95:F99)</f>
        <v>3.1</v>
      </c>
      <c r="G104" s="137">
        <f>MIN(G4:G12,G14,G18:G19,G26,G31,G33:G66,G68:G79,G81,G83:G97,G99)</f>
        <v>3.1</v>
      </c>
      <c r="H104" s="137">
        <f t="shared" ref="H104:Q104" si="0">MIN(H4:H99)</f>
        <v>0</v>
      </c>
      <c r="I104" s="137">
        <f t="shared" si="0"/>
        <v>0</v>
      </c>
      <c r="J104" s="137">
        <f t="shared" si="0"/>
        <v>0</v>
      </c>
      <c r="K104" s="137">
        <f t="shared" si="0"/>
        <v>0</v>
      </c>
      <c r="L104" s="137">
        <f t="shared" si="0"/>
        <v>0</v>
      </c>
      <c r="M104" s="137" t="e">
        <f t="shared" si="0"/>
        <v>#REF!</v>
      </c>
      <c r="N104" s="137" t="e">
        <f t="shared" si="0"/>
        <v>#REF!</v>
      </c>
      <c r="O104" s="137" t="e">
        <f t="shared" si="0"/>
        <v>#REF!</v>
      </c>
      <c r="P104" s="137" t="e">
        <f t="shared" si="0"/>
        <v>#REF!</v>
      </c>
      <c r="Q104" s="137" t="e">
        <f t="shared" si="0"/>
        <v>#REF!</v>
      </c>
      <c r="R104" s="86"/>
    </row>
    <row r="105" spans="1:24" ht="12.75" customHeight="1">
      <c r="A105" s="176"/>
      <c r="B105" s="166" t="s">
        <v>154</v>
      </c>
      <c r="C105" s="137">
        <f>MAX(C4:C73,C75:C81,C83:C93,C95:C98)</f>
        <v>15.48</v>
      </c>
      <c r="D105" s="137">
        <f>MAX(D4:D15,D18:D19,D22,D26,D30:D39,D40:D56,D57:D74,D75:D81,D82:D99)</f>
        <v>15.48</v>
      </c>
      <c r="E105" s="137">
        <f>MAX(E4:E5,E11,E19,E26,E31,E34:E64,E66,E71,E73,E76,E78,E82:E85,E87:E97)</f>
        <v>21</v>
      </c>
      <c r="F105" s="137">
        <f>MAX(F4:F14,F18:F19,F22,F25:F26,F31:F63,F65:F70,F72:F79,F81:F93,F95:F99)</f>
        <v>16.5</v>
      </c>
      <c r="G105" s="137">
        <f>MAX(G4:G12,G14,G18:G19,G26,G31,G33:G66,G68:G79,G81,G83:G97,G99)</f>
        <v>15.75</v>
      </c>
      <c r="H105" s="137">
        <f t="shared" ref="H105:Q105" si="1">MAX(H4:H99)</f>
        <v>15.37</v>
      </c>
      <c r="I105" s="137">
        <f t="shared" si="1"/>
        <v>15.37</v>
      </c>
      <c r="J105" s="137">
        <f t="shared" si="1"/>
        <v>18</v>
      </c>
      <c r="K105" s="137">
        <f t="shared" si="1"/>
        <v>16.5</v>
      </c>
      <c r="L105" s="137">
        <f t="shared" si="1"/>
        <v>15.75</v>
      </c>
      <c r="M105" s="137" t="e">
        <f t="shared" si="1"/>
        <v>#REF!</v>
      </c>
      <c r="N105" s="137" t="e">
        <f t="shared" si="1"/>
        <v>#REF!</v>
      </c>
      <c r="O105" s="137" t="e">
        <f t="shared" si="1"/>
        <v>#REF!</v>
      </c>
      <c r="P105" s="137" t="e">
        <f t="shared" si="1"/>
        <v>#REF!</v>
      </c>
      <c r="Q105" s="137" t="e">
        <f t="shared" si="1"/>
        <v>#REF!</v>
      </c>
      <c r="R105" s="86"/>
    </row>
    <row r="106" spans="1:24">
      <c r="B106" s="166" t="s">
        <v>155</v>
      </c>
      <c r="C106" s="137">
        <f>AVERAGE(C4:C73,C75:C81,C83:C93,C95:C98)</f>
        <v>9.574456521739128</v>
      </c>
      <c r="D106" s="137">
        <f>AVERAGE(D4:D15,D18:D19,D22,D26,D30:D39,D40:D56,D57:D74,D75:D81,D82:D99)</f>
        <v>10.464302325581393</v>
      </c>
      <c r="E106" s="137">
        <f>AVERAGE(E4:E5,E11,E19,E26,E31,E34:E64,E66,E71,E73,E76,E78,E82:E85,E87:E97)</f>
        <v>12.496140350877194</v>
      </c>
      <c r="F106" s="137">
        <f>AVERAGE(F4:F14,F18:F19,F22,F25:F26,F31:F63,F65:F70,F72:F79,F81:F93,F95:F99)</f>
        <v>10.400123456790123</v>
      </c>
      <c r="G106" s="137">
        <f>AVERAGE(G4:G12,G14,G18:G19,G26,G31,G33:G66,G68:G79,G81,G83:G97,G99)</f>
        <v>11.23038961038961</v>
      </c>
      <c r="H106" s="137">
        <f t="shared" ref="H106:Q106" si="2">AVERAGE(H4:H99)</f>
        <v>9.417977528089887</v>
      </c>
      <c r="I106" s="137">
        <f t="shared" si="2"/>
        <v>9.6956179775280873</v>
      </c>
      <c r="J106" s="137">
        <f t="shared" si="2"/>
        <v>7.7184269662921343</v>
      </c>
      <c r="K106" s="137">
        <f t="shared" si="2"/>
        <v>8.7223157894736829</v>
      </c>
      <c r="L106" s="137">
        <f t="shared" si="2"/>
        <v>9.0333684210526304</v>
      </c>
      <c r="M106" s="137" t="e">
        <f t="shared" si="2"/>
        <v>#REF!</v>
      </c>
      <c r="N106" s="137" t="e">
        <f t="shared" si="2"/>
        <v>#REF!</v>
      </c>
      <c r="O106" s="137" t="e">
        <f t="shared" si="2"/>
        <v>#REF!</v>
      </c>
      <c r="P106" s="137" t="e">
        <f t="shared" si="2"/>
        <v>#REF!</v>
      </c>
      <c r="Q106" s="137" t="e">
        <f t="shared" si="2"/>
        <v>#REF!</v>
      </c>
    </row>
    <row r="107" spans="1:24">
      <c r="B107" s="166"/>
    </row>
    <row r="108" spans="1:24">
      <c r="B108" s="166"/>
      <c r="C108" s="88"/>
      <c r="D108" s="88"/>
      <c r="E108" s="88"/>
      <c r="F108" s="88"/>
      <c r="G108" s="88"/>
      <c r="N108" s="86"/>
      <c r="O108" s="86"/>
      <c r="P108" s="86"/>
      <c r="Q108" s="86"/>
      <c r="R108" s="86"/>
    </row>
    <row r="109" spans="1:24">
      <c r="B109" s="166"/>
      <c r="C109" s="88"/>
      <c r="D109" s="88"/>
      <c r="E109" s="88"/>
      <c r="F109" s="88"/>
      <c r="G109" s="88"/>
      <c r="N109" s="86"/>
      <c r="O109" s="86"/>
      <c r="P109" s="86"/>
      <c r="Q109" s="86"/>
      <c r="R109" s="86"/>
    </row>
    <row r="110" spans="1:24" ht="12.75" customHeight="1">
      <c r="B110" s="166"/>
      <c r="C110" s="86"/>
      <c r="D110" s="86"/>
      <c r="E110" s="86"/>
      <c r="F110" s="86"/>
      <c r="G110" s="86"/>
      <c r="H110" s="86"/>
      <c r="I110" s="86"/>
      <c r="J110" s="86"/>
      <c r="K110" s="86"/>
      <c r="L110" s="86"/>
      <c r="N110" s="86"/>
      <c r="O110" s="86"/>
      <c r="P110" s="86"/>
      <c r="Q110" s="86"/>
      <c r="R110" s="86"/>
    </row>
    <row r="111" spans="1:24" ht="12.75" customHeight="1">
      <c r="C111" s="86"/>
      <c r="D111" s="86"/>
      <c r="E111" s="86"/>
      <c r="F111" s="183"/>
      <c r="G111" s="86"/>
      <c r="H111" s="86"/>
      <c r="I111" s="86"/>
      <c r="J111" s="86"/>
      <c r="K111" s="86"/>
      <c r="L111" s="86"/>
      <c r="M111" s="86"/>
      <c r="N111" s="86"/>
      <c r="O111" s="86"/>
      <c r="P111" s="86"/>
      <c r="Q111" s="86"/>
      <c r="R111" s="86"/>
    </row>
    <row r="112" spans="1:24" ht="12.75" customHeight="1">
      <c r="B112" s="166"/>
      <c r="C112" s="86"/>
      <c r="D112" s="86"/>
      <c r="H112" s="86"/>
      <c r="I112" s="86"/>
      <c r="J112" s="86"/>
      <c r="K112" s="86"/>
      <c r="L112" s="86"/>
      <c r="M112" s="86"/>
      <c r="N112" s="86"/>
      <c r="O112" s="86"/>
      <c r="P112" s="86"/>
      <c r="Q112" s="86"/>
      <c r="R112" s="86"/>
    </row>
    <row r="113" spans="1:18" ht="12.75" customHeight="1">
      <c r="B113" s="166"/>
      <c r="C113" s="86"/>
      <c r="D113" s="86"/>
      <c r="H113" s="86"/>
      <c r="I113" s="86"/>
      <c r="J113" s="86"/>
      <c r="K113" s="86"/>
      <c r="L113" s="86"/>
      <c r="M113" s="86"/>
      <c r="N113" s="86"/>
      <c r="O113" s="86"/>
      <c r="P113" s="86"/>
      <c r="Q113" s="86"/>
      <c r="R113" s="86"/>
    </row>
    <row r="114" spans="1:18" ht="12.75" customHeight="1">
      <c r="B114" s="166"/>
      <c r="R114" s="86"/>
    </row>
    <row r="116" spans="1:18" s="137" customFormat="1">
      <c r="A116" s="87"/>
      <c r="B116" s="166"/>
      <c r="F116" s="182"/>
      <c r="H116" s="88"/>
      <c r="I116" s="88"/>
      <c r="J116" s="88"/>
      <c r="K116" s="88"/>
      <c r="L116" s="88"/>
      <c r="M116" s="88"/>
      <c r="N116" s="88"/>
      <c r="O116" s="88"/>
      <c r="P116" s="88"/>
      <c r="Q116" s="88"/>
      <c r="R116" s="88"/>
    </row>
    <row r="117" spans="1:18" s="137" customFormat="1">
      <c r="A117" s="87"/>
      <c r="B117" s="166"/>
      <c r="F117" s="182"/>
      <c r="H117" s="88"/>
      <c r="I117" s="88"/>
      <c r="J117" s="88"/>
      <c r="K117" s="88"/>
      <c r="L117" s="88"/>
      <c r="M117" s="88"/>
      <c r="N117" s="88"/>
      <c r="O117" s="88"/>
      <c r="P117" s="88"/>
      <c r="Q117" s="88"/>
      <c r="R117" s="88"/>
    </row>
    <row r="118" spans="1:18" s="137" customFormat="1">
      <c r="A118" s="87"/>
      <c r="B118" s="166"/>
      <c r="F118" s="182"/>
      <c r="H118" s="88"/>
      <c r="I118" s="88"/>
      <c r="J118" s="88"/>
      <c r="K118" s="88"/>
      <c r="L118" s="88"/>
      <c r="M118" s="88"/>
      <c r="N118" s="88"/>
      <c r="O118" s="88"/>
      <c r="P118" s="88"/>
      <c r="Q118" s="88"/>
      <c r="R118" s="88"/>
    </row>
    <row r="121" spans="1:18" s="137" customFormat="1">
      <c r="A121" s="87"/>
      <c r="B121" s="166"/>
      <c r="F121" s="182"/>
      <c r="H121" s="88"/>
      <c r="I121" s="88"/>
      <c r="J121" s="88"/>
      <c r="K121" s="88"/>
      <c r="L121" s="88"/>
      <c r="M121" s="88"/>
      <c r="N121" s="88"/>
      <c r="O121" s="88"/>
      <c r="P121" s="88"/>
      <c r="Q121" s="88"/>
      <c r="R121" s="88"/>
    </row>
    <row r="122" spans="1:18" s="137" customFormat="1">
      <c r="A122" s="87"/>
      <c r="B122" s="166"/>
      <c r="F122" s="182"/>
      <c r="H122" s="88"/>
      <c r="I122" s="88"/>
      <c r="J122" s="88"/>
      <c r="K122" s="88"/>
      <c r="L122" s="88"/>
      <c r="M122" s="88"/>
      <c r="N122" s="88"/>
      <c r="O122" s="88"/>
      <c r="P122" s="88"/>
      <c r="Q122" s="88"/>
      <c r="R122" s="88"/>
    </row>
    <row r="123" spans="1:18" s="137" customFormat="1">
      <c r="A123" s="87"/>
      <c r="B123" s="166"/>
      <c r="F123" s="182"/>
      <c r="H123" s="88"/>
      <c r="I123" s="88"/>
      <c r="J123" s="88"/>
      <c r="K123" s="88"/>
      <c r="L123" s="88"/>
      <c r="M123" s="88"/>
      <c r="N123" s="88"/>
      <c r="O123" s="88"/>
      <c r="P123" s="88"/>
      <c r="Q123" s="88"/>
      <c r="R123" s="88"/>
    </row>
  </sheetData>
  <autoFilter ref="C3:G106"/>
  <mergeCells count="7">
    <mergeCell ref="M2:Q2"/>
    <mergeCell ref="B100:G100"/>
    <mergeCell ref="B102:G102"/>
    <mergeCell ref="B101:G101"/>
    <mergeCell ref="A1:G1"/>
    <mergeCell ref="C2:G2"/>
    <mergeCell ref="H2:L2"/>
  </mergeCells>
  <printOptions horizontalCentered="1"/>
  <pageMargins left="0.31496062992125984" right="0.31496062992125984" top="0.35" bottom="0.34" header="0.31496062992125984" footer="0.28000000000000003"/>
  <pageSetup paperSize="9" scale="65" orientation="portrait" horizontalDpi="90" verticalDpi="90" r:id="rId1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124"/>
  <sheetViews>
    <sheetView workbookViewId="0">
      <selection activeCell="B108" sqref="B108"/>
    </sheetView>
  </sheetViews>
  <sheetFormatPr defaultColWidth="9.09765625" defaultRowHeight="11.5"/>
  <cols>
    <col min="1" max="1" width="6.09765625" style="87" customWidth="1"/>
    <col min="2" max="2" width="51.69921875" style="88" customWidth="1"/>
    <col min="3" max="5" width="11.3984375" style="137" customWidth="1"/>
    <col min="6" max="6" width="11.3984375" style="182" customWidth="1"/>
    <col min="7" max="7" width="11.3984375" style="137" customWidth="1"/>
    <col min="8" max="8" width="12" style="88" hidden="1" customWidth="1"/>
    <col min="9" max="9" width="9.09765625" style="88" hidden="1" customWidth="1"/>
    <col min="10" max="10" width="8.8984375" style="88" hidden="1" customWidth="1"/>
    <col min="11" max="11" width="8.3984375" style="88" hidden="1" customWidth="1"/>
    <col min="12" max="12" width="10.3984375" style="88" hidden="1" customWidth="1"/>
    <col min="13" max="13" width="12" style="88" hidden="1" customWidth="1"/>
    <col min="14" max="14" width="9.09765625" style="88" hidden="1" customWidth="1"/>
    <col min="15" max="15" width="8.8984375" style="88" hidden="1" customWidth="1"/>
    <col min="16" max="16" width="8.3984375" style="88" hidden="1" customWidth="1"/>
    <col min="17" max="17" width="10.3984375" style="88" hidden="1" customWidth="1"/>
    <col min="18" max="18" width="22" style="88" hidden="1" customWidth="1"/>
    <col min="19" max="16384" width="9.09765625" style="86"/>
  </cols>
  <sheetData>
    <row r="1" spans="1:24" ht="12.75" customHeight="1">
      <c r="A1" s="495" t="s">
        <v>181</v>
      </c>
      <c r="B1" s="495"/>
      <c r="C1" s="495"/>
      <c r="D1" s="495"/>
      <c r="E1" s="495"/>
      <c r="F1" s="495"/>
      <c r="G1" s="495"/>
      <c r="H1" s="240"/>
      <c r="I1" s="240"/>
      <c r="J1" s="240"/>
      <c r="K1" s="240"/>
      <c r="L1" s="240"/>
      <c r="M1" s="240"/>
      <c r="N1" s="240"/>
      <c r="O1" s="240"/>
      <c r="P1" s="240"/>
      <c r="Q1" s="240"/>
      <c r="R1" s="240"/>
    </row>
    <row r="2" spans="1:24" ht="12.75" customHeight="1" thickBot="1">
      <c r="C2" s="499" t="s">
        <v>182</v>
      </c>
      <c r="D2" s="500"/>
      <c r="E2" s="500"/>
      <c r="F2" s="500"/>
      <c r="G2" s="500"/>
      <c r="H2" s="493" t="s">
        <v>136</v>
      </c>
      <c r="I2" s="494"/>
      <c r="J2" s="494"/>
      <c r="K2" s="494"/>
      <c r="L2" s="494"/>
      <c r="M2" s="493" t="s">
        <v>139</v>
      </c>
      <c r="N2" s="494"/>
      <c r="O2" s="494"/>
      <c r="P2" s="494"/>
      <c r="Q2" s="494"/>
      <c r="R2" s="241"/>
    </row>
    <row r="3" spans="1:24" ht="25.5" customHeight="1">
      <c r="A3" s="245"/>
      <c r="B3" s="213" t="s">
        <v>4</v>
      </c>
      <c r="C3" s="214" t="s">
        <v>5</v>
      </c>
      <c r="D3" s="214" t="s">
        <v>6</v>
      </c>
      <c r="E3" s="214" t="s">
        <v>7</v>
      </c>
      <c r="F3" s="214" t="s">
        <v>8</v>
      </c>
      <c r="G3" s="214" t="s">
        <v>9</v>
      </c>
      <c r="H3" s="215" t="s">
        <v>5</v>
      </c>
      <c r="I3" s="192" t="s">
        <v>6</v>
      </c>
      <c r="J3" s="192" t="s">
        <v>7</v>
      </c>
      <c r="K3" s="192" t="s">
        <v>8</v>
      </c>
      <c r="L3" s="216" t="s">
        <v>9</v>
      </c>
      <c r="M3" s="192" t="s">
        <v>5</v>
      </c>
      <c r="N3" s="192" t="s">
        <v>6</v>
      </c>
      <c r="O3" s="192" t="s">
        <v>7</v>
      </c>
      <c r="P3" s="192" t="s">
        <v>8</v>
      </c>
      <c r="Q3" s="217" t="s">
        <v>9</v>
      </c>
      <c r="R3" s="218" t="s">
        <v>142</v>
      </c>
    </row>
    <row r="4" spans="1:24" ht="20.149999999999999" customHeight="1">
      <c r="A4" s="246">
        <v>1</v>
      </c>
      <c r="B4" s="53" t="s">
        <v>12</v>
      </c>
      <c r="C4" s="247">
        <v>9.9499999999999993</v>
      </c>
      <c r="D4" s="247">
        <v>9.8000000000000007</v>
      </c>
      <c r="E4" s="247">
        <v>16.75</v>
      </c>
      <c r="F4" s="247">
        <v>9.9</v>
      </c>
      <c r="G4" s="247">
        <v>12</v>
      </c>
      <c r="H4" s="59">
        <v>9.9499999999999993</v>
      </c>
      <c r="I4" s="59">
        <v>9.9499999999999993</v>
      </c>
      <c r="J4" s="59">
        <v>17.5</v>
      </c>
      <c r="K4" s="59">
        <v>9.98</v>
      </c>
      <c r="L4" s="59">
        <v>12.5</v>
      </c>
      <c r="M4" s="59" t="e">
        <f>#REF!-H4</f>
        <v>#REF!</v>
      </c>
      <c r="N4" s="59" t="e">
        <f>#REF!-I4</f>
        <v>#REF!</v>
      </c>
      <c r="O4" s="59" t="e">
        <f>#REF!-J4</f>
        <v>#REF!</v>
      </c>
      <c r="P4" s="59" t="e">
        <f>#REF!-K4</f>
        <v>#REF!</v>
      </c>
      <c r="Q4" s="59" t="e">
        <f>#REF!-L4</f>
        <v>#REF!</v>
      </c>
      <c r="R4" s="59"/>
      <c r="S4"/>
      <c r="T4" s="238"/>
      <c r="U4" s="238"/>
      <c r="V4" s="238"/>
      <c r="W4" s="238"/>
      <c r="X4" s="238"/>
    </row>
    <row r="5" spans="1:24" ht="20.149999999999999" customHeight="1">
      <c r="A5" s="246">
        <v>2</v>
      </c>
      <c r="B5" s="53" t="s">
        <v>13</v>
      </c>
      <c r="C5" s="247">
        <v>9.9499999999999993</v>
      </c>
      <c r="D5" s="247">
        <v>9.9</v>
      </c>
      <c r="E5" s="247">
        <v>17</v>
      </c>
      <c r="F5" s="247">
        <v>10.199999999999999</v>
      </c>
      <c r="G5" s="247">
        <v>11.95</v>
      </c>
      <c r="H5" s="59">
        <v>9.9499999999999993</v>
      </c>
      <c r="I5" s="59">
        <v>9.9499999999999993</v>
      </c>
      <c r="J5" s="59">
        <v>17.75</v>
      </c>
      <c r="K5" s="59">
        <v>10.25</v>
      </c>
      <c r="L5" s="59">
        <v>12</v>
      </c>
      <c r="M5" s="59" t="e">
        <f>#REF!-H5</f>
        <v>#REF!</v>
      </c>
      <c r="N5" s="59" t="e">
        <f>#REF!-I5</f>
        <v>#REF!</v>
      </c>
      <c r="O5" s="59" t="e">
        <f>#REF!-J5</f>
        <v>#REF!</v>
      </c>
      <c r="P5" s="59" t="e">
        <f>#REF!-K5</f>
        <v>#REF!</v>
      </c>
      <c r="Q5" s="59" t="e">
        <f>#REF!-L5</f>
        <v>#REF!</v>
      </c>
      <c r="R5" s="59"/>
      <c r="S5"/>
      <c r="T5" s="238"/>
      <c r="U5" s="238"/>
      <c r="V5" s="238"/>
      <c r="W5" s="238"/>
      <c r="X5" s="238"/>
    </row>
    <row r="6" spans="1:24" ht="20.149999999999999" customHeight="1">
      <c r="A6" s="244">
        <f>A5+1</f>
        <v>3</v>
      </c>
      <c r="B6" s="53" t="s">
        <v>14</v>
      </c>
      <c r="C6" s="247">
        <v>9.85</v>
      </c>
      <c r="D6" s="247">
        <v>9.85</v>
      </c>
      <c r="E6" s="247">
        <v>0</v>
      </c>
      <c r="F6" s="247">
        <v>10.199999999999999</v>
      </c>
      <c r="G6" s="247">
        <v>12</v>
      </c>
      <c r="H6" s="59">
        <v>9.9499999999999993</v>
      </c>
      <c r="I6" s="59">
        <v>9.9499999999999993</v>
      </c>
      <c r="J6" s="59">
        <v>0</v>
      </c>
      <c r="K6" s="59">
        <v>10.5</v>
      </c>
      <c r="L6" s="59">
        <v>12.5</v>
      </c>
      <c r="M6" s="59" t="e">
        <f>#REF!-H6</f>
        <v>#REF!</v>
      </c>
      <c r="N6" s="59" t="e">
        <f>#REF!-I6</f>
        <v>#REF!</v>
      </c>
      <c r="O6" s="59" t="e">
        <f>#REF!-J6</f>
        <v>#REF!</v>
      </c>
      <c r="P6" s="59" t="e">
        <f>#REF!-K6</f>
        <v>#REF!</v>
      </c>
      <c r="Q6" s="59" t="e">
        <f>#REF!-L6</f>
        <v>#REF!</v>
      </c>
      <c r="R6" s="59"/>
      <c r="S6"/>
      <c r="T6" s="238"/>
      <c r="U6" s="238"/>
      <c r="V6" s="238"/>
      <c r="W6" s="238"/>
      <c r="X6" s="238"/>
    </row>
    <row r="7" spans="1:24" ht="20.149999999999999" customHeight="1">
      <c r="A7" s="244">
        <f t="shared" ref="A7:A70" si="0">A6+1</f>
        <v>4</v>
      </c>
      <c r="B7" s="53" t="s">
        <v>15</v>
      </c>
      <c r="C7" s="247">
        <v>9.75</v>
      </c>
      <c r="D7" s="247">
        <v>10.25</v>
      </c>
      <c r="E7" s="247">
        <v>0</v>
      </c>
      <c r="F7" s="247">
        <v>10.25</v>
      </c>
      <c r="G7" s="247">
        <v>12</v>
      </c>
      <c r="H7" s="59">
        <v>10</v>
      </c>
      <c r="I7" s="59">
        <v>10.5</v>
      </c>
      <c r="J7" s="59">
        <v>17</v>
      </c>
      <c r="K7" s="59">
        <v>10.25</v>
      </c>
      <c r="L7" s="59">
        <v>12</v>
      </c>
      <c r="M7" s="59" t="e">
        <f>#REF!-H7</f>
        <v>#REF!</v>
      </c>
      <c r="N7" s="59" t="e">
        <f>#REF!-I7</f>
        <v>#REF!</v>
      </c>
      <c r="O7" s="59" t="e">
        <f>#REF!-J7</f>
        <v>#REF!</v>
      </c>
      <c r="P7" s="59" t="e">
        <f>#REF!-K7</f>
        <v>#REF!</v>
      </c>
      <c r="Q7" s="59" t="e">
        <f>#REF!-L7</f>
        <v>#REF!</v>
      </c>
      <c r="R7" s="59"/>
      <c r="S7"/>
      <c r="T7" s="238"/>
      <c r="U7" s="238"/>
      <c r="V7" s="238"/>
      <c r="W7" s="238"/>
      <c r="X7" s="238"/>
    </row>
    <row r="8" spans="1:24" ht="20.149999999999999" customHeight="1">
      <c r="A8" s="244">
        <f t="shared" si="0"/>
        <v>5</v>
      </c>
      <c r="B8" s="53" t="s">
        <v>16</v>
      </c>
      <c r="C8" s="247">
        <v>9.75</v>
      </c>
      <c r="D8" s="247">
        <v>10.25</v>
      </c>
      <c r="E8" s="247">
        <v>0</v>
      </c>
      <c r="F8" s="247">
        <v>10.25</v>
      </c>
      <c r="G8" s="247">
        <v>10.25</v>
      </c>
      <c r="H8" s="84"/>
      <c r="I8" s="84"/>
      <c r="J8" s="84"/>
      <c r="K8" s="100">
        <v>10.25</v>
      </c>
      <c r="L8" s="59">
        <v>10.25</v>
      </c>
      <c r="M8" s="59" t="e">
        <f>#REF!-H8</f>
        <v>#REF!</v>
      </c>
      <c r="N8" s="59" t="e">
        <f>#REF!-I8</f>
        <v>#REF!</v>
      </c>
      <c r="O8" s="59" t="e">
        <f>#REF!-J8</f>
        <v>#REF!</v>
      </c>
      <c r="P8" s="59" t="e">
        <f>#REF!-K8</f>
        <v>#REF!</v>
      </c>
      <c r="Q8" s="59" t="e">
        <f>#REF!-L8</f>
        <v>#REF!</v>
      </c>
      <c r="R8" s="74"/>
      <c r="S8"/>
      <c r="T8" s="238"/>
      <c r="U8" s="238"/>
      <c r="V8" s="238"/>
      <c r="W8" s="238"/>
      <c r="X8" s="238"/>
    </row>
    <row r="9" spans="1:24" ht="20.149999999999999" customHeight="1">
      <c r="A9" s="244">
        <f t="shared" si="0"/>
        <v>6</v>
      </c>
      <c r="B9" s="53" t="s">
        <v>17</v>
      </c>
      <c r="C9" s="247">
        <v>9.25</v>
      </c>
      <c r="D9" s="247">
        <v>9.4</v>
      </c>
      <c r="E9" s="247">
        <v>0</v>
      </c>
      <c r="F9" s="247">
        <v>9.4</v>
      </c>
      <c r="G9" s="247">
        <v>8.61</v>
      </c>
      <c r="H9" s="59">
        <v>9.75</v>
      </c>
      <c r="I9" s="59">
        <v>9.9</v>
      </c>
      <c r="J9" s="59">
        <v>0</v>
      </c>
      <c r="K9" s="59">
        <v>9.9</v>
      </c>
      <c r="L9" s="59">
        <v>8.98</v>
      </c>
      <c r="M9" s="59" t="e">
        <f>#REF!-H9</f>
        <v>#REF!</v>
      </c>
      <c r="N9" s="59" t="e">
        <f>#REF!-I9</f>
        <v>#REF!</v>
      </c>
      <c r="O9" s="59" t="e">
        <f>#REF!-J9</f>
        <v>#REF!</v>
      </c>
      <c r="P9" s="59" t="e">
        <f>#REF!-K9</f>
        <v>#REF!</v>
      </c>
      <c r="Q9" s="59" t="e">
        <f>#REF!-L9</f>
        <v>#REF!</v>
      </c>
      <c r="R9" s="59"/>
      <c r="S9"/>
      <c r="T9" s="238"/>
      <c r="U9" s="238"/>
      <c r="V9" s="238"/>
      <c r="W9" s="238"/>
      <c r="X9" s="238"/>
    </row>
    <row r="10" spans="1:24" ht="20.149999999999999" customHeight="1">
      <c r="A10" s="244">
        <f t="shared" si="0"/>
        <v>7</v>
      </c>
      <c r="B10" s="53" t="s">
        <v>18</v>
      </c>
      <c r="C10" s="247">
        <v>9.25</v>
      </c>
      <c r="D10" s="247">
        <v>10.25</v>
      </c>
      <c r="E10" s="247">
        <v>0</v>
      </c>
      <c r="F10" s="247">
        <v>9.5</v>
      </c>
      <c r="G10" s="247">
        <v>9.75</v>
      </c>
      <c r="H10" s="195"/>
      <c r="I10" s="195"/>
      <c r="J10" s="195"/>
      <c r="K10" s="196">
        <v>10</v>
      </c>
      <c r="L10" s="59">
        <v>10</v>
      </c>
      <c r="M10" s="59" t="e">
        <f>#REF!-H10</f>
        <v>#REF!</v>
      </c>
      <c r="N10" s="59" t="e">
        <f>#REF!-I10</f>
        <v>#REF!</v>
      </c>
      <c r="O10" s="59" t="e">
        <f>#REF!-J10</f>
        <v>#REF!</v>
      </c>
      <c r="P10" s="59" t="e">
        <f>#REF!-K10</f>
        <v>#REF!</v>
      </c>
      <c r="Q10" s="59" t="e">
        <f>#REF!-L10</f>
        <v>#REF!</v>
      </c>
      <c r="R10" s="197"/>
      <c r="S10"/>
      <c r="T10" s="238"/>
      <c r="U10" s="238"/>
      <c r="V10" s="238"/>
      <c r="W10" s="238"/>
      <c r="X10" s="238"/>
    </row>
    <row r="11" spans="1:24" ht="20.149999999999999" customHeight="1">
      <c r="A11" s="244">
        <f t="shared" si="0"/>
        <v>8</v>
      </c>
      <c r="B11" s="53" t="s">
        <v>150</v>
      </c>
      <c r="C11" s="247">
        <v>10.220000000000001</v>
      </c>
      <c r="D11" s="247">
        <v>10.35</v>
      </c>
      <c r="E11" s="247">
        <v>17.829999999999998</v>
      </c>
      <c r="F11" s="247">
        <v>10.35</v>
      </c>
      <c r="G11" s="247">
        <v>10.35</v>
      </c>
      <c r="H11" s="59">
        <v>10.65</v>
      </c>
      <c r="I11" s="59">
        <v>10.73</v>
      </c>
      <c r="J11" s="59">
        <v>18</v>
      </c>
      <c r="K11" s="59">
        <v>10.67</v>
      </c>
      <c r="L11" s="59">
        <v>10.67</v>
      </c>
      <c r="M11" s="59" t="e">
        <f>#REF!-H11</f>
        <v>#REF!</v>
      </c>
      <c r="N11" s="59" t="e">
        <f>#REF!-I11</f>
        <v>#REF!</v>
      </c>
      <c r="O11" s="59" t="e">
        <f>#REF!-J11</f>
        <v>#REF!</v>
      </c>
      <c r="P11" s="59" t="e">
        <f>#REF!-K11</f>
        <v>#REF!</v>
      </c>
      <c r="Q11" s="59" t="e">
        <f>#REF!-L11</f>
        <v>#REF!</v>
      </c>
      <c r="R11" s="59"/>
      <c r="S11"/>
      <c r="T11" s="238"/>
      <c r="U11" s="238"/>
      <c r="V11" s="238"/>
      <c r="W11" s="238"/>
      <c r="X11" s="238"/>
    </row>
    <row r="12" spans="1:24" ht="20.149999999999999" customHeight="1">
      <c r="A12" s="244">
        <f t="shared" si="0"/>
        <v>9</v>
      </c>
      <c r="B12" s="53" t="s">
        <v>20</v>
      </c>
      <c r="C12" s="247">
        <v>9.4</v>
      </c>
      <c r="D12" s="247">
        <v>10.1</v>
      </c>
      <c r="E12" s="247">
        <v>0</v>
      </c>
      <c r="F12" s="247">
        <v>9.5500000000000007</v>
      </c>
      <c r="G12" s="247">
        <v>9.9499999999999993</v>
      </c>
      <c r="H12" s="59">
        <v>9.6</v>
      </c>
      <c r="I12" s="59">
        <v>10.4</v>
      </c>
      <c r="J12" s="59">
        <v>0</v>
      </c>
      <c r="K12" s="59">
        <v>9.9</v>
      </c>
      <c r="L12" s="59">
        <v>10.25</v>
      </c>
      <c r="M12" s="59" t="e">
        <f>#REF!-H12</f>
        <v>#REF!</v>
      </c>
      <c r="N12" s="59" t="e">
        <f>#REF!-I12</f>
        <v>#REF!</v>
      </c>
      <c r="O12" s="59" t="e">
        <f>#REF!-J12</f>
        <v>#REF!</v>
      </c>
      <c r="P12" s="59" t="e">
        <f>#REF!-K12</f>
        <v>#REF!</v>
      </c>
      <c r="Q12" s="59" t="e">
        <f>#REF!-L12</f>
        <v>#REF!</v>
      </c>
      <c r="R12" s="59"/>
      <c r="S12"/>
      <c r="T12" s="238"/>
      <c r="U12" s="238"/>
      <c r="V12" s="238"/>
      <c r="W12" s="238"/>
      <c r="X12" s="238"/>
    </row>
    <row r="13" spans="1:24" ht="16.5" customHeight="1">
      <c r="A13" s="244">
        <f t="shared" si="0"/>
        <v>10</v>
      </c>
      <c r="B13" s="53" t="s">
        <v>21</v>
      </c>
      <c r="C13" s="247">
        <v>10.15</v>
      </c>
      <c r="D13" s="247">
        <v>11</v>
      </c>
      <c r="E13" s="247">
        <v>0</v>
      </c>
      <c r="F13" s="247">
        <v>10.15</v>
      </c>
      <c r="G13" s="247">
        <v>0</v>
      </c>
      <c r="H13" s="59">
        <v>10.5</v>
      </c>
      <c r="I13" s="59">
        <v>11</v>
      </c>
      <c r="J13" s="59">
        <v>0</v>
      </c>
      <c r="K13" s="59">
        <v>10.5</v>
      </c>
      <c r="L13" s="59">
        <v>0</v>
      </c>
      <c r="M13" s="59" t="e">
        <f>#REF!-H13</f>
        <v>#REF!</v>
      </c>
      <c r="N13" s="59" t="e">
        <f>#REF!-I13</f>
        <v>#REF!</v>
      </c>
      <c r="O13" s="59" t="e">
        <f>#REF!-J13</f>
        <v>#REF!</v>
      </c>
      <c r="P13" s="59" t="e">
        <f>#REF!-K13</f>
        <v>#REF!</v>
      </c>
      <c r="Q13" s="59" t="e">
        <f>#REF!-L13</f>
        <v>#REF!</v>
      </c>
      <c r="R13" s="59"/>
      <c r="S13"/>
      <c r="T13" s="238"/>
      <c r="U13" s="238"/>
      <c r="V13" s="238"/>
      <c r="W13" s="238"/>
      <c r="X13" s="238"/>
    </row>
    <row r="14" spans="1:24" ht="20.149999999999999" customHeight="1">
      <c r="A14" s="244">
        <f t="shared" si="0"/>
        <v>11</v>
      </c>
      <c r="B14" s="53" t="s">
        <v>22</v>
      </c>
      <c r="C14" s="247">
        <v>9.9499999999999993</v>
      </c>
      <c r="D14" s="247">
        <v>11.5</v>
      </c>
      <c r="E14" s="247">
        <v>0</v>
      </c>
      <c r="F14" s="247">
        <v>10.199999999999999</v>
      </c>
      <c r="G14" s="247">
        <v>10.75</v>
      </c>
      <c r="H14" s="59">
        <v>10.5</v>
      </c>
      <c r="I14" s="59">
        <v>11.5</v>
      </c>
      <c r="J14" s="59">
        <v>0</v>
      </c>
      <c r="K14" s="59">
        <v>10.199999999999999</v>
      </c>
      <c r="L14" s="59">
        <v>10.75</v>
      </c>
      <c r="M14" s="59" t="e">
        <f>#REF!-H14</f>
        <v>#REF!</v>
      </c>
      <c r="N14" s="59" t="e">
        <f>#REF!-I14</f>
        <v>#REF!</v>
      </c>
      <c r="O14" s="59" t="e">
        <f>#REF!-J14</f>
        <v>#REF!</v>
      </c>
      <c r="P14" s="59" t="e">
        <f>#REF!-K14</f>
        <v>#REF!</v>
      </c>
      <c r="Q14" s="59" t="e">
        <f>#REF!-L14</f>
        <v>#REF!</v>
      </c>
      <c r="R14" s="59"/>
      <c r="S14"/>
      <c r="T14" s="238"/>
      <c r="U14" s="238"/>
      <c r="V14" s="238"/>
      <c r="W14" s="238"/>
      <c r="X14" s="238"/>
    </row>
    <row r="15" spans="1:24" ht="20.25" customHeight="1">
      <c r="A15" s="244">
        <f t="shared" si="0"/>
        <v>12</v>
      </c>
      <c r="B15" s="53" t="s">
        <v>23</v>
      </c>
      <c r="C15" s="247">
        <v>7</v>
      </c>
      <c r="D15" s="247">
        <v>6.85</v>
      </c>
      <c r="E15" s="247">
        <v>0</v>
      </c>
      <c r="F15" s="247">
        <v>0</v>
      </c>
      <c r="G15" s="247">
        <v>0</v>
      </c>
      <c r="H15" s="59">
        <v>8</v>
      </c>
      <c r="I15" s="59">
        <v>8.25</v>
      </c>
      <c r="J15" s="59">
        <v>0</v>
      </c>
      <c r="K15" s="59">
        <v>0</v>
      </c>
      <c r="L15" s="59">
        <v>0</v>
      </c>
      <c r="M15" s="59" t="e">
        <f>#REF!-H15</f>
        <v>#REF!</v>
      </c>
      <c r="N15" s="59" t="e">
        <f>#REF!-I15</f>
        <v>#REF!</v>
      </c>
      <c r="O15" s="59" t="e">
        <f>#REF!-J15</f>
        <v>#REF!</v>
      </c>
      <c r="P15" s="59" t="e">
        <f>#REF!-K15</f>
        <v>#REF!</v>
      </c>
      <c r="Q15" s="59" t="e">
        <f>#REF!-L15</f>
        <v>#REF!</v>
      </c>
      <c r="R15" s="59"/>
      <c r="S15"/>
      <c r="T15" s="238"/>
      <c r="U15" s="238"/>
      <c r="V15" s="238"/>
      <c r="W15" s="238"/>
      <c r="X15" s="238"/>
    </row>
    <row r="16" spans="1:24" ht="20.25" customHeight="1">
      <c r="A16" s="244">
        <f t="shared" si="0"/>
        <v>13</v>
      </c>
      <c r="B16" s="53" t="s">
        <v>24</v>
      </c>
      <c r="C16" s="247">
        <v>5.81</v>
      </c>
      <c r="D16" s="247">
        <v>0</v>
      </c>
      <c r="E16" s="247">
        <v>0</v>
      </c>
      <c r="F16" s="247">
        <v>0</v>
      </c>
      <c r="G16" s="247">
        <v>0</v>
      </c>
      <c r="H16" s="59">
        <v>7.4</v>
      </c>
      <c r="I16" s="59">
        <v>0</v>
      </c>
      <c r="J16" s="59">
        <v>0</v>
      </c>
      <c r="K16" s="59">
        <v>0</v>
      </c>
      <c r="L16" s="59">
        <v>0</v>
      </c>
      <c r="M16" s="59" t="e">
        <f>#REF!-H16</f>
        <v>#REF!</v>
      </c>
      <c r="N16" s="59" t="e">
        <f>#REF!-I16</f>
        <v>#REF!</v>
      </c>
      <c r="O16" s="59" t="e">
        <f>#REF!-J16</f>
        <v>#REF!</v>
      </c>
      <c r="P16" s="59" t="e">
        <f>#REF!-K16</f>
        <v>#REF!</v>
      </c>
      <c r="Q16" s="59" t="e">
        <f>#REF!-L16</f>
        <v>#REF!</v>
      </c>
      <c r="R16" s="59"/>
      <c r="S16"/>
      <c r="T16" s="238"/>
      <c r="U16" s="238"/>
      <c r="V16" s="238"/>
      <c r="W16" s="238"/>
      <c r="X16" s="238"/>
    </row>
    <row r="17" spans="1:24" ht="20.25" customHeight="1">
      <c r="A17" s="244">
        <f t="shared" si="0"/>
        <v>14</v>
      </c>
      <c r="B17" s="53" t="s">
        <v>25</v>
      </c>
      <c r="C17" s="247">
        <v>7</v>
      </c>
      <c r="D17" s="247">
        <v>0</v>
      </c>
      <c r="E17" s="247">
        <v>0</v>
      </c>
      <c r="F17" s="247">
        <v>0</v>
      </c>
      <c r="G17" s="247">
        <v>0</v>
      </c>
      <c r="H17" s="59">
        <v>8</v>
      </c>
      <c r="I17" s="59">
        <v>0</v>
      </c>
      <c r="J17" s="59">
        <v>0</v>
      </c>
      <c r="K17" s="59">
        <v>0</v>
      </c>
      <c r="L17" s="59">
        <v>0</v>
      </c>
      <c r="M17" s="59" t="e">
        <f>#REF!-H17</f>
        <v>#REF!</v>
      </c>
      <c r="N17" s="59" t="e">
        <f>#REF!-I17</f>
        <v>#REF!</v>
      </c>
      <c r="O17" s="59" t="e">
        <f>#REF!-J17</f>
        <v>#REF!</v>
      </c>
      <c r="P17" s="59" t="e">
        <f>#REF!-K17</f>
        <v>#REF!</v>
      </c>
      <c r="Q17" s="59" t="e">
        <f>#REF!-L17</f>
        <v>#REF!</v>
      </c>
      <c r="R17" s="59"/>
      <c r="S17"/>
      <c r="T17" s="238"/>
      <c r="U17" s="238"/>
      <c r="V17" s="238"/>
      <c r="W17" s="238"/>
      <c r="X17" s="238"/>
    </row>
    <row r="18" spans="1:24" ht="20.149999999999999" customHeight="1">
      <c r="A18" s="244">
        <f t="shared" si="0"/>
        <v>15</v>
      </c>
      <c r="B18" s="53" t="s">
        <v>26</v>
      </c>
      <c r="C18" s="247">
        <v>9.85</v>
      </c>
      <c r="D18" s="247">
        <v>9.85</v>
      </c>
      <c r="E18" s="247">
        <v>0</v>
      </c>
      <c r="F18" s="247">
        <v>9.85</v>
      </c>
      <c r="G18" s="247">
        <v>9.85</v>
      </c>
      <c r="H18" s="59">
        <v>10.67</v>
      </c>
      <c r="I18" s="59">
        <v>10.67</v>
      </c>
      <c r="J18" s="59">
        <v>0</v>
      </c>
      <c r="K18" s="59">
        <v>10.67</v>
      </c>
      <c r="L18" s="59">
        <v>10.67</v>
      </c>
      <c r="M18" s="59" t="e">
        <f>#REF!-H18</f>
        <v>#REF!</v>
      </c>
      <c r="N18" s="59" t="e">
        <f>#REF!-I18</f>
        <v>#REF!</v>
      </c>
      <c r="O18" s="59" t="e">
        <f>#REF!-J18</f>
        <v>#REF!</v>
      </c>
      <c r="P18" s="59" t="e">
        <f>#REF!-K18</f>
        <v>#REF!</v>
      </c>
      <c r="Q18" s="59" t="e">
        <f>#REF!-L18</f>
        <v>#REF!</v>
      </c>
      <c r="R18" s="59"/>
      <c r="S18"/>
      <c r="T18" s="238"/>
      <c r="U18" s="238"/>
      <c r="V18" s="238"/>
      <c r="W18" s="238"/>
      <c r="X18" s="238"/>
    </row>
    <row r="19" spans="1:24" ht="20.149999999999999" customHeight="1">
      <c r="A19" s="244">
        <f t="shared" si="0"/>
        <v>16</v>
      </c>
      <c r="B19" s="53" t="s">
        <v>27</v>
      </c>
      <c r="C19" s="247">
        <v>11</v>
      </c>
      <c r="D19" s="247">
        <v>10.4</v>
      </c>
      <c r="E19" s="247">
        <v>14</v>
      </c>
      <c r="F19" s="247">
        <v>10.9</v>
      </c>
      <c r="G19" s="247">
        <v>15.6</v>
      </c>
      <c r="H19" s="59">
        <v>13.44</v>
      </c>
      <c r="I19" s="59">
        <v>13.44</v>
      </c>
      <c r="J19" s="59">
        <v>17.79</v>
      </c>
      <c r="K19" s="59">
        <v>13.44</v>
      </c>
      <c r="L19" s="59">
        <v>13.44</v>
      </c>
      <c r="M19" s="59" t="e">
        <f>#REF!-H19</f>
        <v>#REF!</v>
      </c>
      <c r="N19" s="59" t="e">
        <f>#REF!-I19</f>
        <v>#REF!</v>
      </c>
      <c r="O19" s="59" t="e">
        <f>#REF!-J19</f>
        <v>#REF!</v>
      </c>
      <c r="P19" s="59" t="e">
        <f>#REF!-K19</f>
        <v>#REF!</v>
      </c>
      <c r="Q19" s="59" t="e">
        <f>#REF!-L19</f>
        <v>#REF!</v>
      </c>
      <c r="R19" s="59"/>
      <c r="S19"/>
      <c r="T19" s="238"/>
      <c r="U19" s="238"/>
      <c r="V19" s="238"/>
      <c r="W19" s="238"/>
      <c r="X19" s="238"/>
    </row>
    <row r="20" spans="1:24" ht="15.75" customHeight="1">
      <c r="A20" s="244">
        <f t="shared" si="0"/>
        <v>17</v>
      </c>
      <c r="B20" s="53" t="s">
        <v>28</v>
      </c>
      <c r="C20" s="247">
        <v>10.63</v>
      </c>
      <c r="D20" s="247">
        <v>0</v>
      </c>
      <c r="E20" s="247">
        <v>0</v>
      </c>
      <c r="F20" s="247">
        <v>0</v>
      </c>
      <c r="G20" s="247">
        <v>0</v>
      </c>
      <c r="H20" s="59">
        <v>10.69</v>
      </c>
      <c r="I20" s="59">
        <v>0</v>
      </c>
      <c r="J20" s="59">
        <v>0</v>
      </c>
      <c r="K20" s="59">
        <v>0</v>
      </c>
      <c r="L20" s="59">
        <v>0</v>
      </c>
      <c r="M20" s="59" t="e">
        <f>#REF!-H20</f>
        <v>#REF!</v>
      </c>
      <c r="N20" s="59" t="e">
        <f>#REF!-I20</f>
        <v>#REF!</v>
      </c>
      <c r="O20" s="59" t="e">
        <f>#REF!-J20</f>
        <v>#REF!</v>
      </c>
      <c r="P20" s="59" t="e">
        <f>#REF!-K20</f>
        <v>#REF!</v>
      </c>
      <c r="Q20" s="59" t="e">
        <f>#REF!-L20</f>
        <v>#REF!</v>
      </c>
      <c r="R20" s="59"/>
      <c r="S20"/>
      <c r="T20" s="238"/>
      <c r="U20" s="238"/>
      <c r="V20" s="238"/>
      <c r="W20" s="238"/>
      <c r="X20" s="238"/>
    </row>
    <row r="21" spans="1:24" ht="15.75" customHeight="1">
      <c r="A21" s="244">
        <f t="shared" si="0"/>
        <v>18</v>
      </c>
      <c r="B21" s="53" t="s">
        <v>30</v>
      </c>
      <c r="C21" s="247">
        <v>6.43</v>
      </c>
      <c r="D21" s="247">
        <v>0</v>
      </c>
      <c r="E21" s="247">
        <v>0</v>
      </c>
      <c r="F21" s="247">
        <v>0</v>
      </c>
      <c r="G21" s="247">
        <v>0</v>
      </c>
      <c r="H21" s="59">
        <v>8.14</v>
      </c>
      <c r="I21" s="59">
        <v>0</v>
      </c>
      <c r="J21" s="59">
        <v>0</v>
      </c>
      <c r="K21" s="59">
        <v>0</v>
      </c>
      <c r="L21" s="59">
        <v>0</v>
      </c>
      <c r="M21" s="59" t="e">
        <f>#REF!-H21</f>
        <v>#REF!</v>
      </c>
      <c r="N21" s="59" t="e">
        <f>#REF!-I21</f>
        <v>#REF!</v>
      </c>
      <c r="O21" s="59" t="e">
        <f>#REF!-J21</f>
        <v>#REF!</v>
      </c>
      <c r="P21" s="59" t="e">
        <f>#REF!-K21</f>
        <v>#REF!</v>
      </c>
      <c r="Q21" s="59" t="e">
        <f>#REF!-L21</f>
        <v>#REF!</v>
      </c>
      <c r="R21" s="59"/>
      <c r="S21"/>
      <c r="T21" s="238"/>
      <c r="U21" s="238"/>
      <c r="V21" s="238"/>
      <c r="W21" s="238"/>
      <c r="X21" s="238"/>
    </row>
    <row r="22" spans="1:24" ht="15.75" customHeight="1">
      <c r="A22" s="244">
        <f t="shared" si="0"/>
        <v>19</v>
      </c>
      <c r="B22" s="53" t="s">
        <v>32</v>
      </c>
      <c r="C22" s="247">
        <v>6.87</v>
      </c>
      <c r="D22" s="247">
        <v>8.1</v>
      </c>
      <c r="E22" s="247">
        <v>0</v>
      </c>
      <c r="F22" s="247">
        <v>9.3000000000000007</v>
      </c>
      <c r="G22" s="247">
        <v>0</v>
      </c>
      <c r="H22" s="59">
        <v>9.1999999999999993</v>
      </c>
      <c r="I22" s="59">
        <v>10.84</v>
      </c>
      <c r="J22" s="59">
        <v>0</v>
      </c>
      <c r="K22" s="59">
        <v>10.81</v>
      </c>
      <c r="L22" s="59">
        <v>0</v>
      </c>
      <c r="M22" s="59" t="e">
        <f>#REF!-H22</f>
        <v>#REF!</v>
      </c>
      <c r="N22" s="59" t="e">
        <f>#REF!-I22</f>
        <v>#REF!</v>
      </c>
      <c r="O22" s="59" t="e">
        <f>#REF!-J22</f>
        <v>#REF!</v>
      </c>
      <c r="P22" s="59" t="e">
        <f>#REF!-K22</f>
        <v>#REF!</v>
      </c>
      <c r="Q22" s="59" t="e">
        <f>#REF!-L22</f>
        <v>#REF!</v>
      </c>
      <c r="R22" s="59"/>
      <c r="S22"/>
      <c r="T22" s="238"/>
      <c r="U22" s="238"/>
      <c r="V22" s="238"/>
      <c r="W22" s="238"/>
      <c r="X22" s="238"/>
    </row>
    <row r="23" spans="1:24" ht="15.75" customHeight="1">
      <c r="A23" s="244">
        <f t="shared" si="0"/>
        <v>20</v>
      </c>
      <c r="B23" s="53" t="s">
        <v>33</v>
      </c>
      <c r="C23" s="247">
        <v>7.76</v>
      </c>
      <c r="D23" s="247">
        <v>0</v>
      </c>
      <c r="E23" s="247">
        <v>0</v>
      </c>
      <c r="F23" s="247">
        <v>0</v>
      </c>
      <c r="G23" s="247">
        <v>0</v>
      </c>
      <c r="H23" s="59">
        <v>8.35</v>
      </c>
      <c r="I23" s="59">
        <v>0</v>
      </c>
      <c r="J23" s="59">
        <v>0</v>
      </c>
      <c r="K23" s="59">
        <v>0</v>
      </c>
      <c r="L23" s="59">
        <v>0</v>
      </c>
      <c r="M23" s="59" t="e">
        <f>#REF!-H23</f>
        <v>#REF!</v>
      </c>
      <c r="N23" s="59" t="e">
        <f>#REF!-I23</f>
        <v>#REF!</v>
      </c>
      <c r="O23" s="59" t="e">
        <f>#REF!-J23</f>
        <v>#REF!</v>
      </c>
      <c r="P23" s="59" t="e">
        <f>#REF!-K23</f>
        <v>#REF!</v>
      </c>
      <c r="Q23" s="59" t="e">
        <f>#REF!-L23</f>
        <v>#REF!</v>
      </c>
      <c r="R23" s="59"/>
      <c r="S23"/>
      <c r="T23" s="238"/>
      <c r="U23" s="238"/>
      <c r="V23" s="238"/>
      <c r="W23" s="238"/>
      <c r="X23" s="238"/>
    </row>
    <row r="24" spans="1:24" ht="15.75" customHeight="1">
      <c r="A24" s="244">
        <f t="shared" si="0"/>
        <v>21</v>
      </c>
      <c r="B24" s="53" t="s">
        <v>34</v>
      </c>
      <c r="C24" s="247">
        <v>6.25</v>
      </c>
      <c r="D24" s="247">
        <v>0</v>
      </c>
      <c r="E24" s="247">
        <v>0</v>
      </c>
      <c r="F24" s="247">
        <v>0</v>
      </c>
      <c r="G24" s="247">
        <v>0</v>
      </c>
      <c r="H24" s="59">
        <v>7.95</v>
      </c>
      <c r="I24" s="59">
        <v>0</v>
      </c>
      <c r="J24" s="59">
        <v>0</v>
      </c>
      <c r="K24" s="59">
        <v>0</v>
      </c>
      <c r="L24" s="59">
        <v>0</v>
      </c>
      <c r="M24" s="59" t="e">
        <f>#REF!-H24</f>
        <v>#REF!</v>
      </c>
      <c r="N24" s="59" t="e">
        <f>#REF!-I24</f>
        <v>#REF!</v>
      </c>
      <c r="O24" s="59" t="e">
        <f>#REF!-J24</f>
        <v>#REF!</v>
      </c>
      <c r="P24" s="59" t="e">
        <f>#REF!-K24</f>
        <v>#REF!</v>
      </c>
      <c r="Q24" s="59" t="e">
        <f>#REF!-L24</f>
        <v>#REF!</v>
      </c>
      <c r="R24" s="59"/>
      <c r="S24"/>
      <c r="T24" s="238"/>
      <c r="U24" s="238"/>
      <c r="V24" s="238"/>
      <c r="W24" s="238"/>
      <c r="X24" s="238"/>
    </row>
    <row r="25" spans="1:24" ht="15.75" customHeight="1">
      <c r="A25" s="244">
        <f t="shared" si="0"/>
        <v>22</v>
      </c>
      <c r="B25" s="53" t="s">
        <v>35</v>
      </c>
      <c r="C25" s="247">
        <v>8.2200000000000006</v>
      </c>
      <c r="D25" s="247">
        <v>0</v>
      </c>
      <c r="E25" s="247">
        <v>0</v>
      </c>
      <c r="F25" s="247">
        <v>8.52</v>
      </c>
      <c r="G25" s="247">
        <v>0</v>
      </c>
      <c r="H25" s="59">
        <v>9.7899999999999991</v>
      </c>
      <c r="I25" s="59">
        <v>0</v>
      </c>
      <c r="J25" s="59">
        <v>0</v>
      </c>
      <c r="K25" s="59">
        <v>10.199999999999999</v>
      </c>
      <c r="L25" s="59">
        <v>0</v>
      </c>
      <c r="M25" s="59" t="e">
        <f>#REF!-H25</f>
        <v>#REF!</v>
      </c>
      <c r="N25" s="59" t="e">
        <f>#REF!-I25</f>
        <v>#REF!</v>
      </c>
      <c r="O25" s="59" t="e">
        <f>#REF!-J25</f>
        <v>#REF!</v>
      </c>
      <c r="P25" s="59" t="e">
        <f>#REF!-K25</f>
        <v>#REF!</v>
      </c>
      <c r="Q25" s="59" t="e">
        <f>#REF!-L25</f>
        <v>#REF!</v>
      </c>
      <c r="R25" s="59"/>
      <c r="S25"/>
      <c r="T25" s="238"/>
      <c r="U25" s="238"/>
      <c r="V25" s="238"/>
      <c r="W25" s="238"/>
      <c r="X25" s="238"/>
    </row>
    <row r="26" spans="1:24" ht="15.75" customHeight="1">
      <c r="A26" s="244">
        <f t="shared" si="0"/>
        <v>23</v>
      </c>
      <c r="B26" s="53" t="s">
        <v>36</v>
      </c>
      <c r="C26" s="247">
        <v>14.31</v>
      </c>
      <c r="D26" s="247">
        <v>13.31</v>
      </c>
      <c r="E26" s="247">
        <v>13.31</v>
      </c>
      <c r="F26" s="247">
        <v>13.31</v>
      </c>
      <c r="G26" s="247">
        <v>13.31</v>
      </c>
      <c r="H26" s="59">
        <v>14.49</v>
      </c>
      <c r="I26" s="59">
        <v>13.49</v>
      </c>
      <c r="J26" s="59">
        <v>13.49</v>
      </c>
      <c r="K26" s="59">
        <v>13.49</v>
      </c>
      <c r="L26" s="59">
        <v>13.49</v>
      </c>
      <c r="M26" s="59" t="e">
        <f>#REF!-H26</f>
        <v>#REF!</v>
      </c>
      <c r="N26" s="59" t="e">
        <f>#REF!-I26</f>
        <v>#REF!</v>
      </c>
      <c r="O26" s="59" t="e">
        <f>#REF!-J26</f>
        <v>#REF!</v>
      </c>
      <c r="P26" s="59" t="e">
        <f>#REF!-K26</f>
        <v>#REF!</v>
      </c>
      <c r="Q26" s="59" t="e">
        <f>#REF!-L26</f>
        <v>#REF!</v>
      </c>
      <c r="R26" s="59"/>
      <c r="S26"/>
      <c r="T26" s="238"/>
      <c r="U26" s="238"/>
      <c r="V26" s="238"/>
      <c r="W26" s="238"/>
      <c r="X26" s="238"/>
    </row>
    <row r="27" spans="1:24" ht="15.75" customHeight="1">
      <c r="A27" s="244">
        <f t="shared" si="0"/>
        <v>24</v>
      </c>
      <c r="B27" s="53" t="s">
        <v>37</v>
      </c>
      <c r="C27" s="247">
        <v>7.3</v>
      </c>
      <c r="D27" s="247">
        <v>0</v>
      </c>
      <c r="E27" s="247">
        <v>0</v>
      </c>
      <c r="F27" s="247">
        <v>0</v>
      </c>
      <c r="G27" s="247">
        <v>0</v>
      </c>
      <c r="H27" s="59">
        <v>8.36</v>
      </c>
      <c r="I27" s="59">
        <v>0</v>
      </c>
      <c r="J27" s="59">
        <v>0</v>
      </c>
      <c r="K27" s="59">
        <v>0</v>
      </c>
      <c r="L27" s="59">
        <v>0</v>
      </c>
      <c r="M27" s="59" t="e">
        <f>#REF!-H27</f>
        <v>#REF!</v>
      </c>
      <c r="N27" s="59" t="e">
        <f>#REF!-I27</f>
        <v>#REF!</v>
      </c>
      <c r="O27" s="59" t="e">
        <f>#REF!-J27</f>
        <v>#REF!</v>
      </c>
      <c r="P27" s="59" t="e">
        <f>#REF!-K27</f>
        <v>#REF!</v>
      </c>
      <c r="Q27" s="59" t="e">
        <f>#REF!-L27</f>
        <v>#REF!</v>
      </c>
      <c r="R27" s="59"/>
      <c r="S27"/>
      <c r="T27" s="238"/>
      <c r="U27" s="238"/>
      <c r="V27" s="238"/>
      <c r="W27" s="238"/>
      <c r="X27" s="238"/>
    </row>
    <row r="28" spans="1:24" ht="15.75" customHeight="1">
      <c r="A28" s="244">
        <f t="shared" si="0"/>
        <v>25</v>
      </c>
      <c r="B28" s="53" t="s">
        <v>38</v>
      </c>
      <c r="C28" s="247">
        <v>7.79</v>
      </c>
      <c r="D28" s="247">
        <v>0</v>
      </c>
      <c r="E28" s="247">
        <v>0</v>
      </c>
      <c r="F28" s="247">
        <v>0</v>
      </c>
      <c r="G28" s="247">
        <v>0</v>
      </c>
      <c r="H28" s="59">
        <v>9.06</v>
      </c>
      <c r="I28" s="59">
        <v>0</v>
      </c>
      <c r="J28" s="59">
        <v>0</v>
      </c>
      <c r="K28" s="59">
        <v>0</v>
      </c>
      <c r="L28" s="59">
        <v>0</v>
      </c>
      <c r="M28" s="59" t="e">
        <f>#REF!-H28</f>
        <v>#REF!</v>
      </c>
      <c r="N28" s="59" t="e">
        <f>#REF!-I28</f>
        <v>#REF!</v>
      </c>
      <c r="O28" s="59" t="e">
        <f>#REF!-J28</f>
        <v>#REF!</v>
      </c>
      <c r="P28" s="59" t="e">
        <f>#REF!-K28</f>
        <v>#REF!</v>
      </c>
      <c r="Q28" s="59" t="e">
        <f>#REF!-L28</f>
        <v>#REF!</v>
      </c>
      <c r="R28" s="59"/>
      <c r="S28"/>
      <c r="T28" s="238"/>
      <c r="U28" s="238"/>
      <c r="V28" s="238"/>
      <c r="W28" s="238"/>
      <c r="X28" s="238"/>
    </row>
    <row r="29" spans="1:24" ht="15.75" customHeight="1">
      <c r="A29" s="244">
        <f t="shared" si="0"/>
        <v>26</v>
      </c>
      <c r="B29" s="53" t="s">
        <v>39</v>
      </c>
      <c r="C29" s="247">
        <v>8</v>
      </c>
      <c r="D29" s="247">
        <v>0</v>
      </c>
      <c r="E29" s="247">
        <v>0</v>
      </c>
      <c r="F29" s="247">
        <v>0</v>
      </c>
      <c r="G29" s="247">
        <v>0</v>
      </c>
      <c r="H29" s="59">
        <v>0.09</v>
      </c>
      <c r="I29" s="59">
        <v>0</v>
      </c>
      <c r="J29" s="59">
        <v>0</v>
      </c>
      <c r="K29" s="59">
        <v>0</v>
      </c>
      <c r="L29" s="59">
        <v>0</v>
      </c>
      <c r="M29" s="59" t="e">
        <f>#REF!-H29</f>
        <v>#REF!</v>
      </c>
      <c r="N29" s="59" t="e">
        <f>#REF!-I29</f>
        <v>#REF!</v>
      </c>
      <c r="O29" s="59" t="e">
        <f>#REF!-J29</f>
        <v>#REF!</v>
      </c>
      <c r="P29" s="59" t="e">
        <f>#REF!-K29</f>
        <v>#REF!</v>
      </c>
      <c r="Q29" s="59" t="e">
        <f>#REF!-L29</f>
        <v>#REF!</v>
      </c>
      <c r="R29" s="59"/>
      <c r="S29"/>
      <c r="T29" s="238"/>
      <c r="U29" s="238"/>
      <c r="V29" s="238"/>
      <c r="W29" s="238"/>
      <c r="X29" s="238"/>
    </row>
    <row r="30" spans="1:24" ht="15.75" customHeight="1">
      <c r="A30" s="244">
        <f t="shared" si="0"/>
        <v>27</v>
      </c>
      <c r="B30" s="53" t="s">
        <v>40</v>
      </c>
      <c r="C30" s="247">
        <v>6.53</v>
      </c>
      <c r="D30" s="247">
        <v>6.53</v>
      </c>
      <c r="E30" s="247">
        <v>0</v>
      </c>
      <c r="F30" s="247">
        <v>0</v>
      </c>
      <c r="G30" s="247">
        <v>0</v>
      </c>
      <c r="H30" s="59">
        <v>6.7</v>
      </c>
      <c r="I30" s="59">
        <v>6.7</v>
      </c>
      <c r="J30" s="59">
        <v>0</v>
      </c>
      <c r="K30" s="59">
        <v>0</v>
      </c>
      <c r="L30" s="59">
        <v>0</v>
      </c>
      <c r="M30" s="59" t="e">
        <f>#REF!-H30</f>
        <v>#REF!</v>
      </c>
      <c r="N30" s="59" t="e">
        <f>#REF!-I30</f>
        <v>#REF!</v>
      </c>
      <c r="O30" s="59" t="e">
        <f>#REF!-J30</f>
        <v>#REF!</v>
      </c>
      <c r="P30" s="59" t="e">
        <f>#REF!-K30</f>
        <v>#REF!</v>
      </c>
      <c r="Q30" s="59" t="e">
        <f>#REF!-L30</f>
        <v>#REF!</v>
      </c>
      <c r="R30" s="59"/>
      <c r="S30"/>
      <c r="T30" s="238"/>
      <c r="U30" s="238"/>
      <c r="V30" s="238"/>
      <c r="W30" s="238"/>
      <c r="X30" s="238"/>
    </row>
    <row r="31" spans="1:24" ht="15.75" customHeight="1">
      <c r="A31" s="244">
        <f>A30+1</f>
        <v>28</v>
      </c>
      <c r="B31" s="53" t="s">
        <v>41</v>
      </c>
      <c r="C31" s="247">
        <v>10.08</v>
      </c>
      <c r="D31" s="247">
        <v>10.3</v>
      </c>
      <c r="E31" s="247">
        <v>15.28</v>
      </c>
      <c r="F31" s="247">
        <v>9.75</v>
      </c>
      <c r="G31" s="247">
        <v>14.07</v>
      </c>
      <c r="H31" s="59">
        <v>10.3</v>
      </c>
      <c r="I31" s="59">
        <v>10.56</v>
      </c>
      <c r="J31" s="59">
        <v>15.53</v>
      </c>
      <c r="K31" s="59">
        <v>10</v>
      </c>
      <c r="L31" s="59">
        <v>14.6</v>
      </c>
      <c r="M31" s="59" t="e">
        <f>#REF!-H31</f>
        <v>#REF!</v>
      </c>
      <c r="N31" s="59" t="e">
        <f>#REF!-I31</f>
        <v>#REF!</v>
      </c>
      <c r="O31" s="59" t="e">
        <f>#REF!-J31</f>
        <v>#REF!</v>
      </c>
      <c r="P31" s="59" t="e">
        <f>#REF!-K31</f>
        <v>#REF!</v>
      </c>
      <c r="Q31" s="59" t="e">
        <f>#REF!-L31</f>
        <v>#REF!</v>
      </c>
      <c r="R31" s="59"/>
      <c r="S31"/>
      <c r="T31" s="238"/>
      <c r="U31" s="238"/>
      <c r="V31" s="238"/>
      <c r="W31" s="238"/>
      <c r="X31" s="238"/>
    </row>
    <row r="32" spans="1:24" ht="15.75" customHeight="1">
      <c r="A32" s="244">
        <f t="shared" si="0"/>
        <v>29</v>
      </c>
      <c r="B32" s="53" t="s">
        <v>42</v>
      </c>
      <c r="C32" s="247">
        <v>9.25</v>
      </c>
      <c r="D32" s="247">
        <v>10.25</v>
      </c>
      <c r="E32" s="247">
        <v>0</v>
      </c>
      <c r="F32" s="247">
        <v>10.25</v>
      </c>
      <c r="G32" s="247">
        <v>0</v>
      </c>
      <c r="H32" s="84"/>
      <c r="I32" s="84"/>
      <c r="J32" s="84"/>
      <c r="K32" s="100">
        <v>0</v>
      </c>
      <c r="L32" s="59">
        <v>0</v>
      </c>
      <c r="M32" s="59" t="e">
        <f>#REF!-H32</f>
        <v>#REF!</v>
      </c>
      <c r="N32" s="59" t="e">
        <f>#REF!-I32</f>
        <v>#REF!</v>
      </c>
      <c r="O32" s="59" t="e">
        <f>#REF!-J32</f>
        <v>#REF!</v>
      </c>
      <c r="P32" s="59" t="e">
        <f>#REF!-K32</f>
        <v>#REF!</v>
      </c>
      <c r="Q32" s="59" t="e">
        <f>#REF!-L32</f>
        <v>#REF!</v>
      </c>
      <c r="R32" s="59"/>
      <c r="S32"/>
      <c r="T32" s="238"/>
      <c r="U32" s="238"/>
      <c r="V32" s="238"/>
      <c r="W32" s="238"/>
      <c r="X32" s="238"/>
    </row>
    <row r="33" spans="1:24" ht="20.149999999999999" customHeight="1">
      <c r="A33" s="244">
        <f t="shared" si="0"/>
        <v>30</v>
      </c>
      <c r="B33" s="53" t="s">
        <v>43</v>
      </c>
      <c r="C33" s="247">
        <v>11.25</v>
      </c>
      <c r="D33" s="247">
        <v>13</v>
      </c>
      <c r="E33" s="247">
        <v>0</v>
      </c>
      <c r="F33" s="247">
        <v>13</v>
      </c>
      <c r="G33" s="247">
        <v>14</v>
      </c>
      <c r="H33" s="59">
        <v>11.25</v>
      </c>
      <c r="I33" s="59">
        <v>13</v>
      </c>
      <c r="J33" s="59">
        <v>0</v>
      </c>
      <c r="K33" s="59">
        <v>13</v>
      </c>
      <c r="L33" s="59">
        <v>14</v>
      </c>
      <c r="M33" s="59" t="e">
        <f>#REF!-H33</f>
        <v>#REF!</v>
      </c>
      <c r="N33" s="59" t="e">
        <f>#REF!-I33</f>
        <v>#REF!</v>
      </c>
      <c r="O33" s="59" t="e">
        <f>#REF!-J33</f>
        <v>#REF!</v>
      </c>
      <c r="P33" s="59" t="e">
        <f>#REF!-K33</f>
        <v>#REF!</v>
      </c>
      <c r="Q33" s="59" t="e">
        <f>#REF!-L33</f>
        <v>#REF!</v>
      </c>
      <c r="R33" s="59"/>
      <c r="S33"/>
      <c r="T33" s="238"/>
      <c r="U33" s="238"/>
      <c r="V33" s="238"/>
      <c r="W33" s="238"/>
      <c r="X33" s="238"/>
    </row>
    <row r="34" spans="1:24" ht="20.149999999999999" customHeight="1">
      <c r="A34" s="244">
        <f t="shared" si="0"/>
        <v>31</v>
      </c>
      <c r="B34" s="53" t="s">
        <v>44</v>
      </c>
      <c r="C34" s="247">
        <v>9.4499999999999993</v>
      </c>
      <c r="D34" s="247">
        <v>9.9499999999999993</v>
      </c>
      <c r="E34" s="247">
        <v>21</v>
      </c>
      <c r="F34" s="247">
        <v>12.3</v>
      </c>
      <c r="G34" s="247">
        <v>11.3</v>
      </c>
      <c r="H34" s="84"/>
      <c r="I34" s="84"/>
      <c r="J34" s="84"/>
      <c r="K34" s="100">
        <v>12</v>
      </c>
      <c r="L34" s="59">
        <v>0.12</v>
      </c>
      <c r="M34" s="59" t="e">
        <f>#REF!-H34</f>
        <v>#REF!</v>
      </c>
      <c r="N34" s="59" t="e">
        <f>#REF!-I34</f>
        <v>#REF!</v>
      </c>
      <c r="O34" s="59" t="e">
        <f>#REF!-J34</f>
        <v>#REF!</v>
      </c>
      <c r="P34" s="59" t="e">
        <f>#REF!-K34</f>
        <v>#REF!</v>
      </c>
      <c r="Q34" s="59" t="e">
        <f>#REF!-L34</f>
        <v>#REF!</v>
      </c>
      <c r="R34" s="59"/>
      <c r="S34"/>
      <c r="T34" s="238"/>
      <c r="U34" s="238"/>
      <c r="V34" s="238"/>
      <c r="W34" s="238"/>
      <c r="X34" s="238"/>
    </row>
    <row r="35" spans="1:24" ht="20.149999999999999" customHeight="1">
      <c r="A35" s="244">
        <f t="shared" si="0"/>
        <v>32</v>
      </c>
      <c r="B35" s="53" t="s">
        <v>45</v>
      </c>
      <c r="C35" s="247">
        <v>10.6</v>
      </c>
      <c r="D35" s="247">
        <v>12.2</v>
      </c>
      <c r="E35" s="247">
        <v>14.2</v>
      </c>
      <c r="F35" s="247">
        <v>11.9</v>
      </c>
      <c r="G35" s="247">
        <v>12</v>
      </c>
      <c r="H35" s="59">
        <v>10.6</v>
      </c>
      <c r="I35" s="59">
        <v>12.2</v>
      </c>
      <c r="J35" s="59">
        <v>14.2</v>
      </c>
      <c r="K35" s="59">
        <v>11.9</v>
      </c>
      <c r="L35" s="59">
        <v>12</v>
      </c>
      <c r="M35" s="59" t="e">
        <f>#REF!-H35</f>
        <v>#REF!</v>
      </c>
      <c r="N35" s="59" t="e">
        <f>#REF!-I35</f>
        <v>#REF!</v>
      </c>
      <c r="O35" s="59" t="e">
        <f>#REF!-J35</f>
        <v>#REF!</v>
      </c>
      <c r="P35" s="59" t="e">
        <f>#REF!-K35</f>
        <v>#REF!</v>
      </c>
      <c r="Q35" s="59" t="e">
        <f>#REF!-L35</f>
        <v>#REF!</v>
      </c>
      <c r="R35" s="59"/>
      <c r="S35"/>
      <c r="T35" s="238"/>
      <c r="U35" s="238"/>
      <c r="V35" s="238"/>
      <c r="W35" s="238"/>
      <c r="X35" s="238"/>
    </row>
    <row r="36" spans="1:24" ht="20.149999999999999" customHeight="1">
      <c r="A36" s="244">
        <f t="shared" si="0"/>
        <v>33</v>
      </c>
      <c r="B36" s="53" t="s">
        <v>46</v>
      </c>
      <c r="C36" s="247">
        <v>8.19</v>
      </c>
      <c r="D36" s="247">
        <v>9.81</v>
      </c>
      <c r="E36" s="247">
        <v>13.56</v>
      </c>
      <c r="F36" s="247">
        <v>10.11</v>
      </c>
      <c r="G36" s="247">
        <v>9.9700000000000006</v>
      </c>
      <c r="H36" s="59">
        <v>8.7899999999999991</v>
      </c>
      <c r="I36" s="59">
        <v>10.29</v>
      </c>
      <c r="J36" s="59">
        <v>13.4</v>
      </c>
      <c r="K36" s="59">
        <v>10.28</v>
      </c>
      <c r="L36" s="59">
        <v>10.15</v>
      </c>
      <c r="M36" s="59" t="e">
        <f>#REF!-H36</f>
        <v>#REF!</v>
      </c>
      <c r="N36" s="59" t="e">
        <f>#REF!-I36</f>
        <v>#REF!</v>
      </c>
      <c r="O36" s="59" t="e">
        <f>#REF!-J36</f>
        <v>#REF!</v>
      </c>
      <c r="P36" s="59" t="e">
        <f>#REF!-K36</f>
        <v>#REF!</v>
      </c>
      <c r="Q36" s="59" t="e">
        <f>#REF!-L36</f>
        <v>#REF!</v>
      </c>
      <c r="R36" s="59"/>
      <c r="S36"/>
      <c r="T36" s="238"/>
      <c r="U36" s="238"/>
      <c r="V36" s="238"/>
      <c r="W36" s="238"/>
      <c r="X36" s="238"/>
    </row>
    <row r="37" spans="1:24" ht="20.149999999999999" customHeight="1">
      <c r="A37" s="244">
        <f t="shared" si="0"/>
        <v>34</v>
      </c>
      <c r="B37" s="53" t="s">
        <v>47</v>
      </c>
      <c r="C37" s="247">
        <v>9.75</v>
      </c>
      <c r="D37" s="247">
        <v>10.25</v>
      </c>
      <c r="E37" s="247">
        <v>14.25</v>
      </c>
      <c r="F37" s="247">
        <v>10.25</v>
      </c>
      <c r="G37" s="247">
        <v>11</v>
      </c>
      <c r="H37" s="59">
        <v>10</v>
      </c>
      <c r="I37" s="59">
        <v>10.25</v>
      </c>
      <c r="J37" s="59">
        <v>14.5</v>
      </c>
      <c r="K37" s="59">
        <v>10.5</v>
      </c>
      <c r="L37" s="59">
        <v>11</v>
      </c>
      <c r="M37" s="59" t="e">
        <f>#REF!-H37</f>
        <v>#REF!</v>
      </c>
      <c r="N37" s="59" t="e">
        <f>#REF!-I37</f>
        <v>#REF!</v>
      </c>
      <c r="O37" s="59" t="e">
        <f>#REF!-J37</f>
        <v>#REF!</v>
      </c>
      <c r="P37" s="59" t="e">
        <f>#REF!-K37</f>
        <v>#REF!</v>
      </c>
      <c r="Q37" s="59" t="e">
        <f>#REF!-L37</f>
        <v>#REF!</v>
      </c>
      <c r="R37" s="59"/>
      <c r="S37"/>
      <c r="T37" s="238"/>
      <c r="U37" s="238"/>
      <c r="V37" s="238"/>
      <c r="W37" s="238"/>
      <c r="X37" s="238"/>
    </row>
    <row r="38" spans="1:24" ht="20.149999999999999" customHeight="1">
      <c r="A38" s="244">
        <f t="shared" si="0"/>
        <v>35</v>
      </c>
      <c r="B38" s="53" t="s">
        <v>48</v>
      </c>
      <c r="C38" s="247">
        <v>7.06</v>
      </c>
      <c r="D38" s="247">
        <v>6.97</v>
      </c>
      <c r="E38" s="247">
        <v>6.45</v>
      </c>
      <c r="F38" s="247">
        <v>6.42</v>
      </c>
      <c r="G38" s="247">
        <v>7.7</v>
      </c>
      <c r="H38" s="59">
        <v>7.05</v>
      </c>
      <c r="I38" s="59">
        <v>7.17</v>
      </c>
      <c r="J38" s="59">
        <v>6.63</v>
      </c>
      <c r="K38" s="59">
        <v>6.59</v>
      </c>
      <c r="L38" s="59">
        <v>7.68</v>
      </c>
      <c r="M38" s="59" t="e">
        <f>#REF!-H38</f>
        <v>#REF!</v>
      </c>
      <c r="N38" s="59" t="e">
        <f>#REF!-I38</f>
        <v>#REF!</v>
      </c>
      <c r="O38" s="59" t="e">
        <f>#REF!-J38</f>
        <v>#REF!</v>
      </c>
      <c r="P38" s="59" t="e">
        <f>#REF!-K38</f>
        <v>#REF!</v>
      </c>
      <c r="Q38" s="59" t="e">
        <f>#REF!-L38</f>
        <v>#REF!</v>
      </c>
      <c r="R38" s="59"/>
      <c r="S38"/>
      <c r="T38" s="238"/>
      <c r="U38" s="238"/>
      <c r="V38" s="238"/>
      <c r="W38" s="238"/>
      <c r="X38" s="238"/>
    </row>
    <row r="39" spans="1:24" ht="20.149999999999999" customHeight="1">
      <c r="A39" s="244">
        <f t="shared" si="0"/>
        <v>36</v>
      </c>
      <c r="B39" s="53" t="s">
        <v>49</v>
      </c>
      <c r="C39" s="247">
        <v>10.1</v>
      </c>
      <c r="D39" s="247">
        <v>11.96</v>
      </c>
      <c r="E39" s="247">
        <v>14.86</v>
      </c>
      <c r="F39" s="247">
        <v>11.49</v>
      </c>
      <c r="G39" s="247">
        <v>13.59</v>
      </c>
      <c r="H39" s="59">
        <v>9.7100000000000009</v>
      </c>
      <c r="I39" s="59">
        <v>12.34</v>
      </c>
      <c r="J39" s="59">
        <v>13.05</v>
      </c>
      <c r="K39" s="59">
        <v>11.28</v>
      </c>
      <c r="L39" s="59">
        <v>11.7</v>
      </c>
      <c r="M39" s="59" t="e">
        <f>#REF!-H39</f>
        <v>#REF!</v>
      </c>
      <c r="N39" s="59" t="e">
        <f>#REF!-I39</f>
        <v>#REF!</v>
      </c>
      <c r="O39" s="59" t="e">
        <f>#REF!-J39</f>
        <v>#REF!</v>
      </c>
      <c r="P39" s="59" t="e">
        <f>#REF!-K39</f>
        <v>#REF!</v>
      </c>
      <c r="Q39" s="59" t="e">
        <f>#REF!-L39</f>
        <v>#REF!</v>
      </c>
      <c r="R39" s="59"/>
      <c r="S39"/>
      <c r="T39" s="238"/>
      <c r="U39" s="238"/>
      <c r="V39" s="238"/>
      <c r="W39" s="238"/>
      <c r="X39" s="238"/>
    </row>
    <row r="40" spans="1:24" ht="20.149999999999999" customHeight="1">
      <c r="A40" s="244">
        <f t="shared" si="0"/>
        <v>37</v>
      </c>
      <c r="B40" s="53" t="s">
        <v>50</v>
      </c>
      <c r="C40" s="247">
        <v>6.07</v>
      </c>
      <c r="D40" s="247">
        <v>6.97</v>
      </c>
      <c r="E40" s="247">
        <v>11.07</v>
      </c>
      <c r="F40" s="247">
        <v>7.04</v>
      </c>
      <c r="G40" s="247">
        <v>8.56</v>
      </c>
      <c r="H40" s="59">
        <v>7.31</v>
      </c>
      <c r="I40" s="59">
        <v>8.27</v>
      </c>
      <c r="J40" s="59">
        <v>12.08</v>
      </c>
      <c r="K40" s="59">
        <v>7.38</v>
      </c>
      <c r="L40" s="59">
        <v>8.76</v>
      </c>
      <c r="M40" s="59" t="e">
        <f>#REF!-H40</f>
        <v>#REF!</v>
      </c>
      <c r="N40" s="59" t="e">
        <f>#REF!-I40</f>
        <v>#REF!</v>
      </c>
      <c r="O40" s="59" t="e">
        <f>#REF!-J40</f>
        <v>#REF!</v>
      </c>
      <c r="P40" s="59" t="e">
        <f>#REF!-K40</f>
        <v>#REF!</v>
      </c>
      <c r="Q40" s="59" t="e">
        <f>#REF!-L40</f>
        <v>#REF!</v>
      </c>
      <c r="R40" s="59"/>
      <c r="S40"/>
      <c r="T40" s="238"/>
      <c r="U40" s="238"/>
      <c r="V40" s="238"/>
      <c r="W40" s="238"/>
      <c r="X40" s="238"/>
    </row>
    <row r="41" spans="1:24" ht="20.149999999999999" customHeight="1">
      <c r="A41" s="244">
        <f t="shared" si="0"/>
        <v>38</v>
      </c>
      <c r="B41" s="53" t="s">
        <v>51</v>
      </c>
      <c r="C41" s="247">
        <v>9.5500000000000007</v>
      </c>
      <c r="D41" s="247">
        <v>9.4</v>
      </c>
      <c r="E41" s="247">
        <v>8.98</v>
      </c>
      <c r="F41" s="247">
        <v>8.93</v>
      </c>
      <c r="G41" s="247">
        <v>8.9499999999999993</v>
      </c>
      <c r="H41" s="59">
        <v>8.2200000000000006</v>
      </c>
      <c r="I41" s="59">
        <v>8.18</v>
      </c>
      <c r="J41" s="59">
        <v>7.71</v>
      </c>
      <c r="K41" s="59">
        <v>8.1199999999999992</v>
      </c>
      <c r="L41" s="59">
        <v>8.77</v>
      </c>
      <c r="M41" s="59" t="e">
        <f>#REF!-H41</f>
        <v>#REF!</v>
      </c>
      <c r="N41" s="59" t="e">
        <f>#REF!-I41</f>
        <v>#REF!</v>
      </c>
      <c r="O41" s="59" t="e">
        <f>#REF!-J41</f>
        <v>#REF!</v>
      </c>
      <c r="P41" s="59" t="e">
        <f>#REF!-K41</f>
        <v>#REF!</v>
      </c>
      <c r="Q41" s="59" t="e">
        <f>#REF!-L41</f>
        <v>#REF!</v>
      </c>
      <c r="R41" s="59"/>
      <c r="S41"/>
      <c r="T41" s="238"/>
      <c r="U41" s="238"/>
      <c r="V41" s="238"/>
      <c r="W41" s="238"/>
      <c r="X41" s="238"/>
    </row>
    <row r="42" spans="1:24" ht="20.149999999999999" customHeight="1">
      <c r="A42" s="244">
        <f t="shared" si="0"/>
        <v>39</v>
      </c>
      <c r="B42" s="53" t="s">
        <v>52</v>
      </c>
      <c r="C42" s="247">
        <v>9.6300000000000008</v>
      </c>
      <c r="D42" s="247">
        <v>10.25</v>
      </c>
      <c r="E42" s="247">
        <v>13.36</v>
      </c>
      <c r="F42" s="247">
        <v>10.210000000000001</v>
      </c>
      <c r="G42" s="247">
        <v>12.46</v>
      </c>
      <c r="H42" s="59">
        <v>9.69</v>
      </c>
      <c r="I42" s="59">
        <v>10.09</v>
      </c>
      <c r="J42" s="59">
        <v>13.13</v>
      </c>
      <c r="K42" s="59">
        <v>10.4</v>
      </c>
      <c r="L42" s="59">
        <v>12.3</v>
      </c>
      <c r="M42" s="59" t="e">
        <f>#REF!-H42</f>
        <v>#REF!</v>
      </c>
      <c r="N42" s="59" t="e">
        <f>#REF!-I42</f>
        <v>#REF!</v>
      </c>
      <c r="O42" s="59" t="e">
        <f>#REF!-J42</f>
        <v>#REF!</v>
      </c>
      <c r="P42" s="59" t="e">
        <f>#REF!-K42</f>
        <v>#REF!</v>
      </c>
      <c r="Q42" s="59" t="e">
        <f>#REF!-L42</f>
        <v>#REF!</v>
      </c>
      <c r="R42" s="59"/>
      <c r="S42"/>
      <c r="T42" s="238"/>
      <c r="U42" s="238"/>
      <c r="V42" s="238"/>
      <c r="W42" s="238"/>
      <c r="X42" s="238"/>
    </row>
    <row r="43" spans="1:24" ht="20.149999999999999" customHeight="1">
      <c r="A43" s="244">
        <f t="shared" si="0"/>
        <v>40</v>
      </c>
      <c r="B43" s="53" t="s">
        <v>53</v>
      </c>
      <c r="C43" s="247">
        <v>9.75</v>
      </c>
      <c r="D43" s="247">
        <v>10.25</v>
      </c>
      <c r="E43" s="247">
        <v>12.25</v>
      </c>
      <c r="F43" s="247">
        <v>10.75</v>
      </c>
      <c r="G43" s="247">
        <v>10.75</v>
      </c>
      <c r="H43" s="59">
        <v>10.25</v>
      </c>
      <c r="I43" s="59">
        <v>10.75</v>
      </c>
      <c r="J43" s="59">
        <v>12.75</v>
      </c>
      <c r="K43" s="59">
        <v>11.25</v>
      </c>
      <c r="L43" s="59">
        <v>11.25</v>
      </c>
      <c r="M43" s="59" t="e">
        <f>#REF!-H43</f>
        <v>#REF!</v>
      </c>
      <c r="N43" s="59" t="e">
        <f>#REF!-I43</f>
        <v>#REF!</v>
      </c>
      <c r="O43" s="59" t="e">
        <f>#REF!-J43</f>
        <v>#REF!</v>
      </c>
      <c r="P43" s="59" t="e">
        <f>#REF!-K43</f>
        <v>#REF!</v>
      </c>
      <c r="Q43" s="59" t="e">
        <f>#REF!-L43</f>
        <v>#REF!</v>
      </c>
      <c r="R43" s="59"/>
      <c r="S43"/>
      <c r="T43" s="238"/>
      <c r="U43" s="238"/>
      <c r="V43" s="238"/>
      <c r="W43" s="238"/>
      <c r="X43" s="238"/>
    </row>
    <row r="44" spans="1:24" ht="20.149999999999999" customHeight="1">
      <c r="A44" s="244">
        <f t="shared" si="0"/>
        <v>41</v>
      </c>
      <c r="B44" s="53" t="s">
        <v>54</v>
      </c>
      <c r="C44" s="247">
        <v>8.11</v>
      </c>
      <c r="D44" s="247">
        <v>7.6</v>
      </c>
      <c r="E44" s="247">
        <v>7.71</v>
      </c>
      <c r="F44" s="247">
        <v>6.79</v>
      </c>
      <c r="G44" s="247">
        <v>7.44</v>
      </c>
      <c r="H44" s="59">
        <v>9.23</v>
      </c>
      <c r="I44" s="59">
        <v>8.9700000000000006</v>
      </c>
      <c r="J44" s="59">
        <v>9.01</v>
      </c>
      <c r="K44" s="59">
        <v>8.66</v>
      </c>
      <c r="L44" s="59">
        <v>8.92</v>
      </c>
      <c r="M44" s="59" t="e">
        <f>#REF!-H44</f>
        <v>#REF!</v>
      </c>
      <c r="N44" s="59" t="e">
        <f>#REF!-I44</f>
        <v>#REF!</v>
      </c>
      <c r="O44" s="59" t="e">
        <f>#REF!-J44</f>
        <v>#REF!</v>
      </c>
      <c r="P44" s="59" t="e">
        <f>#REF!-K44</f>
        <v>#REF!</v>
      </c>
      <c r="Q44" s="59" t="e">
        <f>#REF!-L44</f>
        <v>#REF!</v>
      </c>
      <c r="R44" s="59"/>
      <c r="S44"/>
      <c r="T44" s="238"/>
      <c r="U44" s="238"/>
      <c r="V44" s="238"/>
      <c r="W44" s="238"/>
      <c r="X44" s="238"/>
    </row>
    <row r="45" spans="1:24" ht="20.149999999999999" customHeight="1">
      <c r="A45" s="244">
        <f t="shared" si="0"/>
        <v>42</v>
      </c>
      <c r="B45" s="53" t="s">
        <v>55</v>
      </c>
      <c r="C45" s="247">
        <v>10.9</v>
      </c>
      <c r="D45" s="247">
        <v>12.65</v>
      </c>
      <c r="E45" s="247">
        <v>15</v>
      </c>
      <c r="F45" s="247">
        <v>12.12</v>
      </c>
      <c r="G45" s="247">
        <v>12.28</v>
      </c>
      <c r="H45" s="59">
        <v>10.9</v>
      </c>
      <c r="I45" s="59">
        <v>12.65</v>
      </c>
      <c r="J45" s="59">
        <v>15</v>
      </c>
      <c r="K45" s="59">
        <v>12.12</v>
      </c>
      <c r="L45" s="59">
        <v>12.28</v>
      </c>
      <c r="M45" s="59" t="e">
        <f>#REF!-H45</f>
        <v>#REF!</v>
      </c>
      <c r="N45" s="59" t="e">
        <f>#REF!-I45</f>
        <v>#REF!</v>
      </c>
      <c r="O45" s="59" t="e">
        <f>#REF!-J45</f>
        <v>#REF!</v>
      </c>
      <c r="P45" s="59" t="e">
        <f>#REF!-K45</f>
        <v>#REF!</v>
      </c>
      <c r="Q45" s="59" t="e">
        <f>#REF!-L45</f>
        <v>#REF!</v>
      </c>
      <c r="R45" s="59"/>
      <c r="S45"/>
      <c r="T45" s="238"/>
      <c r="U45" s="238"/>
      <c r="V45" s="238"/>
      <c r="W45" s="238"/>
      <c r="X45" s="238"/>
    </row>
    <row r="46" spans="1:24" ht="20.149999999999999" customHeight="1">
      <c r="A46" s="244">
        <f t="shared" si="0"/>
        <v>43</v>
      </c>
      <c r="B46" s="53" t="s">
        <v>56</v>
      </c>
      <c r="C46" s="247">
        <v>9.93</v>
      </c>
      <c r="D46" s="247">
        <v>9.93</v>
      </c>
      <c r="E46" s="247">
        <v>9.93</v>
      </c>
      <c r="F46" s="247">
        <v>9.93</v>
      </c>
      <c r="G46" s="247">
        <v>9.93</v>
      </c>
      <c r="H46" s="59">
        <v>10.53</v>
      </c>
      <c r="I46" s="59">
        <v>10.53</v>
      </c>
      <c r="J46" s="59">
        <v>10.53</v>
      </c>
      <c r="K46" s="59">
        <v>0</v>
      </c>
      <c r="L46" s="59">
        <v>10.53</v>
      </c>
      <c r="M46" s="59" t="e">
        <f>#REF!-H46</f>
        <v>#REF!</v>
      </c>
      <c r="N46" s="59" t="e">
        <f>#REF!-I46</f>
        <v>#REF!</v>
      </c>
      <c r="O46" s="59" t="e">
        <f>#REF!-J46</f>
        <v>#REF!</v>
      </c>
      <c r="P46" s="59" t="e">
        <f>#REF!-K46</f>
        <v>#REF!</v>
      </c>
      <c r="Q46" s="59" t="e">
        <f>#REF!-L46</f>
        <v>#REF!</v>
      </c>
      <c r="R46" s="59"/>
      <c r="S46"/>
      <c r="T46" s="238"/>
      <c r="U46" s="238"/>
      <c r="V46" s="238"/>
      <c r="W46" s="238"/>
      <c r="X46" s="238"/>
    </row>
    <row r="47" spans="1:24" ht="20.149999999999999" customHeight="1">
      <c r="A47" s="244">
        <f t="shared" si="0"/>
        <v>44</v>
      </c>
      <c r="B47" s="53" t="s">
        <v>57</v>
      </c>
      <c r="C47" s="247">
        <v>10.24</v>
      </c>
      <c r="D47" s="247">
        <v>10.59</v>
      </c>
      <c r="E47" s="247">
        <v>16.239999999999998</v>
      </c>
      <c r="F47" s="247">
        <v>10.61</v>
      </c>
      <c r="G47" s="247">
        <v>11.1</v>
      </c>
      <c r="H47" s="59">
        <v>9.76</v>
      </c>
      <c r="I47" s="59">
        <v>10.31</v>
      </c>
      <c r="J47" s="59">
        <v>13.06</v>
      </c>
      <c r="K47" s="59">
        <v>10.26</v>
      </c>
      <c r="L47" s="59">
        <v>10.91</v>
      </c>
      <c r="M47" s="59" t="e">
        <f>#REF!-H47</f>
        <v>#REF!</v>
      </c>
      <c r="N47" s="59" t="e">
        <f>#REF!-I47</f>
        <v>#REF!</v>
      </c>
      <c r="O47" s="59" t="e">
        <f>#REF!-J47</f>
        <v>#REF!</v>
      </c>
      <c r="P47" s="59" t="e">
        <f>#REF!-K47</f>
        <v>#REF!</v>
      </c>
      <c r="Q47" s="59" t="e">
        <f>#REF!-L47</f>
        <v>#REF!</v>
      </c>
      <c r="R47" s="59"/>
      <c r="S47"/>
      <c r="T47" s="238"/>
      <c r="U47" s="238"/>
      <c r="V47" s="238"/>
      <c r="W47" s="238"/>
      <c r="X47" s="238"/>
    </row>
    <row r="48" spans="1:24" ht="20.149999999999999" customHeight="1">
      <c r="A48" s="244">
        <f t="shared" si="0"/>
        <v>45</v>
      </c>
      <c r="B48" s="53" t="s">
        <v>58</v>
      </c>
      <c r="C48" s="247">
        <v>8.39</v>
      </c>
      <c r="D48" s="247">
        <v>8.89</v>
      </c>
      <c r="E48" s="247">
        <v>9.89</v>
      </c>
      <c r="F48" s="247">
        <v>8.89</v>
      </c>
      <c r="G48" s="247">
        <v>9.64</v>
      </c>
      <c r="H48" s="59">
        <v>8.77</v>
      </c>
      <c r="I48" s="59">
        <v>8.77</v>
      </c>
      <c r="J48" s="59">
        <v>8.77</v>
      </c>
      <c r="K48" s="59">
        <v>10.47</v>
      </c>
      <c r="L48" s="59">
        <v>10.01</v>
      </c>
      <c r="M48" s="59" t="e">
        <f>#REF!-H48</f>
        <v>#REF!</v>
      </c>
      <c r="N48" s="59" t="e">
        <f>#REF!-I48</f>
        <v>#REF!</v>
      </c>
      <c r="O48" s="59" t="e">
        <f>#REF!-J48</f>
        <v>#REF!</v>
      </c>
      <c r="P48" s="59" t="e">
        <f>#REF!-K48</f>
        <v>#REF!</v>
      </c>
      <c r="Q48" s="59" t="e">
        <f>#REF!-L48</f>
        <v>#REF!</v>
      </c>
      <c r="R48" s="59"/>
      <c r="S48"/>
      <c r="T48" s="238"/>
      <c r="U48" s="238"/>
      <c r="V48" s="238"/>
      <c r="W48" s="238"/>
      <c r="X48" s="238"/>
    </row>
    <row r="49" spans="1:24" ht="20.149999999999999" customHeight="1">
      <c r="A49" s="244">
        <f t="shared" si="0"/>
        <v>46</v>
      </c>
      <c r="B49" s="53" t="s">
        <v>59</v>
      </c>
      <c r="C49" s="247">
        <v>10.76</v>
      </c>
      <c r="D49" s="247">
        <v>10.34</v>
      </c>
      <c r="E49" s="247">
        <v>10.34</v>
      </c>
      <c r="F49" s="247">
        <v>10.76</v>
      </c>
      <c r="G49" s="247">
        <v>9.92</v>
      </c>
      <c r="H49" s="59">
        <v>11.51</v>
      </c>
      <c r="I49" s="59">
        <v>11.07</v>
      </c>
      <c r="J49" s="59">
        <v>11.07</v>
      </c>
      <c r="K49" s="59">
        <v>11.51</v>
      </c>
      <c r="L49" s="59">
        <v>10.63</v>
      </c>
      <c r="M49" s="59" t="e">
        <f>#REF!-H49</f>
        <v>#REF!</v>
      </c>
      <c r="N49" s="59" t="e">
        <f>#REF!-I49</f>
        <v>#REF!</v>
      </c>
      <c r="O49" s="59" t="e">
        <f>#REF!-J49</f>
        <v>#REF!</v>
      </c>
      <c r="P49" s="59" t="e">
        <f>#REF!-K49</f>
        <v>#REF!</v>
      </c>
      <c r="Q49" s="59" t="e">
        <f>#REF!-L49</f>
        <v>#REF!</v>
      </c>
      <c r="R49" s="59"/>
      <c r="S49"/>
      <c r="T49" s="238"/>
      <c r="U49" s="238"/>
      <c r="V49" s="238"/>
      <c r="W49" s="238"/>
      <c r="X49" s="238"/>
    </row>
    <row r="50" spans="1:24" ht="20.149999999999999" customHeight="1">
      <c r="A50" s="244">
        <f t="shared" si="0"/>
        <v>47</v>
      </c>
      <c r="B50" s="53" t="s">
        <v>60</v>
      </c>
      <c r="C50" s="247">
        <v>8.7100000000000009</v>
      </c>
      <c r="D50" s="247">
        <v>9.09</v>
      </c>
      <c r="E50" s="247">
        <v>13.87</v>
      </c>
      <c r="F50" s="247">
        <v>10.220000000000001</v>
      </c>
      <c r="G50" s="247">
        <v>11.95</v>
      </c>
      <c r="H50" s="59">
        <v>8.69</v>
      </c>
      <c r="I50" s="59">
        <v>9.17</v>
      </c>
      <c r="J50" s="59">
        <v>13.87</v>
      </c>
      <c r="K50" s="59">
        <v>9.86</v>
      </c>
      <c r="L50" s="59">
        <v>11.71</v>
      </c>
      <c r="M50" s="59" t="e">
        <f>#REF!-H50</f>
        <v>#REF!</v>
      </c>
      <c r="N50" s="59" t="e">
        <f>#REF!-I50</f>
        <v>#REF!</v>
      </c>
      <c r="O50" s="59" t="e">
        <f>#REF!-J50</f>
        <v>#REF!</v>
      </c>
      <c r="P50" s="59" t="e">
        <f>#REF!-K50</f>
        <v>#REF!</v>
      </c>
      <c r="Q50" s="59" t="e">
        <f>#REF!-L50</f>
        <v>#REF!</v>
      </c>
      <c r="R50" s="59"/>
      <c r="S50"/>
      <c r="T50" s="238"/>
      <c r="U50" s="238"/>
      <c r="V50" s="238"/>
      <c r="W50" s="238"/>
      <c r="X50" s="238"/>
    </row>
    <row r="51" spans="1:24" ht="20.149999999999999" customHeight="1">
      <c r="A51" s="244">
        <f t="shared" si="0"/>
        <v>48</v>
      </c>
      <c r="B51" s="53" t="s">
        <v>61</v>
      </c>
      <c r="C51" s="247">
        <v>8.77</v>
      </c>
      <c r="D51" s="247">
        <v>8.67</v>
      </c>
      <c r="E51" s="247">
        <v>8.58</v>
      </c>
      <c r="F51" s="247">
        <v>8.5399999999999991</v>
      </c>
      <c r="G51" s="247">
        <v>10.79</v>
      </c>
      <c r="H51" s="59">
        <v>3.7</v>
      </c>
      <c r="I51" s="59">
        <v>4.0999999999999996</v>
      </c>
      <c r="J51" s="59">
        <v>3.54</v>
      </c>
      <c r="K51" s="59">
        <v>3.32</v>
      </c>
      <c r="L51" s="59">
        <v>11.18</v>
      </c>
      <c r="M51" s="59" t="e">
        <f>#REF!-H51</f>
        <v>#REF!</v>
      </c>
      <c r="N51" s="59" t="e">
        <f>#REF!-I51</f>
        <v>#REF!</v>
      </c>
      <c r="O51" s="59" t="e">
        <f>#REF!-J51</f>
        <v>#REF!</v>
      </c>
      <c r="P51" s="59" t="e">
        <f>#REF!-K51</f>
        <v>#REF!</v>
      </c>
      <c r="Q51" s="59" t="e">
        <f>#REF!-L51</f>
        <v>#REF!</v>
      </c>
      <c r="R51" s="59"/>
      <c r="S51"/>
      <c r="T51" s="238"/>
      <c r="U51" s="238"/>
      <c r="V51" s="238"/>
      <c r="W51" s="238"/>
      <c r="X51" s="238"/>
    </row>
    <row r="52" spans="1:24" ht="20.149999999999999" customHeight="1">
      <c r="A52" s="244">
        <f t="shared" si="0"/>
        <v>49</v>
      </c>
      <c r="B52" s="53" t="s">
        <v>62</v>
      </c>
      <c r="C52" s="247">
        <v>9.4499999999999993</v>
      </c>
      <c r="D52" s="247">
        <v>9.75</v>
      </c>
      <c r="E52" s="247">
        <v>9.75</v>
      </c>
      <c r="F52" s="247">
        <v>9.4499999999999993</v>
      </c>
      <c r="G52" s="247">
        <v>9.75</v>
      </c>
      <c r="H52" s="59">
        <v>10.49</v>
      </c>
      <c r="I52" s="59">
        <v>10.79</v>
      </c>
      <c r="J52" s="59">
        <v>10.79</v>
      </c>
      <c r="K52" s="59">
        <v>10.49</v>
      </c>
      <c r="L52" s="59">
        <v>10.79</v>
      </c>
      <c r="M52" s="59" t="e">
        <f>#REF!-H52</f>
        <v>#REF!</v>
      </c>
      <c r="N52" s="59" t="e">
        <f>#REF!-I52</f>
        <v>#REF!</v>
      </c>
      <c r="O52" s="59" t="e">
        <f>#REF!-J52</f>
        <v>#REF!</v>
      </c>
      <c r="P52" s="59" t="e">
        <f>#REF!-K52</f>
        <v>#REF!</v>
      </c>
      <c r="Q52" s="59" t="e">
        <f>#REF!-L52</f>
        <v>#REF!</v>
      </c>
      <c r="R52" s="59"/>
      <c r="S52"/>
      <c r="T52" s="238"/>
      <c r="U52" s="238"/>
      <c r="V52" s="238"/>
      <c r="W52" s="238"/>
      <c r="X52" s="238"/>
    </row>
    <row r="53" spans="1:24" ht="20.149999999999999" customHeight="1">
      <c r="A53" s="244">
        <f t="shared" si="0"/>
        <v>50</v>
      </c>
      <c r="B53" s="53" t="s">
        <v>64</v>
      </c>
      <c r="C53" s="247">
        <v>8.77</v>
      </c>
      <c r="D53" s="247">
        <v>10.199999999999999</v>
      </c>
      <c r="E53" s="247">
        <v>10.07</v>
      </c>
      <c r="F53" s="247">
        <v>9.33</v>
      </c>
      <c r="G53" s="247">
        <v>11.74</v>
      </c>
      <c r="H53" s="59">
        <v>9.35</v>
      </c>
      <c r="I53" s="59">
        <v>10.57</v>
      </c>
      <c r="J53" s="59">
        <v>10.34</v>
      </c>
      <c r="K53" s="59">
        <v>10.050000000000001</v>
      </c>
      <c r="L53" s="59">
        <v>12.3</v>
      </c>
      <c r="M53" s="59" t="e">
        <f>#REF!-H53</f>
        <v>#REF!</v>
      </c>
      <c r="N53" s="59" t="e">
        <f>#REF!-I53</f>
        <v>#REF!</v>
      </c>
      <c r="O53" s="59" t="e">
        <f>#REF!-J53</f>
        <v>#REF!</v>
      </c>
      <c r="P53" s="59" t="e">
        <f>#REF!-K53</f>
        <v>#REF!</v>
      </c>
      <c r="Q53" s="59" t="e">
        <f>#REF!-L53</f>
        <v>#REF!</v>
      </c>
      <c r="R53" s="59"/>
      <c r="S53"/>
      <c r="T53" s="238"/>
      <c r="U53" s="238"/>
      <c r="V53" s="238"/>
      <c r="W53" s="238"/>
      <c r="X53" s="238"/>
    </row>
    <row r="54" spans="1:24" ht="20.149999999999999" customHeight="1">
      <c r="A54" s="244">
        <f t="shared" si="0"/>
        <v>51</v>
      </c>
      <c r="B54" s="53" t="s">
        <v>65</v>
      </c>
      <c r="C54" s="247">
        <v>11.57</v>
      </c>
      <c r="D54" s="247">
        <v>12.16</v>
      </c>
      <c r="E54" s="247">
        <v>11.39</v>
      </c>
      <c r="F54" s="247">
        <v>11.42</v>
      </c>
      <c r="G54" s="247">
        <v>14.58</v>
      </c>
      <c r="H54" s="59">
        <v>10.19</v>
      </c>
      <c r="I54" s="59">
        <v>10.98</v>
      </c>
      <c r="J54" s="59">
        <v>10.1</v>
      </c>
      <c r="K54" s="59">
        <v>10.050000000000001</v>
      </c>
      <c r="L54" s="59">
        <v>13.27</v>
      </c>
      <c r="M54" s="59" t="e">
        <f>#REF!-H54</f>
        <v>#REF!</v>
      </c>
      <c r="N54" s="59" t="e">
        <f>#REF!-I54</f>
        <v>#REF!</v>
      </c>
      <c r="O54" s="59" t="e">
        <f>#REF!-J54</f>
        <v>#REF!</v>
      </c>
      <c r="P54" s="59" t="e">
        <f>#REF!-K54</f>
        <v>#REF!</v>
      </c>
      <c r="Q54" s="59" t="e">
        <f>#REF!-L54</f>
        <v>#REF!</v>
      </c>
      <c r="R54" s="59"/>
      <c r="S54"/>
      <c r="T54" s="238"/>
      <c r="U54" s="238"/>
      <c r="V54" s="238"/>
      <c r="W54" s="238"/>
      <c r="X54" s="238"/>
    </row>
    <row r="55" spans="1:24" ht="20.149999999999999" customHeight="1">
      <c r="A55" s="244">
        <f t="shared" si="0"/>
        <v>52</v>
      </c>
      <c r="B55" s="53" t="s">
        <v>66</v>
      </c>
      <c r="C55" s="247">
        <v>5.38</v>
      </c>
      <c r="D55" s="247">
        <v>5.38</v>
      </c>
      <c r="E55" s="247">
        <v>5.38</v>
      </c>
      <c r="F55" s="247">
        <v>8.6199999999999992</v>
      </c>
      <c r="G55" s="247">
        <v>8.6199999999999992</v>
      </c>
      <c r="H55" s="59">
        <v>4.96</v>
      </c>
      <c r="I55" s="59">
        <v>4.96</v>
      </c>
      <c r="J55" s="59">
        <v>4.96</v>
      </c>
      <c r="K55" s="59">
        <v>9.7799999999999994</v>
      </c>
      <c r="L55" s="59">
        <v>9.7799999999999994</v>
      </c>
      <c r="M55" s="59" t="e">
        <f>#REF!-H55</f>
        <v>#REF!</v>
      </c>
      <c r="N55" s="59" t="e">
        <f>#REF!-I55</f>
        <v>#REF!</v>
      </c>
      <c r="O55" s="59" t="e">
        <f>#REF!-J55</f>
        <v>#REF!</v>
      </c>
      <c r="P55" s="59" t="e">
        <f>#REF!-K55</f>
        <v>#REF!</v>
      </c>
      <c r="Q55" s="59" t="e">
        <f>#REF!-L55</f>
        <v>#REF!</v>
      </c>
      <c r="R55" s="59"/>
      <c r="S55"/>
      <c r="T55" s="238"/>
      <c r="U55" s="238"/>
      <c r="V55" s="238"/>
      <c r="W55" s="238"/>
      <c r="X55" s="238"/>
    </row>
    <row r="56" spans="1:24" s="102" customFormat="1" ht="20.149999999999999" customHeight="1">
      <c r="A56" s="244">
        <f t="shared" si="0"/>
        <v>53</v>
      </c>
      <c r="B56" s="53" t="s">
        <v>67</v>
      </c>
      <c r="C56" s="247">
        <v>10.61</v>
      </c>
      <c r="D56" s="247">
        <v>10.63</v>
      </c>
      <c r="E56" s="247">
        <v>12.93</v>
      </c>
      <c r="F56" s="247">
        <v>10.39</v>
      </c>
      <c r="G56" s="247">
        <v>10.47</v>
      </c>
      <c r="H56" s="59">
        <v>10.6</v>
      </c>
      <c r="I56" s="59">
        <v>10.38</v>
      </c>
      <c r="J56" s="59">
        <v>13.01</v>
      </c>
      <c r="K56" s="59">
        <v>9.4499999999999993</v>
      </c>
      <c r="L56" s="59">
        <v>10.050000000000001</v>
      </c>
      <c r="M56" s="59" t="e">
        <f>#REF!-H56</f>
        <v>#REF!</v>
      </c>
      <c r="N56" s="59" t="e">
        <f>#REF!-I56</f>
        <v>#REF!</v>
      </c>
      <c r="O56" s="59" t="e">
        <f>#REF!-J56</f>
        <v>#REF!</v>
      </c>
      <c r="P56" s="59" t="e">
        <f>#REF!-K56</f>
        <v>#REF!</v>
      </c>
      <c r="Q56" s="59" t="e">
        <f>#REF!-L56</f>
        <v>#REF!</v>
      </c>
      <c r="R56" s="59"/>
      <c r="S56"/>
      <c r="T56" s="238"/>
      <c r="U56" s="238"/>
      <c r="V56" s="238"/>
      <c r="W56" s="238"/>
      <c r="X56" s="238"/>
    </row>
    <row r="57" spans="1:24" ht="20.149999999999999" customHeight="1">
      <c r="A57" s="244">
        <f t="shared" si="0"/>
        <v>54</v>
      </c>
      <c r="B57" s="53" t="s">
        <v>68</v>
      </c>
      <c r="C57" s="247">
        <v>8.17</v>
      </c>
      <c r="D57" s="247">
        <v>8.17</v>
      </c>
      <c r="E57" s="247">
        <v>8.17</v>
      </c>
      <c r="F57" s="247">
        <v>8.17</v>
      </c>
      <c r="G57" s="247">
        <v>8.17</v>
      </c>
      <c r="H57" s="59">
        <v>7.35</v>
      </c>
      <c r="I57" s="59">
        <v>7.35</v>
      </c>
      <c r="J57" s="59">
        <v>7.35</v>
      </c>
      <c r="K57" s="59">
        <v>7.35</v>
      </c>
      <c r="L57" s="59">
        <v>7.35</v>
      </c>
      <c r="M57" s="59" t="e">
        <f>#REF!-H57</f>
        <v>#REF!</v>
      </c>
      <c r="N57" s="59" t="e">
        <f>#REF!-I57</f>
        <v>#REF!</v>
      </c>
      <c r="O57" s="59" t="e">
        <f>#REF!-J57</f>
        <v>#REF!</v>
      </c>
      <c r="P57" s="59" t="e">
        <f>#REF!-K57</f>
        <v>#REF!</v>
      </c>
      <c r="Q57" s="59" t="e">
        <f>#REF!-L57</f>
        <v>#REF!</v>
      </c>
      <c r="R57" s="59"/>
      <c r="S57"/>
      <c r="T57" s="238"/>
      <c r="U57" s="238"/>
      <c r="V57" s="238"/>
      <c r="W57" s="238"/>
      <c r="X57" s="238"/>
    </row>
    <row r="58" spans="1:24" ht="20.149999999999999" customHeight="1">
      <c r="A58" s="244">
        <f t="shared" si="0"/>
        <v>55</v>
      </c>
      <c r="B58" s="53" t="s">
        <v>69</v>
      </c>
      <c r="C58" s="247">
        <v>6.9</v>
      </c>
      <c r="D58" s="247">
        <v>6.9</v>
      </c>
      <c r="E58" s="247">
        <v>6.89</v>
      </c>
      <c r="F58" s="247">
        <v>6.89</v>
      </c>
      <c r="G58" s="247">
        <v>7.13</v>
      </c>
      <c r="H58" s="59">
        <v>8.7100000000000009</v>
      </c>
      <c r="I58" s="59">
        <v>8.7100000000000009</v>
      </c>
      <c r="J58" s="59">
        <v>8.7100000000000009</v>
      </c>
      <c r="K58" s="59">
        <v>8.7100000000000009</v>
      </c>
      <c r="L58" s="59">
        <v>8.7100000000000009</v>
      </c>
      <c r="M58" s="59" t="e">
        <f>#REF!-H58</f>
        <v>#REF!</v>
      </c>
      <c r="N58" s="59" t="e">
        <f>#REF!-I58</f>
        <v>#REF!</v>
      </c>
      <c r="O58" s="59" t="e">
        <f>#REF!-J58</f>
        <v>#REF!</v>
      </c>
      <c r="P58" s="59" t="e">
        <f>#REF!-K58</f>
        <v>#REF!</v>
      </c>
      <c r="Q58" s="59" t="e">
        <f>#REF!-L58</f>
        <v>#REF!</v>
      </c>
      <c r="R58" s="59"/>
      <c r="S58"/>
      <c r="T58" s="238"/>
      <c r="U58" s="238"/>
      <c r="V58" s="238"/>
      <c r="W58" s="238"/>
      <c r="X58" s="238"/>
    </row>
    <row r="59" spans="1:24" ht="20.149999999999999" customHeight="1">
      <c r="A59" s="244">
        <f t="shared" si="0"/>
        <v>56</v>
      </c>
      <c r="B59" s="53" t="s">
        <v>70</v>
      </c>
      <c r="C59" s="247">
        <v>9.7899999999999991</v>
      </c>
      <c r="D59" s="247">
        <v>9.92</v>
      </c>
      <c r="E59" s="247">
        <v>9.7899999999999991</v>
      </c>
      <c r="F59" s="247">
        <v>9.85</v>
      </c>
      <c r="G59" s="247">
        <v>9.93</v>
      </c>
      <c r="H59" s="59">
        <v>9.0299999999999994</v>
      </c>
      <c r="I59" s="59">
        <v>9.17</v>
      </c>
      <c r="J59" s="59">
        <v>9.0299999999999994</v>
      </c>
      <c r="K59" s="59">
        <v>9.09</v>
      </c>
      <c r="L59" s="59">
        <v>9.17</v>
      </c>
      <c r="M59" s="59" t="e">
        <f>#REF!-H59</f>
        <v>#REF!</v>
      </c>
      <c r="N59" s="59" t="e">
        <f>#REF!-I59</f>
        <v>#REF!</v>
      </c>
      <c r="O59" s="59" t="e">
        <f>#REF!-J59</f>
        <v>#REF!</v>
      </c>
      <c r="P59" s="59" t="e">
        <f>#REF!-K59</f>
        <v>#REF!</v>
      </c>
      <c r="Q59" s="59" t="e">
        <f>#REF!-L59</f>
        <v>#REF!</v>
      </c>
      <c r="R59" s="59"/>
      <c r="S59"/>
      <c r="T59" s="238"/>
      <c r="U59" s="238"/>
      <c r="V59" s="238"/>
      <c r="W59" s="238"/>
      <c r="X59" s="238"/>
    </row>
    <row r="60" spans="1:24" ht="20.149999999999999" customHeight="1">
      <c r="A60" s="244">
        <f t="shared" si="0"/>
        <v>57</v>
      </c>
      <c r="B60" s="53" t="s">
        <v>71</v>
      </c>
      <c r="C60" s="247">
        <v>8.57</v>
      </c>
      <c r="D60" s="247">
        <v>9.18</v>
      </c>
      <c r="E60" s="247">
        <v>10.59</v>
      </c>
      <c r="F60" s="247">
        <v>8.5500000000000007</v>
      </c>
      <c r="G60" s="247">
        <v>10.37</v>
      </c>
      <c r="H60" s="59">
        <v>8.91</v>
      </c>
      <c r="I60" s="59">
        <v>9.57</v>
      </c>
      <c r="J60" s="59">
        <v>12.11</v>
      </c>
      <c r="K60" s="59">
        <v>8.76</v>
      </c>
      <c r="L60" s="59">
        <v>10.69</v>
      </c>
      <c r="M60" s="59" t="e">
        <f>#REF!-H60</f>
        <v>#REF!</v>
      </c>
      <c r="N60" s="59" t="e">
        <f>#REF!-I60</f>
        <v>#REF!</v>
      </c>
      <c r="O60" s="59" t="e">
        <f>#REF!-J60</f>
        <v>#REF!</v>
      </c>
      <c r="P60" s="59" t="e">
        <f>#REF!-K60</f>
        <v>#REF!</v>
      </c>
      <c r="Q60" s="59" t="e">
        <f>#REF!-L60</f>
        <v>#REF!</v>
      </c>
      <c r="R60" s="59"/>
      <c r="S60"/>
      <c r="T60" s="238"/>
      <c r="U60" s="238"/>
      <c r="V60" s="238"/>
      <c r="W60" s="238"/>
      <c r="X60" s="238"/>
    </row>
    <row r="61" spans="1:24" ht="20.149999999999999" customHeight="1">
      <c r="A61" s="244">
        <f t="shared" si="0"/>
        <v>58</v>
      </c>
      <c r="B61" s="53" t="s">
        <v>73</v>
      </c>
      <c r="C61" s="247">
        <v>13</v>
      </c>
      <c r="D61" s="247">
        <v>13</v>
      </c>
      <c r="E61" s="247">
        <v>13</v>
      </c>
      <c r="F61" s="247">
        <v>13</v>
      </c>
      <c r="G61" s="247">
        <v>13</v>
      </c>
      <c r="H61" s="59">
        <v>13.58</v>
      </c>
      <c r="I61" s="59">
        <v>13.58</v>
      </c>
      <c r="J61" s="59">
        <v>13.58</v>
      </c>
      <c r="K61" s="59">
        <v>13.58</v>
      </c>
      <c r="L61" s="59">
        <v>13.58</v>
      </c>
      <c r="M61" s="59" t="e">
        <f>#REF!-H61</f>
        <v>#REF!</v>
      </c>
      <c r="N61" s="59" t="e">
        <f>#REF!-I61</f>
        <v>#REF!</v>
      </c>
      <c r="O61" s="59" t="e">
        <f>#REF!-J61</f>
        <v>#REF!</v>
      </c>
      <c r="P61" s="59" t="e">
        <f>#REF!-K61</f>
        <v>#REF!</v>
      </c>
      <c r="Q61" s="59" t="e">
        <f>#REF!-L61</f>
        <v>#REF!</v>
      </c>
      <c r="R61" s="59"/>
      <c r="S61"/>
      <c r="T61" s="238"/>
      <c r="U61" s="238"/>
      <c r="V61" s="238"/>
      <c r="W61" s="238"/>
      <c r="X61" s="238"/>
    </row>
    <row r="62" spans="1:24" ht="20.149999999999999" customHeight="1">
      <c r="A62" s="244">
        <f t="shared" si="0"/>
        <v>59</v>
      </c>
      <c r="B62" s="53" t="s">
        <v>74</v>
      </c>
      <c r="C62" s="247">
        <v>10.6</v>
      </c>
      <c r="D62" s="247">
        <v>10.9</v>
      </c>
      <c r="E62" s="247">
        <v>10.9</v>
      </c>
      <c r="F62" s="247">
        <v>10.75</v>
      </c>
      <c r="G62" s="247">
        <v>10.8</v>
      </c>
      <c r="H62" s="59">
        <v>10.9</v>
      </c>
      <c r="I62" s="59">
        <v>11.2</v>
      </c>
      <c r="J62" s="59">
        <v>11.2</v>
      </c>
      <c r="K62" s="59">
        <v>11.05</v>
      </c>
      <c r="L62" s="59">
        <v>11.1</v>
      </c>
      <c r="M62" s="59" t="e">
        <f>#REF!-H62</f>
        <v>#REF!</v>
      </c>
      <c r="N62" s="59" t="e">
        <f>#REF!-I62</f>
        <v>#REF!</v>
      </c>
      <c r="O62" s="59" t="e">
        <f>#REF!-J62</f>
        <v>#REF!</v>
      </c>
      <c r="P62" s="59" t="e">
        <f>#REF!-K62</f>
        <v>#REF!</v>
      </c>
      <c r="Q62" s="59" t="e">
        <f>#REF!-L62</f>
        <v>#REF!</v>
      </c>
      <c r="R62" s="59"/>
      <c r="S62"/>
      <c r="T62" s="238"/>
      <c r="U62" s="238"/>
      <c r="V62" s="238"/>
      <c r="W62" s="238"/>
      <c r="X62" s="238"/>
    </row>
    <row r="63" spans="1:24" ht="20.149999999999999" customHeight="1">
      <c r="A63" s="244">
        <f t="shared" si="0"/>
        <v>60</v>
      </c>
      <c r="B63" s="53" t="s">
        <v>75</v>
      </c>
      <c r="C63" s="247">
        <v>7.25</v>
      </c>
      <c r="D63" s="247">
        <v>7.25</v>
      </c>
      <c r="E63" s="247">
        <v>8.3000000000000007</v>
      </c>
      <c r="F63" s="247">
        <v>7.25</v>
      </c>
      <c r="G63" s="247">
        <v>7.32</v>
      </c>
      <c r="H63" s="59">
        <v>8.4</v>
      </c>
      <c r="I63" s="59">
        <v>8.4</v>
      </c>
      <c r="J63" s="59">
        <v>9.4499999999999993</v>
      </c>
      <c r="K63" s="59">
        <v>8.4</v>
      </c>
      <c r="L63" s="59">
        <v>8.4700000000000006</v>
      </c>
      <c r="M63" s="59" t="e">
        <f>#REF!-H63</f>
        <v>#REF!</v>
      </c>
      <c r="N63" s="59" t="e">
        <f>#REF!-I63</f>
        <v>#REF!</v>
      </c>
      <c r="O63" s="59" t="e">
        <f>#REF!-J63</f>
        <v>#REF!</v>
      </c>
      <c r="P63" s="59" t="e">
        <f>#REF!-K63</f>
        <v>#REF!</v>
      </c>
      <c r="Q63" s="59" t="e">
        <f>#REF!-L63</f>
        <v>#REF!</v>
      </c>
      <c r="R63" s="59"/>
      <c r="S63"/>
      <c r="T63" s="238"/>
      <c r="U63" s="238"/>
      <c r="V63" s="238"/>
      <c r="W63" s="238"/>
      <c r="X63" s="238"/>
    </row>
    <row r="64" spans="1:24" ht="21.65" customHeight="1">
      <c r="A64" s="244">
        <f t="shared" si="0"/>
        <v>61</v>
      </c>
      <c r="B64" s="53" t="s">
        <v>76</v>
      </c>
      <c r="C64" s="247">
        <v>10.5</v>
      </c>
      <c r="D64" s="247">
        <v>11.5</v>
      </c>
      <c r="E64" s="247">
        <v>16</v>
      </c>
      <c r="F64" s="247">
        <v>0</v>
      </c>
      <c r="G64" s="247">
        <v>10.5</v>
      </c>
      <c r="H64" s="59">
        <v>10.5</v>
      </c>
      <c r="I64" s="59">
        <v>11.5</v>
      </c>
      <c r="J64" s="59">
        <v>16</v>
      </c>
      <c r="K64" s="59">
        <v>0</v>
      </c>
      <c r="L64" s="59">
        <v>10.5</v>
      </c>
      <c r="M64" s="59" t="e">
        <f>#REF!-H64</f>
        <v>#REF!</v>
      </c>
      <c r="N64" s="59" t="e">
        <f>#REF!-I64</f>
        <v>#REF!</v>
      </c>
      <c r="O64" s="59" t="e">
        <f>#REF!-J64</f>
        <v>#REF!</v>
      </c>
      <c r="P64" s="59" t="e">
        <f>#REF!-K64</f>
        <v>#REF!</v>
      </c>
      <c r="Q64" s="59" t="e">
        <f>#REF!-L64</f>
        <v>#REF!</v>
      </c>
      <c r="R64" s="74"/>
      <c r="S64"/>
      <c r="T64" s="238"/>
      <c r="U64" s="238"/>
      <c r="V64" s="238"/>
      <c r="W64" s="238"/>
      <c r="X64" s="238"/>
    </row>
    <row r="65" spans="1:24" ht="20.149999999999999" customHeight="1">
      <c r="A65" s="244">
        <f t="shared" si="0"/>
        <v>62</v>
      </c>
      <c r="B65" s="53" t="s">
        <v>77</v>
      </c>
      <c r="C65" s="247">
        <v>9.52</v>
      </c>
      <c r="D65" s="247">
        <v>9.6</v>
      </c>
      <c r="E65" s="247">
        <v>0</v>
      </c>
      <c r="F65" s="247">
        <v>10.02</v>
      </c>
      <c r="G65" s="247">
        <v>10.02</v>
      </c>
      <c r="H65" s="59">
        <v>0</v>
      </c>
      <c r="I65" s="59">
        <v>10.09</v>
      </c>
      <c r="J65" s="59">
        <v>0</v>
      </c>
      <c r="K65" s="59">
        <v>10.09</v>
      </c>
      <c r="L65" s="59">
        <v>10.09</v>
      </c>
      <c r="M65" s="59" t="e">
        <f>#REF!-H65</f>
        <v>#REF!</v>
      </c>
      <c r="N65" s="59" t="e">
        <f>#REF!-I65</f>
        <v>#REF!</v>
      </c>
      <c r="O65" s="59" t="e">
        <f>#REF!-J65</f>
        <v>#REF!</v>
      </c>
      <c r="P65" s="59" t="e">
        <f>#REF!-K65</f>
        <v>#REF!</v>
      </c>
      <c r="Q65" s="59" t="e">
        <f>#REF!-L65</f>
        <v>#REF!</v>
      </c>
      <c r="R65" s="59"/>
      <c r="S65"/>
      <c r="T65" s="238"/>
      <c r="U65" s="238"/>
      <c r="V65" s="238"/>
      <c r="W65" s="238"/>
      <c r="X65" s="238"/>
    </row>
    <row r="66" spans="1:24" ht="20.149999999999999" customHeight="1">
      <c r="A66" s="244">
        <f t="shared" si="0"/>
        <v>63</v>
      </c>
      <c r="B66" s="53" t="s">
        <v>78</v>
      </c>
      <c r="C66" s="247">
        <v>11</v>
      </c>
      <c r="D66" s="247">
        <v>13</v>
      </c>
      <c r="E66" s="247">
        <v>15</v>
      </c>
      <c r="F66" s="247">
        <v>12</v>
      </c>
      <c r="G66" s="247">
        <v>13.5</v>
      </c>
      <c r="H66" s="59">
        <v>11</v>
      </c>
      <c r="I66" s="59">
        <v>13</v>
      </c>
      <c r="J66" s="59">
        <v>15</v>
      </c>
      <c r="K66" s="59">
        <v>12</v>
      </c>
      <c r="L66" s="59">
        <v>13.5</v>
      </c>
      <c r="M66" s="59" t="e">
        <f>#REF!-H66</f>
        <v>#REF!</v>
      </c>
      <c r="N66" s="59" t="e">
        <f>#REF!-I66</f>
        <v>#REF!</v>
      </c>
      <c r="O66" s="59" t="e">
        <f>#REF!-J66</f>
        <v>#REF!</v>
      </c>
      <c r="P66" s="59" t="e">
        <f>#REF!-K66</f>
        <v>#REF!</v>
      </c>
      <c r="Q66" s="59" t="e">
        <f>#REF!-L66</f>
        <v>#REF!</v>
      </c>
      <c r="R66" s="59"/>
      <c r="S66"/>
      <c r="T66" s="238"/>
      <c r="U66" s="238"/>
      <c r="V66" s="238"/>
      <c r="W66" s="238"/>
      <c r="X66" s="238"/>
    </row>
    <row r="67" spans="1:24" ht="20.5" customHeight="1">
      <c r="A67" s="244">
        <f t="shared" si="0"/>
        <v>64</v>
      </c>
      <c r="B67" s="53" t="s">
        <v>79</v>
      </c>
      <c r="C67" s="247">
        <v>8.49</v>
      </c>
      <c r="D67" s="247">
        <v>8.7799999999999994</v>
      </c>
      <c r="E67" s="247">
        <v>0</v>
      </c>
      <c r="F67" s="247">
        <v>8.7799999999999994</v>
      </c>
      <c r="G67" s="247">
        <v>0</v>
      </c>
      <c r="H67" s="59">
        <v>10.75</v>
      </c>
      <c r="I67" s="59">
        <v>11.25</v>
      </c>
      <c r="J67" s="59">
        <v>0</v>
      </c>
      <c r="K67" s="59">
        <v>9.25</v>
      </c>
      <c r="L67" s="59">
        <v>0</v>
      </c>
      <c r="M67" s="59" t="e">
        <f>#REF!-H67</f>
        <v>#REF!</v>
      </c>
      <c r="N67" s="59" t="e">
        <f>#REF!-I67</f>
        <v>#REF!</v>
      </c>
      <c r="O67" s="59" t="e">
        <f>#REF!-J67</f>
        <v>#REF!</v>
      </c>
      <c r="P67" s="59" t="e">
        <f>#REF!-K67</f>
        <v>#REF!</v>
      </c>
      <c r="Q67" s="59" t="e">
        <f>#REF!-L67</f>
        <v>#REF!</v>
      </c>
      <c r="R67" s="59"/>
      <c r="S67"/>
      <c r="T67" s="238"/>
      <c r="U67" s="238"/>
      <c r="V67" s="238"/>
      <c r="W67" s="238"/>
      <c r="X67" s="238"/>
    </row>
    <row r="68" spans="1:24" ht="20.149999999999999" customHeight="1">
      <c r="A68" s="244">
        <f t="shared" si="0"/>
        <v>65</v>
      </c>
      <c r="B68" s="53" t="s">
        <v>80</v>
      </c>
      <c r="C68" s="248">
        <v>9.5</v>
      </c>
      <c r="D68" s="248">
        <v>10.5</v>
      </c>
      <c r="E68" s="248">
        <v>0</v>
      </c>
      <c r="F68" s="248">
        <v>10.5</v>
      </c>
      <c r="G68" s="248">
        <v>10.5</v>
      </c>
      <c r="H68" s="46">
        <v>11.5</v>
      </c>
      <c r="I68" s="46">
        <v>11.5</v>
      </c>
      <c r="J68" s="46">
        <v>0</v>
      </c>
      <c r="K68" s="46">
        <v>10.75</v>
      </c>
      <c r="L68" s="46">
        <v>11.5</v>
      </c>
      <c r="M68" s="46" t="e">
        <f>#REF!-H68</f>
        <v>#REF!</v>
      </c>
      <c r="N68" s="46" t="e">
        <f>#REF!-I68</f>
        <v>#REF!</v>
      </c>
      <c r="O68" s="46" t="e">
        <f>#REF!-J68</f>
        <v>#REF!</v>
      </c>
      <c r="P68" s="46" t="e">
        <f>#REF!-K68</f>
        <v>#REF!</v>
      </c>
      <c r="Q68" s="46" t="e">
        <f>#REF!-L68</f>
        <v>#REF!</v>
      </c>
      <c r="R68" s="46"/>
      <c r="S68"/>
      <c r="T68" s="238"/>
      <c r="U68" s="238"/>
      <c r="V68" s="238"/>
      <c r="W68" s="238"/>
      <c r="X68" s="238"/>
    </row>
    <row r="69" spans="1:24" ht="20.149999999999999" customHeight="1">
      <c r="A69" s="244">
        <f t="shared" si="0"/>
        <v>66</v>
      </c>
      <c r="B69" s="53" t="s">
        <v>81</v>
      </c>
      <c r="C69" s="247">
        <v>10.5</v>
      </c>
      <c r="D69" s="247">
        <v>10.5</v>
      </c>
      <c r="E69" s="247">
        <v>0</v>
      </c>
      <c r="F69" s="247">
        <v>10.5</v>
      </c>
      <c r="G69" s="247">
        <v>11.5</v>
      </c>
      <c r="H69" s="59">
        <v>9</v>
      </c>
      <c r="I69" s="59">
        <v>15</v>
      </c>
      <c r="J69" s="59">
        <v>0</v>
      </c>
      <c r="K69" s="59">
        <v>11.25</v>
      </c>
      <c r="L69" s="59">
        <v>12.25</v>
      </c>
      <c r="M69" s="59" t="e">
        <f>#REF!-H69</f>
        <v>#REF!</v>
      </c>
      <c r="N69" s="59" t="e">
        <f>#REF!-I69</f>
        <v>#REF!</v>
      </c>
      <c r="O69" s="59" t="e">
        <f>#REF!-J69</f>
        <v>#REF!</v>
      </c>
      <c r="P69" s="59" t="e">
        <f>#REF!-K69</f>
        <v>#REF!</v>
      </c>
      <c r="Q69" s="59" t="e">
        <f>#REF!-L69</f>
        <v>#REF!</v>
      </c>
      <c r="R69" s="59"/>
      <c r="S69"/>
      <c r="T69" s="238"/>
      <c r="U69" s="238"/>
      <c r="V69" s="238"/>
      <c r="W69" s="238"/>
      <c r="X69" s="238"/>
    </row>
    <row r="70" spans="1:24" ht="20.149999999999999" customHeight="1">
      <c r="A70" s="244">
        <f t="shared" si="0"/>
        <v>67</v>
      </c>
      <c r="B70" s="53" t="s">
        <v>82</v>
      </c>
      <c r="C70" s="247">
        <v>8</v>
      </c>
      <c r="D70" s="247">
        <v>13</v>
      </c>
      <c r="E70" s="247">
        <v>0</v>
      </c>
      <c r="F70" s="247">
        <v>10.75</v>
      </c>
      <c r="G70" s="247">
        <v>11.75</v>
      </c>
      <c r="H70" s="59">
        <v>7.9</v>
      </c>
      <c r="I70" s="59">
        <v>12.04</v>
      </c>
      <c r="J70" s="59">
        <v>16.579999999999998</v>
      </c>
      <c r="K70" s="59">
        <v>0</v>
      </c>
      <c r="L70" s="59">
        <v>14.04</v>
      </c>
      <c r="M70" s="59" t="e">
        <f>#REF!-H70</f>
        <v>#REF!</v>
      </c>
      <c r="N70" s="59" t="e">
        <f>#REF!-I70</f>
        <v>#REF!</v>
      </c>
      <c r="O70" s="59" t="e">
        <f>#REF!-J70</f>
        <v>#REF!</v>
      </c>
      <c r="P70" s="59" t="e">
        <f>#REF!-K70</f>
        <v>#REF!</v>
      </c>
      <c r="Q70" s="59" t="e">
        <f>#REF!-L70</f>
        <v>#REF!</v>
      </c>
      <c r="R70" s="59"/>
      <c r="S70"/>
      <c r="T70" s="238"/>
      <c r="U70" s="238"/>
      <c r="V70" s="238"/>
      <c r="W70" s="238"/>
      <c r="X70" s="238"/>
    </row>
    <row r="71" spans="1:24" ht="19.5" customHeight="1">
      <c r="A71" s="244">
        <f t="shared" ref="A71:A99" si="1">A70+1</f>
        <v>68</v>
      </c>
      <c r="B71" s="53" t="s">
        <v>131</v>
      </c>
      <c r="C71" s="247">
        <v>7</v>
      </c>
      <c r="D71" s="247">
        <v>10.51</v>
      </c>
      <c r="E71" s="247">
        <v>16.03</v>
      </c>
      <c r="F71" s="247">
        <v>0</v>
      </c>
      <c r="G71" s="247">
        <v>11.91</v>
      </c>
      <c r="H71" s="59">
        <v>11.5</v>
      </c>
      <c r="I71" s="59">
        <v>11.5</v>
      </c>
      <c r="J71" s="59">
        <v>0</v>
      </c>
      <c r="K71" s="59">
        <v>11.5</v>
      </c>
      <c r="L71" s="59">
        <v>12.25</v>
      </c>
      <c r="M71" s="59" t="e">
        <f>#REF!-H71</f>
        <v>#REF!</v>
      </c>
      <c r="N71" s="59" t="e">
        <f>#REF!-I71</f>
        <v>#REF!</v>
      </c>
      <c r="O71" s="59" t="e">
        <f>#REF!-J71</f>
        <v>#REF!</v>
      </c>
      <c r="P71" s="59" t="e">
        <f>#REF!-K71</f>
        <v>#REF!</v>
      </c>
      <c r="Q71" s="59" t="e">
        <f>#REF!-L71</f>
        <v>#REF!</v>
      </c>
      <c r="R71" s="59"/>
      <c r="S71"/>
      <c r="T71" s="238"/>
      <c r="U71" s="238"/>
      <c r="V71" s="238"/>
      <c r="W71" s="238"/>
      <c r="X71" s="238"/>
    </row>
    <row r="72" spans="1:24" ht="20.149999999999999" customHeight="1">
      <c r="A72" s="244">
        <f t="shared" si="1"/>
        <v>69</v>
      </c>
      <c r="B72" s="53" t="s">
        <v>84</v>
      </c>
      <c r="C72" s="247">
        <v>11.5</v>
      </c>
      <c r="D72" s="247">
        <v>11.5</v>
      </c>
      <c r="E72" s="247">
        <v>0</v>
      </c>
      <c r="F72" s="247">
        <v>11.5</v>
      </c>
      <c r="G72" s="247">
        <v>12.25</v>
      </c>
      <c r="H72" s="84"/>
      <c r="I72" s="84"/>
      <c r="J72" s="84"/>
      <c r="K72" s="100">
        <v>9.3699999999999992</v>
      </c>
      <c r="L72" s="59">
        <v>0.09</v>
      </c>
      <c r="M72" s="59" t="e">
        <f>#REF!-H72</f>
        <v>#REF!</v>
      </c>
      <c r="N72" s="59" t="e">
        <f>#REF!-I72</f>
        <v>#REF!</v>
      </c>
      <c r="O72" s="59" t="e">
        <f>#REF!-J72</f>
        <v>#REF!</v>
      </c>
      <c r="P72" s="59" t="e">
        <f>#REF!-K72</f>
        <v>#REF!</v>
      </c>
      <c r="Q72" s="59" t="e">
        <f>#REF!-L72</f>
        <v>#REF!</v>
      </c>
      <c r="R72" s="59"/>
      <c r="S72"/>
      <c r="T72" s="238"/>
      <c r="U72" s="238"/>
      <c r="V72" s="238"/>
      <c r="W72" s="238"/>
      <c r="X72" s="238"/>
    </row>
    <row r="73" spans="1:24" ht="20.149999999999999" customHeight="1">
      <c r="A73" s="244">
        <f t="shared" si="1"/>
        <v>70</v>
      </c>
      <c r="B73" s="53" t="s">
        <v>85</v>
      </c>
      <c r="C73" s="247">
        <v>8.01</v>
      </c>
      <c r="D73" s="247">
        <v>8.4700000000000006</v>
      </c>
      <c r="E73" s="247">
        <v>13</v>
      </c>
      <c r="F73" s="247">
        <v>9.8000000000000007</v>
      </c>
      <c r="G73" s="247">
        <v>9.8000000000000007</v>
      </c>
      <c r="H73" s="59">
        <v>0</v>
      </c>
      <c r="I73" s="59">
        <v>11.04</v>
      </c>
      <c r="J73" s="59">
        <v>0</v>
      </c>
      <c r="K73" s="59">
        <v>9.23</v>
      </c>
      <c r="L73" s="59">
        <v>10.32</v>
      </c>
      <c r="M73" s="59" t="e">
        <f>#REF!-H73</f>
        <v>#REF!</v>
      </c>
      <c r="N73" s="59" t="e">
        <f>#REF!-I73</f>
        <v>#REF!</v>
      </c>
      <c r="O73" s="59" t="e">
        <f>#REF!-J73</f>
        <v>#REF!</v>
      </c>
      <c r="P73" s="59" t="e">
        <f>#REF!-K73</f>
        <v>#REF!</v>
      </c>
      <c r="Q73" s="59" t="e">
        <f>#REF!-L73</f>
        <v>#REF!</v>
      </c>
      <c r="R73" s="59"/>
      <c r="S73"/>
      <c r="T73" s="238"/>
      <c r="U73" s="238"/>
      <c r="V73" s="238"/>
      <c r="W73" s="238"/>
      <c r="X73" s="238"/>
    </row>
    <row r="74" spans="1:24" ht="20.149999999999999" customHeight="1">
      <c r="A74" s="244">
        <f t="shared" si="1"/>
        <v>71</v>
      </c>
      <c r="B74" s="53" t="s">
        <v>86</v>
      </c>
      <c r="C74" s="247">
        <v>0</v>
      </c>
      <c r="D74" s="247">
        <v>10.199999999999999</v>
      </c>
      <c r="E74" s="247">
        <v>0</v>
      </c>
      <c r="F74" s="247">
        <v>8.5299999999999994</v>
      </c>
      <c r="G74" s="247">
        <v>9.74</v>
      </c>
      <c r="H74" s="59">
        <v>11.05</v>
      </c>
      <c r="I74" s="59">
        <v>11.05</v>
      </c>
      <c r="J74" s="59">
        <v>0</v>
      </c>
      <c r="K74" s="59">
        <v>10.8</v>
      </c>
      <c r="L74" s="59">
        <v>10.8</v>
      </c>
      <c r="M74" s="59" t="e">
        <f>#REF!-H74</f>
        <v>#REF!</v>
      </c>
      <c r="N74" s="59" t="e">
        <f>#REF!-I74</f>
        <v>#REF!</v>
      </c>
      <c r="O74" s="59" t="e">
        <f>#REF!-J74</f>
        <v>#REF!</v>
      </c>
      <c r="P74" s="59" t="e">
        <f>#REF!-K74</f>
        <v>#REF!</v>
      </c>
      <c r="Q74" s="59" t="e">
        <f>#REF!-L74</f>
        <v>#REF!</v>
      </c>
      <c r="R74" s="204"/>
      <c r="S74"/>
      <c r="T74" s="238"/>
      <c r="U74" s="238"/>
      <c r="V74" s="238"/>
      <c r="W74" s="238"/>
      <c r="X74" s="238"/>
    </row>
    <row r="75" spans="1:24" ht="20.149999999999999" customHeight="1">
      <c r="A75" s="244">
        <f t="shared" si="1"/>
        <v>72</v>
      </c>
      <c r="B75" s="53" t="s">
        <v>88</v>
      </c>
      <c r="C75" s="247">
        <v>9.6300000000000008</v>
      </c>
      <c r="D75" s="247">
        <v>9.6300000000000008</v>
      </c>
      <c r="E75" s="247">
        <v>0</v>
      </c>
      <c r="F75" s="247">
        <v>9.3800000000000008</v>
      </c>
      <c r="G75" s="247">
        <v>9.3800000000000008</v>
      </c>
      <c r="H75" s="59">
        <v>8.5</v>
      </c>
      <c r="I75" s="59">
        <v>9</v>
      </c>
      <c r="J75" s="59">
        <v>9.75</v>
      </c>
      <c r="K75" s="59">
        <v>8.75</v>
      </c>
      <c r="L75" s="59">
        <v>10.5</v>
      </c>
      <c r="M75" s="59" t="e">
        <f>#REF!-H75</f>
        <v>#REF!</v>
      </c>
      <c r="N75" s="59" t="e">
        <f>#REF!-I75</f>
        <v>#REF!</v>
      </c>
      <c r="O75" s="59" t="e">
        <f>#REF!-J75</f>
        <v>#REF!</v>
      </c>
      <c r="P75" s="59" t="e">
        <f>#REF!-K75</f>
        <v>#REF!</v>
      </c>
      <c r="Q75" s="59" t="e">
        <f>#REF!-L75</f>
        <v>#REF!</v>
      </c>
      <c r="R75" s="59"/>
      <c r="S75"/>
      <c r="T75" s="238"/>
      <c r="U75" s="238"/>
      <c r="V75" s="238"/>
      <c r="W75" s="238"/>
      <c r="X75" s="238"/>
    </row>
    <row r="76" spans="1:24" ht="20.149999999999999" customHeight="1">
      <c r="A76" s="244">
        <f t="shared" si="1"/>
        <v>73</v>
      </c>
      <c r="B76" s="53" t="s">
        <v>89</v>
      </c>
      <c r="C76" s="247">
        <v>8</v>
      </c>
      <c r="D76" s="247">
        <v>8.75</v>
      </c>
      <c r="E76" s="247">
        <v>9.5</v>
      </c>
      <c r="F76" s="247">
        <v>8.25</v>
      </c>
      <c r="G76" s="247">
        <v>10.25</v>
      </c>
      <c r="H76" s="59">
        <v>12.71</v>
      </c>
      <c r="I76" s="59">
        <v>12.62</v>
      </c>
      <c r="J76" s="59">
        <v>0</v>
      </c>
      <c r="K76" s="59">
        <v>12.49</v>
      </c>
      <c r="L76" s="59">
        <v>12.46</v>
      </c>
      <c r="M76" s="59" t="e">
        <f>#REF!-H76</f>
        <v>#REF!</v>
      </c>
      <c r="N76" s="59" t="e">
        <f>#REF!-I76</f>
        <v>#REF!</v>
      </c>
      <c r="O76" s="59" t="e">
        <f>#REF!-J76</f>
        <v>#REF!</v>
      </c>
      <c r="P76" s="59" t="e">
        <f>#REF!-K76</f>
        <v>#REF!</v>
      </c>
      <c r="Q76" s="59" t="e">
        <f>#REF!-L76</f>
        <v>#REF!</v>
      </c>
      <c r="R76" s="59"/>
      <c r="S76"/>
      <c r="T76" s="238"/>
      <c r="U76" s="238"/>
      <c r="V76" s="238"/>
      <c r="W76" s="238"/>
      <c r="X76" s="238"/>
    </row>
    <row r="77" spans="1:24" ht="20.149999999999999" customHeight="1">
      <c r="A77" s="244">
        <f t="shared" si="1"/>
        <v>74</v>
      </c>
      <c r="B77" s="53" t="s">
        <v>90</v>
      </c>
      <c r="C77" s="247">
        <v>12.6</v>
      </c>
      <c r="D77" s="247">
        <v>12.71</v>
      </c>
      <c r="E77" s="247">
        <v>0</v>
      </c>
      <c r="F77" s="247">
        <v>12.75</v>
      </c>
      <c r="G77" s="247">
        <v>13.39</v>
      </c>
      <c r="H77" s="59">
        <v>13</v>
      </c>
      <c r="I77" s="59">
        <v>14</v>
      </c>
      <c r="J77" s="59">
        <v>14</v>
      </c>
      <c r="K77" s="59">
        <v>14.75</v>
      </c>
      <c r="L77" s="59">
        <v>14.75</v>
      </c>
      <c r="M77" s="59" t="e">
        <f>#REF!-H77</f>
        <v>#REF!</v>
      </c>
      <c r="N77" s="59" t="e">
        <f>#REF!-I77</f>
        <v>#REF!</v>
      </c>
      <c r="O77" s="59" t="e">
        <f>#REF!-J77</f>
        <v>#REF!</v>
      </c>
      <c r="P77" s="59" t="e">
        <f>#REF!-K77</f>
        <v>#REF!</v>
      </c>
      <c r="Q77" s="59" t="e">
        <f>#REF!-L77</f>
        <v>#REF!</v>
      </c>
      <c r="R77" s="59"/>
      <c r="S77"/>
      <c r="T77" s="238"/>
      <c r="U77" s="238"/>
      <c r="V77" s="238"/>
      <c r="W77" s="238"/>
      <c r="X77" s="238"/>
    </row>
    <row r="78" spans="1:24" ht="20.149999999999999" customHeight="1">
      <c r="A78" s="244">
        <f t="shared" si="1"/>
        <v>75</v>
      </c>
      <c r="B78" s="53" t="s">
        <v>91</v>
      </c>
      <c r="C78" s="247">
        <v>12.95</v>
      </c>
      <c r="D78" s="247">
        <v>13.45</v>
      </c>
      <c r="E78" s="247">
        <v>13.45</v>
      </c>
      <c r="F78" s="247">
        <v>12.95</v>
      </c>
      <c r="G78" s="247">
        <v>14.2</v>
      </c>
      <c r="H78" s="59">
        <v>11</v>
      </c>
      <c r="I78" s="59">
        <v>11.75</v>
      </c>
      <c r="J78" s="59">
        <v>0</v>
      </c>
      <c r="K78" s="59">
        <v>12.07</v>
      </c>
      <c r="L78" s="59">
        <v>15.56</v>
      </c>
      <c r="M78" s="59" t="e">
        <f>#REF!-H78</f>
        <v>#REF!</v>
      </c>
      <c r="N78" s="59" t="e">
        <f>#REF!-I78</f>
        <v>#REF!</v>
      </c>
      <c r="O78" s="59" t="e">
        <f>#REF!-J78</f>
        <v>#REF!</v>
      </c>
      <c r="P78" s="59" t="e">
        <f>#REF!-K78</f>
        <v>#REF!</v>
      </c>
      <c r="Q78" s="59" t="e">
        <f>#REF!-L78</f>
        <v>#REF!</v>
      </c>
      <c r="R78" s="59"/>
      <c r="S78"/>
      <c r="T78" s="238"/>
      <c r="U78" s="238"/>
      <c r="V78" s="238"/>
      <c r="W78" s="238"/>
      <c r="X78" s="238"/>
    </row>
    <row r="79" spans="1:24" ht="20.149999999999999" customHeight="1">
      <c r="A79" s="244">
        <f t="shared" si="1"/>
        <v>76</v>
      </c>
      <c r="B79" s="53" t="s">
        <v>93</v>
      </c>
      <c r="C79" s="247">
        <v>11</v>
      </c>
      <c r="D79" s="247">
        <v>12</v>
      </c>
      <c r="E79" s="247">
        <v>0</v>
      </c>
      <c r="F79" s="247">
        <v>12</v>
      </c>
      <c r="G79" s="247">
        <v>15.5</v>
      </c>
      <c r="H79" s="59">
        <v>12.5</v>
      </c>
      <c r="I79" s="59">
        <v>13.5</v>
      </c>
      <c r="J79" s="59">
        <v>0</v>
      </c>
      <c r="K79" s="59">
        <v>0</v>
      </c>
      <c r="L79" s="59">
        <v>0</v>
      </c>
      <c r="M79" s="59" t="e">
        <f>#REF!-H79</f>
        <v>#REF!</v>
      </c>
      <c r="N79" s="59" t="e">
        <f>#REF!-I79</f>
        <v>#REF!</v>
      </c>
      <c r="O79" s="59" t="e">
        <f>#REF!-J79</f>
        <v>#REF!</v>
      </c>
      <c r="P79" s="59" t="e">
        <f>#REF!-K79</f>
        <v>#REF!</v>
      </c>
      <c r="Q79" s="59" t="e">
        <f>#REF!-L79</f>
        <v>#REF!</v>
      </c>
      <c r="R79" s="59"/>
      <c r="S79"/>
      <c r="T79" s="238"/>
      <c r="U79" s="238"/>
      <c r="V79" s="238"/>
      <c r="W79" s="238"/>
      <c r="X79" s="238"/>
    </row>
    <row r="80" spans="1:24" ht="20.149999999999999" customHeight="1">
      <c r="A80" s="244">
        <f t="shared" si="1"/>
        <v>77</v>
      </c>
      <c r="B80" s="53" t="s">
        <v>94</v>
      </c>
      <c r="C80" s="247">
        <v>11.5</v>
      </c>
      <c r="D80" s="247">
        <v>13.5</v>
      </c>
      <c r="E80" s="247">
        <v>0</v>
      </c>
      <c r="F80" s="247">
        <v>0</v>
      </c>
      <c r="G80" s="247">
        <v>0</v>
      </c>
      <c r="H80" s="59">
        <v>12.23</v>
      </c>
      <c r="I80" s="59">
        <v>12.23</v>
      </c>
      <c r="J80" s="59">
        <v>0</v>
      </c>
      <c r="K80" s="59">
        <v>12.23</v>
      </c>
      <c r="L80" s="59">
        <v>12.23</v>
      </c>
      <c r="M80" s="59" t="e">
        <f>#REF!-H80</f>
        <v>#REF!</v>
      </c>
      <c r="N80" s="59" t="e">
        <f>#REF!-I80</f>
        <v>#REF!</v>
      </c>
      <c r="O80" s="59" t="e">
        <f>#REF!-J80</f>
        <v>#REF!</v>
      </c>
      <c r="P80" s="59" t="e">
        <f>#REF!-K80</f>
        <v>#REF!</v>
      </c>
      <c r="Q80" s="59" t="e">
        <f>#REF!-L80</f>
        <v>#REF!</v>
      </c>
      <c r="R80" s="59"/>
      <c r="S80"/>
      <c r="T80" s="238"/>
      <c r="U80" s="238"/>
      <c r="V80" s="238"/>
      <c r="W80" s="238"/>
      <c r="X80" s="238"/>
    </row>
    <row r="81" spans="1:24" ht="20.149999999999999" customHeight="1">
      <c r="A81" s="244">
        <f t="shared" si="1"/>
        <v>78</v>
      </c>
      <c r="B81" s="53" t="s">
        <v>177</v>
      </c>
      <c r="C81" s="247">
        <v>3.15</v>
      </c>
      <c r="D81" s="247">
        <v>3.15</v>
      </c>
      <c r="E81" s="247">
        <v>0</v>
      </c>
      <c r="F81" s="247">
        <v>3.15</v>
      </c>
      <c r="G81" s="247">
        <v>3.15</v>
      </c>
      <c r="H81" s="59">
        <v>0</v>
      </c>
      <c r="I81" s="59">
        <v>11.75</v>
      </c>
      <c r="J81" s="59">
        <v>15</v>
      </c>
      <c r="K81" s="59">
        <v>9.75</v>
      </c>
      <c r="L81" s="59">
        <v>0</v>
      </c>
      <c r="M81" s="59" t="e">
        <f>#REF!-H81</f>
        <v>#REF!</v>
      </c>
      <c r="N81" s="59" t="e">
        <f>#REF!-I81</f>
        <v>#REF!</v>
      </c>
      <c r="O81" s="59" t="e">
        <f>#REF!-J81</f>
        <v>#REF!</v>
      </c>
      <c r="P81" s="59" t="e">
        <f>#REF!-K81</f>
        <v>#REF!</v>
      </c>
      <c r="Q81" s="59" t="e">
        <f>#REF!-L81</f>
        <v>#REF!</v>
      </c>
      <c r="R81" s="74"/>
      <c r="S81"/>
      <c r="T81" s="238"/>
      <c r="U81" s="238"/>
      <c r="V81" s="238"/>
      <c r="W81" s="238"/>
      <c r="X81" s="238"/>
    </row>
    <row r="82" spans="1:24" ht="20.149999999999999" customHeight="1">
      <c r="A82" s="244">
        <f t="shared" si="1"/>
        <v>79</v>
      </c>
      <c r="B82" s="53" t="s">
        <v>96</v>
      </c>
      <c r="C82" s="247">
        <v>0</v>
      </c>
      <c r="D82" s="247">
        <v>11.25</v>
      </c>
      <c r="E82" s="247">
        <v>14.5</v>
      </c>
      <c r="F82" s="247">
        <v>9.25</v>
      </c>
      <c r="G82" s="247">
        <v>0</v>
      </c>
      <c r="H82" s="59">
        <v>12.68</v>
      </c>
      <c r="I82" s="59">
        <v>12.68</v>
      </c>
      <c r="J82" s="59">
        <v>14.68</v>
      </c>
      <c r="K82" s="59">
        <v>12.68</v>
      </c>
      <c r="L82" s="59">
        <v>14.18</v>
      </c>
      <c r="M82" s="59" t="e">
        <f>#REF!-H82</f>
        <v>#REF!</v>
      </c>
      <c r="N82" s="59" t="e">
        <f>#REF!-I82</f>
        <v>#REF!</v>
      </c>
      <c r="O82" s="59" t="e">
        <f>#REF!-J82</f>
        <v>#REF!</v>
      </c>
      <c r="P82" s="59" t="e">
        <f>#REF!-K82</f>
        <v>#REF!</v>
      </c>
      <c r="Q82" s="59" t="e">
        <f>#REF!-L82</f>
        <v>#REF!</v>
      </c>
      <c r="R82" s="204"/>
      <c r="S82"/>
      <c r="T82" s="238"/>
      <c r="U82" s="238"/>
      <c r="V82" s="238"/>
      <c r="W82" s="238"/>
      <c r="X82" s="238"/>
    </row>
    <row r="83" spans="1:24" ht="20.149999999999999" customHeight="1">
      <c r="A83" s="244">
        <f t="shared" si="1"/>
        <v>80</v>
      </c>
      <c r="B83" s="53" t="s">
        <v>97</v>
      </c>
      <c r="C83" s="247">
        <v>11.19</v>
      </c>
      <c r="D83" s="247">
        <v>11.19</v>
      </c>
      <c r="E83" s="247">
        <v>13.19</v>
      </c>
      <c r="F83" s="247">
        <v>11.19</v>
      </c>
      <c r="G83" s="247">
        <v>12.69</v>
      </c>
      <c r="H83" s="59">
        <v>12.2</v>
      </c>
      <c r="I83" s="59">
        <v>12.45</v>
      </c>
      <c r="J83" s="59">
        <v>12.95</v>
      </c>
      <c r="K83" s="59">
        <v>12.3</v>
      </c>
      <c r="L83" s="59">
        <v>12.7</v>
      </c>
      <c r="M83" s="59" t="e">
        <f>#REF!-H83</f>
        <v>#REF!</v>
      </c>
      <c r="N83" s="59" t="e">
        <f>#REF!-I83</f>
        <v>#REF!</v>
      </c>
      <c r="O83" s="59" t="e">
        <f>#REF!-J83</f>
        <v>#REF!</v>
      </c>
      <c r="P83" s="59" t="e">
        <f>#REF!-K83</f>
        <v>#REF!</v>
      </c>
      <c r="Q83" s="59" t="e">
        <f>#REF!-L83</f>
        <v>#REF!</v>
      </c>
      <c r="R83" s="59"/>
      <c r="S83"/>
      <c r="T83" s="238"/>
      <c r="U83" s="238"/>
      <c r="V83" s="238"/>
      <c r="W83" s="238"/>
      <c r="X83" s="238"/>
    </row>
    <row r="84" spans="1:24" ht="20.149999999999999" customHeight="1">
      <c r="A84" s="244">
        <f t="shared" si="1"/>
        <v>81</v>
      </c>
      <c r="B84" s="53" t="s">
        <v>98</v>
      </c>
      <c r="C84" s="247">
        <v>12.16</v>
      </c>
      <c r="D84" s="247">
        <v>12.41</v>
      </c>
      <c r="E84" s="247">
        <v>12.91</v>
      </c>
      <c r="F84" s="247">
        <v>12.26</v>
      </c>
      <c r="G84" s="247">
        <v>12.66</v>
      </c>
      <c r="H84" s="59">
        <v>14.5</v>
      </c>
      <c r="I84" s="59">
        <v>14.75</v>
      </c>
      <c r="J84" s="59">
        <v>17</v>
      </c>
      <c r="K84" s="59">
        <v>16.5</v>
      </c>
      <c r="L84" s="59">
        <v>15.75</v>
      </c>
      <c r="M84" s="59" t="e">
        <f>#REF!-H84</f>
        <v>#REF!</v>
      </c>
      <c r="N84" s="59" t="e">
        <f>#REF!-I84</f>
        <v>#REF!</v>
      </c>
      <c r="O84" s="59" t="e">
        <f>#REF!-J84</f>
        <v>#REF!</v>
      </c>
      <c r="P84" s="59" t="e">
        <f>#REF!-K84</f>
        <v>#REF!</v>
      </c>
      <c r="Q84" s="59" t="e">
        <f>#REF!-L84</f>
        <v>#REF!</v>
      </c>
      <c r="R84" s="59"/>
      <c r="S84"/>
      <c r="T84" s="238"/>
      <c r="U84" s="238"/>
      <c r="V84" s="238"/>
      <c r="W84" s="238"/>
      <c r="X84" s="238"/>
    </row>
    <row r="85" spans="1:24" ht="20.149999999999999" customHeight="1">
      <c r="A85" s="244">
        <f t="shared" si="1"/>
        <v>82</v>
      </c>
      <c r="B85" s="53" t="s">
        <v>99</v>
      </c>
      <c r="C85" s="247">
        <v>14.5</v>
      </c>
      <c r="D85" s="247">
        <v>14.75</v>
      </c>
      <c r="E85" s="247">
        <v>17</v>
      </c>
      <c r="F85" s="247">
        <v>16.5</v>
      </c>
      <c r="G85" s="247">
        <v>15.75</v>
      </c>
      <c r="H85" s="63">
        <v>9.51</v>
      </c>
      <c r="I85" s="63">
        <v>13</v>
      </c>
      <c r="J85" s="63">
        <v>0</v>
      </c>
      <c r="K85" s="63">
        <v>13</v>
      </c>
      <c r="L85" s="63">
        <v>13</v>
      </c>
      <c r="M85" s="59" t="e">
        <f>#REF!-H85</f>
        <v>#REF!</v>
      </c>
      <c r="N85" s="59" t="e">
        <f>#REF!-I85</f>
        <v>#REF!</v>
      </c>
      <c r="O85" s="59" t="e">
        <f>#REF!-J85</f>
        <v>#REF!</v>
      </c>
      <c r="P85" s="59" t="e">
        <f>#REF!-K85</f>
        <v>#REF!</v>
      </c>
      <c r="Q85" s="59" t="e">
        <f>#REF!-L85</f>
        <v>#REF!</v>
      </c>
      <c r="R85" s="59"/>
      <c r="S85"/>
      <c r="T85" s="238"/>
      <c r="U85" s="238"/>
      <c r="V85" s="238"/>
      <c r="W85" s="238"/>
      <c r="X85" s="238"/>
    </row>
    <row r="86" spans="1:24" ht="20.149999999999999" customHeight="1">
      <c r="A86" s="244">
        <f t="shared" si="1"/>
        <v>83</v>
      </c>
      <c r="B86" s="61" t="s">
        <v>100</v>
      </c>
      <c r="C86" s="247">
        <v>9.5</v>
      </c>
      <c r="D86" s="247">
        <v>13</v>
      </c>
      <c r="E86" s="247">
        <v>0</v>
      </c>
      <c r="F86" s="247">
        <v>13</v>
      </c>
      <c r="G86" s="247">
        <v>13</v>
      </c>
      <c r="H86" s="59">
        <v>10</v>
      </c>
      <c r="I86" s="59">
        <v>11.25</v>
      </c>
      <c r="J86" s="59">
        <v>17</v>
      </c>
      <c r="K86" s="59">
        <v>13</v>
      </c>
      <c r="L86" s="59">
        <v>13</v>
      </c>
      <c r="M86" s="59" t="e">
        <f>#REF!-H86</f>
        <v>#REF!</v>
      </c>
      <c r="N86" s="59" t="e">
        <f>#REF!-I86</f>
        <v>#REF!</v>
      </c>
      <c r="O86" s="59" t="e">
        <f>#REF!-J86</f>
        <v>#REF!</v>
      </c>
      <c r="P86" s="59" t="e">
        <f>#REF!-K86</f>
        <v>#REF!</v>
      </c>
      <c r="Q86" s="59" t="e">
        <f>#REF!-L86</f>
        <v>#REF!</v>
      </c>
      <c r="R86" s="59"/>
      <c r="S86"/>
      <c r="T86" s="238"/>
      <c r="U86" s="238"/>
      <c r="V86" s="238"/>
      <c r="W86" s="238"/>
      <c r="X86" s="238"/>
    </row>
    <row r="87" spans="1:24" ht="20.149999999999999" customHeight="1">
      <c r="A87" s="244">
        <f t="shared" si="1"/>
        <v>84</v>
      </c>
      <c r="B87" s="53" t="s">
        <v>101</v>
      </c>
      <c r="C87" s="247">
        <v>10</v>
      </c>
      <c r="D87" s="247">
        <v>11.25</v>
      </c>
      <c r="E87" s="247">
        <v>17</v>
      </c>
      <c r="F87" s="247">
        <v>13</v>
      </c>
      <c r="G87" s="247">
        <v>13</v>
      </c>
      <c r="H87" s="59">
        <v>11.9</v>
      </c>
      <c r="I87" s="59">
        <v>12.4</v>
      </c>
      <c r="J87" s="59">
        <v>12.9</v>
      </c>
      <c r="K87" s="59">
        <v>12.9</v>
      </c>
      <c r="L87" s="59">
        <v>12.9</v>
      </c>
      <c r="M87" s="59" t="e">
        <f>#REF!-H87</f>
        <v>#REF!</v>
      </c>
      <c r="N87" s="59" t="e">
        <f>#REF!-I87</f>
        <v>#REF!</v>
      </c>
      <c r="O87" s="59" t="e">
        <f>#REF!-J87</f>
        <v>#REF!</v>
      </c>
      <c r="P87" s="59" t="e">
        <f>#REF!-K87</f>
        <v>#REF!</v>
      </c>
      <c r="Q87" s="59" t="e">
        <f>#REF!-L87</f>
        <v>#REF!</v>
      </c>
      <c r="R87" s="59"/>
      <c r="S87"/>
      <c r="T87" s="238"/>
      <c r="U87" s="238"/>
      <c r="V87" s="238"/>
      <c r="W87" s="238"/>
      <c r="X87" s="238"/>
    </row>
    <row r="88" spans="1:24" ht="20.149999999999999" customHeight="1">
      <c r="A88" s="244">
        <f t="shared" si="1"/>
        <v>85</v>
      </c>
      <c r="B88" s="53" t="s">
        <v>102</v>
      </c>
      <c r="C88" s="247">
        <v>9.7200000000000006</v>
      </c>
      <c r="D88" s="247">
        <v>10.220000000000001</v>
      </c>
      <c r="E88" s="247">
        <v>10.72</v>
      </c>
      <c r="F88" s="247">
        <v>10.72</v>
      </c>
      <c r="G88" s="247">
        <v>10.72</v>
      </c>
      <c r="H88" s="59">
        <v>15.37</v>
      </c>
      <c r="I88" s="59">
        <v>15.37</v>
      </c>
      <c r="J88" s="59">
        <v>15.37</v>
      </c>
      <c r="K88" s="59">
        <v>15.37</v>
      </c>
      <c r="L88" s="59">
        <v>15.37</v>
      </c>
      <c r="M88" s="59" t="e">
        <f>#REF!-H88</f>
        <v>#REF!</v>
      </c>
      <c r="N88" s="59" t="e">
        <f>#REF!-I88</f>
        <v>#REF!</v>
      </c>
      <c r="O88" s="59" t="e">
        <f>#REF!-J88</f>
        <v>#REF!</v>
      </c>
      <c r="P88" s="59" t="e">
        <f>#REF!-K88</f>
        <v>#REF!</v>
      </c>
      <c r="Q88" s="59" t="e">
        <f>#REF!-L88</f>
        <v>#REF!</v>
      </c>
      <c r="R88" s="59"/>
      <c r="S88"/>
      <c r="T88" s="238"/>
      <c r="U88" s="238"/>
      <c r="V88" s="238"/>
      <c r="W88" s="238"/>
      <c r="X88" s="238"/>
    </row>
    <row r="89" spans="1:24" ht="20.149999999999999" customHeight="1">
      <c r="A89" s="244">
        <f t="shared" si="1"/>
        <v>86</v>
      </c>
      <c r="B89" s="53" t="s">
        <v>175</v>
      </c>
      <c r="C89" s="247">
        <v>15.35</v>
      </c>
      <c r="D89" s="247">
        <v>15.35</v>
      </c>
      <c r="E89" s="247">
        <v>15.35</v>
      </c>
      <c r="F89" s="247">
        <v>15.35</v>
      </c>
      <c r="G89" s="247">
        <v>15.35</v>
      </c>
      <c r="H89" s="59">
        <v>10</v>
      </c>
      <c r="I89" s="59">
        <v>11</v>
      </c>
      <c r="J89" s="59">
        <v>0</v>
      </c>
      <c r="K89" s="59">
        <v>10</v>
      </c>
      <c r="L89" s="59">
        <v>11</v>
      </c>
      <c r="M89" s="59" t="e">
        <f>#REF!-H89</f>
        <v>#REF!</v>
      </c>
      <c r="N89" s="59" t="e">
        <f>#REF!-I89</f>
        <v>#REF!</v>
      </c>
      <c r="O89" s="59" t="e">
        <f>#REF!-J89</f>
        <v>#REF!</v>
      </c>
      <c r="P89" s="59" t="e">
        <f>#REF!-K89</f>
        <v>#REF!</v>
      </c>
      <c r="Q89" s="59" t="e">
        <f>#REF!-L89</f>
        <v>#REF!</v>
      </c>
      <c r="R89" s="59"/>
      <c r="S89"/>
      <c r="T89" s="238"/>
      <c r="U89" s="238"/>
      <c r="V89" s="238"/>
      <c r="W89" s="238"/>
      <c r="X89" s="238"/>
    </row>
    <row r="90" spans="1:24" ht="20.149999999999999" customHeight="1">
      <c r="A90" s="244">
        <f t="shared" si="1"/>
        <v>87</v>
      </c>
      <c r="B90" s="53" t="s">
        <v>104</v>
      </c>
      <c r="C90" s="247">
        <v>8.4600000000000009</v>
      </c>
      <c r="D90" s="247">
        <v>10.19</v>
      </c>
      <c r="E90" s="247">
        <v>13</v>
      </c>
      <c r="F90" s="247">
        <v>9.92</v>
      </c>
      <c r="G90" s="247">
        <v>10.08</v>
      </c>
      <c r="H90" s="59">
        <v>10.83</v>
      </c>
      <c r="I90" s="59">
        <v>11.51</v>
      </c>
      <c r="J90" s="59">
        <v>12.51</v>
      </c>
      <c r="K90" s="59">
        <v>11.01</v>
      </c>
      <c r="L90" s="59">
        <v>11.01</v>
      </c>
      <c r="M90" s="59" t="e">
        <f>#REF!-H90</f>
        <v>#REF!</v>
      </c>
      <c r="N90" s="59" t="e">
        <f>#REF!-I90</f>
        <v>#REF!</v>
      </c>
      <c r="O90" s="59" t="e">
        <f>#REF!-J90</f>
        <v>#REF!</v>
      </c>
      <c r="P90" s="59" t="e">
        <f>#REF!-K90</f>
        <v>#REF!</v>
      </c>
      <c r="Q90" s="59" t="e">
        <f>#REF!-L90</f>
        <v>#REF!</v>
      </c>
      <c r="R90" s="59"/>
      <c r="S90"/>
      <c r="T90" s="238"/>
      <c r="U90" s="238"/>
      <c r="V90" s="238"/>
      <c r="W90" s="238"/>
      <c r="X90" s="238"/>
    </row>
    <row r="91" spans="1:24" ht="20.149999999999999" customHeight="1">
      <c r="A91" s="244">
        <f t="shared" si="1"/>
        <v>88</v>
      </c>
      <c r="B91" s="53" t="s">
        <v>105</v>
      </c>
      <c r="C91" s="247">
        <v>9.34</v>
      </c>
      <c r="D91" s="247">
        <v>10</v>
      </c>
      <c r="E91" s="247">
        <v>11</v>
      </c>
      <c r="F91" s="247">
        <v>9.5</v>
      </c>
      <c r="G91" s="247">
        <v>9.5</v>
      </c>
      <c r="H91" s="59">
        <v>11.46</v>
      </c>
      <c r="I91" s="59">
        <v>11.96</v>
      </c>
      <c r="J91" s="59">
        <v>12.46</v>
      </c>
      <c r="K91" s="59">
        <v>11.46</v>
      </c>
      <c r="L91" s="59">
        <v>11.96</v>
      </c>
      <c r="M91" s="59" t="e">
        <f>#REF!-H91</f>
        <v>#REF!</v>
      </c>
      <c r="N91" s="59" t="e">
        <f>#REF!-I91</f>
        <v>#REF!</v>
      </c>
      <c r="O91" s="59" t="e">
        <f>#REF!-J91</f>
        <v>#REF!</v>
      </c>
      <c r="P91" s="59" t="e">
        <f>#REF!-K91</f>
        <v>#REF!</v>
      </c>
      <c r="Q91" s="59" t="e">
        <f>#REF!-L91</f>
        <v>#REF!</v>
      </c>
      <c r="R91" s="59"/>
      <c r="S91"/>
      <c r="T91" s="238"/>
      <c r="U91" s="238"/>
      <c r="V91" s="238"/>
      <c r="W91" s="238"/>
      <c r="X91" s="238"/>
    </row>
    <row r="92" spans="1:24" ht="20.149999999999999" customHeight="1">
      <c r="A92" s="244">
        <f t="shared" si="1"/>
        <v>89</v>
      </c>
      <c r="B92" s="53" t="s">
        <v>106</v>
      </c>
      <c r="C92" s="247">
        <v>11.14</v>
      </c>
      <c r="D92" s="247">
        <v>11.64</v>
      </c>
      <c r="E92" s="247">
        <v>12.14</v>
      </c>
      <c r="F92" s="247">
        <v>11.14</v>
      </c>
      <c r="G92" s="247">
        <v>11.64</v>
      </c>
      <c r="H92" s="59">
        <v>10.8</v>
      </c>
      <c r="I92" s="59">
        <v>10.8</v>
      </c>
      <c r="J92" s="59">
        <v>11.8</v>
      </c>
      <c r="K92" s="59">
        <v>10.8</v>
      </c>
      <c r="L92" s="59">
        <v>10.8</v>
      </c>
      <c r="M92" s="59" t="e">
        <f>#REF!-H92</f>
        <v>#REF!</v>
      </c>
      <c r="N92" s="59" t="e">
        <f>#REF!-I92</f>
        <v>#REF!</v>
      </c>
      <c r="O92" s="59" t="e">
        <f>#REF!-J92</f>
        <v>#REF!</v>
      </c>
      <c r="P92" s="59" t="e">
        <f>#REF!-K92</f>
        <v>#REF!</v>
      </c>
      <c r="Q92" s="59" t="e">
        <f>#REF!-L92</f>
        <v>#REF!</v>
      </c>
      <c r="R92" s="59"/>
      <c r="S92"/>
      <c r="T92" s="238"/>
      <c r="U92" s="238"/>
      <c r="V92" s="238"/>
      <c r="W92" s="238"/>
      <c r="X92" s="238"/>
    </row>
    <row r="93" spans="1:24" ht="20.149999999999999" customHeight="1">
      <c r="A93" s="244">
        <f t="shared" si="1"/>
        <v>90</v>
      </c>
      <c r="B93" s="53" t="s">
        <v>107</v>
      </c>
      <c r="C93" s="247">
        <v>11.11</v>
      </c>
      <c r="D93" s="247">
        <v>11.11</v>
      </c>
      <c r="E93" s="247">
        <v>12.11</v>
      </c>
      <c r="F93" s="247">
        <v>11.11</v>
      </c>
      <c r="G93" s="247">
        <v>11.11</v>
      </c>
      <c r="H93" s="59">
        <v>0</v>
      </c>
      <c r="I93" s="59">
        <v>12.99</v>
      </c>
      <c r="J93" s="59">
        <v>17.079999999999998</v>
      </c>
      <c r="K93" s="59">
        <v>0</v>
      </c>
      <c r="L93" s="59">
        <v>13.75</v>
      </c>
      <c r="M93" s="59" t="e">
        <f>#REF!-H93</f>
        <v>#REF!</v>
      </c>
      <c r="N93" s="59" t="e">
        <f>#REF!-I93</f>
        <v>#REF!</v>
      </c>
      <c r="O93" s="59" t="e">
        <f>#REF!-J93</f>
        <v>#REF!</v>
      </c>
      <c r="P93" s="59" t="e">
        <f>#REF!-K93</f>
        <v>#REF!</v>
      </c>
      <c r="Q93" s="59" t="e">
        <f>#REF!-L93</f>
        <v>#REF!</v>
      </c>
      <c r="R93" s="59"/>
      <c r="S93"/>
      <c r="T93" s="238"/>
      <c r="U93" s="238"/>
      <c r="V93" s="238"/>
      <c r="W93" s="238"/>
      <c r="X93" s="238"/>
    </row>
    <row r="94" spans="1:24" ht="20.149999999999999" customHeight="1">
      <c r="A94" s="244">
        <f t="shared" si="1"/>
        <v>91</v>
      </c>
      <c r="B94" s="53" t="s">
        <v>108</v>
      </c>
      <c r="C94" s="247">
        <v>0</v>
      </c>
      <c r="D94" s="247">
        <v>12.39</v>
      </c>
      <c r="E94" s="247">
        <v>16.09</v>
      </c>
      <c r="F94" s="247">
        <v>0</v>
      </c>
      <c r="G94" s="247">
        <v>13.25</v>
      </c>
      <c r="H94" s="59">
        <v>11.53</v>
      </c>
      <c r="I94" s="59">
        <v>12.46</v>
      </c>
      <c r="J94" s="59">
        <v>0</v>
      </c>
      <c r="K94" s="59">
        <v>12.28</v>
      </c>
      <c r="L94" s="59">
        <v>13.78</v>
      </c>
      <c r="M94" s="59" t="e">
        <f>#REF!-H94</f>
        <v>#REF!</v>
      </c>
      <c r="N94" s="59" t="e">
        <f>#REF!-I94</f>
        <v>#REF!</v>
      </c>
      <c r="O94" s="59" t="e">
        <f>#REF!-J94</f>
        <v>#REF!</v>
      </c>
      <c r="P94" s="59" t="e">
        <f>#REF!-K94</f>
        <v>#REF!</v>
      </c>
      <c r="Q94" s="59" t="e">
        <f>#REF!-L94</f>
        <v>#REF!</v>
      </c>
      <c r="R94" s="59"/>
      <c r="S94"/>
      <c r="T94" s="238"/>
      <c r="U94" s="238"/>
      <c r="V94" s="238"/>
      <c r="W94" s="238"/>
      <c r="X94" s="238"/>
    </row>
    <row r="95" spans="1:24" ht="20.149999999999999" customHeight="1">
      <c r="A95" s="244">
        <f t="shared" si="1"/>
        <v>92</v>
      </c>
      <c r="B95" s="53" t="s">
        <v>109</v>
      </c>
      <c r="C95" s="247">
        <v>11.52</v>
      </c>
      <c r="D95" s="247">
        <v>12.45</v>
      </c>
      <c r="E95" s="247">
        <v>0</v>
      </c>
      <c r="F95" s="247">
        <v>12.27</v>
      </c>
      <c r="G95" s="247">
        <v>13.77</v>
      </c>
      <c r="H95" s="59">
        <v>12.42</v>
      </c>
      <c r="I95" s="59">
        <v>12.42</v>
      </c>
      <c r="J95" s="59">
        <v>12.42</v>
      </c>
      <c r="K95" s="59">
        <v>12.42</v>
      </c>
      <c r="L95" s="59">
        <v>12.42</v>
      </c>
      <c r="M95" s="59" t="e">
        <f>#REF!-H95</f>
        <v>#REF!</v>
      </c>
      <c r="N95" s="59" t="e">
        <f>#REF!-I95</f>
        <v>#REF!</v>
      </c>
      <c r="O95" s="59" t="e">
        <f>#REF!-J95</f>
        <v>#REF!</v>
      </c>
      <c r="P95" s="59" t="e">
        <f>#REF!-K95</f>
        <v>#REF!</v>
      </c>
      <c r="Q95" s="59" t="e">
        <f>#REF!-L95</f>
        <v>#REF!</v>
      </c>
      <c r="R95" s="59"/>
      <c r="S95"/>
      <c r="T95" s="238"/>
      <c r="U95" s="238"/>
      <c r="V95" s="238"/>
      <c r="W95" s="238"/>
      <c r="X95" s="238"/>
    </row>
    <row r="96" spans="1:24" ht="20.149999999999999" customHeight="1">
      <c r="A96" s="244">
        <f t="shared" si="1"/>
        <v>93</v>
      </c>
      <c r="B96" s="53" t="s">
        <v>110</v>
      </c>
      <c r="C96" s="247">
        <v>11.36</v>
      </c>
      <c r="D96" s="247">
        <v>11.36</v>
      </c>
      <c r="E96" s="247">
        <v>11.36</v>
      </c>
      <c r="F96" s="247">
        <v>11.36</v>
      </c>
      <c r="G96" s="247">
        <v>11.36</v>
      </c>
      <c r="H96" s="59">
        <v>11.95</v>
      </c>
      <c r="I96" s="59">
        <v>12.45</v>
      </c>
      <c r="J96" s="59">
        <v>14.45</v>
      </c>
      <c r="K96" s="59">
        <v>11.95</v>
      </c>
      <c r="L96" s="59">
        <v>11.95</v>
      </c>
      <c r="M96" s="59" t="e">
        <f>#REF!-H96</f>
        <v>#REF!</v>
      </c>
      <c r="N96" s="59" t="e">
        <f>#REF!-I96</f>
        <v>#REF!</v>
      </c>
      <c r="O96" s="59" t="e">
        <f>#REF!-J96</f>
        <v>#REF!</v>
      </c>
      <c r="P96" s="59" t="e">
        <f>#REF!-K96</f>
        <v>#REF!</v>
      </c>
      <c r="Q96" s="59" t="e">
        <f>#REF!-L96</f>
        <v>#REF!</v>
      </c>
      <c r="R96" s="59"/>
      <c r="S96"/>
      <c r="T96" s="238"/>
      <c r="U96" s="238"/>
      <c r="V96" s="238"/>
      <c r="W96" s="238"/>
      <c r="X96" s="238"/>
    </row>
    <row r="97" spans="1:24" ht="16" customHeight="1">
      <c r="A97" s="244">
        <f t="shared" si="1"/>
        <v>94</v>
      </c>
      <c r="B97" s="53" t="s">
        <v>159</v>
      </c>
      <c r="C97" s="247">
        <v>11.83</v>
      </c>
      <c r="D97" s="247">
        <v>12.33</v>
      </c>
      <c r="E97" s="247">
        <v>14.33</v>
      </c>
      <c r="F97" s="247">
        <v>11.83</v>
      </c>
      <c r="G97" s="247">
        <v>11.83</v>
      </c>
      <c r="H97" s="84"/>
      <c r="I97" s="84"/>
      <c r="J97" s="84"/>
      <c r="K97" s="100">
        <v>0</v>
      </c>
      <c r="L97" s="59">
        <v>0</v>
      </c>
      <c r="M97" s="59" t="e">
        <f>#REF!-H97</f>
        <v>#REF!</v>
      </c>
      <c r="N97" s="59" t="e">
        <f>#REF!-I97</f>
        <v>#REF!</v>
      </c>
      <c r="O97" s="59" t="e">
        <f>#REF!-J97</f>
        <v>#REF!</v>
      </c>
      <c r="P97" s="59" t="e">
        <f>#REF!-K97</f>
        <v>#REF!</v>
      </c>
      <c r="Q97" s="59" t="e">
        <f>#REF!-L97</f>
        <v>#REF!</v>
      </c>
      <c r="R97" s="59"/>
      <c r="S97"/>
      <c r="T97" s="238"/>
      <c r="U97" s="238"/>
      <c r="V97" s="238"/>
      <c r="W97" s="238"/>
      <c r="X97" s="238"/>
    </row>
    <row r="98" spans="1:24" ht="24.65" customHeight="1">
      <c r="A98" s="244">
        <f t="shared" si="1"/>
        <v>95</v>
      </c>
      <c r="B98" s="53" t="s">
        <v>112</v>
      </c>
      <c r="C98" s="247">
        <v>10.02</v>
      </c>
      <c r="D98" s="247">
        <v>9.9</v>
      </c>
      <c r="E98" s="247">
        <v>0</v>
      </c>
      <c r="F98" s="247">
        <v>9.9</v>
      </c>
      <c r="G98" s="247">
        <v>0</v>
      </c>
      <c r="H98" s="59">
        <v>0</v>
      </c>
      <c r="I98" s="59">
        <v>11</v>
      </c>
      <c r="J98" s="59">
        <v>0</v>
      </c>
      <c r="K98" s="59">
        <v>12</v>
      </c>
      <c r="L98" s="59">
        <v>12.5</v>
      </c>
      <c r="M98" s="59" t="e">
        <f>#REF!-H98</f>
        <v>#REF!</v>
      </c>
      <c r="N98" s="59" t="e">
        <f>#REF!-I98</f>
        <v>#REF!</v>
      </c>
      <c r="O98" s="59" t="e">
        <f>#REF!-J98</f>
        <v>#REF!</v>
      </c>
      <c r="P98" s="59" t="e">
        <f>#REF!-K98</f>
        <v>#REF!</v>
      </c>
      <c r="Q98" s="59" t="e">
        <f>#REF!-L98</f>
        <v>#REF!</v>
      </c>
      <c r="R98" s="59"/>
      <c r="S98"/>
      <c r="T98" s="238"/>
      <c r="U98" s="238"/>
      <c r="V98" s="238"/>
      <c r="W98" s="238"/>
      <c r="X98" s="238"/>
    </row>
    <row r="99" spans="1:24" ht="20.149999999999999" customHeight="1">
      <c r="A99" s="244">
        <f t="shared" si="1"/>
        <v>96</v>
      </c>
      <c r="B99" s="53" t="s">
        <v>113</v>
      </c>
      <c r="C99" s="247">
        <v>0</v>
      </c>
      <c r="D99" s="247">
        <v>10.75</v>
      </c>
      <c r="E99" s="247">
        <v>0</v>
      </c>
      <c r="F99" s="247">
        <v>10.75</v>
      </c>
      <c r="G99" s="247">
        <v>11.25</v>
      </c>
      <c r="H99" s="207"/>
      <c r="I99" s="207"/>
      <c r="J99" s="207"/>
      <c r="K99" s="207"/>
      <c r="L99" s="207"/>
      <c r="M99" s="207"/>
      <c r="N99" s="207"/>
      <c r="O99" s="207"/>
      <c r="P99" s="207"/>
      <c r="Q99" s="207"/>
      <c r="R99" s="59"/>
      <c r="S99"/>
      <c r="T99" s="238"/>
      <c r="U99" s="238"/>
      <c r="V99" s="238"/>
      <c r="W99" s="238"/>
      <c r="X99" s="238"/>
    </row>
    <row r="100" spans="1:24" ht="12.75" customHeight="1">
      <c r="A100" s="249"/>
      <c r="B100" s="250"/>
      <c r="C100" s="251"/>
      <c r="D100" s="251"/>
      <c r="E100" s="251"/>
      <c r="F100" s="251"/>
      <c r="G100" s="251"/>
      <c r="H100" s="252"/>
      <c r="I100" s="252"/>
      <c r="J100" s="252"/>
      <c r="K100" s="252"/>
      <c r="L100" s="252"/>
      <c r="M100" s="252"/>
      <c r="N100" s="252"/>
      <c r="O100" s="252"/>
      <c r="P100" s="252"/>
      <c r="Q100" s="252"/>
      <c r="R100" s="253"/>
      <c r="S100"/>
      <c r="T100" s="238"/>
      <c r="U100" s="238"/>
      <c r="V100" s="238"/>
      <c r="W100" s="238"/>
      <c r="X100" s="238"/>
    </row>
    <row r="101" spans="1:24" ht="12.75" customHeight="1">
      <c r="A101" s="249"/>
      <c r="B101" s="496" t="s">
        <v>160</v>
      </c>
      <c r="C101" s="496"/>
      <c r="D101" s="496"/>
      <c r="E101" s="496"/>
      <c r="F101" s="496"/>
      <c r="G101" s="496"/>
      <c r="H101" s="210"/>
      <c r="I101" s="210"/>
      <c r="J101" s="210"/>
      <c r="K101" s="210"/>
      <c r="L101" s="210"/>
      <c r="M101" s="210"/>
      <c r="N101" s="210"/>
      <c r="O101" s="210"/>
      <c r="P101" s="210"/>
      <c r="Q101" s="210"/>
      <c r="R101" s="210"/>
      <c r="T101"/>
    </row>
    <row r="102" spans="1:24" ht="30.75" customHeight="1">
      <c r="A102" s="249"/>
      <c r="B102" s="496" t="s">
        <v>171</v>
      </c>
      <c r="C102" s="496"/>
      <c r="D102" s="496"/>
      <c r="E102" s="496"/>
      <c r="F102" s="496"/>
      <c r="G102" s="496"/>
      <c r="H102" s="243"/>
      <c r="I102" s="243"/>
      <c r="J102" s="243"/>
      <c r="K102" s="243"/>
      <c r="L102" s="243"/>
      <c r="M102" s="243"/>
      <c r="N102" s="243"/>
      <c r="O102" s="243"/>
      <c r="P102" s="243"/>
      <c r="Q102" s="243"/>
      <c r="R102" s="243"/>
    </row>
    <row r="103" spans="1:24" ht="27" customHeight="1">
      <c r="A103" s="249"/>
      <c r="B103" s="496" t="s">
        <v>173</v>
      </c>
      <c r="C103" s="496"/>
      <c r="D103" s="496"/>
      <c r="E103" s="496"/>
      <c r="F103" s="496"/>
      <c r="G103" s="496"/>
      <c r="H103" s="243"/>
      <c r="I103" s="243"/>
      <c r="J103" s="243"/>
      <c r="K103" s="243"/>
      <c r="L103" s="243"/>
      <c r="M103" s="243"/>
      <c r="N103" s="243"/>
      <c r="O103" s="243"/>
      <c r="P103" s="243"/>
      <c r="Q103" s="243"/>
      <c r="R103" s="243"/>
    </row>
    <row r="104" spans="1:24" ht="12.75" customHeight="1">
      <c r="A104" s="249"/>
      <c r="B104" s="243"/>
      <c r="C104" s="243"/>
      <c r="D104" s="243"/>
      <c r="E104" s="243"/>
      <c r="F104" s="243"/>
      <c r="G104" s="243"/>
      <c r="H104" s="243"/>
      <c r="I104" s="243"/>
      <c r="J104" s="243"/>
      <c r="K104" s="243"/>
      <c r="L104" s="243"/>
      <c r="M104" s="243"/>
      <c r="N104" s="243"/>
      <c r="O104" s="243"/>
      <c r="P104" s="243"/>
      <c r="Q104" s="243"/>
      <c r="R104" s="243"/>
    </row>
    <row r="105" spans="1:24">
      <c r="B105" s="166" t="s">
        <v>155</v>
      </c>
      <c r="C105" s="137">
        <f>AVERAGE(C4:C73,C75:C81,C83:C93,C95:C98)</f>
        <v>9.5094565217391338</v>
      </c>
      <c r="D105" s="137">
        <f>AVERAGE(D4:D15,D18,D19,D22,D26,D30:D99)</f>
        <v>10.380697674418608</v>
      </c>
      <c r="E105" s="137">
        <f>AVERAGE(E4:E97)</f>
        <v>7.5164893617021287</v>
      </c>
      <c r="F105" s="137">
        <f>AVERAGE(F4:F99)</f>
        <v>8.7048958333333335</v>
      </c>
      <c r="G105" s="137">
        <f>AVERAGE(G3:G99)</f>
        <v>8.9578125000000011</v>
      </c>
      <c r="H105" s="137">
        <f t="shared" ref="H105:Q105" si="2">AVERAGE(H4:H99)</f>
        <v>9.417977528089887</v>
      </c>
      <c r="I105" s="137">
        <f t="shared" si="2"/>
        <v>9.6956179775280873</v>
      </c>
      <c r="J105" s="137">
        <f t="shared" si="2"/>
        <v>7.7184269662921343</v>
      </c>
      <c r="K105" s="137">
        <f t="shared" si="2"/>
        <v>8.7223157894736829</v>
      </c>
      <c r="L105" s="137">
        <f t="shared" si="2"/>
        <v>9.0333684210526304</v>
      </c>
      <c r="M105" s="137" t="e">
        <f t="shared" si="2"/>
        <v>#REF!</v>
      </c>
      <c r="N105" s="137" t="e">
        <f t="shared" si="2"/>
        <v>#REF!</v>
      </c>
      <c r="O105" s="137" t="e">
        <f t="shared" si="2"/>
        <v>#REF!</v>
      </c>
      <c r="P105" s="137" t="e">
        <f t="shared" si="2"/>
        <v>#REF!</v>
      </c>
      <c r="Q105" s="137" t="e">
        <f t="shared" si="2"/>
        <v>#REF!</v>
      </c>
    </row>
    <row r="106" spans="1:24">
      <c r="B106" s="166" t="s">
        <v>153</v>
      </c>
      <c r="C106" s="137">
        <v>3.15</v>
      </c>
      <c r="D106" s="137">
        <v>3.15</v>
      </c>
      <c r="E106" s="137">
        <v>5.38</v>
      </c>
      <c r="F106" s="137">
        <v>3.15</v>
      </c>
      <c r="G106" s="137">
        <v>3.15</v>
      </c>
    </row>
    <row r="107" spans="1:24">
      <c r="B107" s="166" t="s">
        <v>154</v>
      </c>
      <c r="C107" s="137">
        <v>15.35</v>
      </c>
      <c r="D107" s="137">
        <v>15.35</v>
      </c>
      <c r="E107" s="137">
        <v>21</v>
      </c>
      <c r="F107" s="137">
        <v>16.5</v>
      </c>
      <c r="G107" s="137">
        <v>15.75</v>
      </c>
      <c r="N107" s="86"/>
      <c r="O107" s="86"/>
      <c r="P107" s="86"/>
      <c r="Q107" s="86"/>
      <c r="R107" s="86"/>
    </row>
    <row r="108" spans="1:24">
      <c r="B108" s="166"/>
      <c r="N108" s="86"/>
      <c r="O108" s="86"/>
      <c r="P108" s="86"/>
      <c r="Q108" s="86"/>
      <c r="R108" s="86"/>
    </row>
    <row r="109" spans="1:24" ht="12.75" customHeight="1">
      <c r="B109" s="166"/>
      <c r="C109" s="86"/>
      <c r="D109" s="86"/>
      <c r="E109" s="86"/>
      <c r="F109" s="86"/>
      <c r="G109" s="86"/>
      <c r="H109" s="86"/>
      <c r="I109" s="86"/>
      <c r="J109" s="86"/>
      <c r="K109" s="86"/>
      <c r="L109" s="86"/>
      <c r="N109" s="86"/>
      <c r="O109" s="86"/>
      <c r="P109" s="86"/>
      <c r="Q109" s="86"/>
      <c r="R109" s="86"/>
    </row>
    <row r="110" spans="1:24" ht="12.75" customHeight="1">
      <c r="C110" s="86"/>
      <c r="D110" s="86"/>
      <c r="E110" s="86"/>
      <c r="F110" s="183"/>
      <c r="G110" s="86"/>
      <c r="H110" s="86"/>
      <c r="I110" s="86"/>
      <c r="J110" s="86"/>
      <c r="K110" s="86"/>
      <c r="L110" s="86"/>
      <c r="M110" s="86"/>
      <c r="N110" s="86"/>
      <c r="O110" s="86"/>
      <c r="P110" s="86"/>
      <c r="Q110" s="86"/>
      <c r="R110" s="86"/>
    </row>
    <row r="111" spans="1:24" ht="12.75" customHeight="1">
      <c r="B111" s="166"/>
      <c r="C111" s="86"/>
      <c r="D111" s="86"/>
      <c r="H111" s="86"/>
      <c r="I111" s="86"/>
      <c r="J111" s="86"/>
      <c r="K111" s="86"/>
      <c r="L111" s="86"/>
      <c r="M111" s="86"/>
      <c r="N111" s="86"/>
      <c r="O111" s="86"/>
      <c r="P111" s="86"/>
      <c r="Q111" s="86"/>
      <c r="R111" s="86"/>
    </row>
    <row r="112" spans="1:24" ht="12.75" customHeight="1">
      <c r="B112" s="166"/>
      <c r="C112" s="86"/>
      <c r="D112" s="86"/>
      <c r="H112" s="86"/>
      <c r="I112" s="86"/>
      <c r="J112" s="86"/>
      <c r="K112" s="86"/>
      <c r="L112" s="86"/>
      <c r="M112" s="86"/>
      <c r="N112" s="86"/>
      <c r="O112" s="86"/>
      <c r="P112" s="86"/>
      <c r="Q112" s="86"/>
      <c r="R112" s="86"/>
    </row>
    <row r="113" spans="1:24" ht="12.75" customHeight="1">
      <c r="B113" s="166"/>
      <c r="R113" s="86"/>
    </row>
    <row r="115" spans="1:24" s="137" customFormat="1">
      <c r="A115" s="87"/>
      <c r="B115" s="166"/>
      <c r="F115" s="182"/>
      <c r="H115" s="88"/>
      <c r="I115" s="88"/>
      <c r="J115" s="88"/>
      <c r="K115" s="88"/>
      <c r="L115" s="88"/>
      <c r="M115" s="88"/>
      <c r="N115" s="88"/>
      <c r="O115" s="88"/>
      <c r="P115" s="88"/>
      <c r="Q115" s="88"/>
      <c r="R115" s="88"/>
      <c r="T115" s="86"/>
      <c r="U115" s="86"/>
      <c r="V115" s="86"/>
      <c r="W115" s="86"/>
      <c r="X115" s="86"/>
    </row>
    <row r="116" spans="1:24" s="137" customFormat="1">
      <c r="A116" s="87"/>
      <c r="B116" s="166"/>
      <c r="F116" s="182"/>
      <c r="H116" s="88"/>
      <c r="I116" s="88"/>
      <c r="J116" s="88"/>
      <c r="K116" s="88"/>
      <c r="L116" s="88"/>
      <c r="M116" s="88"/>
      <c r="N116" s="88"/>
      <c r="O116" s="88"/>
      <c r="P116" s="88"/>
      <c r="Q116" s="88"/>
      <c r="R116" s="88"/>
      <c r="T116" s="86"/>
    </row>
    <row r="117" spans="1:24" s="137" customFormat="1">
      <c r="A117" s="87"/>
      <c r="B117" s="166"/>
      <c r="F117" s="182"/>
      <c r="H117" s="88"/>
      <c r="I117" s="88"/>
      <c r="J117" s="88"/>
      <c r="K117" s="88"/>
      <c r="L117" s="88"/>
      <c r="M117" s="88"/>
      <c r="N117" s="88"/>
      <c r="O117" s="88"/>
      <c r="P117" s="88"/>
      <c r="Q117" s="88"/>
      <c r="R117" s="88"/>
    </row>
    <row r="118" spans="1:24">
      <c r="T118" s="137"/>
      <c r="U118" s="137"/>
      <c r="V118" s="137"/>
      <c r="W118" s="137"/>
      <c r="X118" s="137"/>
    </row>
    <row r="119" spans="1:24">
      <c r="T119" s="137"/>
    </row>
    <row r="120" spans="1:24" s="137" customFormat="1">
      <c r="A120" s="87"/>
      <c r="B120" s="166"/>
      <c r="F120" s="182"/>
      <c r="H120" s="88"/>
      <c r="I120" s="88"/>
      <c r="J120" s="88"/>
      <c r="K120" s="88"/>
      <c r="L120" s="88"/>
      <c r="M120" s="88"/>
      <c r="N120" s="88"/>
      <c r="O120" s="88"/>
      <c r="P120" s="88"/>
      <c r="Q120" s="88"/>
      <c r="R120" s="88"/>
      <c r="T120" s="86"/>
      <c r="U120" s="86"/>
      <c r="V120" s="86"/>
      <c r="W120" s="86"/>
      <c r="X120" s="86"/>
    </row>
    <row r="121" spans="1:24" s="137" customFormat="1">
      <c r="A121" s="87"/>
      <c r="B121" s="166"/>
      <c r="F121" s="182"/>
      <c r="H121" s="88"/>
      <c r="I121" s="88"/>
      <c r="J121" s="88"/>
      <c r="K121" s="88"/>
      <c r="L121" s="88"/>
      <c r="M121" s="88"/>
      <c r="N121" s="88"/>
      <c r="O121" s="88"/>
      <c r="P121" s="88"/>
      <c r="Q121" s="88"/>
      <c r="R121" s="88"/>
      <c r="T121" s="86"/>
    </row>
    <row r="122" spans="1:24" s="137" customFormat="1">
      <c r="A122" s="87"/>
      <c r="B122" s="166"/>
      <c r="F122" s="182"/>
      <c r="H122" s="88"/>
      <c r="I122" s="88"/>
      <c r="J122" s="88"/>
      <c r="K122" s="88"/>
      <c r="L122" s="88"/>
      <c r="M122" s="88"/>
      <c r="N122" s="88"/>
      <c r="O122" s="88"/>
      <c r="P122" s="88"/>
      <c r="Q122" s="88"/>
      <c r="R122" s="88"/>
    </row>
    <row r="123" spans="1:24">
      <c r="T123" s="137"/>
      <c r="U123" s="137"/>
      <c r="V123" s="137"/>
      <c r="W123" s="137"/>
      <c r="X123" s="137"/>
    </row>
    <row r="124" spans="1:24">
      <c r="T124" s="137"/>
    </row>
  </sheetData>
  <mergeCells count="7">
    <mergeCell ref="B103:G103"/>
    <mergeCell ref="A1:G1"/>
    <mergeCell ref="C2:G2"/>
    <mergeCell ref="H2:L2"/>
    <mergeCell ref="M2:Q2"/>
    <mergeCell ref="B101:G101"/>
    <mergeCell ref="B102:G102"/>
  </mergeCells>
  <pageMargins left="0.7" right="0.7" top="0.75" bottom="0.75" header="0.3" footer="0.3"/>
  <legacy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121"/>
  <sheetViews>
    <sheetView topLeftCell="A64" zoomScaleNormal="100" workbookViewId="0">
      <selection activeCell="B111" sqref="B111"/>
    </sheetView>
  </sheetViews>
  <sheetFormatPr defaultColWidth="9.09765625" defaultRowHeight="21.75" customHeight="1"/>
  <cols>
    <col min="1" max="1" width="6.09765625" style="87" customWidth="1"/>
    <col min="2" max="2" width="51.69921875" style="88" customWidth="1"/>
    <col min="3" max="3" width="12.59765625" style="137" customWidth="1"/>
    <col min="4" max="4" width="9" style="137" customWidth="1"/>
    <col min="5" max="5" width="9.09765625" style="137" customWidth="1"/>
    <col min="6" max="6" width="9.3984375" style="182" customWidth="1"/>
    <col min="7" max="7" width="12.3984375" style="137" customWidth="1"/>
    <col min="8" max="8" width="12" style="88" hidden="1" customWidth="1"/>
    <col min="9" max="9" width="9.09765625" style="88" hidden="1" customWidth="1"/>
    <col min="10" max="10" width="8.8984375" style="88" hidden="1" customWidth="1"/>
    <col min="11" max="11" width="8.3984375" style="88" hidden="1" customWidth="1"/>
    <col min="12" max="12" width="10.3984375" style="88" hidden="1" customWidth="1"/>
    <col min="13" max="13" width="12" style="88" hidden="1" customWidth="1"/>
    <col min="14" max="14" width="9.09765625" style="88" hidden="1" customWidth="1"/>
    <col min="15" max="15" width="8.8984375" style="88" hidden="1" customWidth="1"/>
    <col min="16" max="16" width="8.3984375" style="88" hidden="1" customWidth="1"/>
    <col min="17" max="17" width="10.3984375" style="88" hidden="1" customWidth="1"/>
    <col min="18" max="18" width="22" style="88" hidden="1" customWidth="1"/>
    <col min="19" max="16384" width="9.09765625" style="86"/>
  </cols>
  <sheetData>
    <row r="1" spans="1:19" ht="21.75" customHeight="1">
      <c r="A1" s="242"/>
      <c r="B1" s="502" t="s">
        <v>181</v>
      </c>
      <c r="C1" s="502"/>
      <c r="D1" s="502"/>
      <c r="E1" s="502"/>
      <c r="F1" s="502"/>
      <c r="G1" s="502"/>
      <c r="H1" s="502"/>
      <c r="I1" s="240"/>
      <c r="J1" s="240"/>
      <c r="K1" s="240"/>
      <c r="L1" s="240"/>
      <c r="M1" s="240"/>
      <c r="N1" s="240"/>
      <c r="O1" s="240"/>
      <c r="P1" s="240"/>
      <c r="Q1" s="240"/>
      <c r="R1" s="240"/>
    </row>
    <row r="2" spans="1:19" ht="15" customHeight="1" thickBot="1">
      <c r="C2" s="503" t="s">
        <v>176</v>
      </c>
      <c r="D2" s="504"/>
      <c r="E2" s="504"/>
      <c r="F2" s="504"/>
      <c r="G2" s="504"/>
      <c r="H2" s="493" t="s">
        <v>136</v>
      </c>
      <c r="I2" s="494"/>
      <c r="J2" s="494"/>
      <c r="K2" s="494"/>
      <c r="L2" s="494"/>
      <c r="M2" s="493" t="s">
        <v>139</v>
      </c>
      <c r="N2" s="494"/>
      <c r="O2" s="494"/>
      <c r="P2" s="494"/>
      <c r="Q2" s="494"/>
      <c r="R2" s="241"/>
    </row>
    <row r="3" spans="1:19" ht="21.75" customHeight="1">
      <c r="A3" s="259" t="s">
        <v>1</v>
      </c>
      <c r="B3" s="259" t="s">
        <v>4</v>
      </c>
      <c r="C3" s="260" t="s">
        <v>5</v>
      </c>
      <c r="D3" s="260" t="s">
        <v>6</v>
      </c>
      <c r="E3" s="260" t="s">
        <v>7</v>
      </c>
      <c r="F3" s="260" t="s">
        <v>8</v>
      </c>
      <c r="G3" s="260" t="s">
        <v>9</v>
      </c>
      <c r="H3" s="215" t="s">
        <v>5</v>
      </c>
      <c r="I3" s="192" t="s">
        <v>6</v>
      </c>
      <c r="J3" s="192" t="s">
        <v>7</v>
      </c>
      <c r="K3" s="192" t="s">
        <v>8</v>
      </c>
      <c r="L3" s="216" t="s">
        <v>9</v>
      </c>
      <c r="M3" s="192" t="s">
        <v>5</v>
      </c>
      <c r="N3" s="192" t="s">
        <v>6</v>
      </c>
      <c r="O3" s="192" t="s">
        <v>7</v>
      </c>
      <c r="P3" s="192" t="s">
        <v>8</v>
      </c>
      <c r="Q3" s="217" t="s">
        <v>9</v>
      </c>
      <c r="R3" s="218" t="s">
        <v>142</v>
      </c>
    </row>
    <row r="4" spans="1:19" ht="21.75" customHeight="1">
      <c r="A4" s="246">
        <v>1</v>
      </c>
      <c r="B4" s="53" t="s">
        <v>12</v>
      </c>
      <c r="C4" s="239">
        <v>9.9499999999999993</v>
      </c>
      <c r="D4" s="239">
        <v>9.8000000000000007</v>
      </c>
      <c r="E4" s="239">
        <v>16.75</v>
      </c>
      <c r="F4" s="239">
        <v>9.9</v>
      </c>
      <c r="G4" s="239">
        <v>12</v>
      </c>
      <c r="H4" s="58">
        <v>9.9499999999999993</v>
      </c>
      <c r="I4" s="59">
        <v>9.9499999999999993</v>
      </c>
      <c r="J4" s="59">
        <v>17.5</v>
      </c>
      <c r="K4" s="59">
        <v>9.98</v>
      </c>
      <c r="L4" s="59">
        <v>12.5</v>
      </c>
      <c r="M4" s="59" t="e">
        <f>#REF!-H4</f>
        <v>#REF!</v>
      </c>
      <c r="N4" s="59" t="e">
        <f>#REF!-I4</f>
        <v>#REF!</v>
      </c>
      <c r="O4" s="59" t="e">
        <f>#REF!-J4</f>
        <v>#REF!</v>
      </c>
      <c r="P4" s="59" t="e">
        <f>#REF!-K4</f>
        <v>#REF!</v>
      </c>
      <c r="Q4" s="59" t="e">
        <f>#REF!-L4</f>
        <v>#REF!</v>
      </c>
      <c r="R4" s="59"/>
      <c r="S4"/>
    </row>
    <row r="5" spans="1:19" ht="21.75" customHeight="1">
      <c r="A5" s="246">
        <v>2</v>
      </c>
      <c r="B5" s="53" t="s">
        <v>13</v>
      </c>
      <c r="C5" s="239">
        <v>9.9499999999999993</v>
      </c>
      <c r="D5" s="239">
        <v>9.8000000000000007</v>
      </c>
      <c r="E5" s="239">
        <v>11.5</v>
      </c>
      <c r="F5" s="239">
        <v>10.199999999999999</v>
      </c>
      <c r="G5" s="239">
        <v>11.95</v>
      </c>
      <c r="H5" s="58">
        <v>9.9499999999999993</v>
      </c>
      <c r="I5" s="59">
        <v>9.9499999999999993</v>
      </c>
      <c r="J5" s="59">
        <v>17.75</v>
      </c>
      <c r="K5" s="59">
        <v>10.25</v>
      </c>
      <c r="L5" s="59">
        <v>12</v>
      </c>
      <c r="M5" s="59" t="e">
        <f>#REF!-H5</f>
        <v>#REF!</v>
      </c>
      <c r="N5" s="59" t="e">
        <f>#REF!-I5</f>
        <v>#REF!</v>
      </c>
      <c r="O5" s="59" t="e">
        <f>#REF!-J5</f>
        <v>#REF!</v>
      </c>
      <c r="P5" s="59" t="e">
        <f>#REF!-K5</f>
        <v>#REF!</v>
      </c>
      <c r="Q5" s="59" t="e">
        <f>#REF!-L5</f>
        <v>#REF!</v>
      </c>
      <c r="R5" s="59"/>
      <c r="S5"/>
    </row>
    <row r="6" spans="1:19" ht="21.75" customHeight="1">
      <c r="A6" s="244">
        <f>A5+1</f>
        <v>3</v>
      </c>
      <c r="B6" s="53" t="s">
        <v>14</v>
      </c>
      <c r="C6" s="239">
        <v>9.85</v>
      </c>
      <c r="D6" s="239">
        <v>9.85</v>
      </c>
      <c r="E6" s="239" t="s">
        <v>120</v>
      </c>
      <c r="F6" s="239">
        <v>10.199999999999999</v>
      </c>
      <c r="G6" s="239">
        <v>12</v>
      </c>
      <c r="H6" s="58">
        <v>9.9499999999999993</v>
      </c>
      <c r="I6" s="59">
        <v>9.9499999999999993</v>
      </c>
      <c r="J6" s="59">
        <v>0</v>
      </c>
      <c r="K6" s="59">
        <v>10.5</v>
      </c>
      <c r="L6" s="59">
        <v>12.5</v>
      </c>
      <c r="M6" s="59" t="e">
        <f>#REF!-H6</f>
        <v>#REF!</v>
      </c>
      <c r="N6" s="59" t="e">
        <f>#REF!-I6</f>
        <v>#REF!</v>
      </c>
      <c r="O6" s="59" t="e">
        <f>#REF!-J6</f>
        <v>#REF!</v>
      </c>
      <c r="P6" s="59" t="e">
        <f>#REF!-K6</f>
        <v>#REF!</v>
      </c>
      <c r="Q6" s="59" t="e">
        <f>#REF!-L6</f>
        <v>#REF!</v>
      </c>
      <c r="R6" s="59"/>
      <c r="S6"/>
    </row>
    <row r="7" spans="1:19" ht="21.75" customHeight="1">
      <c r="A7" s="244">
        <f t="shared" ref="A7:A70" si="0">A6+1</f>
        <v>4</v>
      </c>
      <c r="B7" s="53" t="s">
        <v>15</v>
      </c>
      <c r="C7" s="239">
        <v>9.75</v>
      </c>
      <c r="D7" s="239">
        <v>10.25</v>
      </c>
      <c r="E7" s="239" t="s">
        <v>120</v>
      </c>
      <c r="F7" s="239">
        <v>10.25</v>
      </c>
      <c r="G7" s="239">
        <v>12</v>
      </c>
      <c r="H7" s="58">
        <v>10</v>
      </c>
      <c r="I7" s="59">
        <v>10.5</v>
      </c>
      <c r="J7" s="59">
        <v>17</v>
      </c>
      <c r="K7" s="59">
        <v>10.25</v>
      </c>
      <c r="L7" s="59">
        <v>12</v>
      </c>
      <c r="M7" s="59" t="e">
        <f>#REF!-H7</f>
        <v>#REF!</v>
      </c>
      <c r="N7" s="59" t="e">
        <f>#REF!-I7</f>
        <v>#REF!</v>
      </c>
      <c r="O7" s="59" t="e">
        <f>#REF!-J7</f>
        <v>#REF!</v>
      </c>
      <c r="P7" s="59" t="e">
        <f>#REF!-K7</f>
        <v>#REF!</v>
      </c>
      <c r="Q7" s="59" t="e">
        <f>#REF!-L7</f>
        <v>#REF!</v>
      </c>
      <c r="R7" s="59"/>
      <c r="S7"/>
    </row>
    <row r="8" spans="1:19" ht="21.75" customHeight="1">
      <c r="A8" s="244">
        <f t="shared" si="0"/>
        <v>5</v>
      </c>
      <c r="B8" s="53" t="s">
        <v>16</v>
      </c>
      <c r="C8" s="239">
        <v>9.75</v>
      </c>
      <c r="D8" s="239">
        <v>10.25</v>
      </c>
      <c r="E8" s="239" t="s">
        <v>120</v>
      </c>
      <c r="F8" s="239">
        <v>10.25</v>
      </c>
      <c r="G8" s="239">
        <v>10.25</v>
      </c>
      <c r="H8" s="133"/>
      <c r="I8" s="84"/>
      <c r="J8" s="84"/>
      <c r="K8" s="100">
        <v>10.25</v>
      </c>
      <c r="L8" s="59">
        <v>10.25</v>
      </c>
      <c r="M8" s="59" t="e">
        <f>#REF!-H8</f>
        <v>#REF!</v>
      </c>
      <c r="N8" s="59" t="e">
        <f>#REF!-I8</f>
        <v>#REF!</v>
      </c>
      <c r="O8" s="59" t="e">
        <f>#REF!-J8</f>
        <v>#REF!</v>
      </c>
      <c r="P8" s="59" t="e">
        <f>#REF!-K8</f>
        <v>#REF!</v>
      </c>
      <c r="Q8" s="59" t="e">
        <f>#REF!-L8</f>
        <v>#REF!</v>
      </c>
      <c r="R8" s="74"/>
      <c r="S8"/>
    </row>
    <row r="9" spans="1:19" ht="21.75" customHeight="1">
      <c r="A9" s="244">
        <f t="shared" si="0"/>
        <v>6</v>
      </c>
      <c r="B9" s="53" t="s">
        <v>17</v>
      </c>
      <c r="C9" s="239">
        <v>9.25</v>
      </c>
      <c r="D9" s="239">
        <v>9.4</v>
      </c>
      <c r="E9" s="239" t="s">
        <v>120</v>
      </c>
      <c r="F9" s="239">
        <v>9.4</v>
      </c>
      <c r="G9" s="239">
        <v>8.61</v>
      </c>
      <c r="H9" s="58">
        <v>9.75</v>
      </c>
      <c r="I9" s="59">
        <v>9.9</v>
      </c>
      <c r="J9" s="59">
        <v>0</v>
      </c>
      <c r="K9" s="59">
        <v>9.9</v>
      </c>
      <c r="L9" s="59">
        <v>8.98</v>
      </c>
      <c r="M9" s="59" t="e">
        <f>#REF!-H9</f>
        <v>#REF!</v>
      </c>
      <c r="N9" s="59" t="e">
        <f>#REF!-I9</f>
        <v>#REF!</v>
      </c>
      <c r="O9" s="59" t="e">
        <f>#REF!-J9</f>
        <v>#REF!</v>
      </c>
      <c r="P9" s="59" t="e">
        <f>#REF!-K9</f>
        <v>#REF!</v>
      </c>
      <c r="Q9" s="59" t="e">
        <f>#REF!-L9</f>
        <v>#REF!</v>
      </c>
      <c r="R9" s="59"/>
      <c r="S9"/>
    </row>
    <row r="10" spans="1:19" ht="21.75" customHeight="1">
      <c r="A10" s="244">
        <f t="shared" si="0"/>
        <v>7</v>
      </c>
      <c r="B10" s="53" t="s">
        <v>18</v>
      </c>
      <c r="C10" s="239">
        <v>9.25</v>
      </c>
      <c r="D10" s="239">
        <v>10.25</v>
      </c>
      <c r="E10" s="239" t="s">
        <v>120</v>
      </c>
      <c r="F10" s="239">
        <v>9.5</v>
      </c>
      <c r="G10" s="239">
        <v>9.75</v>
      </c>
      <c r="H10" s="256"/>
      <c r="I10" s="195"/>
      <c r="J10" s="195"/>
      <c r="K10" s="196">
        <v>10</v>
      </c>
      <c r="L10" s="59">
        <v>10</v>
      </c>
      <c r="M10" s="59" t="e">
        <f>#REF!-H10</f>
        <v>#REF!</v>
      </c>
      <c r="N10" s="59" t="e">
        <f>#REF!-I10</f>
        <v>#REF!</v>
      </c>
      <c r="O10" s="59" t="e">
        <f>#REF!-J10</f>
        <v>#REF!</v>
      </c>
      <c r="P10" s="59" t="e">
        <f>#REF!-K10</f>
        <v>#REF!</v>
      </c>
      <c r="Q10" s="59" t="e">
        <f>#REF!-L10</f>
        <v>#REF!</v>
      </c>
      <c r="R10" s="197"/>
      <c r="S10"/>
    </row>
    <row r="11" spans="1:19" ht="21.75" customHeight="1">
      <c r="A11" s="244">
        <f t="shared" si="0"/>
        <v>8</v>
      </c>
      <c r="B11" s="53" t="s">
        <v>150</v>
      </c>
      <c r="C11" s="239">
        <v>10.220000000000001</v>
      </c>
      <c r="D11" s="239">
        <v>10.35</v>
      </c>
      <c r="E11" s="239">
        <v>17.829999999999998</v>
      </c>
      <c r="F11" s="239">
        <v>10.35</v>
      </c>
      <c r="G11" s="239">
        <v>10.35</v>
      </c>
      <c r="H11" s="58">
        <v>10.65</v>
      </c>
      <c r="I11" s="59">
        <v>10.73</v>
      </c>
      <c r="J11" s="59">
        <v>18</v>
      </c>
      <c r="K11" s="59">
        <v>10.67</v>
      </c>
      <c r="L11" s="59">
        <v>10.67</v>
      </c>
      <c r="M11" s="59" t="e">
        <f>#REF!-H11</f>
        <v>#REF!</v>
      </c>
      <c r="N11" s="59" t="e">
        <f>#REF!-I11</f>
        <v>#REF!</v>
      </c>
      <c r="O11" s="59" t="e">
        <f>#REF!-J11</f>
        <v>#REF!</v>
      </c>
      <c r="P11" s="59" t="e">
        <f>#REF!-K11</f>
        <v>#REF!</v>
      </c>
      <c r="Q11" s="59" t="e">
        <f>#REF!-L11</f>
        <v>#REF!</v>
      </c>
      <c r="R11" s="59"/>
      <c r="S11"/>
    </row>
    <row r="12" spans="1:19" ht="21.75" customHeight="1">
      <c r="A12" s="244">
        <f t="shared" si="0"/>
        <v>9</v>
      </c>
      <c r="B12" s="53" t="s">
        <v>20</v>
      </c>
      <c r="C12" s="239">
        <v>9.4</v>
      </c>
      <c r="D12" s="239">
        <v>10.050000000000001</v>
      </c>
      <c r="E12" s="239" t="s">
        <v>120</v>
      </c>
      <c r="F12" s="239">
        <v>9.5</v>
      </c>
      <c r="G12" s="239">
        <v>9.9499999999999993</v>
      </c>
      <c r="H12" s="58">
        <v>9.6</v>
      </c>
      <c r="I12" s="59">
        <v>10.4</v>
      </c>
      <c r="J12" s="59">
        <v>0</v>
      </c>
      <c r="K12" s="59">
        <v>9.9</v>
      </c>
      <c r="L12" s="59">
        <v>10.25</v>
      </c>
      <c r="M12" s="59" t="e">
        <f>#REF!-H12</f>
        <v>#REF!</v>
      </c>
      <c r="N12" s="59" t="e">
        <f>#REF!-I12</f>
        <v>#REF!</v>
      </c>
      <c r="O12" s="59" t="e">
        <f>#REF!-J12</f>
        <v>#REF!</v>
      </c>
      <c r="P12" s="59" t="e">
        <f>#REF!-K12</f>
        <v>#REF!</v>
      </c>
      <c r="Q12" s="59" t="e">
        <f>#REF!-L12</f>
        <v>#REF!</v>
      </c>
      <c r="R12" s="59"/>
      <c r="S12"/>
    </row>
    <row r="13" spans="1:19" ht="21.75" customHeight="1">
      <c r="A13" s="244">
        <f t="shared" si="0"/>
        <v>10</v>
      </c>
      <c r="B13" s="53" t="s">
        <v>21</v>
      </c>
      <c r="C13" s="239">
        <v>10.15</v>
      </c>
      <c r="D13" s="239">
        <v>11</v>
      </c>
      <c r="E13" s="239" t="s">
        <v>120</v>
      </c>
      <c r="F13" s="239">
        <v>10.25</v>
      </c>
      <c r="G13" s="239" t="s">
        <v>120</v>
      </c>
      <c r="H13" s="58">
        <v>10.5</v>
      </c>
      <c r="I13" s="59">
        <v>11</v>
      </c>
      <c r="J13" s="59">
        <v>0</v>
      </c>
      <c r="K13" s="59">
        <v>10.5</v>
      </c>
      <c r="L13" s="59">
        <v>0</v>
      </c>
      <c r="M13" s="59" t="e">
        <f>#REF!-H13</f>
        <v>#REF!</v>
      </c>
      <c r="N13" s="59" t="e">
        <f>#REF!-I13</f>
        <v>#REF!</v>
      </c>
      <c r="O13" s="59" t="e">
        <f>#REF!-J13</f>
        <v>#REF!</v>
      </c>
      <c r="P13" s="59" t="e">
        <f>#REF!-K13</f>
        <v>#REF!</v>
      </c>
      <c r="Q13" s="59" t="e">
        <f>#REF!-L13</f>
        <v>#REF!</v>
      </c>
      <c r="R13" s="59"/>
      <c r="S13"/>
    </row>
    <row r="14" spans="1:19" ht="21.75" customHeight="1">
      <c r="A14" s="244">
        <f t="shared" si="0"/>
        <v>11</v>
      </c>
      <c r="B14" s="53" t="s">
        <v>22</v>
      </c>
      <c r="C14" s="239">
        <v>9.9499999999999993</v>
      </c>
      <c r="D14" s="239">
        <v>11</v>
      </c>
      <c r="E14" s="239" t="s">
        <v>120</v>
      </c>
      <c r="F14" s="239">
        <v>9.9499999999999993</v>
      </c>
      <c r="G14" s="239">
        <v>10.75</v>
      </c>
      <c r="H14" s="58">
        <v>10.5</v>
      </c>
      <c r="I14" s="59">
        <v>11.5</v>
      </c>
      <c r="J14" s="59">
        <v>0</v>
      </c>
      <c r="K14" s="59">
        <v>10.199999999999999</v>
      </c>
      <c r="L14" s="59">
        <v>10.75</v>
      </c>
      <c r="M14" s="59" t="e">
        <f>#REF!-H14</f>
        <v>#REF!</v>
      </c>
      <c r="N14" s="59" t="e">
        <f>#REF!-I14</f>
        <v>#REF!</v>
      </c>
      <c r="O14" s="59" t="e">
        <f>#REF!-J14</f>
        <v>#REF!</v>
      </c>
      <c r="P14" s="59" t="e">
        <f>#REF!-K14</f>
        <v>#REF!</v>
      </c>
      <c r="Q14" s="59" t="e">
        <f>#REF!-L14</f>
        <v>#REF!</v>
      </c>
      <c r="R14" s="59"/>
      <c r="S14"/>
    </row>
    <row r="15" spans="1:19" ht="21.75" customHeight="1">
      <c r="A15" s="244">
        <f t="shared" si="0"/>
        <v>12</v>
      </c>
      <c r="B15" s="53" t="s">
        <v>23</v>
      </c>
      <c r="C15" s="239">
        <v>6.75</v>
      </c>
      <c r="D15" s="239">
        <v>6.85</v>
      </c>
      <c r="E15" s="239" t="s">
        <v>120</v>
      </c>
      <c r="F15" s="239" t="s">
        <v>120</v>
      </c>
      <c r="G15" s="239" t="s">
        <v>120</v>
      </c>
      <c r="H15" s="58">
        <v>8</v>
      </c>
      <c r="I15" s="59">
        <v>8.25</v>
      </c>
      <c r="J15" s="59">
        <v>0</v>
      </c>
      <c r="K15" s="59">
        <v>0</v>
      </c>
      <c r="L15" s="59">
        <v>0</v>
      </c>
      <c r="M15" s="59" t="e">
        <f>#REF!-H15</f>
        <v>#REF!</v>
      </c>
      <c r="N15" s="59" t="e">
        <f>#REF!-I15</f>
        <v>#REF!</v>
      </c>
      <c r="O15" s="59" t="e">
        <f>#REF!-J15</f>
        <v>#REF!</v>
      </c>
      <c r="P15" s="59" t="e">
        <f>#REF!-K15</f>
        <v>#REF!</v>
      </c>
      <c r="Q15" s="59" t="e">
        <f>#REF!-L15</f>
        <v>#REF!</v>
      </c>
      <c r="R15" s="59"/>
      <c r="S15"/>
    </row>
    <row r="16" spans="1:19" ht="21.75" customHeight="1">
      <c r="A16" s="244">
        <f t="shared" si="0"/>
        <v>13</v>
      </c>
      <c r="B16" s="53" t="s">
        <v>24</v>
      </c>
      <c r="C16" s="239">
        <v>5.71</v>
      </c>
      <c r="D16" s="239" t="s">
        <v>120</v>
      </c>
      <c r="E16" s="239" t="s">
        <v>120</v>
      </c>
      <c r="F16" s="239" t="s">
        <v>120</v>
      </c>
      <c r="G16" s="239" t="s">
        <v>120</v>
      </c>
      <c r="H16" s="58">
        <v>7.4</v>
      </c>
      <c r="I16" s="59">
        <v>0</v>
      </c>
      <c r="J16" s="59">
        <v>0</v>
      </c>
      <c r="K16" s="59">
        <v>0</v>
      </c>
      <c r="L16" s="59">
        <v>0</v>
      </c>
      <c r="M16" s="59" t="e">
        <f>#REF!-H16</f>
        <v>#REF!</v>
      </c>
      <c r="N16" s="59" t="e">
        <f>#REF!-I16</f>
        <v>#REF!</v>
      </c>
      <c r="O16" s="59" t="e">
        <f>#REF!-J16</f>
        <v>#REF!</v>
      </c>
      <c r="P16" s="59" t="e">
        <f>#REF!-K16</f>
        <v>#REF!</v>
      </c>
      <c r="Q16" s="59" t="e">
        <f>#REF!-L16</f>
        <v>#REF!</v>
      </c>
      <c r="R16" s="59"/>
      <c r="S16"/>
    </row>
    <row r="17" spans="1:19" ht="21.75" customHeight="1">
      <c r="A17" s="244">
        <f t="shared" si="0"/>
        <v>14</v>
      </c>
      <c r="B17" s="53" t="s">
        <v>25</v>
      </c>
      <c r="C17" s="239">
        <v>6</v>
      </c>
      <c r="D17" s="239" t="s">
        <v>120</v>
      </c>
      <c r="E17" s="239" t="s">
        <v>120</v>
      </c>
      <c r="F17" s="239" t="s">
        <v>120</v>
      </c>
      <c r="G17" s="239" t="s">
        <v>120</v>
      </c>
      <c r="H17" s="58">
        <v>8</v>
      </c>
      <c r="I17" s="59">
        <v>0</v>
      </c>
      <c r="J17" s="59">
        <v>0</v>
      </c>
      <c r="K17" s="59">
        <v>0</v>
      </c>
      <c r="L17" s="59">
        <v>0</v>
      </c>
      <c r="M17" s="59" t="e">
        <f>#REF!-H17</f>
        <v>#REF!</v>
      </c>
      <c r="N17" s="59" t="e">
        <f>#REF!-I17</f>
        <v>#REF!</v>
      </c>
      <c r="O17" s="59" t="e">
        <f>#REF!-J17</f>
        <v>#REF!</v>
      </c>
      <c r="P17" s="59" t="e">
        <f>#REF!-K17</f>
        <v>#REF!</v>
      </c>
      <c r="Q17" s="59" t="e">
        <f>#REF!-L17</f>
        <v>#REF!</v>
      </c>
      <c r="R17" s="59"/>
      <c r="S17"/>
    </row>
    <row r="18" spans="1:19" ht="21.75" customHeight="1">
      <c r="A18" s="244">
        <f t="shared" si="0"/>
        <v>15</v>
      </c>
      <c r="B18" s="53" t="s">
        <v>26</v>
      </c>
      <c r="C18" s="239">
        <v>9.7100000000000009</v>
      </c>
      <c r="D18" s="239">
        <v>9.7100000000000009</v>
      </c>
      <c r="E18" s="239" t="s">
        <v>120</v>
      </c>
      <c r="F18" s="239">
        <v>9.7100000000000009</v>
      </c>
      <c r="G18" s="239">
        <v>9.7100000000000009</v>
      </c>
      <c r="H18" s="58">
        <v>10.67</v>
      </c>
      <c r="I18" s="59">
        <v>10.67</v>
      </c>
      <c r="J18" s="59">
        <v>0</v>
      </c>
      <c r="K18" s="59">
        <v>10.67</v>
      </c>
      <c r="L18" s="59">
        <v>10.67</v>
      </c>
      <c r="M18" s="59" t="e">
        <f>#REF!-H18</f>
        <v>#REF!</v>
      </c>
      <c r="N18" s="59" t="e">
        <f>#REF!-I18</f>
        <v>#REF!</v>
      </c>
      <c r="O18" s="59" t="e">
        <f>#REF!-J18</f>
        <v>#REF!</v>
      </c>
      <c r="P18" s="59" t="e">
        <f>#REF!-K18</f>
        <v>#REF!</v>
      </c>
      <c r="Q18" s="59" t="e">
        <f>#REF!-L18</f>
        <v>#REF!</v>
      </c>
      <c r="R18" s="59"/>
      <c r="S18"/>
    </row>
    <row r="19" spans="1:19" ht="21.75" customHeight="1">
      <c r="A19" s="244">
        <f t="shared" si="0"/>
        <v>16</v>
      </c>
      <c r="B19" s="53" t="s">
        <v>27</v>
      </c>
      <c r="C19" s="239">
        <v>11</v>
      </c>
      <c r="D19" s="239">
        <v>10.4</v>
      </c>
      <c r="E19" s="239">
        <v>14</v>
      </c>
      <c r="F19" s="239">
        <v>10.9</v>
      </c>
      <c r="G19" s="239">
        <v>15.6</v>
      </c>
      <c r="H19" s="58">
        <v>13.44</v>
      </c>
      <c r="I19" s="59">
        <v>13.44</v>
      </c>
      <c r="J19" s="59">
        <v>17.79</v>
      </c>
      <c r="K19" s="59">
        <v>13.44</v>
      </c>
      <c r="L19" s="59">
        <v>13.44</v>
      </c>
      <c r="M19" s="59" t="e">
        <f>#REF!-H19</f>
        <v>#REF!</v>
      </c>
      <c r="N19" s="59" t="e">
        <f>#REF!-I19</f>
        <v>#REF!</v>
      </c>
      <c r="O19" s="59" t="e">
        <f>#REF!-J19</f>
        <v>#REF!</v>
      </c>
      <c r="P19" s="59" t="e">
        <f>#REF!-K19</f>
        <v>#REF!</v>
      </c>
      <c r="Q19" s="59" t="e">
        <f>#REF!-L19</f>
        <v>#REF!</v>
      </c>
      <c r="R19" s="59"/>
      <c r="S19"/>
    </row>
    <row r="20" spans="1:19" ht="21.75" customHeight="1">
      <c r="A20" s="244">
        <f t="shared" si="0"/>
        <v>17</v>
      </c>
      <c r="B20" s="53" t="s">
        <v>28</v>
      </c>
      <c r="C20" s="239">
        <v>10.33</v>
      </c>
      <c r="D20" s="239" t="s">
        <v>120</v>
      </c>
      <c r="E20" s="239" t="s">
        <v>120</v>
      </c>
      <c r="F20" s="239" t="s">
        <v>120</v>
      </c>
      <c r="G20" s="239" t="s">
        <v>120</v>
      </c>
      <c r="H20" s="58">
        <v>10.69</v>
      </c>
      <c r="I20" s="59">
        <v>0</v>
      </c>
      <c r="J20" s="59">
        <v>0</v>
      </c>
      <c r="K20" s="59">
        <v>0</v>
      </c>
      <c r="L20" s="59">
        <v>0</v>
      </c>
      <c r="M20" s="59" t="e">
        <f>#REF!-H20</f>
        <v>#REF!</v>
      </c>
      <c r="N20" s="59" t="e">
        <f>#REF!-I20</f>
        <v>#REF!</v>
      </c>
      <c r="O20" s="59" t="e">
        <f>#REF!-J20</f>
        <v>#REF!</v>
      </c>
      <c r="P20" s="59" t="e">
        <f>#REF!-K20</f>
        <v>#REF!</v>
      </c>
      <c r="Q20" s="59" t="e">
        <f>#REF!-L20</f>
        <v>#REF!</v>
      </c>
      <c r="R20" s="59"/>
      <c r="S20"/>
    </row>
    <row r="21" spans="1:19" ht="21.75" customHeight="1">
      <c r="A21" s="244">
        <f t="shared" si="0"/>
        <v>18</v>
      </c>
      <c r="B21" s="53" t="s">
        <v>30</v>
      </c>
      <c r="C21" s="239">
        <v>6.3</v>
      </c>
      <c r="D21" s="239" t="s">
        <v>120</v>
      </c>
      <c r="E21" s="239" t="s">
        <v>120</v>
      </c>
      <c r="F21" s="239" t="s">
        <v>120</v>
      </c>
      <c r="G21" s="239" t="s">
        <v>120</v>
      </c>
      <c r="H21" s="58">
        <v>8.14</v>
      </c>
      <c r="I21" s="59">
        <v>0</v>
      </c>
      <c r="J21" s="59">
        <v>0</v>
      </c>
      <c r="K21" s="59">
        <v>0</v>
      </c>
      <c r="L21" s="59">
        <v>0</v>
      </c>
      <c r="M21" s="59" t="e">
        <f>#REF!-H21</f>
        <v>#REF!</v>
      </c>
      <c r="N21" s="59" t="e">
        <f>#REF!-I21</f>
        <v>#REF!</v>
      </c>
      <c r="O21" s="59" t="e">
        <f>#REF!-J21</f>
        <v>#REF!</v>
      </c>
      <c r="P21" s="59" t="e">
        <f>#REF!-K21</f>
        <v>#REF!</v>
      </c>
      <c r="Q21" s="59" t="e">
        <f>#REF!-L21</f>
        <v>#REF!</v>
      </c>
      <c r="R21" s="59"/>
      <c r="S21"/>
    </row>
    <row r="22" spans="1:19" ht="21.75" customHeight="1">
      <c r="A22" s="244">
        <f t="shared" si="0"/>
        <v>19</v>
      </c>
      <c r="B22" s="53" t="s">
        <v>32</v>
      </c>
      <c r="C22" s="239">
        <v>6.65</v>
      </c>
      <c r="D22" s="239">
        <v>7.9</v>
      </c>
      <c r="E22" s="239" t="s">
        <v>120</v>
      </c>
      <c r="F22" s="239">
        <v>9.2799999999999994</v>
      </c>
      <c r="G22" s="239" t="s">
        <v>120</v>
      </c>
      <c r="H22" s="58">
        <v>9.1999999999999993</v>
      </c>
      <c r="I22" s="59">
        <v>10.84</v>
      </c>
      <c r="J22" s="59">
        <v>0</v>
      </c>
      <c r="K22" s="59">
        <v>10.81</v>
      </c>
      <c r="L22" s="59">
        <v>0</v>
      </c>
      <c r="M22" s="59" t="e">
        <f>#REF!-H22</f>
        <v>#REF!</v>
      </c>
      <c r="N22" s="59" t="e">
        <f>#REF!-I22</f>
        <v>#REF!</v>
      </c>
      <c r="O22" s="59" t="e">
        <f>#REF!-J22</f>
        <v>#REF!</v>
      </c>
      <c r="P22" s="59" t="e">
        <f>#REF!-K22</f>
        <v>#REF!</v>
      </c>
      <c r="Q22" s="59" t="e">
        <f>#REF!-L22</f>
        <v>#REF!</v>
      </c>
      <c r="R22" s="59"/>
      <c r="S22"/>
    </row>
    <row r="23" spans="1:19" ht="21.75" customHeight="1">
      <c r="A23" s="244">
        <f t="shared" si="0"/>
        <v>20</v>
      </c>
      <c r="B23" s="53" t="s">
        <v>33</v>
      </c>
      <c r="C23" s="239">
        <v>7.76</v>
      </c>
      <c r="D23" s="239" t="s">
        <v>120</v>
      </c>
      <c r="E23" s="239" t="s">
        <v>120</v>
      </c>
      <c r="F23" s="239" t="s">
        <v>120</v>
      </c>
      <c r="G23" s="239" t="s">
        <v>120</v>
      </c>
      <c r="H23" s="58">
        <v>8.35</v>
      </c>
      <c r="I23" s="59">
        <v>0</v>
      </c>
      <c r="J23" s="59">
        <v>0</v>
      </c>
      <c r="K23" s="59">
        <v>0</v>
      </c>
      <c r="L23" s="59">
        <v>0</v>
      </c>
      <c r="M23" s="59" t="e">
        <f>#REF!-H23</f>
        <v>#REF!</v>
      </c>
      <c r="N23" s="59" t="e">
        <f>#REF!-I23</f>
        <v>#REF!</v>
      </c>
      <c r="O23" s="59" t="e">
        <f>#REF!-J23</f>
        <v>#REF!</v>
      </c>
      <c r="P23" s="59" t="e">
        <f>#REF!-K23</f>
        <v>#REF!</v>
      </c>
      <c r="Q23" s="59" t="e">
        <f>#REF!-L23</f>
        <v>#REF!</v>
      </c>
      <c r="R23" s="59"/>
      <c r="S23"/>
    </row>
    <row r="24" spans="1:19" ht="21.75" customHeight="1">
      <c r="A24" s="244">
        <f t="shared" si="0"/>
        <v>21</v>
      </c>
      <c r="B24" s="53" t="s">
        <v>34</v>
      </c>
      <c r="C24" s="239">
        <v>6</v>
      </c>
      <c r="D24" s="239" t="s">
        <v>120</v>
      </c>
      <c r="E24" s="239" t="s">
        <v>120</v>
      </c>
      <c r="F24" s="239" t="s">
        <v>120</v>
      </c>
      <c r="G24" s="239" t="s">
        <v>120</v>
      </c>
      <c r="H24" s="58">
        <v>7.95</v>
      </c>
      <c r="I24" s="59">
        <v>0</v>
      </c>
      <c r="J24" s="59">
        <v>0</v>
      </c>
      <c r="K24" s="59">
        <v>0</v>
      </c>
      <c r="L24" s="59">
        <v>0</v>
      </c>
      <c r="M24" s="59" t="e">
        <f>#REF!-H24</f>
        <v>#REF!</v>
      </c>
      <c r="N24" s="59" t="e">
        <f>#REF!-I24</f>
        <v>#REF!</v>
      </c>
      <c r="O24" s="59" t="e">
        <f>#REF!-J24</f>
        <v>#REF!</v>
      </c>
      <c r="P24" s="59" t="e">
        <f>#REF!-K24</f>
        <v>#REF!</v>
      </c>
      <c r="Q24" s="59" t="e">
        <f>#REF!-L24</f>
        <v>#REF!</v>
      </c>
      <c r="R24" s="59"/>
      <c r="S24"/>
    </row>
    <row r="25" spans="1:19" ht="21.75" customHeight="1">
      <c r="A25" s="244">
        <f t="shared" si="0"/>
        <v>22</v>
      </c>
      <c r="B25" s="53" t="s">
        <v>35</v>
      </c>
      <c r="C25" s="239">
        <v>8.2200000000000006</v>
      </c>
      <c r="D25" s="239" t="s">
        <v>120</v>
      </c>
      <c r="E25" s="239" t="s">
        <v>120</v>
      </c>
      <c r="F25" s="239">
        <v>8.52</v>
      </c>
      <c r="G25" s="239" t="s">
        <v>120</v>
      </c>
      <c r="H25" s="58">
        <v>9.7899999999999991</v>
      </c>
      <c r="I25" s="59">
        <v>0</v>
      </c>
      <c r="J25" s="59">
        <v>0</v>
      </c>
      <c r="K25" s="59">
        <v>10.199999999999999</v>
      </c>
      <c r="L25" s="59">
        <v>0</v>
      </c>
      <c r="M25" s="59" t="e">
        <f>#REF!-H25</f>
        <v>#REF!</v>
      </c>
      <c r="N25" s="59" t="e">
        <f>#REF!-I25</f>
        <v>#REF!</v>
      </c>
      <c r="O25" s="59" t="e">
        <f>#REF!-J25</f>
        <v>#REF!</v>
      </c>
      <c r="P25" s="59" t="e">
        <f>#REF!-K25</f>
        <v>#REF!</v>
      </c>
      <c r="Q25" s="59" t="e">
        <f>#REF!-L25</f>
        <v>#REF!</v>
      </c>
      <c r="R25" s="59"/>
      <c r="S25"/>
    </row>
    <row r="26" spans="1:19" ht="21.75" customHeight="1">
      <c r="A26" s="244">
        <f t="shared" si="0"/>
        <v>23</v>
      </c>
      <c r="B26" s="53" t="s">
        <v>36</v>
      </c>
      <c r="C26" s="239">
        <v>14.35</v>
      </c>
      <c r="D26" s="239">
        <v>13.35</v>
      </c>
      <c r="E26" s="239">
        <v>13.35</v>
      </c>
      <c r="F26" s="239">
        <v>13.35</v>
      </c>
      <c r="G26" s="239">
        <v>13.35</v>
      </c>
      <c r="H26" s="58">
        <v>14.49</v>
      </c>
      <c r="I26" s="59">
        <v>13.49</v>
      </c>
      <c r="J26" s="59">
        <v>13.49</v>
      </c>
      <c r="K26" s="59">
        <v>13.49</v>
      </c>
      <c r="L26" s="59">
        <v>13.49</v>
      </c>
      <c r="M26" s="59" t="e">
        <f>#REF!-H26</f>
        <v>#REF!</v>
      </c>
      <c r="N26" s="59" t="e">
        <f>#REF!-I26</f>
        <v>#REF!</v>
      </c>
      <c r="O26" s="59" t="e">
        <f>#REF!-J26</f>
        <v>#REF!</v>
      </c>
      <c r="P26" s="59" t="e">
        <f>#REF!-K26</f>
        <v>#REF!</v>
      </c>
      <c r="Q26" s="59" t="e">
        <f>#REF!-L26</f>
        <v>#REF!</v>
      </c>
      <c r="R26" s="59"/>
      <c r="S26"/>
    </row>
    <row r="27" spans="1:19" ht="21.75" customHeight="1">
      <c r="A27" s="244">
        <f t="shared" si="0"/>
        <v>24</v>
      </c>
      <c r="B27" s="53" t="s">
        <v>37</v>
      </c>
      <c r="C27" s="239">
        <v>7.93</v>
      </c>
      <c r="D27" s="239" t="s">
        <v>120</v>
      </c>
      <c r="E27" s="239" t="s">
        <v>120</v>
      </c>
      <c r="F27" s="239" t="s">
        <v>120</v>
      </c>
      <c r="G27" s="239" t="s">
        <v>120</v>
      </c>
      <c r="H27" s="58">
        <v>8.36</v>
      </c>
      <c r="I27" s="59">
        <v>0</v>
      </c>
      <c r="J27" s="59">
        <v>0</v>
      </c>
      <c r="K27" s="59">
        <v>0</v>
      </c>
      <c r="L27" s="59">
        <v>0</v>
      </c>
      <c r="M27" s="59" t="e">
        <f>#REF!-H27</f>
        <v>#REF!</v>
      </c>
      <c r="N27" s="59" t="e">
        <f>#REF!-I27</f>
        <v>#REF!</v>
      </c>
      <c r="O27" s="59" t="e">
        <f>#REF!-J27</f>
        <v>#REF!</v>
      </c>
      <c r="P27" s="59" t="e">
        <f>#REF!-K27</f>
        <v>#REF!</v>
      </c>
      <c r="Q27" s="59" t="e">
        <f>#REF!-L27</f>
        <v>#REF!</v>
      </c>
      <c r="R27" s="59"/>
      <c r="S27"/>
    </row>
    <row r="28" spans="1:19" ht="21.75" customHeight="1">
      <c r="A28" s="244">
        <f t="shared" si="0"/>
        <v>25</v>
      </c>
      <c r="B28" s="53" t="s">
        <v>38</v>
      </c>
      <c r="C28" s="239">
        <v>7.76</v>
      </c>
      <c r="D28" s="239" t="s">
        <v>120</v>
      </c>
      <c r="E28" s="239" t="s">
        <v>120</v>
      </c>
      <c r="F28" s="239" t="s">
        <v>120</v>
      </c>
      <c r="G28" s="239" t="s">
        <v>120</v>
      </c>
      <c r="H28" s="58">
        <v>9.06</v>
      </c>
      <c r="I28" s="59">
        <v>0</v>
      </c>
      <c r="J28" s="59">
        <v>0</v>
      </c>
      <c r="K28" s="59">
        <v>0</v>
      </c>
      <c r="L28" s="59">
        <v>0</v>
      </c>
      <c r="M28" s="59" t="e">
        <f>#REF!-H28</f>
        <v>#REF!</v>
      </c>
      <c r="N28" s="59" t="e">
        <f>#REF!-I28</f>
        <v>#REF!</v>
      </c>
      <c r="O28" s="59" t="e">
        <f>#REF!-J28</f>
        <v>#REF!</v>
      </c>
      <c r="P28" s="59" t="e">
        <f>#REF!-K28</f>
        <v>#REF!</v>
      </c>
      <c r="Q28" s="59" t="e">
        <f>#REF!-L28</f>
        <v>#REF!</v>
      </c>
      <c r="R28" s="59"/>
      <c r="S28"/>
    </row>
    <row r="29" spans="1:19" ht="21.75" customHeight="1">
      <c r="A29" s="244">
        <f t="shared" si="0"/>
        <v>26</v>
      </c>
      <c r="B29" s="53" t="s">
        <v>39</v>
      </c>
      <c r="C29" s="239">
        <v>8</v>
      </c>
      <c r="D29" s="239" t="s">
        <v>120</v>
      </c>
      <c r="E29" s="239" t="s">
        <v>120</v>
      </c>
      <c r="F29" s="239" t="s">
        <v>120</v>
      </c>
      <c r="G29" s="239" t="s">
        <v>120</v>
      </c>
      <c r="H29" s="58">
        <v>0.09</v>
      </c>
      <c r="I29" s="59">
        <v>0</v>
      </c>
      <c r="J29" s="59">
        <v>0</v>
      </c>
      <c r="K29" s="59">
        <v>0</v>
      </c>
      <c r="L29" s="59">
        <v>0</v>
      </c>
      <c r="M29" s="59" t="e">
        <f>#REF!-H29</f>
        <v>#REF!</v>
      </c>
      <c r="N29" s="59" t="e">
        <f>#REF!-I29</f>
        <v>#REF!</v>
      </c>
      <c r="O29" s="59" t="e">
        <f>#REF!-J29</f>
        <v>#REF!</v>
      </c>
      <c r="P29" s="59" t="e">
        <f>#REF!-K29</f>
        <v>#REF!</v>
      </c>
      <c r="Q29" s="59" t="e">
        <f>#REF!-L29</f>
        <v>#REF!</v>
      </c>
      <c r="R29" s="59"/>
      <c r="S29"/>
    </row>
    <row r="30" spans="1:19" ht="21.75" customHeight="1">
      <c r="A30" s="244">
        <f t="shared" si="0"/>
        <v>27</v>
      </c>
      <c r="B30" s="53" t="s">
        <v>40</v>
      </c>
      <c r="C30" s="239">
        <v>6.44</v>
      </c>
      <c r="D30" s="239">
        <v>6.44</v>
      </c>
      <c r="E30" s="239" t="s">
        <v>120</v>
      </c>
      <c r="F30" s="239" t="s">
        <v>120</v>
      </c>
      <c r="G30" s="239" t="s">
        <v>120</v>
      </c>
      <c r="H30" s="58">
        <v>6.7</v>
      </c>
      <c r="I30" s="59">
        <v>6.7</v>
      </c>
      <c r="J30" s="59">
        <v>0</v>
      </c>
      <c r="K30" s="59">
        <v>0</v>
      </c>
      <c r="L30" s="59">
        <v>0</v>
      </c>
      <c r="M30" s="59" t="e">
        <f>#REF!-H30</f>
        <v>#REF!</v>
      </c>
      <c r="N30" s="59" t="e">
        <f>#REF!-I30</f>
        <v>#REF!</v>
      </c>
      <c r="O30" s="59" t="e">
        <f>#REF!-J30</f>
        <v>#REF!</v>
      </c>
      <c r="P30" s="59" t="e">
        <f>#REF!-K30</f>
        <v>#REF!</v>
      </c>
      <c r="Q30" s="59" t="e">
        <f>#REF!-L30</f>
        <v>#REF!</v>
      </c>
      <c r="R30" s="59"/>
      <c r="S30"/>
    </row>
    <row r="31" spans="1:19" ht="21.75" customHeight="1">
      <c r="A31" s="244">
        <f>A30+1</f>
        <v>28</v>
      </c>
      <c r="B31" s="53" t="s">
        <v>41</v>
      </c>
      <c r="C31" s="239">
        <v>10.029999999999999</v>
      </c>
      <c r="D31" s="239">
        <v>10.25</v>
      </c>
      <c r="E31" s="239">
        <v>15.23</v>
      </c>
      <c r="F31" s="239">
        <v>9.6999999999999993</v>
      </c>
      <c r="G31" s="239">
        <v>14.06</v>
      </c>
      <c r="H31" s="58">
        <v>10.3</v>
      </c>
      <c r="I31" s="59">
        <v>10.56</v>
      </c>
      <c r="J31" s="59">
        <v>15.53</v>
      </c>
      <c r="K31" s="59">
        <v>10</v>
      </c>
      <c r="L31" s="59">
        <v>14.6</v>
      </c>
      <c r="M31" s="59" t="e">
        <f>#REF!-H31</f>
        <v>#REF!</v>
      </c>
      <c r="N31" s="59" t="e">
        <f>#REF!-I31</f>
        <v>#REF!</v>
      </c>
      <c r="O31" s="59" t="e">
        <f>#REF!-J31</f>
        <v>#REF!</v>
      </c>
      <c r="P31" s="59" t="e">
        <f>#REF!-K31</f>
        <v>#REF!</v>
      </c>
      <c r="Q31" s="59" t="e">
        <f>#REF!-L31</f>
        <v>#REF!</v>
      </c>
      <c r="R31" s="59"/>
      <c r="S31"/>
    </row>
    <row r="32" spans="1:19" ht="21.75" customHeight="1">
      <c r="A32" s="244">
        <f t="shared" si="0"/>
        <v>29</v>
      </c>
      <c r="B32" s="53" t="s">
        <v>42</v>
      </c>
      <c r="C32" s="239">
        <v>9.25</v>
      </c>
      <c r="D32" s="239">
        <v>10.25</v>
      </c>
      <c r="E32" s="239" t="s">
        <v>120</v>
      </c>
      <c r="F32" s="239">
        <v>10.25</v>
      </c>
      <c r="G32" s="239" t="s">
        <v>120</v>
      </c>
      <c r="H32" s="133"/>
      <c r="I32" s="84"/>
      <c r="J32" s="84"/>
      <c r="K32" s="100">
        <v>0</v>
      </c>
      <c r="L32" s="59">
        <v>0</v>
      </c>
      <c r="M32" s="59" t="e">
        <f>#REF!-H32</f>
        <v>#REF!</v>
      </c>
      <c r="N32" s="59" t="e">
        <f>#REF!-I32</f>
        <v>#REF!</v>
      </c>
      <c r="O32" s="59" t="e">
        <f>#REF!-J32</f>
        <v>#REF!</v>
      </c>
      <c r="P32" s="59" t="e">
        <f>#REF!-K32</f>
        <v>#REF!</v>
      </c>
      <c r="Q32" s="59" t="e">
        <f>#REF!-L32</f>
        <v>#REF!</v>
      </c>
      <c r="R32" s="59"/>
      <c r="S32"/>
    </row>
    <row r="33" spans="1:19" ht="21.75" customHeight="1">
      <c r="A33" s="244">
        <f t="shared" si="0"/>
        <v>30</v>
      </c>
      <c r="B33" s="53" t="s">
        <v>43</v>
      </c>
      <c r="C33" s="239" t="s">
        <v>120</v>
      </c>
      <c r="D33" s="239" t="s">
        <v>120</v>
      </c>
      <c r="E33" s="239" t="s">
        <v>120</v>
      </c>
      <c r="F33" s="239" t="s">
        <v>120</v>
      </c>
      <c r="G33" s="239" t="s">
        <v>120</v>
      </c>
      <c r="H33" s="58">
        <v>11.25</v>
      </c>
      <c r="I33" s="59">
        <v>13</v>
      </c>
      <c r="J33" s="59">
        <v>0</v>
      </c>
      <c r="K33" s="59">
        <v>13</v>
      </c>
      <c r="L33" s="59">
        <v>14</v>
      </c>
      <c r="M33" s="59" t="e">
        <f>#REF!-H33</f>
        <v>#REF!</v>
      </c>
      <c r="N33" s="59" t="e">
        <f>#REF!-I33</f>
        <v>#REF!</v>
      </c>
      <c r="O33" s="59" t="e">
        <f>#REF!-J33</f>
        <v>#REF!</v>
      </c>
      <c r="P33" s="59" t="e">
        <f>#REF!-K33</f>
        <v>#REF!</v>
      </c>
      <c r="Q33" s="59" t="e">
        <f>#REF!-L33</f>
        <v>#REF!</v>
      </c>
      <c r="R33" s="59"/>
      <c r="S33"/>
    </row>
    <row r="34" spans="1:19" ht="21.75" customHeight="1">
      <c r="A34" s="244">
        <f t="shared" si="0"/>
        <v>31</v>
      </c>
      <c r="B34" s="53" t="s">
        <v>44</v>
      </c>
      <c r="C34" s="239">
        <v>9.1999999999999993</v>
      </c>
      <c r="D34" s="239">
        <v>9.6999999999999993</v>
      </c>
      <c r="E34" s="239">
        <v>21</v>
      </c>
      <c r="F34" s="239">
        <v>12.05</v>
      </c>
      <c r="G34" s="239">
        <v>11.05</v>
      </c>
      <c r="H34" s="133"/>
      <c r="I34" s="84"/>
      <c r="J34" s="84"/>
      <c r="K34" s="100">
        <v>12</v>
      </c>
      <c r="L34" s="59">
        <v>0.12</v>
      </c>
      <c r="M34" s="59" t="e">
        <f>#REF!-H34</f>
        <v>#REF!</v>
      </c>
      <c r="N34" s="59" t="e">
        <f>#REF!-I34</f>
        <v>#REF!</v>
      </c>
      <c r="O34" s="59" t="e">
        <f>#REF!-J34</f>
        <v>#REF!</v>
      </c>
      <c r="P34" s="59" t="e">
        <f>#REF!-K34</f>
        <v>#REF!</v>
      </c>
      <c r="Q34" s="59" t="e">
        <f>#REF!-L34</f>
        <v>#REF!</v>
      </c>
      <c r="R34" s="59"/>
      <c r="S34"/>
    </row>
    <row r="35" spans="1:19" ht="21.75" customHeight="1">
      <c r="A35" s="244">
        <f t="shared" si="0"/>
        <v>32</v>
      </c>
      <c r="B35" s="53" t="s">
        <v>45</v>
      </c>
      <c r="C35" s="239">
        <v>10.6</v>
      </c>
      <c r="D35" s="239">
        <v>12.2</v>
      </c>
      <c r="E35" s="239">
        <v>14.2</v>
      </c>
      <c r="F35" s="239">
        <v>11.9</v>
      </c>
      <c r="G35" s="239">
        <v>12</v>
      </c>
      <c r="H35" s="58">
        <v>10.6</v>
      </c>
      <c r="I35" s="59">
        <v>12.2</v>
      </c>
      <c r="J35" s="59">
        <v>14.2</v>
      </c>
      <c r="K35" s="59">
        <v>11.9</v>
      </c>
      <c r="L35" s="59">
        <v>12</v>
      </c>
      <c r="M35" s="59" t="e">
        <f>#REF!-H35</f>
        <v>#REF!</v>
      </c>
      <c r="N35" s="59" t="e">
        <f>#REF!-I35</f>
        <v>#REF!</v>
      </c>
      <c r="O35" s="59" t="e">
        <f>#REF!-J35</f>
        <v>#REF!</v>
      </c>
      <c r="P35" s="59" t="e">
        <f>#REF!-K35</f>
        <v>#REF!</v>
      </c>
      <c r="Q35" s="59" t="e">
        <f>#REF!-L35</f>
        <v>#REF!</v>
      </c>
      <c r="R35" s="59"/>
      <c r="S35"/>
    </row>
    <row r="36" spans="1:19" ht="21.75" customHeight="1">
      <c r="A36" s="244">
        <f t="shared" si="0"/>
        <v>33</v>
      </c>
      <c r="B36" s="53" t="s">
        <v>46</v>
      </c>
      <c r="C36" s="239">
        <v>8.0500000000000007</v>
      </c>
      <c r="D36" s="239">
        <v>9.6999999999999993</v>
      </c>
      <c r="E36" s="239">
        <v>13.53</v>
      </c>
      <c r="F36" s="239">
        <v>10.06</v>
      </c>
      <c r="G36" s="239">
        <v>9.93</v>
      </c>
      <c r="H36" s="58">
        <v>8.7899999999999991</v>
      </c>
      <c r="I36" s="59">
        <v>10.29</v>
      </c>
      <c r="J36" s="59">
        <v>13.4</v>
      </c>
      <c r="K36" s="59">
        <v>10.28</v>
      </c>
      <c r="L36" s="59">
        <v>10.15</v>
      </c>
      <c r="M36" s="59" t="e">
        <f>#REF!-H36</f>
        <v>#REF!</v>
      </c>
      <c r="N36" s="59" t="e">
        <f>#REF!-I36</f>
        <v>#REF!</v>
      </c>
      <c r="O36" s="59" t="e">
        <f>#REF!-J36</f>
        <v>#REF!</v>
      </c>
      <c r="P36" s="59" t="e">
        <f>#REF!-K36</f>
        <v>#REF!</v>
      </c>
      <c r="Q36" s="59" t="e">
        <f>#REF!-L36</f>
        <v>#REF!</v>
      </c>
      <c r="R36" s="59"/>
      <c r="S36"/>
    </row>
    <row r="37" spans="1:19" ht="21.75" customHeight="1">
      <c r="A37" s="244">
        <f t="shared" si="0"/>
        <v>34</v>
      </c>
      <c r="B37" s="53" t="s">
        <v>47</v>
      </c>
      <c r="C37" s="239">
        <v>9.75</v>
      </c>
      <c r="D37" s="239">
        <v>10.25</v>
      </c>
      <c r="E37" s="239">
        <v>14.25</v>
      </c>
      <c r="F37" s="239">
        <v>10.25</v>
      </c>
      <c r="G37" s="239">
        <v>11</v>
      </c>
      <c r="H37" s="58">
        <v>10</v>
      </c>
      <c r="I37" s="59">
        <v>10.25</v>
      </c>
      <c r="J37" s="59">
        <v>14.5</v>
      </c>
      <c r="K37" s="59">
        <v>10.5</v>
      </c>
      <c r="L37" s="59">
        <v>11</v>
      </c>
      <c r="M37" s="59" t="e">
        <f>#REF!-H37</f>
        <v>#REF!</v>
      </c>
      <c r="N37" s="59" t="e">
        <f>#REF!-I37</f>
        <v>#REF!</v>
      </c>
      <c r="O37" s="59" t="e">
        <f>#REF!-J37</f>
        <v>#REF!</v>
      </c>
      <c r="P37" s="59" t="e">
        <f>#REF!-K37</f>
        <v>#REF!</v>
      </c>
      <c r="Q37" s="59" t="e">
        <f>#REF!-L37</f>
        <v>#REF!</v>
      </c>
      <c r="R37" s="59"/>
      <c r="S37"/>
    </row>
    <row r="38" spans="1:19" ht="21.75" customHeight="1">
      <c r="A38" s="244">
        <f t="shared" si="0"/>
        <v>35</v>
      </c>
      <c r="B38" s="53" t="s">
        <v>48</v>
      </c>
      <c r="C38" s="239">
        <v>6.59</v>
      </c>
      <c r="D38" s="239">
        <v>6.64</v>
      </c>
      <c r="E38" s="239">
        <v>6.37</v>
      </c>
      <c r="F38" s="239">
        <v>6.36</v>
      </c>
      <c r="G38" s="239">
        <v>7.02</v>
      </c>
      <c r="H38" s="58">
        <v>7.05</v>
      </c>
      <c r="I38" s="59">
        <v>7.17</v>
      </c>
      <c r="J38" s="59">
        <v>6.63</v>
      </c>
      <c r="K38" s="59">
        <v>6.59</v>
      </c>
      <c r="L38" s="59">
        <v>7.68</v>
      </c>
      <c r="M38" s="59" t="e">
        <f>#REF!-H38</f>
        <v>#REF!</v>
      </c>
      <c r="N38" s="59" t="e">
        <f>#REF!-I38</f>
        <v>#REF!</v>
      </c>
      <c r="O38" s="59" t="e">
        <f>#REF!-J38</f>
        <v>#REF!</v>
      </c>
      <c r="P38" s="59" t="e">
        <f>#REF!-K38</f>
        <v>#REF!</v>
      </c>
      <c r="Q38" s="59" t="e">
        <f>#REF!-L38</f>
        <v>#REF!</v>
      </c>
      <c r="R38" s="59"/>
      <c r="S38"/>
    </row>
    <row r="39" spans="1:19" ht="21.75" customHeight="1">
      <c r="A39" s="244">
        <f t="shared" si="0"/>
        <v>36</v>
      </c>
      <c r="B39" s="53" t="s">
        <v>49</v>
      </c>
      <c r="C39" s="239">
        <v>10.039999999999999</v>
      </c>
      <c r="D39" s="239">
        <v>11.09</v>
      </c>
      <c r="E39" s="239">
        <v>14.61</v>
      </c>
      <c r="F39" s="239">
        <v>11.6</v>
      </c>
      <c r="G39" s="239">
        <v>13.44</v>
      </c>
      <c r="H39" s="58">
        <v>9.7100000000000009</v>
      </c>
      <c r="I39" s="59">
        <v>12.34</v>
      </c>
      <c r="J39" s="59">
        <v>13.05</v>
      </c>
      <c r="K39" s="59">
        <v>11.28</v>
      </c>
      <c r="L39" s="59">
        <v>11.7</v>
      </c>
      <c r="M39" s="59" t="e">
        <f>#REF!-H39</f>
        <v>#REF!</v>
      </c>
      <c r="N39" s="59" t="e">
        <f>#REF!-I39</f>
        <v>#REF!</v>
      </c>
      <c r="O39" s="59" t="e">
        <f>#REF!-J39</f>
        <v>#REF!</v>
      </c>
      <c r="P39" s="59" t="e">
        <f>#REF!-K39</f>
        <v>#REF!</v>
      </c>
      <c r="Q39" s="59" t="e">
        <f>#REF!-L39</f>
        <v>#REF!</v>
      </c>
      <c r="R39" s="59"/>
      <c r="S39"/>
    </row>
    <row r="40" spans="1:19" ht="21.75" customHeight="1">
      <c r="A40" s="244">
        <f t="shared" si="0"/>
        <v>37</v>
      </c>
      <c r="B40" s="53" t="s">
        <v>50</v>
      </c>
      <c r="C40" s="239">
        <v>6.26</v>
      </c>
      <c r="D40" s="239">
        <v>7.18</v>
      </c>
      <c r="E40" s="239">
        <v>11.47</v>
      </c>
      <c r="F40" s="239">
        <v>7.32</v>
      </c>
      <c r="G40" s="239">
        <v>8.84</v>
      </c>
      <c r="H40" s="58">
        <v>7.31</v>
      </c>
      <c r="I40" s="59">
        <v>8.27</v>
      </c>
      <c r="J40" s="59">
        <v>12.08</v>
      </c>
      <c r="K40" s="59">
        <v>7.38</v>
      </c>
      <c r="L40" s="59">
        <v>8.76</v>
      </c>
      <c r="M40" s="59" t="e">
        <f>#REF!-H40</f>
        <v>#REF!</v>
      </c>
      <c r="N40" s="59" t="e">
        <f>#REF!-I40</f>
        <v>#REF!</v>
      </c>
      <c r="O40" s="59" t="e">
        <f>#REF!-J40</f>
        <v>#REF!</v>
      </c>
      <c r="P40" s="59" t="e">
        <f>#REF!-K40</f>
        <v>#REF!</v>
      </c>
      <c r="Q40" s="59" t="e">
        <f>#REF!-L40</f>
        <v>#REF!</v>
      </c>
      <c r="R40" s="59"/>
      <c r="S40"/>
    </row>
    <row r="41" spans="1:19" ht="21.75" customHeight="1">
      <c r="A41" s="244">
        <f t="shared" si="0"/>
        <v>38</v>
      </c>
      <c r="B41" s="53" t="s">
        <v>51</v>
      </c>
      <c r="C41" s="239">
        <v>9.85</v>
      </c>
      <c r="D41" s="239">
        <v>9.4499999999999993</v>
      </c>
      <c r="E41" s="239">
        <v>9.08</v>
      </c>
      <c r="F41" s="239">
        <v>8.94</v>
      </c>
      <c r="G41" s="239">
        <v>8.99</v>
      </c>
      <c r="H41" s="58">
        <v>8.2200000000000006</v>
      </c>
      <c r="I41" s="59">
        <v>8.18</v>
      </c>
      <c r="J41" s="59">
        <v>7.71</v>
      </c>
      <c r="K41" s="59">
        <v>8.1199999999999992</v>
      </c>
      <c r="L41" s="59">
        <v>8.77</v>
      </c>
      <c r="M41" s="59" t="e">
        <f>#REF!-H41</f>
        <v>#REF!</v>
      </c>
      <c r="N41" s="59" t="e">
        <f>#REF!-I41</f>
        <v>#REF!</v>
      </c>
      <c r="O41" s="59" t="e">
        <f>#REF!-J41</f>
        <v>#REF!</v>
      </c>
      <c r="P41" s="59" t="e">
        <f>#REF!-K41</f>
        <v>#REF!</v>
      </c>
      <c r="Q41" s="59" t="e">
        <f>#REF!-L41</f>
        <v>#REF!</v>
      </c>
      <c r="R41" s="59"/>
      <c r="S41"/>
    </row>
    <row r="42" spans="1:19" ht="21.75" customHeight="1">
      <c r="A42" s="244">
        <f t="shared" si="0"/>
        <v>39</v>
      </c>
      <c r="B42" s="53" t="s">
        <v>52</v>
      </c>
      <c r="C42" s="239">
        <v>9.0299999999999994</v>
      </c>
      <c r="D42" s="239">
        <v>9.85</v>
      </c>
      <c r="E42" s="239">
        <v>12.67</v>
      </c>
      <c r="F42" s="239">
        <v>10.18</v>
      </c>
      <c r="G42" s="239">
        <v>11.8</v>
      </c>
      <c r="H42" s="58">
        <v>9.69</v>
      </c>
      <c r="I42" s="59">
        <v>10.09</v>
      </c>
      <c r="J42" s="59">
        <v>13.13</v>
      </c>
      <c r="K42" s="59">
        <v>10.4</v>
      </c>
      <c r="L42" s="59">
        <v>12.3</v>
      </c>
      <c r="M42" s="59" t="e">
        <f>#REF!-H42</f>
        <v>#REF!</v>
      </c>
      <c r="N42" s="59" t="e">
        <f>#REF!-I42</f>
        <v>#REF!</v>
      </c>
      <c r="O42" s="59" t="e">
        <f>#REF!-J42</f>
        <v>#REF!</v>
      </c>
      <c r="P42" s="59" t="e">
        <f>#REF!-K42</f>
        <v>#REF!</v>
      </c>
      <c r="Q42" s="59" t="e">
        <f>#REF!-L42</f>
        <v>#REF!</v>
      </c>
      <c r="R42" s="59"/>
      <c r="S42"/>
    </row>
    <row r="43" spans="1:19" ht="21.75" customHeight="1">
      <c r="A43" s="244">
        <f t="shared" si="0"/>
        <v>40</v>
      </c>
      <c r="B43" s="53" t="s">
        <v>53</v>
      </c>
      <c r="C43" s="239">
        <v>9.75</v>
      </c>
      <c r="D43" s="239">
        <v>10.25</v>
      </c>
      <c r="E43" s="239">
        <v>12.25</v>
      </c>
      <c r="F43" s="239">
        <v>10.75</v>
      </c>
      <c r="G43" s="239">
        <v>10.75</v>
      </c>
      <c r="H43" s="58">
        <v>10.25</v>
      </c>
      <c r="I43" s="59">
        <v>10.75</v>
      </c>
      <c r="J43" s="59">
        <v>12.75</v>
      </c>
      <c r="K43" s="59">
        <v>11.25</v>
      </c>
      <c r="L43" s="59">
        <v>11.25</v>
      </c>
      <c r="M43" s="59" t="e">
        <f>#REF!-H43</f>
        <v>#REF!</v>
      </c>
      <c r="N43" s="59" t="e">
        <f>#REF!-I43</f>
        <v>#REF!</v>
      </c>
      <c r="O43" s="59" t="e">
        <f>#REF!-J43</f>
        <v>#REF!</v>
      </c>
      <c r="P43" s="59" t="e">
        <f>#REF!-K43</f>
        <v>#REF!</v>
      </c>
      <c r="Q43" s="59" t="e">
        <f>#REF!-L43</f>
        <v>#REF!</v>
      </c>
      <c r="R43" s="59"/>
      <c r="S43"/>
    </row>
    <row r="44" spans="1:19" ht="21.75" customHeight="1">
      <c r="A44" s="244">
        <f t="shared" si="0"/>
        <v>41</v>
      </c>
      <c r="B44" s="53" t="s">
        <v>54</v>
      </c>
      <c r="C44" s="239">
        <v>8.11</v>
      </c>
      <c r="D44" s="239">
        <v>7.6</v>
      </c>
      <c r="E44" s="239">
        <v>7.71</v>
      </c>
      <c r="F44" s="239">
        <v>6.79</v>
      </c>
      <c r="G44" s="239">
        <v>7.44</v>
      </c>
      <c r="H44" s="58">
        <v>9.23</v>
      </c>
      <c r="I44" s="59">
        <v>8.9700000000000006</v>
      </c>
      <c r="J44" s="59">
        <v>9.01</v>
      </c>
      <c r="K44" s="59">
        <v>8.66</v>
      </c>
      <c r="L44" s="59">
        <v>8.92</v>
      </c>
      <c r="M44" s="59" t="e">
        <f>#REF!-H44</f>
        <v>#REF!</v>
      </c>
      <c r="N44" s="59" t="e">
        <f>#REF!-I44</f>
        <v>#REF!</v>
      </c>
      <c r="O44" s="59" t="e">
        <f>#REF!-J44</f>
        <v>#REF!</v>
      </c>
      <c r="P44" s="59" t="e">
        <f>#REF!-K44</f>
        <v>#REF!</v>
      </c>
      <c r="Q44" s="59" t="e">
        <f>#REF!-L44</f>
        <v>#REF!</v>
      </c>
      <c r="R44" s="59"/>
      <c r="S44"/>
    </row>
    <row r="45" spans="1:19" ht="21.75" customHeight="1">
      <c r="A45" s="244">
        <f t="shared" si="0"/>
        <v>42</v>
      </c>
      <c r="B45" s="53" t="s">
        <v>55</v>
      </c>
      <c r="C45" s="239">
        <v>10.9</v>
      </c>
      <c r="D45" s="239">
        <v>12.65</v>
      </c>
      <c r="E45" s="239">
        <v>15</v>
      </c>
      <c r="F45" s="239">
        <v>12.12</v>
      </c>
      <c r="G45" s="239">
        <v>12.28</v>
      </c>
      <c r="H45" s="58">
        <v>10.9</v>
      </c>
      <c r="I45" s="59">
        <v>12.65</v>
      </c>
      <c r="J45" s="59">
        <v>15</v>
      </c>
      <c r="K45" s="59">
        <v>12.12</v>
      </c>
      <c r="L45" s="59">
        <v>12.28</v>
      </c>
      <c r="M45" s="59" t="e">
        <f>#REF!-H45</f>
        <v>#REF!</v>
      </c>
      <c r="N45" s="59" t="e">
        <f>#REF!-I45</f>
        <v>#REF!</v>
      </c>
      <c r="O45" s="59" t="e">
        <f>#REF!-J45</f>
        <v>#REF!</v>
      </c>
      <c r="P45" s="59" t="e">
        <f>#REF!-K45</f>
        <v>#REF!</v>
      </c>
      <c r="Q45" s="59" t="e">
        <f>#REF!-L45</f>
        <v>#REF!</v>
      </c>
      <c r="R45" s="59"/>
      <c r="S45"/>
    </row>
    <row r="46" spans="1:19" ht="21.75" customHeight="1">
      <c r="A46" s="244">
        <f t="shared" si="0"/>
        <v>43</v>
      </c>
      <c r="B46" s="53" t="s">
        <v>56</v>
      </c>
      <c r="C46" s="239">
        <v>9.9</v>
      </c>
      <c r="D46" s="239">
        <v>9.9</v>
      </c>
      <c r="E46" s="239">
        <v>9.9</v>
      </c>
      <c r="F46" s="239">
        <v>9.9</v>
      </c>
      <c r="G46" s="239">
        <v>9.9</v>
      </c>
      <c r="H46" s="58">
        <v>10.53</v>
      </c>
      <c r="I46" s="59">
        <v>10.53</v>
      </c>
      <c r="J46" s="59">
        <v>10.53</v>
      </c>
      <c r="K46" s="59">
        <v>0</v>
      </c>
      <c r="L46" s="59">
        <v>10.53</v>
      </c>
      <c r="M46" s="59" t="e">
        <f>#REF!-H46</f>
        <v>#REF!</v>
      </c>
      <c r="N46" s="59" t="e">
        <f>#REF!-I46</f>
        <v>#REF!</v>
      </c>
      <c r="O46" s="59" t="e">
        <f>#REF!-J46</f>
        <v>#REF!</v>
      </c>
      <c r="P46" s="59" t="e">
        <f>#REF!-K46</f>
        <v>#REF!</v>
      </c>
      <c r="Q46" s="59" t="e">
        <f>#REF!-L46</f>
        <v>#REF!</v>
      </c>
      <c r="R46" s="59"/>
      <c r="S46"/>
    </row>
    <row r="47" spans="1:19" ht="21.75" customHeight="1">
      <c r="A47" s="244">
        <f t="shared" si="0"/>
        <v>44</v>
      </c>
      <c r="B47" s="53" t="s">
        <v>57</v>
      </c>
      <c r="C47" s="239">
        <v>10.47</v>
      </c>
      <c r="D47" s="239">
        <v>10.82</v>
      </c>
      <c r="E47" s="239">
        <v>16.47</v>
      </c>
      <c r="F47" s="239">
        <v>10.83</v>
      </c>
      <c r="G47" s="239">
        <v>11.33</v>
      </c>
      <c r="H47" s="58">
        <v>9.76</v>
      </c>
      <c r="I47" s="59">
        <v>10.31</v>
      </c>
      <c r="J47" s="59">
        <v>13.06</v>
      </c>
      <c r="K47" s="59">
        <v>10.26</v>
      </c>
      <c r="L47" s="59">
        <v>10.91</v>
      </c>
      <c r="M47" s="59" t="e">
        <f>#REF!-H47</f>
        <v>#REF!</v>
      </c>
      <c r="N47" s="59" t="e">
        <f>#REF!-I47</f>
        <v>#REF!</v>
      </c>
      <c r="O47" s="59" t="e">
        <f>#REF!-J47</f>
        <v>#REF!</v>
      </c>
      <c r="P47" s="59" t="e">
        <f>#REF!-K47</f>
        <v>#REF!</v>
      </c>
      <c r="Q47" s="59" t="e">
        <f>#REF!-L47</f>
        <v>#REF!</v>
      </c>
      <c r="R47" s="59"/>
      <c r="S47"/>
    </row>
    <row r="48" spans="1:19" ht="21.75" customHeight="1">
      <c r="A48" s="244">
        <f t="shared" si="0"/>
        <v>45</v>
      </c>
      <c r="B48" s="53" t="s">
        <v>58</v>
      </c>
      <c r="C48" s="239">
        <v>8.1</v>
      </c>
      <c r="D48" s="239">
        <v>8.6</v>
      </c>
      <c r="E48" s="239">
        <v>9.6</v>
      </c>
      <c r="F48" s="239">
        <v>8.6</v>
      </c>
      <c r="G48" s="239">
        <v>9.35</v>
      </c>
      <c r="H48" s="58">
        <v>8.77</v>
      </c>
      <c r="I48" s="59">
        <v>8.77</v>
      </c>
      <c r="J48" s="59">
        <v>8.77</v>
      </c>
      <c r="K48" s="59">
        <v>10.47</v>
      </c>
      <c r="L48" s="59">
        <v>10.01</v>
      </c>
      <c r="M48" s="59" t="e">
        <f>#REF!-H48</f>
        <v>#REF!</v>
      </c>
      <c r="N48" s="59" t="e">
        <f>#REF!-I48</f>
        <v>#REF!</v>
      </c>
      <c r="O48" s="59" t="e">
        <f>#REF!-J48</f>
        <v>#REF!</v>
      </c>
      <c r="P48" s="59" t="e">
        <f>#REF!-K48</f>
        <v>#REF!</v>
      </c>
      <c r="Q48" s="59" t="e">
        <f>#REF!-L48</f>
        <v>#REF!</v>
      </c>
      <c r="R48" s="59"/>
      <c r="S48"/>
    </row>
    <row r="49" spans="1:19" ht="21.75" customHeight="1">
      <c r="A49" s="244">
        <f t="shared" si="0"/>
        <v>46</v>
      </c>
      <c r="B49" s="53" t="s">
        <v>59</v>
      </c>
      <c r="C49" s="239">
        <v>10.47</v>
      </c>
      <c r="D49" s="239">
        <v>10.050000000000001</v>
      </c>
      <c r="E49" s="239">
        <v>10.050000000000001</v>
      </c>
      <c r="F49" s="239">
        <v>10.47</v>
      </c>
      <c r="G49" s="239">
        <v>9.6300000000000008</v>
      </c>
      <c r="H49" s="58">
        <v>11.51</v>
      </c>
      <c r="I49" s="59">
        <v>11.07</v>
      </c>
      <c r="J49" s="59">
        <v>11.07</v>
      </c>
      <c r="K49" s="59">
        <v>11.51</v>
      </c>
      <c r="L49" s="59">
        <v>10.63</v>
      </c>
      <c r="M49" s="59" t="e">
        <f>#REF!-H49</f>
        <v>#REF!</v>
      </c>
      <c r="N49" s="59" t="e">
        <f>#REF!-I49</f>
        <v>#REF!</v>
      </c>
      <c r="O49" s="59" t="e">
        <f>#REF!-J49</f>
        <v>#REF!</v>
      </c>
      <c r="P49" s="59" t="e">
        <f>#REF!-K49</f>
        <v>#REF!</v>
      </c>
      <c r="Q49" s="59" t="e">
        <f>#REF!-L49</f>
        <v>#REF!</v>
      </c>
      <c r="R49" s="59"/>
      <c r="S49"/>
    </row>
    <row r="50" spans="1:19" ht="21.75" customHeight="1">
      <c r="A50" s="244">
        <f t="shared" si="0"/>
        <v>47</v>
      </c>
      <c r="B50" s="53" t="s">
        <v>60</v>
      </c>
      <c r="C50" s="239">
        <v>8.76</v>
      </c>
      <c r="D50" s="239">
        <v>9.16</v>
      </c>
      <c r="E50" s="239">
        <v>13.69</v>
      </c>
      <c r="F50" s="239">
        <v>10.220000000000001</v>
      </c>
      <c r="G50" s="239">
        <v>11.98</v>
      </c>
      <c r="H50" s="58">
        <v>8.69</v>
      </c>
      <c r="I50" s="59">
        <v>9.17</v>
      </c>
      <c r="J50" s="59">
        <v>13.87</v>
      </c>
      <c r="K50" s="59">
        <v>9.86</v>
      </c>
      <c r="L50" s="59">
        <v>11.71</v>
      </c>
      <c r="M50" s="59" t="e">
        <f>#REF!-H50</f>
        <v>#REF!</v>
      </c>
      <c r="N50" s="59" t="e">
        <f>#REF!-I50</f>
        <v>#REF!</v>
      </c>
      <c r="O50" s="59" t="e">
        <f>#REF!-J50</f>
        <v>#REF!</v>
      </c>
      <c r="P50" s="59" t="e">
        <f>#REF!-K50</f>
        <v>#REF!</v>
      </c>
      <c r="Q50" s="59" t="e">
        <f>#REF!-L50</f>
        <v>#REF!</v>
      </c>
      <c r="R50" s="59"/>
      <c r="S50"/>
    </row>
    <row r="51" spans="1:19" ht="21.75" customHeight="1">
      <c r="A51" s="244">
        <f t="shared" si="0"/>
        <v>48</v>
      </c>
      <c r="B51" s="53" t="s">
        <v>61</v>
      </c>
      <c r="C51" s="239">
        <v>8.6300000000000008</v>
      </c>
      <c r="D51" s="239">
        <v>8.6199999999999992</v>
      </c>
      <c r="E51" s="239">
        <v>8.49</v>
      </c>
      <c r="F51" s="239">
        <v>8.4600000000000009</v>
      </c>
      <c r="G51" s="239">
        <v>10.76</v>
      </c>
      <c r="H51" s="58">
        <v>3.7</v>
      </c>
      <c r="I51" s="59">
        <v>4.0999999999999996</v>
      </c>
      <c r="J51" s="59">
        <v>3.54</v>
      </c>
      <c r="K51" s="59">
        <v>3.32</v>
      </c>
      <c r="L51" s="59">
        <v>11.18</v>
      </c>
      <c r="M51" s="59" t="e">
        <f>#REF!-H51</f>
        <v>#REF!</v>
      </c>
      <c r="N51" s="59" t="e">
        <f>#REF!-I51</f>
        <v>#REF!</v>
      </c>
      <c r="O51" s="59" t="e">
        <f>#REF!-J51</f>
        <v>#REF!</v>
      </c>
      <c r="P51" s="59" t="e">
        <f>#REF!-K51</f>
        <v>#REF!</v>
      </c>
      <c r="Q51" s="59" t="e">
        <f>#REF!-L51</f>
        <v>#REF!</v>
      </c>
      <c r="R51" s="59"/>
      <c r="S51"/>
    </row>
    <row r="52" spans="1:19" ht="21.75" customHeight="1">
      <c r="A52" s="244">
        <f t="shared" si="0"/>
        <v>49</v>
      </c>
      <c r="B52" s="53" t="s">
        <v>62</v>
      </c>
      <c r="C52" s="239">
        <v>9.6</v>
      </c>
      <c r="D52" s="239">
        <v>9.9</v>
      </c>
      <c r="E52" s="239">
        <v>9.9</v>
      </c>
      <c r="F52" s="239">
        <v>9.6</v>
      </c>
      <c r="G52" s="239">
        <v>9.9</v>
      </c>
      <c r="H52" s="58">
        <v>10.49</v>
      </c>
      <c r="I52" s="59">
        <v>10.79</v>
      </c>
      <c r="J52" s="59">
        <v>10.79</v>
      </c>
      <c r="K52" s="59">
        <v>10.49</v>
      </c>
      <c r="L52" s="59">
        <v>10.79</v>
      </c>
      <c r="M52" s="59" t="e">
        <f>#REF!-H52</f>
        <v>#REF!</v>
      </c>
      <c r="N52" s="59" t="e">
        <f>#REF!-I52</f>
        <v>#REF!</v>
      </c>
      <c r="O52" s="59" t="e">
        <f>#REF!-J52</f>
        <v>#REF!</v>
      </c>
      <c r="P52" s="59" t="e">
        <f>#REF!-K52</f>
        <v>#REF!</v>
      </c>
      <c r="Q52" s="59" t="e">
        <f>#REF!-L52</f>
        <v>#REF!</v>
      </c>
      <c r="R52" s="59"/>
      <c r="S52"/>
    </row>
    <row r="53" spans="1:19" ht="21.75" customHeight="1">
      <c r="A53" s="244">
        <f t="shared" si="0"/>
        <v>50</v>
      </c>
      <c r="B53" s="53" t="s">
        <v>64</v>
      </c>
      <c r="C53" s="239">
        <v>8.5299999999999994</v>
      </c>
      <c r="D53" s="239">
        <v>9.82</v>
      </c>
      <c r="E53" s="239">
        <v>9.64</v>
      </c>
      <c r="F53" s="239">
        <v>8.51</v>
      </c>
      <c r="G53" s="239">
        <v>11.73</v>
      </c>
      <c r="H53" s="58">
        <v>9.35</v>
      </c>
      <c r="I53" s="59">
        <v>10.57</v>
      </c>
      <c r="J53" s="59">
        <v>10.34</v>
      </c>
      <c r="K53" s="59">
        <v>10.050000000000001</v>
      </c>
      <c r="L53" s="59">
        <v>12.3</v>
      </c>
      <c r="M53" s="59" t="e">
        <f>#REF!-H53</f>
        <v>#REF!</v>
      </c>
      <c r="N53" s="59" t="e">
        <f>#REF!-I53</f>
        <v>#REF!</v>
      </c>
      <c r="O53" s="59" t="e">
        <f>#REF!-J53</f>
        <v>#REF!</v>
      </c>
      <c r="P53" s="59" t="e">
        <f>#REF!-K53</f>
        <v>#REF!</v>
      </c>
      <c r="Q53" s="59" t="e">
        <f>#REF!-L53</f>
        <v>#REF!</v>
      </c>
      <c r="R53" s="59"/>
      <c r="S53"/>
    </row>
    <row r="54" spans="1:19" ht="21.75" customHeight="1">
      <c r="A54" s="244">
        <f t="shared" si="0"/>
        <v>51</v>
      </c>
      <c r="B54" s="53" t="s">
        <v>65</v>
      </c>
      <c r="C54" s="239">
        <v>11.48</v>
      </c>
      <c r="D54" s="239">
        <v>12.09</v>
      </c>
      <c r="E54" s="239">
        <v>11.29</v>
      </c>
      <c r="F54" s="239">
        <v>11.35</v>
      </c>
      <c r="G54" s="239">
        <v>14.47</v>
      </c>
      <c r="H54" s="58">
        <v>10.19</v>
      </c>
      <c r="I54" s="59">
        <v>10.98</v>
      </c>
      <c r="J54" s="59">
        <v>10.1</v>
      </c>
      <c r="K54" s="59">
        <v>10.050000000000001</v>
      </c>
      <c r="L54" s="59">
        <v>13.27</v>
      </c>
      <c r="M54" s="59" t="e">
        <f>#REF!-H54</f>
        <v>#REF!</v>
      </c>
      <c r="N54" s="59" t="e">
        <f>#REF!-I54</f>
        <v>#REF!</v>
      </c>
      <c r="O54" s="59" t="e">
        <f>#REF!-J54</f>
        <v>#REF!</v>
      </c>
      <c r="P54" s="59" t="e">
        <f>#REF!-K54</f>
        <v>#REF!</v>
      </c>
      <c r="Q54" s="59" t="e">
        <f>#REF!-L54</f>
        <v>#REF!</v>
      </c>
      <c r="R54" s="59"/>
      <c r="S54"/>
    </row>
    <row r="55" spans="1:19" ht="21.75" customHeight="1">
      <c r="A55" s="244">
        <f t="shared" si="0"/>
        <v>52</v>
      </c>
      <c r="B55" s="53" t="s">
        <v>66</v>
      </c>
      <c r="C55" s="239">
        <v>6.14</v>
      </c>
      <c r="D55" s="239">
        <v>6.14</v>
      </c>
      <c r="E55" s="239">
        <v>6.14</v>
      </c>
      <c r="F55" s="239">
        <v>9.4600000000000009</v>
      </c>
      <c r="G55" s="239">
        <v>9.4600000000000009</v>
      </c>
      <c r="H55" s="58">
        <v>4.96</v>
      </c>
      <c r="I55" s="59">
        <v>4.96</v>
      </c>
      <c r="J55" s="59">
        <v>4.96</v>
      </c>
      <c r="K55" s="59">
        <v>9.7799999999999994</v>
      </c>
      <c r="L55" s="59">
        <v>9.7799999999999994</v>
      </c>
      <c r="M55" s="59" t="e">
        <f>#REF!-H55</f>
        <v>#REF!</v>
      </c>
      <c r="N55" s="59" t="e">
        <f>#REF!-I55</f>
        <v>#REF!</v>
      </c>
      <c r="O55" s="59" t="e">
        <f>#REF!-J55</f>
        <v>#REF!</v>
      </c>
      <c r="P55" s="59" t="e">
        <f>#REF!-K55</f>
        <v>#REF!</v>
      </c>
      <c r="Q55" s="59" t="e">
        <f>#REF!-L55</f>
        <v>#REF!</v>
      </c>
      <c r="R55" s="59"/>
      <c r="S55"/>
    </row>
    <row r="56" spans="1:19" s="102" customFormat="1" ht="21.75" customHeight="1">
      <c r="A56" s="244">
        <f>A55+1</f>
        <v>53</v>
      </c>
      <c r="B56" s="53" t="s">
        <v>67</v>
      </c>
      <c r="C56" s="239">
        <v>10.24</v>
      </c>
      <c r="D56" s="239">
        <v>10.26</v>
      </c>
      <c r="E56" s="239">
        <v>12.62</v>
      </c>
      <c r="F56" s="239">
        <v>9.98</v>
      </c>
      <c r="G56" s="239">
        <v>10.07</v>
      </c>
      <c r="H56" s="58">
        <v>10.6</v>
      </c>
      <c r="I56" s="59">
        <v>10.38</v>
      </c>
      <c r="J56" s="59">
        <v>13.01</v>
      </c>
      <c r="K56" s="59">
        <v>9.4499999999999993</v>
      </c>
      <c r="L56" s="59">
        <v>10.050000000000001</v>
      </c>
      <c r="M56" s="59" t="e">
        <f>#REF!-H56</f>
        <v>#REF!</v>
      </c>
      <c r="N56" s="59" t="e">
        <f>#REF!-I56</f>
        <v>#REF!</v>
      </c>
      <c r="O56" s="59" t="e">
        <f>#REF!-J56</f>
        <v>#REF!</v>
      </c>
      <c r="P56" s="59" t="e">
        <f>#REF!-K56</f>
        <v>#REF!</v>
      </c>
      <c r="Q56" s="59" t="e">
        <f>#REF!-L56</f>
        <v>#REF!</v>
      </c>
      <c r="R56" s="59"/>
      <c r="S56"/>
    </row>
    <row r="57" spans="1:19" ht="21.75" customHeight="1">
      <c r="A57" s="244">
        <f t="shared" si="0"/>
        <v>54</v>
      </c>
      <c r="B57" s="53" t="s">
        <v>68</v>
      </c>
      <c r="C57" s="239">
        <v>8.26</v>
      </c>
      <c r="D57" s="239">
        <v>8.26</v>
      </c>
      <c r="E57" s="239">
        <v>8.26</v>
      </c>
      <c r="F57" s="239">
        <v>8.26</v>
      </c>
      <c r="G57" s="239">
        <v>8.26</v>
      </c>
      <c r="H57" s="58">
        <v>7.35</v>
      </c>
      <c r="I57" s="59">
        <v>7.35</v>
      </c>
      <c r="J57" s="59">
        <v>7.35</v>
      </c>
      <c r="K57" s="59">
        <v>7.35</v>
      </c>
      <c r="L57" s="59">
        <v>7.35</v>
      </c>
      <c r="M57" s="59" t="e">
        <f>#REF!-H57</f>
        <v>#REF!</v>
      </c>
      <c r="N57" s="59" t="e">
        <f>#REF!-I57</f>
        <v>#REF!</v>
      </c>
      <c r="O57" s="59" t="e">
        <f>#REF!-J57</f>
        <v>#REF!</v>
      </c>
      <c r="P57" s="59" t="e">
        <f>#REF!-K57</f>
        <v>#REF!</v>
      </c>
      <c r="Q57" s="59" t="e">
        <f>#REF!-L57</f>
        <v>#REF!</v>
      </c>
      <c r="R57" s="59"/>
      <c r="S57"/>
    </row>
    <row r="58" spans="1:19" ht="21.75" customHeight="1">
      <c r="A58" s="244">
        <f t="shared" si="0"/>
        <v>55</v>
      </c>
      <c r="B58" s="53" t="s">
        <v>69</v>
      </c>
      <c r="C58" s="239">
        <v>6.7</v>
      </c>
      <c r="D58" s="239">
        <v>6.7</v>
      </c>
      <c r="E58" s="239">
        <v>6.69</v>
      </c>
      <c r="F58" s="239">
        <v>6.69</v>
      </c>
      <c r="G58" s="239">
        <v>6.91</v>
      </c>
      <c r="H58" s="58">
        <v>8.7100000000000009</v>
      </c>
      <c r="I58" s="59">
        <v>8.7100000000000009</v>
      </c>
      <c r="J58" s="59">
        <v>8.7100000000000009</v>
      </c>
      <c r="K58" s="59">
        <v>8.7100000000000009</v>
      </c>
      <c r="L58" s="59">
        <v>8.7100000000000009</v>
      </c>
      <c r="M58" s="59" t="e">
        <f>#REF!-H58</f>
        <v>#REF!</v>
      </c>
      <c r="N58" s="59" t="e">
        <f>#REF!-I58</f>
        <v>#REF!</v>
      </c>
      <c r="O58" s="59" t="e">
        <f>#REF!-J58</f>
        <v>#REF!</v>
      </c>
      <c r="P58" s="59" t="e">
        <f>#REF!-K58</f>
        <v>#REF!</v>
      </c>
      <c r="Q58" s="59" t="e">
        <f>#REF!-L58</f>
        <v>#REF!</v>
      </c>
      <c r="R58" s="59"/>
      <c r="S58"/>
    </row>
    <row r="59" spans="1:19" ht="21.75" customHeight="1">
      <c r="A59" s="244">
        <f t="shared" si="0"/>
        <v>56</v>
      </c>
      <c r="B59" s="53" t="s">
        <v>70</v>
      </c>
      <c r="C59" s="239">
        <v>9.2100000000000009</v>
      </c>
      <c r="D59" s="239">
        <v>9.34</v>
      </c>
      <c r="E59" s="239">
        <v>9.2100000000000009</v>
      </c>
      <c r="F59" s="239">
        <v>9.27</v>
      </c>
      <c r="G59" s="239">
        <v>9.33</v>
      </c>
      <c r="H59" s="58">
        <v>9.0299999999999994</v>
      </c>
      <c r="I59" s="59">
        <v>9.17</v>
      </c>
      <c r="J59" s="59">
        <v>9.0299999999999994</v>
      </c>
      <c r="K59" s="59">
        <v>9.09</v>
      </c>
      <c r="L59" s="59">
        <v>9.17</v>
      </c>
      <c r="M59" s="59" t="e">
        <f>#REF!-H59</f>
        <v>#REF!</v>
      </c>
      <c r="N59" s="59" t="e">
        <f>#REF!-I59</f>
        <v>#REF!</v>
      </c>
      <c r="O59" s="59" t="e">
        <f>#REF!-J59</f>
        <v>#REF!</v>
      </c>
      <c r="P59" s="59" t="e">
        <f>#REF!-K59</f>
        <v>#REF!</v>
      </c>
      <c r="Q59" s="59" t="e">
        <f>#REF!-L59</f>
        <v>#REF!</v>
      </c>
      <c r="R59" s="59"/>
      <c r="S59"/>
    </row>
    <row r="60" spans="1:19" ht="21.75" customHeight="1">
      <c r="A60" s="244">
        <f t="shared" si="0"/>
        <v>57</v>
      </c>
      <c r="B60" s="53" t="s">
        <v>71</v>
      </c>
      <c r="C60" s="239">
        <v>8.65</v>
      </c>
      <c r="D60" s="239">
        <v>9.2799999999999994</v>
      </c>
      <c r="E60" s="239">
        <v>10.74</v>
      </c>
      <c r="F60" s="239">
        <v>8.6199999999999992</v>
      </c>
      <c r="G60" s="239">
        <v>10.5</v>
      </c>
      <c r="H60" s="58">
        <v>8.91</v>
      </c>
      <c r="I60" s="59">
        <v>9.57</v>
      </c>
      <c r="J60" s="59">
        <v>12.11</v>
      </c>
      <c r="K60" s="59">
        <v>8.76</v>
      </c>
      <c r="L60" s="59">
        <v>10.69</v>
      </c>
      <c r="M60" s="59" t="e">
        <f>#REF!-H60</f>
        <v>#REF!</v>
      </c>
      <c r="N60" s="59" t="e">
        <f>#REF!-I60</f>
        <v>#REF!</v>
      </c>
      <c r="O60" s="59" t="e">
        <f>#REF!-J60</f>
        <v>#REF!</v>
      </c>
      <c r="P60" s="59" t="e">
        <f>#REF!-K60</f>
        <v>#REF!</v>
      </c>
      <c r="Q60" s="59" t="e">
        <f>#REF!-L60</f>
        <v>#REF!</v>
      </c>
      <c r="R60" s="59"/>
      <c r="S60"/>
    </row>
    <row r="61" spans="1:19" ht="21.75" customHeight="1">
      <c r="A61" s="244">
        <f t="shared" si="0"/>
        <v>58</v>
      </c>
      <c r="B61" s="53" t="s">
        <v>73</v>
      </c>
      <c r="C61" s="239">
        <v>12.73</v>
      </c>
      <c r="D61" s="239">
        <v>12.73</v>
      </c>
      <c r="E61" s="239">
        <v>12.73</v>
      </c>
      <c r="F61" s="239">
        <v>12.73</v>
      </c>
      <c r="G61" s="239">
        <v>12.73</v>
      </c>
      <c r="H61" s="58">
        <v>13.58</v>
      </c>
      <c r="I61" s="59">
        <v>13.58</v>
      </c>
      <c r="J61" s="59">
        <v>13.58</v>
      </c>
      <c r="K61" s="59">
        <v>13.58</v>
      </c>
      <c r="L61" s="59">
        <v>13.58</v>
      </c>
      <c r="M61" s="59" t="e">
        <f>#REF!-H61</f>
        <v>#REF!</v>
      </c>
      <c r="N61" s="59" t="e">
        <f>#REF!-I61</f>
        <v>#REF!</v>
      </c>
      <c r="O61" s="59" t="e">
        <f>#REF!-J61</f>
        <v>#REF!</v>
      </c>
      <c r="P61" s="59" t="e">
        <f>#REF!-K61</f>
        <v>#REF!</v>
      </c>
      <c r="Q61" s="59" t="e">
        <f>#REF!-L61</f>
        <v>#REF!</v>
      </c>
      <c r="R61" s="59"/>
      <c r="S61"/>
    </row>
    <row r="62" spans="1:19" ht="21.75" customHeight="1">
      <c r="A62" s="244">
        <f t="shared" si="0"/>
        <v>59</v>
      </c>
      <c r="B62" s="53" t="s">
        <v>74</v>
      </c>
      <c r="C62" s="239">
        <v>10.58</v>
      </c>
      <c r="D62" s="239">
        <v>10.88</v>
      </c>
      <c r="E62" s="239">
        <v>10.88</v>
      </c>
      <c r="F62" s="239">
        <v>10.73</v>
      </c>
      <c r="G62" s="239">
        <v>10.78</v>
      </c>
      <c r="H62" s="58">
        <v>10.9</v>
      </c>
      <c r="I62" s="59">
        <v>11.2</v>
      </c>
      <c r="J62" s="59">
        <v>11.2</v>
      </c>
      <c r="K62" s="59">
        <v>11.05</v>
      </c>
      <c r="L62" s="59">
        <v>11.1</v>
      </c>
      <c r="M62" s="59" t="e">
        <f>#REF!-H62</f>
        <v>#REF!</v>
      </c>
      <c r="N62" s="59" t="e">
        <f>#REF!-I62</f>
        <v>#REF!</v>
      </c>
      <c r="O62" s="59" t="e">
        <f>#REF!-J62</f>
        <v>#REF!</v>
      </c>
      <c r="P62" s="59" t="e">
        <f>#REF!-K62</f>
        <v>#REF!</v>
      </c>
      <c r="Q62" s="59" t="e">
        <f>#REF!-L62</f>
        <v>#REF!</v>
      </c>
      <c r="R62" s="59"/>
      <c r="S62"/>
    </row>
    <row r="63" spans="1:19" ht="21.75" customHeight="1">
      <c r="A63" s="244">
        <f t="shared" si="0"/>
        <v>60</v>
      </c>
      <c r="B63" s="53" t="s">
        <v>75</v>
      </c>
      <c r="C63" s="239">
        <v>6.11</v>
      </c>
      <c r="D63" s="239">
        <v>6.11</v>
      </c>
      <c r="E63" s="239">
        <v>7.16</v>
      </c>
      <c r="F63" s="239">
        <v>6.11</v>
      </c>
      <c r="G63" s="239">
        <v>6.18</v>
      </c>
      <c r="H63" s="58">
        <v>8.4</v>
      </c>
      <c r="I63" s="59">
        <v>8.4</v>
      </c>
      <c r="J63" s="59">
        <v>9.4499999999999993</v>
      </c>
      <c r="K63" s="59">
        <v>8.4</v>
      </c>
      <c r="L63" s="59">
        <v>8.4700000000000006</v>
      </c>
      <c r="M63" s="59" t="e">
        <f>#REF!-H63</f>
        <v>#REF!</v>
      </c>
      <c r="N63" s="59" t="e">
        <f>#REF!-I63</f>
        <v>#REF!</v>
      </c>
      <c r="O63" s="59" t="e">
        <f>#REF!-J63</f>
        <v>#REF!</v>
      </c>
      <c r="P63" s="59" t="e">
        <f>#REF!-K63</f>
        <v>#REF!</v>
      </c>
      <c r="Q63" s="59" t="e">
        <f>#REF!-L63</f>
        <v>#REF!</v>
      </c>
      <c r="R63" s="59"/>
      <c r="S63"/>
    </row>
    <row r="64" spans="1:19" ht="21.75" customHeight="1">
      <c r="A64" s="244">
        <f t="shared" si="0"/>
        <v>61</v>
      </c>
      <c r="B64" s="53" t="s">
        <v>76</v>
      </c>
      <c r="C64" s="239">
        <v>10.5</v>
      </c>
      <c r="D64" s="239">
        <v>11.5</v>
      </c>
      <c r="E64" s="239">
        <v>16</v>
      </c>
      <c r="F64" s="239" t="s">
        <v>120</v>
      </c>
      <c r="G64" s="239">
        <v>10.5</v>
      </c>
      <c r="H64" s="58">
        <v>10.5</v>
      </c>
      <c r="I64" s="59">
        <v>11.5</v>
      </c>
      <c r="J64" s="59">
        <v>16</v>
      </c>
      <c r="K64" s="59">
        <v>0</v>
      </c>
      <c r="L64" s="59">
        <v>10.5</v>
      </c>
      <c r="M64" s="59" t="e">
        <f>#REF!-H64</f>
        <v>#REF!</v>
      </c>
      <c r="N64" s="59" t="e">
        <f>#REF!-I64</f>
        <v>#REF!</v>
      </c>
      <c r="O64" s="59" t="e">
        <f>#REF!-J64</f>
        <v>#REF!</v>
      </c>
      <c r="P64" s="59" t="e">
        <f>#REF!-K64</f>
        <v>#REF!</v>
      </c>
      <c r="Q64" s="59" t="e">
        <f>#REF!-L64</f>
        <v>#REF!</v>
      </c>
      <c r="R64" s="74"/>
      <c r="S64"/>
    </row>
    <row r="65" spans="1:19" ht="21.75" customHeight="1">
      <c r="A65" s="244">
        <f t="shared" si="0"/>
        <v>62</v>
      </c>
      <c r="B65" s="53" t="s">
        <v>77</v>
      </c>
      <c r="C65" s="239">
        <v>9.48</v>
      </c>
      <c r="D65" s="239">
        <v>9.5500000000000007</v>
      </c>
      <c r="E65" s="239" t="s">
        <v>120</v>
      </c>
      <c r="F65" s="239">
        <v>10.01</v>
      </c>
      <c r="G65" s="239">
        <v>10.01</v>
      </c>
      <c r="H65" s="58">
        <v>0</v>
      </c>
      <c r="I65" s="59">
        <v>10.09</v>
      </c>
      <c r="J65" s="59">
        <v>0</v>
      </c>
      <c r="K65" s="59">
        <v>10.09</v>
      </c>
      <c r="L65" s="59">
        <v>10.09</v>
      </c>
      <c r="M65" s="59" t="e">
        <f>#REF!-H65</f>
        <v>#REF!</v>
      </c>
      <c r="N65" s="59" t="e">
        <f>#REF!-I65</f>
        <v>#REF!</v>
      </c>
      <c r="O65" s="59" t="e">
        <f>#REF!-J65</f>
        <v>#REF!</v>
      </c>
      <c r="P65" s="59" t="e">
        <f>#REF!-K65</f>
        <v>#REF!</v>
      </c>
      <c r="Q65" s="59" t="e">
        <f>#REF!-L65</f>
        <v>#REF!</v>
      </c>
      <c r="R65" s="59"/>
      <c r="S65"/>
    </row>
    <row r="66" spans="1:19" ht="21.75" customHeight="1">
      <c r="A66" s="244">
        <f t="shared" si="0"/>
        <v>63</v>
      </c>
      <c r="B66" s="53" t="s">
        <v>78</v>
      </c>
      <c r="C66" s="239">
        <v>11</v>
      </c>
      <c r="D66" s="239">
        <v>13</v>
      </c>
      <c r="E66" s="239">
        <v>15</v>
      </c>
      <c r="F66" s="239">
        <v>12</v>
      </c>
      <c r="G66" s="239">
        <v>13.5</v>
      </c>
      <c r="H66" s="58">
        <v>11</v>
      </c>
      <c r="I66" s="59">
        <v>13</v>
      </c>
      <c r="J66" s="59">
        <v>15</v>
      </c>
      <c r="K66" s="59">
        <v>12</v>
      </c>
      <c r="L66" s="59">
        <v>13.5</v>
      </c>
      <c r="M66" s="59" t="e">
        <f>#REF!-H66</f>
        <v>#REF!</v>
      </c>
      <c r="N66" s="59" t="e">
        <f>#REF!-I66</f>
        <v>#REF!</v>
      </c>
      <c r="O66" s="59" t="e">
        <f>#REF!-J66</f>
        <v>#REF!</v>
      </c>
      <c r="P66" s="59" t="e">
        <f>#REF!-K66</f>
        <v>#REF!</v>
      </c>
      <c r="Q66" s="59" t="e">
        <f>#REF!-L66</f>
        <v>#REF!</v>
      </c>
      <c r="R66" s="59"/>
      <c r="S66"/>
    </row>
    <row r="67" spans="1:19" ht="21.75" customHeight="1">
      <c r="A67" s="244">
        <f t="shared" si="0"/>
        <v>64</v>
      </c>
      <c r="B67" s="53" t="s">
        <v>79</v>
      </c>
      <c r="C67" s="239">
        <v>8.24</v>
      </c>
      <c r="D67" s="239">
        <v>8.56</v>
      </c>
      <c r="E67" s="239" t="s">
        <v>120</v>
      </c>
      <c r="F67" s="239">
        <v>8.56</v>
      </c>
      <c r="G67" s="239" t="s">
        <v>120</v>
      </c>
      <c r="H67" s="58">
        <v>10.75</v>
      </c>
      <c r="I67" s="59">
        <v>11.25</v>
      </c>
      <c r="J67" s="59">
        <v>0</v>
      </c>
      <c r="K67" s="59">
        <v>9.25</v>
      </c>
      <c r="L67" s="59">
        <v>0</v>
      </c>
      <c r="M67" s="59" t="e">
        <f>#REF!-H67</f>
        <v>#REF!</v>
      </c>
      <c r="N67" s="59" t="e">
        <f>#REF!-I67</f>
        <v>#REF!</v>
      </c>
      <c r="O67" s="59" t="e">
        <f>#REF!-J67</f>
        <v>#REF!</v>
      </c>
      <c r="P67" s="59" t="e">
        <f>#REF!-K67</f>
        <v>#REF!</v>
      </c>
      <c r="Q67" s="59" t="e">
        <f>#REF!-L67</f>
        <v>#REF!</v>
      </c>
      <c r="R67" s="59"/>
      <c r="S67"/>
    </row>
    <row r="68" spans="1:19" ht="21.75" customHeight="1">
      <c r="A68" s="244">
        <f t="shared" si="0"/>
        <v>65</v>
      </c>
      <c r="B68" s="53" t="s">
        <v>80</v>
      </c>
      <c r="C68" s="239">
        <v>9.5</v>
      </c>
      <c r="D68" s="239">
        <v>10.5</v>
      </c>
      <c r="E68" s="239" t="s">
        <v>120</v>
      </c>
      <c r="F68" s="239">
        <v>10.5</v>
      </c>
      <c r="G68" s="239">
        <v>10.5</v>
      </c>
      <c r="H68" s="257">
        <v>11.5</v>
      </c>
      <c r="I68" s="46">
        <v>11.5</v>
      </c>
      <c r="J68" s="46">
        <v>0</v>
      </c>
      <c r="K68" s="46">
        <v>10.75</v>
      </c>
      <c r="L68" s="46">
        <v>11.5</v>
      </c>
      <c r="M68" s="46" t="e">
        <f>#REF!-H68</f>
        <v>#REF!</v>
      </c>
      <c r="N68" s="46" t="e">
        <f>#REF!-I68</f>
        <v>#REF!</v>
      </c>
      <c r="O68" s="46" t="e">
        <f>#REF!-J68</f>
        <v>#REF!</v>
      </c>
      <c r="P68" s="46" t="e">
        <f>#REF!-K68</f>
        <v>#REF!</v>
      </c>
      <c r="Q68" s="46" t="e">
        <f>#REF!-L68</f>
        <v>#REF!</v>
      </c>
      <c r="R68" s="46"/>
      <c r="S68"/>
    </row>
    <row r="69" spans="1:19" ht="21.75" customHeight="1">
      <c r="A69" s="244">
        <f t="shared" si="0"/>
        <v>66</v>
      </c>
      <c r="B69" s="53" t="s">
        <v>81</v>
      </c>
      <c r="C69" s="239">
        <v>10.5</v>
      </c>
      <c r="D69" s="239">
        <v>10.5</v>
      </c>
      <c r="E69" s="239" t="s">
        <v>120</v>
      </c>
      <c r="F69" s="239">
        <v>10.5</v>
      </c>
      <c r="G69" s="239">
        <v>11.5</v>
      </c>
      <c r="H69" s="58">
        <v>9</v>
      </c>
      <c r="I69" s="59">
        <v>15</v>
      </c>
      <c r="J69" s="59">
        <v>0</v>
      </c>
      <c r="K69" s="59">
        <v>11.25</v>
      </c>
      <c r="L69" s="59">
        <v>12.25</v>
      </c>
      <c r="M69" s="59" t="e">
        <f>#REF!-H69</f>
        <v>#REF!</v>
      </c>
      <c r="N69" s="59" t="e">
        <f>#REF!-I69</f>
        <v>#REF!</v>
      </c>
      <c r="O69" s="59" t="e">
        <f>#REF!-J69</f>
        <v>#REF!</v>
      </c>
      <c r="P69" s="59" t="e">
        <f>#REF!-K69</f>
        <v>#REF!</v>
      </c>
      <c r="Q69" s="59" t="e">
        <f>#REF!-L69</f>
        <v>#REF!</v>
      </c>
      <c r="R69" s="59"/>
      <c r="S69"/>
    </row>
    <row r="70" spans="1:19" ht="21.75" customHeight="1">
      <c r="A70" s="244">
        <f t="shared" si="0"/>
        <v>67</v>
      </c>
      <c r="B70" s="53" t="s">
        <v>82</v>
      </c>
      <c r="C70" s="239">
        <v>8</v>
      </c>
      <c r="D70" s="239">
        <v>13</v>
      </c>
      <c r="E70" s="239" t="s">
        <v>120</v>
      </c>
      <c r="F70" s="239">
        <v>10.74</v>
      </c>
      <c r="G70" s="239">
        <v>11.73</v>
      </c>
      <c r="H70" s="58">
        <v>7.9</v>
      </c>
      <c r="I70" s="59">
        <v>12.04</v>
      </c>
      <c r="J70" s="59">
        <v>16.579999999999998</v>
      </c>
      <c r="K70" s="59">
        <v>0</v>
      </c>
      <c r="L70" s="59">
        <v>14.04</v>
      </c>
      <c r="M70" s="59" t="e">
        <f>#REF!-H70</f>
        <v>#REF!</v>
      </c>
      <c r="N70" s="59" t="e">
        <f>#REF!-I70</f>
        <v>#REF!</v>
      </c>
      <c r="O70" s="59" t="e">
        <f>#REF!-J70</f>
        <v>#REF!</v>
      </c>
      <c r="P70" s="59" t="e">
        <f>#REF!-K70</f>
        <v>#REF!</v>
      </c>
      <c r="Q70" s="59" t="e">
        <f>#REF!-L70</f>
        <v>#REF!</v>
      </c>
      <c r="R70" s="59"/>
      <c r="S70"/>
    </row>
    <row r="71" spans="1:19" ht="21.75" customHeight="1">
      <c r="A71" s="244">
        <f t="shared" ref="A71:A99" si="1">A70+1</f>
        <v>68</v>
      </c>
      <c r="B71" s="53" t="s">
        <v>131</v>
      </c>
      <c r="C71" s="239">
        <v>6.94</v>
      </c>
      <c r="D71" s="239">
        <v>10.46</v>
      </c>
      <c r="E71" s="239">
        <v>15.98</v>
      </c>
      <c r="F71" s="239" t="s">
        <v>120</v>
      </c>
      <c r="G71" s="239">
        <v>11.73</v>
      </c>
      <c r="H71" s="58">
        <v>11.5</v>
      </c>
      <c r="I71" s="59">
        <v>11.5</v>
      </c>
      <c r="J71" s="59">
        <v>0</v>
      </c>
      <c r="K71" s="59">
        <v>11.5</v>
      </c>
      <c r="L71" s="59">
        <v>12.25</v>
      </c>
      <c r="M71" s="59" t="e">
        <f>#REF!-H71</f>
        <v>#REF!</v>
      </c>
      <c r="N71" s="59" t="e">
        <f>#REF!-I71</f>
        <v>#REF!</v>
      </c>
      <c r="O71" s="59" t="e">
        <f>#REF!-J71</f>
        <v>#REF!</v>
      </c>
      <c r="P71" s="59" t="e">
        <f>#REF!-K71</f>
        <v>#REF!</v>
      </c>
      <c r="Q71" s="59" t="e">
        <f>#REF!-L71</f>
        <v>#REF!</v>
      </c>
      <c r="R71" s="59"/>
      <c r="S71"/>
    </row>
    <row r="72" spans="1:19" ht="21.75" customHeight="1">
      <c r="A72" s="244">
        <f t="shared" si="1"/>
        <v>69</v>
      </c>
      <c r="B72" s="53" t="s">
        <v>84</v>
      </c>
      <c r="C72" s="239">
        <v>11.5</v>
      </c>
      <c r="D72" s="239">
        <v>11.5</v>
      </c>
      <c r="E72" s="239" t="s">
        <v>120</v>
      </c>
      <c r="F72" s="239">
        <v>11.5</v>
      </c>
      <c r="G72" s="239">
        <v>12.25</v>
      </c>
      <c r="H72" s="133"/>
      <c r="I72" s="84"/>
      <c r="J72" s="84"/>
      <c r="K72" s="100">
        <v>9.3699999999999992</v>
      </c>
      <c r="L72" s="59">
        <v>0.09</v>
      </c>
      <c r="M72" s="59" t="e">
        <f>#REF!-H72</f>
        <v>#REF!</v>
      </c>
      <c r="N72" s="59" t="e">
        <f>#REF!-I72</f>
        <v>#REF!</v>
      </c>
      <c r="O72" s="59" t="e">
        <f>#REF!-J72</f>
        <v>#REF!</v>
      </c>
      <c r="P72" s="59" t="e">
        <f>#REF!-K72</f>
        <v>#REF!</v>
      </c>
      <c r="Q72" s="59" t="e">
        <f>#REF!-L72</f>
        <v>#REF!</v>
      </c>
      <c r="R72" s="59"/>
      <c r="S72"/>
    </row>
    <row r="73" spans="1:19" ht="21.75" customHeight="1">
      <c r="A73" s="244">
        <f t="shared" si="1"/>
        <v>70</v>
      </c>
      <c r="B73" s="53" t="s">
        <v>85</v>
      </c>
      <c r="C73" s="239">
        <v>8.07</v>
      </c>
      <c r="D73" s="239">
        <v>8.48</v>
      </c>
      <c r="E73" s="239">
        <v>13</v>
      </c>
      <c r="F73" s="239">
        <v>9.8000000000000007</v>
      </c>
      <c r="G73" s="239">
        <v>9.8000000000000007</v>
      </c>
      <c r="H73" s="58">
        <v>0</v>
      </c>
      <c r="I73" s="59">
        <v>11.04</v>
      </c>
      <c r="J73" s="59">
        <v>0</v>
      </c>
      <c r="K73" s="59">
        <v>9.23</v>
      </c>
      <c r="L73" s="59">
        <v>10.32</v>
      </c>
      <c r="M73" s="59" t="e">
        <f>#REF!-H73</f>
        <v>#REF!</v>
      </c>
      <c r="N73" s="59" t="e">
        <f>#REF!-I73</f>
        <v>#REF!</v>
      </c>
      <c r="O73" s="59" t="e">
        <f>#REF!-J73</f>
        <v>#REF!</v>
      </c>
      <c r="P73" s="59" t="e">
        <f>#REF!-K73</f>
        <v>#REF!</v>
      </c>
      <c r="Q73" s="59" t="e">
        <f>#REF!-L73</f>
        <v>#REF!</v>
      </c>
      <c r="R73" s="59"/>
      <c r="S73"/>
    </row>
    <row r="74" spans="1:19" ht="21.75" customHeight="1">
      <c r="A74" s="244">
        <f t="shared" si="1"/>
        <v>71</v>
      </c>
      <c r="B74" s="53" t="s">
        <v>86</v>
      </c>
      <c r="C74" s="239" t="s">
        <v>120</v>
      </c>
      <c r="D74" s="239">
        <v>9.9700000000000006</v>
      </c>
      <c r="E74" s="239" t="s">
        <v>120</v>
      </c>
      <c r="F74" s="239">
        <v>8.59</v>
      </c>
      <c r="G74" s="239">
        <v>9.76</v>
      </c>
      <c r="H74" s="58">
        <v>11.05</v>
      </c>
      <c r="I74" s="59">
        <v>11.05</v>
      </c>
      <c r="J74" s="59">
        <v>0</v>
      </c>
      <c r="K74" s="59">
        <v>10.8</v>
      </c>
      <c r="L74" s="59">
        <v>10.8</v>
      </c>
      <c r="M74" s="59" t="e">
        <f>#REF!-H74</f>
        <v>#REF!</v>
      </c>
      <c r="N74" s="59" t="e">
        <f>#REF!-I74</f>
        <v>#REF!</v>
      </c>
      <c r="O74" s="59" t="e">
        <f>#REF!-J74</f>
        <v>#REF!</v>
      </c>
      <c r="P74" s="59" t="e">
        <f>#REF!-K74</f>
        <v>#REF!</v>
      </c>
      <c r="Q74" s="59" t="e">
        <f>#REF!-L74</f>
        <v>#REF!</v>
      </c>
      <c r="R74" s="204"/>
      <c r="S74"/>
    </row>
    <row r="75" spans="1:19" ht="21.75" customHeight="1">
      <c r="A75" s="244">
        <f t="shared" si="1"/>
        <v>72</v>
      </c>
      <c r="B75" s="53" t="s">
        <v>88</v>
      </c>
      <c r="C75" s="239">
        <v>8.9499999999999993</v>
      </c>
      <c r="D75" s="239">
        <v>8.9499999999999993</v>
      </c>
      <c r="E75" s="239" t="s">
        <v>120</v>
      </c>
      <c r="F75" s="239">
        <v>8.6999999999999993</v>
      </c>
      <c r="G75" s="239">
        <v>8.6999999999999993</v>
      </c>
      <c r="H75" s="58">
        <v>8.5</v>
      </c>
      <c r="I75" s="59">
        <v>9</v>
      </c>
      <c r="J75" s="59">
        <v>9.75</v>
      </c>
      <c r="K75" s="59">
        <v>8.75</v>
      </c>
      <c r="L75" s="59">
        <v>10.5</v>
      </c>
      <c r="M75" s="59" t="e">
        <f>#REF!-H75</f>
        <v>#REF!</v>
      </c>
      <c r="N75" s="59" t="e">
        <f>#REF!-I75</f>
        <v>#REF!</v>
      </c>
      <c r="O75" s="59" t="e">
        <f>#REF!-J75</f>
        <v>#REF!</v>
      </c>
      <c r="P75" s="59" t="e">
        <f>#REF!-K75</f>
        <v>#REF!</v>
      </c>
      <c r="Q75" s="59" t="e">
        <f>#REF!-L75</f>
        <v>#REF!</v>
      </c>
      <c r="R75" s="59"/>
      <c r="S75"/>
    </row>
    <row r="76" spans="1:19" ht="21.75" customHeight="1">
      <c r="A76" s="244">
        <f t="shared" si="1"/>
        <v>73</v>
      </c>
      <c r="B76" s="53" t="s">
        <v>89</v>
      </c>
      <c r="C76" s="239">
        <v>8</v>
      </c>
      <c r="D76" s="239">
        <v>8.75</v>
      </c>
      <c r="E76" s="239">
        <v>9.5</v>
      </c>
      <c r="F76" s="239">
        <v>8.25</v>
      </c>
      <c r="G76" s="239">
        <v>10.25</v>
      </c>
      <c r="H76" s="58">
        <v>12.71</v>
      </c>
      <c r="I76" s="59">
        <v>12.62</v>
      </c>
      <c r="J76" s="59">
        <v>0</v>
      </c>
      <c r="K76" s="59">
        <v>12.49</v>
      </c>
      <c r="L76" s="59">
        <v>12.46</v>
      </c>
      <c r="M76" s="59" t="e">
        <f>#REF!-H76</f>
        <v>#REF!</v>
      </c>
      <c r="N76" s="59" t="e">
        <f>#REF!-I76</f>
        <v>#REF!</v>
      </c>
      <c r="O76" s="59" t="e">
        <f>#REF!-J76</f>
        <v>#REF!</v>
      </c>
      <c r="P76" s="59" t="e">
        <f>#REF!-K76</f>
        <v>#REF!</v>
      </c>
      <c r="Q76" s="59" t="e">
        <f>#REF!-L76</f>
        <v>#REF!</v>
      </c>
      <c r="R76" s="59"/>
      <c r="S76"/>
    </row>
    <row r="77" spans="1:19" ht="21.75" customHeight="1">
      <c r="A77" s="244">
        <f t="shared" si="1"/>
        <v>74</v>
      </c>
      <c r="B77" s="53" t="s">
        <v>90</v>
      </c>
      <c r="C77" s="239">
        <v>12.63</v>
      </c>
      <c r="D77" s="239">
        <v>12.73</v>
      </c>
      <c r="E77" s="239" t="s">
        <v>120</v>
      </c>
      <c r="F77" s="239">
        <v>12.79</v>
      </c>
      <c r="G77" s="239">
        <v>13.43</v>
      </c>
      <c r="H77" s="58">
        <v>13</v>
      </c>
      <c r="I77" s="59">
        <v>14</v>
      </c>
      <c r="J77" s="59">
        <v>14</v>
      </c>
      <c r="K77" s="59">
        <v>14.75</v>
      </c>
      <c r="L77" s="59">
        <v>14.75</v>
      </c>
      <c r="M77" s="59" t="e">
        <f>#REF!-H77</f>
        <v>#REF!</v>
      </c>
      <c r="N77" s="59" t="e">
        <f>#REF!-I77</f>
        <v>#REF!</v>
      </c>
      <c r="O77" s="59" t="e">
        <f>#REF!-J77</f>
        <v>#REF!</v>
      </c>
      <c r="P77" s="59" t="e">
        <f>#REF!-K77</f>
        <v>#REF!</v>
      </c>
      <c r="Q77" s="59" t="e">
        <f>#REF!-L77</f>
        <v>#REF!</v>
      </c>
      <c r="R77" s="59"/>
      <c r="S77"/>
    </row>
    <row r="78" spans="1:19" ht="21.75" customHeight="1">
      <c r="A78" s="244">
        <f t="shared" si="1"/>
        <v>75</v>
      </c>
      <c r="B78" s="53" t="s">
        <v>91</v>
      </c>
      <c r="C78" s="239">
        <v>13.56</v>
      </c>
      <c r="D78" s="239">
        <v>14.06</v>
      </c>
      <c r="E78" s="239">
        <v>14.06</v>
      </c>
      <c r="F78" s="239">
        <v>13.56</v>
      </c>
      <c r="G78" s="239">
        <v>14.81</v>
      </c>
      <c r="H78" s="58">
        <v>11</v>
      </c>
      <c r="I78" s="59">
        <v>11.75</v>
      </c>
      <c r="J78" s="59">
        <v>0</v>
      </c>
      <c r="K78" s="59">
        <v>12.07</v>
      </c>
      <c r="L78" s="59">
        <v>15.56</v>
      </c>
      <c r="M78" s="59" t="e">
        <f>#REF!-H78</f>
        <v>#REF!</v>
      </c>
      <c r="N78" s="59" t="e">
        <f>#REF!-I78</f>
        <v>#REF!</v>
      </c>
      <c r="O78" s="59" t="e">
        <f>#REF!-J78</f>
        <v>#REF!</v>
      </c>
      <c r="P78" s="59" t="e">
        <f>#REF!-K78</f>
        <v>#REF!</v>
      </c>
      <c r="Q78" s="59" t="e">
        <f>#REF!-L78</f>
        <v>#REF!</v>
      </c>
      <c r="R78" s="59"/>
      <c r="S78"/>
    </row>
    <row r="79" spans="1:19" ht="21.75" customHeight="1">
      <c r="A79" s="244">
        <f t="shared" si="1"/>
        <v>76</v>
      </c>
      <c r="B79" s="53" t="s">
        <v>93</v>
      </c>
      <c r="C79" s="239">
        <v>10.79</v>
      </c>
      <c r="D79" s="239">
        <v>12.27</v>
      </c>
      <c r="E79" s="239" t="s">
        <v>120</v>
      </c>
      <c r="F79" s="239">
        <v>11.63</v>
      </c>
      <c r="G79" s="239">
        <v>15.55</v>
      </c>
      <c r="H79" s="58">
        <v>12.5</v>
      </c>
      <c r="I79" s="59">
        <v>13.5</v>
      </c>
      <c r="J79" s="59">
        <v>0</v>
      </c>
      <c r="K79" s="59">
        <v>0</v>
      </c>
      <c r="L79" s="59">
        <v>0</v>
      </c>
      <c r="M79" s="59" t="e">
        <f>#REF!-H79</f>
        <v>#REF!</v>
      </c>
      <c r="N79" s="59" t="e">
        <f>#REF!-I79</f>
        <v>#REF!</v>
      </c>
      <c r="O79" s="59" t="e">
        <f>#REF!-J79</f>
        <v>#REF!</v>
      </c>
      <c r="P79" s="59" t="e">
        <f>#REF!-K79</f>
        <v>#REF!</v>
      </c>
      <c r="Q79" s="59" t="e">
        <f>#REF!-L79</f>
        <v>#REF!</v>
      </c>
      <c r="R79" s="59"/>
      <c r="S79"/>
    </row>
    <row r="80" spans="1:19" ht="21.75" customHeight="1">
      <c r="A80" s="244">
        <f t="shared" si="1"/>
        <v>77</v>
      </c>
      <c r="B80" s="53" t="s">
        <v>94</v>
      </c>
      <c r="C80" s="239">
        <v>11.5</v>
      </c>
      <c r="D80" s="239">
        <v>13.5</v>
      </c>
      <c r="E80" s="239" t="s">
        <v>120</v>
      </c>
      <c r="F80" s="239" t="s">
        <v>120</v>
      </c>
      <c r="G80" s="239" t="s">
        <v>120</v>
      </c>
      <c r="H80" s="58">
        <v>12.23</v>
      </c>
      <c r="I80" s="59">
        <v>12.23</v>
      </c>
      <c r="J80" s="59">
        <v>0</v>
      </c>
      <c r="K80" s="59">
        <v>12.23</v>
      </c>
      <c r="L80" s="59">
        <v>12.23</v>
      </c>
      <c r="M80" s="59" t="e">
        <f>#REF!-H80</f>
        <v>#REF!</v>
      </c>
      <c r="N80" s="59" t="e">
        <f>#REF!-I80</f>
        <v>#REF!</v>
      </c>
      <c r="O80" s="59" t="e">
        <f>#REF!-J80</f>
        <v>#REF!</v>
      </c>
      <c r="P80" s="59" t="e">
        <f>#REF!-K80</f>
        <v>#REF!</v>
      </c>
      <c r="Q80" s="59" t="e">
        <f>#REF!-L80</f>
        <v>#REF!</v>
      </c>
      <c r="R80" s="59"/>
      <c r="S80"/>
    </row>
    <row r="81" spans="1:19" ht="21.75" customHeight="1">
      <c r="A81" s="244">
        <f t="shared" si="1"/>
        <v>78</v>
      </c>
      <c r="B81" s="53" t="s">
        <v>177</v>
      </c>
      <c r="C81" s="239">
        <v>3.62</v>
      </c>
      <c r="D81" s="239">
        <v>3.62</v>
      </c>
      <c r="E81" s="239" t="s">
        <v>120</v>
      </c>
      <c r="F81" s="239">
        <v>3.62</v>
      </c>
      <c r="G81" s="239">
        <v>3.62</v>
      </c>
      <c r="H81" s="58">
        <v>0</v>
      </c>
      <c r="I81" s="59">
        <v>11.75</v>
      </c>
      <c r="J81" s="59">
        <v>15</v>
      </c>
      <c r="K81" s="59">
        <v>9.75</v>
      </c>
      <c r="L81" s="59">
        <v>0</v>
      </c>
      <c r="M81" s="59" t="e">
        <f>#REF!-H81</f>
        <v>#REF!</v>
      </c>
      <c r="N81" s="59" t="e">
        <f>#REF!-I81</f>
        <v>#REF!</v>
      </c>
      <c r="O81" s="59" t="e">
        <f>#REF!-J81</f>
        <v>#REF!</v>
      </c>
      <c r="P81" s="59" t="e">
        <f>#REF!-K81</f>
        <v>#REF!</v>
      </c>
      <c r="Q81" s="59" t="e">
        <f>#REF!-L81</f>
        <v>#REF!</v>
      </c>
      <c r="R81" s="74"/>
      <c r="S81"/>
    </row>
    <row r="82" spans="1:19" ht="21.75" customHeight="1">
      <c r="A82" s="244">
        <f t="shared" si="1"/>
        <v>79</v>
      </c>
      <c r="B82" s="53" t="s">
        <v>96</v>
      </c>
      <c r="C82" s="239" t="s">
        <v>120</v>
      </c>
      <c r="D82" s="239">
        <v>11.25</v>
      </c>
      <c r="E82" s="239">
        <v>14.5</v>
      </c>
      <c r="F82" s="239">
        <v>9.25</v>
      </c>
      <c r="G82" s="239" t="s">
        <v>120</v>
      </c>
      <c r="H82" s="58">
        <v>12.68</v>
      </c>
      <c r="I82" s="59">
        <v>12.68</v>
      </c>
      <c r="J82" s="59">
        <v>14.68</v>
      </c>
      <c r="K82" s="59">
        <v>12.68</v>
      </c>
      <c r="L82" s="59">
        <v>14.18</v>
      </c>
      <c r="M82" s="59" t="e">
        <f>#REF!-H82</f>
        <v>#REF!</v>
      </c>
      <c r="N82" s="59" t="e">
        <f>#REF!-I82</f>
        <v>#REF!</v>
      </c>
      <c r="O82" s="59" t="e">
        <f>#REF!-J82</f>
        <v>#REF!</v>
      </c>
      <c r="P82" s="59" t="e">
        <f>#REF!-K82</f>
        <v>#REF!</v>
      </c>
      <c r="Q82" s="59" t="e">
        <f>#REF!-L82</f>
        <v>#REF!</v>
      </c>
      <c r="R82" s="204"/>
      <c r="S82"/>
    </row>
    <row r="83" spans="1:19" ht="21.75" customHeight="1">
      <c r="A83" s="244">
        <f t="shared" si="1"/>
        <v>80</v>
      </c>
      <c r="B83" s="53" t="s">
        <v>97</v>
      </c>
      <c r="C83" s="239">
        <v>10.95</v>
      </c>
      <c r="D83" s="239">
        <v>10.95</v>
      </c>
      <c r="E83" s="239">
        <v>12.95</v>
      </c>
      <c r="F83" s="239">
        <v>10.95</v>
      </c>
      <c r="G83" s="239">
        <v>12.45</v>
      </c>
      <c r="H83" s="58">
        <v>12.2</v>
      </c>
      <c r="I83" s="59">
        <v>12.45</v>
      </c>
      <c r="J83" s="59">
        <v>12.95</v>
      </c>
      <c r="K83" s="59">
        <v>12.3</v>
      </c>
      <c r="L83" s="59">
        <v>12.7</v>
      </c>
      <c r="M83" s="59" t="e">
        <f>#REF!-H83</f>
        <v>#REF!</v>
      </c>
      <c r="N83" s="59" t="e">
        <f>#REF!-I83</f>
        <v>#REF!</v>
      </c>
      <c r="O83" s="59" t="e">
        <f>#REF!-J83</f>
        <v>#REF!</v>
      </c>
      <c r="P83" s="59" t="e">
        <f>#REF!-K83</f>
        <v>#REF!</v>
      </c>
      <c r="Q83" s="59" t="e">
        <f>#REF!-L83</f>
        <v>#REF!</v>
      </c>
      <c r="R83" s="59"/>
      <c r="S83"/>
    </row>
    <row r="84" spans="1:19" ht="21.75" customHeight="1">
      <c r="A84" s="244">
        <f t="shared" si="1"/>
        <v>81</v>
      </c>
      <c r="B84" s="53" t="s">
        <v>98</v>
      </c>
      <c r="C84" s="239">
        <v>12.16</v>
      </c>
      <c r="D84" s="239">
        <v>12.41</v>
      </c>
      <c r="E84" s="239">
        <v>12.91</v>
      </c>
      <c r="F84" s="239">
        <v>12.26</v>
      </c>
      <c r="G84" s="239">
        <v>12.66</v>
      </c>
      <c r="H84" s="58">
        <v>14.5</v>
      </c>
      <c r="I84" s="59">
        <v>14.75</v>
      </c>
      <c r="J84" s="59">
        <v>17</v>
      </c>
      <c r="K84" s="59">
        <v>16.5</v>
      </c>
      <c r="L84" s="59">
        <v>15.75</v>
      </c>
      <c r="M84" s="59" t="e">
        <f>#REF!-H84</f>
        <v>#REF!</v>
      </c>
      <c r="N84" s="59" t="e">
        <f>#REF!-I84</f>
        <v>#REF!</v>
      </c>
      <c r="O84" s="59" t="e">
        <f>#REF!-J84</f>
        <v>#REF!</v>
      </c>
      <c r="P84" s="59" t="e">
        <f>#REF!-K84</f>
        <v>#REF!</v>
      </c>
      <c r="Q84" s="59" t="e">
        <f>#REF!-L84</f>
        <v>#REF!</v>
      </c>
      <c r="R84" s="59"/>
      <c r="S84"/>
    </row>
    <row r="85" spans="1:19" ht="21.75" customHeight="1">
      <c r="A85" s="244">
        <f t="shared" si="1"/>
        <v>82</v>
      </c>
      <c r="B85" s="53" t="s">
        <v>99</v>
      </c>
      <c r="C85" s="239">
        <v>14.5</v>
      </c>
      <c r="D85" s="239">
        <v>14.75</v>
      </c>
      <c r="E85" s="239">
        <v>17</v>
      </c>
      <c r="F85" s="239">
        <v>16.5</v>
      </c>
      <c r="G85" s="239">
        <v>15.75</v>
      </c>
      <c r="H85" s="62">
        <v>9.51</v>
      </c>
      <c r="I85" s="63">
        <v>13</v>
      </c>
      <c r="J85" s="63">
        <v>0</v>
      </c>
      <c r="K85" s="63">
        <v>13</v>
      </c>
      <c r="L85" s="63">
        <v>13</v>
      </c>
      <c r="M85" s="59" t="e">
        <f>#REF!-H85</f>
        <v>#REF!</v>
      </c>
      <c r="N85" s="59" t="e">
        <f>#REF!-I85</f>
        <v>#REF!</v>
      </c>
      <c r="O85" s="59" t="e">
        <f>#REF!-J85</f>
        <v>#REF!</v>
      </c>
      <c r="P85" s="59" t="e">
        <f>#REF!-K85</f>
        <v>#REF!</v>
      </c>
      <c r="Q85" s="59" t="e">
        <f>#REF!-L85</f>
        <v>#REF!</v>
      </c>
      <c r="R85" s="59"/>
      <c r="S85"/>
    </row>
    <row r="86" spans="1:19" ht="21.75" customHeight="1">
      <c r="A86" s="244">
        <f t="shared" si="1"/>
        <v>83</v>
      </c>
      <c r="B86" s="61" t="s">
        <v>100</v>
      </c>
      <c r="C86" s="239">
        <v>9.51</v>
      </c>
      <c r="D86" s="239">
        <v>13</v>
      </c>
      <c r="E86" s="239" t="s">
        <v>120</v>
      </c>
      <c r="F86" s="239">
        <v>13</v>
      </c>
      <c r="G86" s="239">
        <v>13</v>
      </c>
      <c r="H86" s="58">
        <v>10</v>
      </c>
      <c r="I86" s="59">
        <v>11.25</v>
      </c>
      <c r="J86" s="59">
        <v>17</v>
      </c>
      <c r="K86" s="59">
        <v>13</v>
      </c>
      <c r="L86" s="59">
        <v>13</v>
      </c>
      <c r="M86" s="59" t="e">
        <f>#REF!-H86</f>
        <v>#REF!</v>
      </c>
      <c r="N86" s="59" t="e">
        <f>#REF!-I86</f>
        <v>#REF!</v>
      </c>
      <c r="O86" s="59" t="e">
        <f>#REF!-J86</f>
        <v>#REF!</v>
      </c>
      <c r="P86" s="59" t="e">
        <f>#REF!-K86</f>
        <v>#REF!</v>
      </c>
      <c r="Q86" s="59" t="e">
        <f>#REF!-L86</f>
        <v>#REF!</v>
      </c>
      <c r="R86" s="59"/>
      <c r="S86"/>
    </row>
    <row r="87" spans="1:19" ht="21.75" customHeight="1">
      <c r="A87" s="244">
        <f t="shared" si="1"/>
        <v>84</v>
      </c>
      <c r="B87" s="53" t="s">
        <v>101</v>
      </c>
      <c r="C87" s="239">
        <v>11</v>
      </c>
      <c r="D87" s="239">
        <v>11</v>
      </c>
      <c r="E87" s="239">
        <v>17</v>
      </c>
      <c r="F87" s="239">
        <v>13</v>
      </c>
      <c r="G87" s="239">
        <v>13</v>
      </c>
      <c r="H87" s="58">
        <v>11.9</v>
      </c>
      <c r="I87" s="59">
        <v>12.4</v>
      </c>
      <c r="J87" s="59">
        <v>12.9</v>
      </c>
      <c r="K87" s="59">
        <v>12.9</v>
      </c>
      <c r="L87" s="59">
        <v>12.9</v>
      </c>
      <c r="M87" s="59" t="e">
        <f>#REF!-H87</f>
        <v>#REF!</v>
      </c>
      <c r="N87" s="59" t="e">
        <f>#REF!-I87</f>
        <v>#REF!</v>
      </c>
      <c r="O87" s="59" t="e">
        <f>#REF!-J87</f>
        <v>#REF!</v>
      </c>
      <c r="P87" s="59" t="e">
        <f>#REF!-K87</f>
        <v>#REF!</v>
      </c>
      <c r="Q87" s="59" t="e">
        <f>#REF!-L87</f>
        <v>#REF!</v>
      </c>
      <c r="R87" s="59"/>
      <c r="S87"/>
    </row>
    <row r="88" spans="1:19" ht="21.75" customHeight="1">
      <c r="A88" s="244">
        <f t="shared" si="1"/>
        <v>85</v>
      </c>
      <c r="B88" s="53" t="s">
        <v>102</v>
      </c>
      <c r="C88" s="239">
        <v>9.5399999999999991</v>
      </c>
      <c r="D88" s="239">
        <v>10.039999999999999</v>
      </c>
      <c r="E88" s="239">
        <v>10.54</v>
      </c>
      <c r="F88" s="239">
        <v>10.54</v>
      </c>
      <c r="G88" s="239">
        <v>10.54</v>
      </c>
      <c r="H88" s="58">
        <v>15.37</v>
      </c>
      <c r="I88" s="59">
        <v>15.37</v>
      </c>
      <c r="J88" s="59">
        <v>15.37</v>
      </c>
      <c r="K88" s="59">
        <v>15.37</v>
      </c>
      <c r="L88" s="59">
        <v>15.37</v>
      </c>
      <c r="M88" s="59" t="e">
        <f>#REF!-H88</f>
        <v>#REF!</v>
      </c>
      <c r="N88" s="59" t="e">
        <f>#REF!-I88</f>
        <v>#REF!</v>
      </c>
      <c r="O88" s="59" t="e">
        <f>#REF!-J88</f>
        <v>#REF!</v>
      </c>
      <c r="P88" s="59" t="e">
        <f>#REF!-K88</f>
        <v>#REF!</v>
      </c>
      <c r="Q88" s="59" t="e">
        <f>#REF!-L88</f>
        <v>#REF!</v>
      </c>
      <c r="R88" s="59"/>
      <c r="S88"/>
    </row>
    <row r="89" spans="1:19" ht="21.75" customHeight="1">
      <c r="A89" s="244">
        <f t="shared" si="1"/>
        <v>86</v>
      </c>
      <c r="B89" s="53" t="s">
        <v>175</v>
      </c>
      <c r="C89" s="239">
        <v>15.25</v>
      </c>
      <c r="D89" s="239">
        <v>15.25</v>
      </c>
      <c r="E89" s="239">
        <v>15.25</v>
      </c>
      <c r="F89" s="239">
        <v>15.25</v>
      </c>
      <c r="G89" s="239">
        <v>15.25</v>
      </c>
      <c r="H89" s="58">
        <v>10</v>
      </c>
      <c r="I89" s="59">
        <v>11</v>
      </c>
      <c r="J89" s="59">
        <v>0</v>
      </c>
      <c r="K89" s="59">
        <v>10</v>
      </c>
      <c r="L89" s="59">
        <v>11</v>
      </c>
      <c r="M89" s="59" t="e">
        <f>#REF!-H89</f>
        <v>#REF!</v>
      </c>
      <c r="N89" s="59" t="e">
        <f>#REF!-I89</f>
        <v>#REF!</v>
      </c>
      <c r="O89" s="59" t="e">
        <f>#REF!-J89</f>
        <v>#REF!</v>
      </c>
      <c r="P89" s="59" t="e">
        <f>#REF!-K89</f>
        <v>#REF!</v>
      </c>
      <c r="Q89" s="59" t="e">
        <f>#REF!-L89</f>
        <v>#REF!</v>
      </c>
      <c r="R89" s="59"/>
      <c r="S89"/>
    </row>
    <row r="90" spans="1:19" ht="21.75" customHeight="1">
      <c r="A90" s="244">
        <f t="shared" si="1"/>
        <v>87</v>
      </c>
      <c r="B90" s="53" t="s">
        <v>104</v>
      </c>
      <c r="C90" s="239">
        <v>8.4600000000000009</v>
      </c>
      <c r="D90" s="239">
        <v>10.17</v>
      </c>
      <c r="E90" s="239">
        <v>13</v>
      </c>
      <c r="F90" s="239">
        <v>10.11</v>
      </c>
      <c r="G90" s="239">
        <v>10.08</v>
      </c>
      <c r="H90" s="58">
        <v>10.83</v>
      </c>
      <c r="I90" s="59">
        <v>11.51</v>
      </c>
      <c r="J90" s="59">
        <v>12.51</v>
      </c>
      <c r="K90" s="59">
        <v>11.01</v>
      </c>
      <c r="L90" s="59">
        <v>11.01</v>
      </c>
      <c r="M90" s="59" t="e">
        <f>#REF!-H90</f>
        <v>#REF!</v>
      </c>
      <c r="N90" s="59" t="e">
        <f>#REF!-I90</f>
        <v>#REF!</v>
      </c>
      <c r="O90" s="59" t="e">
        <f>#REF!-J90</f>
        <v>#REF!</v>
      </c>
      <c r="P90" s="59" t="e">
        <f>#REF!-K90</f>
        <v>#REF!</v>
      </c>
      <c r="Q90" s="59" t="e">
        <f>#REF!-L90</f>
        <v>#REF!</v>
      </c>
      <c r="R90" s="59"/>
      <c r="S90"/>
    </row>
    <row r="91" spans="1:19" ht="21.75" customHeight="1">
      <c r="A91" s="244">
        <f t="shared" si="1"/>
        <v>88</v>
      </c>
      <c r="B91" s="53" t="s">
        <v>105</v>
      </c>
      <c r="C91" s="239">
        <v>9.2899999999999991</v>
      </c>
      <c r="D91" s="239">
        <v>9.9499999999999993</v>
      </c>
      <c r="E91" s="239">
        <v>10.95</v>
      </c>
      <c r="F91" s="239">
        <v>9.4499999999999993</v>
      </c>
      <c r="G91" s="239">
        <v>9.4499999999999993</v>
      </c>
      <c r="H91" s="58">
        <v>11.46</v>
      </c>
      <c r="I91" s="59">
        <v>11.96</v>
      </c>
      <c r="J91" s="59">
        <v>12.46</v>
      </c>
      <c r="K91" s="59">
        <v>11.46</v>
      </c>
      <c r="L91" s="59">
        <v>11.96</v>
      </c>
      <c r="M91" s="59" t="e">
        <f>#REF!-H91</f>
        <v>#REF!</v>
      </c>
      <c r="N91" s="59" t="e">
        <f>#REF!-I91</f>
        <v>#REF!</v>
      </c>
      <c r="O91" s="59" t="e">
        <f>#REF!-J91</f>
        <v>#REF!</v>
      </c>
      <c r="P91" s="59" t="e">
        <f>#REF!-K91</f>
        <v>#REF!</v>
      </c>
      <c r="Q91" s="59" t="e">
        <f>#REF!-L91</f>
        <v>#REF!</v>
      </c>
      <c r="R91" s="59"/>
      <c r="S91"/>
    </row>
    <row r="92" spans="1:19" ht="21.75" customHeight="1">
      <c r="A92" s="244">
        <f t="shared" si="1"/>
        <v>89</v>
      </c>
      <c r="B92" s="53" t="s">
        <v>106</v>
      </c>
      <c r="C92" s="239">
        <v>11.06</v>
      </c>
      <c r="D92" s="239">
        <v>11.56</v>
      </c>
      <c r="E92" s="239">
        <v>12.06</v>
      </c>
      <c r="F92" s="239">
        <v>11.06</v>
      </c>
      <c r="G92" s="239">
        <v>11.56</v>
      </c>
      <c r="H92" s="58">
        <v>10.8</v>
      </c>
      <c r="I92" s="59">
        <v>10.8</v>
      </c>
      <c r="J92" s="59">
        <v>11.8</v>
      </c>
      <c r="K92" s="59">
        <v>10.8</v>
      </c>
      <c r="L92" s="59">
        <v>10.8</v>
      </c>
      <c r="M92" s="59" t="e">
        <f>#REF!-H92</f>
        <v>#REF!</v>
      </c>
      <c r="N92" s="59" t="e">
        <f>#REF!-I92</f>
        <v>#REF!</v>
      </c>
      <c r="O92" s="59" t="e">
        <f>#REF!-J92</f>
        <v>#REF!</v>
      </c>
      <c r="P92" s="59" t="e">
        <f>#REF!-K92</f>
        <v>#REF!</v>
      </c>
      <c r="Q92" s="59" t="e">
        <f>#REF!-L92</f>
        <v>#REF!</v>
      </c>
      <c r="R92" s="59"/>
      <c r="S92"/>
    </row>
    <row r="93" spans="1:19" ht="21.75" customHeight="1">
      <c r="A93" s="244">
        <f t="shared" si="1"/>
        <v>90</v>
      </c>
      <c r="B93" s="53" t="s">
        <v>107</v>
      </c>
      <c r="C93" s="239">
        <v>10.94</v>
      </c>
      <c r="D93" s="239">
        <v>10.94</v>
      </c>
      <c r="E93" s="239">
        <v>11.94</v>
      </c>
      <c r="F93" s="239">
        <v>10.94</v>
      </c>
      <c r="G93" s="239">
        <v>10.94</v>
      </c>
      <c r="H93" s="58">
        <v>0</v>
      </c>
      <c r="I93" s="59">
        <v>12.99</v>
      </c>
      <c r="J93" s="59">
        <v>17.079999999999998</v>
      </c>
      <c r="K93" s="59">
        <v>0</v>
      </c>
      <c r="L93" s="59">
        <v>13.75</v>
      </c>
      <c r="M93" s="59" t="e">
        <f>#REF!-H93</f>
        <v>#REF!</v>
      </c>
      <c r="N93" s="59" t="e">
        <f>#REF!-I93</f>
        <v>#REF!</v>
      </c>
      <c r="O93" s="59" t="e">
        <f>#REF!-J93</f>
        <v>#REF!</v>
      </c>
      <c r="P93" s="59" t="e">
        <f>#REF!-K93</f>
        <v>#REF!</v>
      </c>
      <c r="Q93" s="59" t="e">
        <f>#REF!-L93</f>
        <v>#REF!</v>
      </c>
      <c r="R93" s="59"/>
      <c r="S93"/>
    </row>
    <row r="94" spans="1:19" ht="21.75" customHeight="1">
      <c r="A94" s="244">
        <f t="shared" si="1"/>
        <v>91</v>
      </c>
      <c r="B94" s="53" t="s">
        <v>108</v>
      </c>
      <c r="C94" s="239" t="s">
        <v>120</v>
      </c>
      <c r="D94" s="239">
        <v>11.88</v>
      </c>
      <c r="E94" s="239">
        <v>14.46</v>
      </c>
      <c r="F94" s="239" t="s">
        <v>120</v>
      </c>
      <c r="G94" s="239">
        <v>12.59</v>
      </c>
      <c r="H94" s="58">
        <v>11.53</v>
      </c>
      <c r="I94" s="59">
        <v>12.46</v>
      </c>
      <c r="J94" s="59">
        <v>0</v>
      </c>
      <c r="K94" s="59">
        <v>12.28</v>
      </c>
      <c r="L94" s="59">
        <v>13.78</v>
      </c>
      <c r="M94" s="59" t="e">
        <f>#REF!-H94</f>
        <v>#REF!</v>
      </c>
      <c r="N94" s="59" t="e">
        <f>#REF!-I94</f>
        <v>#REF!</v>
      </c>
      <c r="O94" s="59" t="e">
        <f>#REF!-J94</f>
        <v>#REF!</v>
      </c>
      <c r="P94" s="59" t="e">
        <f>#REF!-K94</f>
        <v>#REF!</v>
      </c>
      <c r="Q94" s="59" t="e">
        <f>#REF!-L94</f>
        <v>#REF!</v>
      </c>
      <c r="R94" s="59"/>
      <c r="S94"/>
    </row>
    <row r="95" spans="1:19" ht="21.75" customHeight="1">
      <c r="A95" s="244">
        <f t="shared" si="1"/>
        <v>92</v>
      </c>
      <c r="B95" s="53" t="s">
        <v>109</v>
      </c>
      <c r="C95" s="239">
        <v>11.52</v>
      </c>
      <c r="D95" s="239">
        <v>12.45</v>
      </c>
      <c r="E95" s="239" t="s">
        <v>120</v>
      </c>
      <c r="F95" s="239">
        <v>12.27</v>
      </c>
      <c r="G95" s="239">
        <v>13.77</v>
      </c>
      <c r="H95" s="58">
        <v>12.42</v>
      </c>
      <c r="I95" s="59">
        <v>12.42</v>
      </c>
      <c r="J95" s="59">
        <v>12.42</v>
      </c>
      <c r="K95" s="59">
        <v>12.42</v>
      </c>
      <c r="L95" s="59">
        <v>12.42</v>
      </c>
      <c r="M95" s="59" t="e">
        <f>#REF!-H95</f>
        <v>#REF!</v>
      </c>
      <c r="N95" s="59" t="e">
        <f>#REF!-I95</f>
        <v>#REF!</v>
      </c>
      <c r="O95" s="59" t="e">
        <f>#REF!-J95</f>
        <v>#REF!</v>
      </c>
      <c r="P95" s="59" t="e">
        <f>#REF!-K95</f>
        <v>#REF!</v>
      </c>
      <c r="Q95" s="59" t="e">
        <f>#REF!-L95</f>
        <v>#REF!</v>
      </c>
      <c r="R95" s="59"/>
      <c r="S95"/>
    </row>
    <row r="96" spans="1:19" ht="21.75" customHeight="1">
      <c r="A96" s="244">
        <f t="shared" si="1"/>
        <v>93</v>
      </c>
      <c r="B96" s="53" t="s">
        <v>110</v>
      </c>
      <c r="C96" s="239">
        <v>11.39</v>
      </c>
      <c r="D96" s="239">
        <v>11.39</v>
      </c>
      <c r="E96" s="239">
        <v>11.39</v>
      </c>
      <c r="F96" s="239">
        <v>11.39</v>
      </c>
      <c r="G96" s="239">
        <v>11.39</v>
      </c>
      <c r="H96" s="58">
        <v>11.95</v>
      </c>
      <c r="I96" s="59">
        <v>12.45</v>
      </c>
      <c r="J96" s="59">
        <v>14.45</v>
      </c>
      <c r="K96" s="59">
        <v>11.95</v>
      </c>
      <c r="L96" s="59">
        <v>11.95</v>
      </c>
      <c r="M96" s="59" t="e">
        <f>#REF!-H96</f>
        <v>#REF!</v>
      </c>
      <c r="N96" s="59" t="e">
        <f>#REF!-I96</f>
        <v>#REF!</v>
      </c>
      <c r="O96" s="59" t="e">
        <f>#REF!-J96</f>
        <v>#REF!</v>
      </c>
      <c r="P96" s="59" t="e">
        <f>#REF!-K96</f>
        <v>#REF!</v>
      </c>
      <c r="Q96" s="59" t="e">
        <f>#REF!-L96</f>
        <v>#REF!</v>
      </c>
      <c r="R96" s="59"/>
      <c r="S96"/>
    </row>
    <row r="97" spans="1:19" ht="21.75" customHeight="1">
      <c r="A97" s="244">
        <f t="shared" si="1"/>
        <v>94</v>
      </c>
      <c r="B97" s="53" t="s">
        <v>159</v>
      </c>
      <c r="C97" s="239">
        <v>11.99</v>
      </c>
      <c r="D97" s="239">
        <v>12.49</v>
      </c>
      <c r="E97" s="239">
        <v>14.49</v>
      </c>
      <c r="F97" s="239">
        <v>11.99</v>
      </c>
      <c r="G97" s="239">
        <v>11.99</v>
      </c>
      <c r="H97" s="133"/>
      <c r="I97" s="84"/>
      <c r="J97" s="84"/>
      <c r="K97" s="100">
        <v>0</v>
      </c>
      <c r="L97" s="59">
        <v>0</v>
      </c>
      <c r="M97" s="59" t="e">
        <f>#REF!-H97</f>
        <v>#REF!</v>
      </c>
      <c r="N97" s="59" t="e">
        <f>#REF!-I97</f>
        <v>#REF!</v>
      </c>
      <c r="O97" s="59" t="e">
        <f>#REF!-J97</f>
        <v>#REF!</v>
      </c>
      <c r="P97" s="59" t="e">
        <f>#REF!-K97</f>
        <v>#REF!</v>
      </c>
      <c r="Q97" s="59" t="e">
        <f>#REF!-L97</f>
        <v>#REF!</v>
      </c>
      <c r="R97" s="59"/>
      <c r="S97"/>
    </row>
    <row r="98" spans="1:19" ht="21.75" customHeight="1">
      <c r="A98" s="244">
        <f t="shared" si="1"/>
        <v>95</v>
      </c>
      <c r="B98" s="53" t="s">
        <v>112</v>
      </c>
      <c r="C98" s="239">
        <v>10.02</v>
      </c>
      <c r="D98" s="239">
        <v>9.9</v>
      </c>
      <c r="E98" s="239" t="s">
        <v>120</v>
      </c>
      <c r="F98" s="239">
        <v>9.9</v>
      </c>
      <c r="G98" s="239" t="s">
        <v>120</v>
      </c>
      <c r="H98" s="58">
        <v>0</v>
      </c>
      <c r="I98" s="59">
        <v>11</v>
      </c>
      <c r="J98" s="59">
        <v>0</v>
      </c>
      <c r="K98" s="59">
        <v>12</v>
      </c>
      <c r="L98" s="59">
        <v>12.5</v>
      </c>
      <c r="M98" s="59" t="e">
        <f>#REF!-H98</f>
        <v>#REF!</v>
      </c>
      <c r="N98" s="59" t="e">
        <f>#REF!-I98</f>
        <v>#REF!</v>
      </c>
      <c r="O98" s="59" t="e">
        <f>#REF!-J98</f>
        <v>#REF!</v>
      </c>
      <c r="P98" s="59" t="e">
        <f>#REF!-K98</f>
        <v>#REF!</v>
      </c>
      <c r="Q98" s="59" t="e">
        <f>#REF!-L98</f>
        <v>#REF!</v>
      </c>
      <c r="R98" s="59"/>
      <c r="S98"/>
    </row>
    <row r="99" spans="1:19" ht="21.75" customHeight="1">
      <c r="A99" s="244">
        <f t="shared" si="1"/>
        <v>96</v>
      </c>
      <c r="B99" s="53" t="s">
        <v>113</v>
      </c>
      <c r="C99" s="239" t="s">
        <v>120</v>
      </c>
      <c r="D99" s="239">
        <v>10.75</v>
      </c>
      <c r="E99" s="239" t="s">
        <v>120</v>
      </c>
      <c r="F99" s="239">
        <v>10.75</v>
      </c>
      <c r="G99" s="239">
        <v>11.25</v>
      </c>
      <c r="H99" s="258"/>
      <c r="I99" s="207"/>
      <c r="J99" s="207"/>
      <c r="K99" s="207"/>
      <c r="L99" s="207"/>
      <c r="M99" s="207"/>
      <c r="N99" s="207"/>
      <c r="O99" s="207"/>
      <c r="P99" s="207"/>
      <c r="Q99" s="207"/>
      <c r="R99" s="59"/>
      <c r="S99"/>
    </row>
    <row r="100" spans="1:19" ht="27" customHeight="1">
      <c r="A100" s="249"/>
      <c r="B100" s="501" t="s">
        <v>160</v>
      </c>
      <c r="C100" s="501"/>
      <c r="D100" s="501"/>
      <c r="E100" s="501"/>
      <c r="F100" s="501"/>
      <c r="G100" s="501"/>
      <c r="H100" s="210"/>
      <c r="I100" s="210"/>
      <c r="J100" s="210"/>
      <c r="K100" s="210"/>
      <c r="L100" s="210"/>
      <c r="M100" s="210"/>
      <c r="N100" s="210"/>
      <c r="O100" s="210"/>
      <c r="P100" s="210"/>
      <c r="Q100" s="210"/>
      <c r="R100" s="210"/>
    </row>
    <row r="101" spans="1:19" ht="27" customHeight="1">
      <c r="A101" s="249"/>
      <c r="B101" s="501" t="s">
        <v>171</v>
      </c>
      <c r="C101" s="501"/>
      <c r="D101" s="501"/>
      <c r="E101" s="501"/>
      <c r="F101" s="501"/>
      <c r="G101" s="501"/>
      <c r="H101" s="243"/>
      <c r="I101" s="243"/>
      <c r="J101" s="243"/>
      <c r="K101" s="243"/>
      <c r="L101" s="243"/>
      <c r="M101" s="243"/>
      <c r="N101" s="243"/>
      <c r="O101" s="243"/>
      <c r="P101" s="243"/>
      <c r="Q101" s="243"/>
      <c r="R101" s="243"/>
    </row>
    <row r="102" spans="1:19" ht="27.75" customHeight="1">
      <c r="A102" s="249"/>
      <c r="B102" s="501" t="s">
        <v>173</v>
      </c>
      <c r="C102" s="501"/>
      <c r="D102" s="501"/>
      <c r="E102" s="501"/>
      <c r="F102" s="501"/>
      <c r="G102" s="501"/>
      <c r="H102" s="243"/>
      <c r="I102" s="243"/>
      <c r="J102" s="243"/>
      <c r="K102" s="243"/>
      <c r="L102" s="243"/>
      <c r="M102" s="243"/>
      <c r="N102" s="243"/>
      <c r="O102" s="243"/>
      <c r="P102" s="243"/>
      <c r="Q102" s="243"/>
      <c r="R102" s="243"/>
    </row>
    <row r="103" spans="1:19" ht="21.75" hidden="1" customHeight="1">
      <c r="A103" s="249"/>
      <c r="B103" s="243"/>
      <c r="C103" s="243"/>
      <c r="D103" s="86"/>
      <c r="E103" s="86"/>
      <c r="F103" s="86"/>
      <c r="G103" s="86"/>
      <c r="H103" s="86"/>
      <c r="I103" s="86"/>
      <c r="J103" s="86"/>
      <c r="K103" s="86"/>
      <c r="L103" s="86"/>
      <c r="M103" s="86"/>
      <c r="N103" s="86"/>
      <c r="O103" s="86"/>
      <c r="P103" s="86"/>
      <c r="Q103" s="86"/>
      <c r="R103" s="86"/>
    </row>
    <row r="104" spans="1:19" ht="21.75" hidden="1" customHeight="1">
      <c r="B104" s="166" t="s">
        <v>178</v>
      </c>
      <c r="C104" s="254">
        <f>AVERAGE(C4:C32,C34:C73,C75:C81,C83:C93,C95:C98)</f>
        <v>9.4363736263736264</v>
      </c>
      <c r="D104" s="255">
        <f>AVERAGE(D4:D15,D18:D19,D22,D26,D30:D32,D34:D99)</f>
        <v>10.275294117647059</v>
      </c>
      <c r="E104" s="255">
        <f>AVERAGE(E4:E5,E11,E19,E26,E31,E34:E64,E66,E71,E73,E76,E78,E82:E85,E87:E94,E96:E97)</f>
        <v>12.432857142857145</v>
      </c>
      <c r="F104" s="255">
        <f>AVERAGE(F4:F14,F18:F19,F18:F19,F22,F25:F26,F31:F32,F34:F63,F65:F70,F72:F79,F81:F93,F95:F99)</f>
        <v>10.238292682926829</v>
      </c>
      <c r="G104" s="255">
        <f>AVERAGE(G4:G12,G14,G18:G19,G26,G31,G34:G66,G68:G79,G83:G97,G99)</f>
        <v>11.171066666666666</v>
      </c>
      <c r="H104" s="86"/>
      <c r="I104" s="86"/>
      <c r="J104" s="86"/>
      <c r="K104" s="86"/>
      <c r="L104" s="86"/>
      <c r="M104" s="86"/>
      <c r="N104" s="86"/>
      <c r="O104" s="86"/>
      <c r="P104" s="86"/>
      <c r="Q104" s="86"/>
      <c r="R104" s="86"/>
    </row>
    <row r="105" spans="1:19" ht="21.75" hidden="1" customHeight="1">
      <c r="B105" s="166" t="s">
        <v>179</v>
      </c>
      <c r="C105" s="88">
        <v>3.62</v>
      </c>
      <c r="D105" s="88">
        <v>3.62</v>
      </c>
      <c r="E105" s="86">
        <v>6.14</v>
      </c>
      <c r="F105" s="88">
        <v>3.62</v>
      </c>
      <c r="G105" s="88">
        <v>3.62</v>
      </c>
      <c r="H105" s="86"/>
      <c r="I105" s="86"/>
      <c r="J105" s="86"/>
      <c r="K105" s="86"/>
      <c r="L105" s="86"/>
      <c r="M105" s="86"/>
      <c r="N105" s="86"/>
      <c r="O105" s="86"/>
      <c r="P105" s="86"/>
      <c r="Q105" s="86"/>
      <c r="R105" s="86"/>
    </row>
    <row r="106" spans="1:19" ht="21.75" hidden="1" customHeight="1">
      <c r="B106" s="166" t="s">
        <v>180</v>
      </c>
      <c r="C106" s="86">
        <v>15.25</v>
      </c>
      <c r="D106" s="86">
        <v>15.25</v>
      </c>
      <c r="E106" s="86">
        <v>21</v>
      </c>
      <c r="F106" s="86">
        <v>16.5</v>
      </c>
      <c r="G106" s="86">
        <v>15.75</v>
      </c>
      <c r="H106" s="86"/>
      <c r="I106" s="86"/>
      <c r="J106" s="86"/>
      <c r="K106" s="86"/>
      <c r="L106" s="86"/>
      <c r="M106" s="86"/>
      <c r="N106" s="86"/>
      <c r="O106" s="86"/>
      <c r="P106" s="86"/>
      <c r="Q106" s="86"/>
      <c r="R106" s="86"/>
    </row>
    <row r="107" spans="1:19" ht="21.75" customHeight="1">
      <c r="B107" s="166"/>
      <c r="C107" s="86"/>
      <c r="D107" s="86"/>
      <c r="E107" s="86"/>
      <c r="F107" s="86"/>
      <c r="G107" s="86"/>
      <c r="H107" s="86"/>
      <c r="I107" s="86"/>
      <c r="J107" s="86"/>
      <c r="K107" s="86"/>
      <c r="L107" s="86"/>
      <c r="M107" s="86"/>
      <c r="N107" s="86"/>
      <c r="O107" s="86"/>
      <c r="P107" s="86"/>
      <c r="Q107" s="86"/>
      <c r="R107" s="86"/>
    </row>
    <row r="108" spans="1:19" ht="21.75" customHeight="1">
      <c r="B108" s="166"/>
      <c r="C108" s="86"/>
      <c r="D108" s="86"/>
      <c r="E108" s="86"/>
      <c r="F108" s="86"/>
      <c r="G108" s="86"/>
      <c r="H108" s="86"/>
      <c r="I108" s="86"/>
      <c r="J108" s="86"/>
      <c r="K108" s="86"/>
      <c r="L108" s="86"/>
      <c r="N108" s="86"/>
      <c r="O108" s="86"/>
      <c r="P108" s="86"/>
      <c r="Q108" s="86"/>
      <c r="R108" s="86"/>
    </row>
    <row r="109" spans="1:19" ht="21.75" customHeight="1">
      <c r="C109" s="86"/>
      <c r="D109" s="86"/>
      <c r="E109" s="86"/>
      <c r="F109" s="183"/>
      <c r="G109" s="86"/>
      <c r="H109" s="86"/>
      <c r="I109" s="86"/>
      <c r="J109" s="86"/>
      <c r="K109" s="86"/>
      <c r="L109" s="86"/>
      <c r="M109" s="86"/>
      <c r="N109" s="86"/>
      <c r="O109" s="86"/>
      <c r="P109" s="86"/>
      <c r="Q109" s="86"/>
      <c r="R109" s="86"/>
    </row>
    <row r="110" spans="1:19" ht="21.75" customHeight="1">
      <c r="B110" s="166"/>
      <c r="C110" s="86"/>
      <c r="D110" s="86"/>
      <c r="H110" s="86"/>
      <c r="I110" s="86"/>
      <c r="J110" s="86"/>
      <c r="K110" s="86"/>
      <c r="L110" s="86"/>
      <c r="M110" s="86"/>
      <c r="N110" s="86"/>
      <c r="O110" s="86"/>
      <c r="P110" s="86"/>
      <c r="Q110" s="86"/>
      <c r="R110" s="86"/>
    </row>
    <row r="111" spans="1:19" ht="21.75" customHeight="1">
      <c r="B111" s="166"/>
      <c r="C111" s="86"/>
      <c r="D111" s="86"/>
      <c r="H111" s="86"/>
      <c r="I111" s="86"/>
      <c r="J111" s="86"/>
      <c r="K111" s="86"/>
      <c r="L111" s="86"/>
      <c r="M111" s="86"/>
      <c r="N111" s="86"/>
      <c r="O111" s="86"/>
      <c r="P111" s="86"/>
      <c r="Q111" s="86"/>
      <c r="R111" s="86"/>
    </row>
    <row r="112" spans="1:19" ht="21.75" customHeight="1">
      <c r="B112" s="166"/>
      <c r="R112" s="86"/>
    </row>
    <row r="114" spans="1:18" s="137" customFormat="1" ht="21.75" customHeight="1">
      <c r="A114" s="87"/>
      <c r="B114" s="166"/>
      <c r="F114" s="182"/>
      <c r="H114" s="88"/>
      <c r="I114" s="88"/>
      <c r="J114" s="88"/>
      <c r="K114" s="88"/>
      <c r="L114" s="88"/>
      <c r="M114" s="88"/>
      <c r="N114" s="88"/>
      <c r="O114" s="88"/>
      <c r="P114" s="88"/>
      <c r="Q114" s="88"/>
      <c r="R114" s="88"/>
    </row>
    <row r="115" spans="1:18" s="137" customFormat="1" ht="21.75" customHeight="1">
      <c r="A115" s="87"/>
      <c r="B115" s="166"/>
      <c r="F115" s="182"/>
      <c r="H115" s="88"/>
      <c r="I115" s="88"/>
      <c r="J115" s="88"/>
      <c r="K115" s="88"/>
      <c r="L115" s="88"/>
      <c r="M115" s="88"/>
      <c r="N115" s="88"/>
      <c r="O115" s="88"/>
      <c r="P115" s="88"/>
      <c r="Q115" s="88"/>
      <c r="R115" s="88"/>
    </row>
    <row r="116" spans="1:18" s="137" customFormat="1" ht="21.75" customHeight="1">
      <c r="A116" s="87"/>
      <c r="B116" s="166"/>
      <c r="F116" s="182"/>
      <c r="H116" s="88"/>
      <c r="I116" s="88"/>
      <c r="J116" s="88"/>
      <c r="K116" s="88"/>
      <c r="L116" s="88"/>
      <c r="M116" s="88"/>
      <c r="N116" s="88"/>
      <c r="O116" s="88"/>
      <c r="P116" s="88"/>
      <c r="Q116" s="88"/>
      <c r="R116" s="88"/>
    </row>
    <row r="119" spans="1:18" s="137" customFormat="1" ht="21.75" customHeight="1">
      <c r="A119" s="87"/>
      <c r="B119" s="166"/>
      <c r="F119" s="182"/>
      <c r="H119" s="88"/>
      <c r="I119" s="88"/>
      <c r="J119" s="88"/>
      <c r="K119" s="88"/>
      <c r="L119" s="88"/>
      <c r="M119" s="88"/>
      <c r="N119" s="88"/>
      <c r="O119" s="88"/>
      <c r="P119" s="88"/>
      <c r="Q119" s="88"/>
      <c r="R119" s="88"/>
    </row>
    <row r="120" spans="1:18" s="137" customFormat="1" ht="21.75" customHeight="1">
      <c r="A120" s="87"/>
      <c r="B120" s="166"/>
      <c r="F120" s="182"/>
      <c r="H120" s="88"/>
      <c r="I120" s="88"/>
      <c r="J120" s="88"/>
      <c r="K120" s="88"/>
      <c r="L120" s="88"/>
      <c r="M120" s="88"/>
      <c r="N120" s="88"/>
      <c r="O120" s="88"/>
      <c r="P120" s="88"/>
      <c r="Q120" s="88"/>
      <c r="R120" s="88"/>
    </row>
    <row r="121" spans="1:18" s="137" customFormat="1" ht="21.75" customHeight="1">
      <c r="A121" s="87"/>
      <c r="B121" s="166"/>
      <c r="F121" s="182"/>
      <c r="H121" s="88"/>
      <c r="I121" s="88"/>
      <c r="J121" s="88"/>
      <c r="K121" s="88"/>
      <c r="L121" s="88"/>
      <c r="M121" s="88"/>
      <c r="N121" s="88"/>
      <c r="O121" s="88"/>
      <c r="P121" s="88"/>
      <c r="Q121" s="88"/>
      <c r="R121" s="88"/>
    </row>
  </sheetData>
  <autoFilter ref="C3:G102"/>
  <mergeCells count="7">
    <mergeCell ref="M2:Q2"/>
    <mergeCell ref="B100:G100"/>
    <mergeCell ref="B101:G101"/>
    <mergeCell ref="B102:G102"/>
    <mergeCell ref="B1:H1"/>
    <mergeCell ref="C2:G2"/>
    <mergeCell ref="H2:L2"/>
  </mergeCells>
  <pageMargins left="0.70866141732283472" right="0.94488188976377963" top="0.74803149606299213" bottom="0.74803149606299213" header="0.31496062992125984" footer="0.31496062992125984"/>
  <pageSetup paperSize="9" scale="75" orientation="portrait" horizontalDpi="90" verticalDpi="90" r:id="rId1"/>
  <legacy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117"/>
  <sheetViews>
    <sheetView topLeftCell="A95" zoomScaleNormal="100" workbookViewId="0">
      <selection activeCell="B108" sqref="B108"/>
    </sheetView>
  </sheetViews>
  <sheetFormatPr defaultColWidth="9.09765625" defaultRowHeight="21.75" customHeight="1"/>
  <cols>
    <col min="1" max="1" width="6.09765625" style="87" customWidth="1"/>
    <col min="2" max="2" width="51.69921875" style="88" customWidth="1"/>
    <col min="3" max="3" width="10.69921875" style="137" customWidth="1"/>
    <col min="4" max="4" width="9" style="137" customWidth="1"/>
    <col min="5" max="5" width="9.09765625" style="137" customWidth="1"/>
    <col min="6" max="6" width="9.3984375" style="182" customWidth="1"/>
    <col min="7" max="7" width="10.3984375" style="137" customWidth="1"/>
    <col min="8" max="8" width="12" style="88" hidden="1" customWidth="1"/>
    <col min="9" max="9" width="9.09765625" style="88" hidden="1" customWidth="1"/>
    <col min="10" max="10" width="8.8984375" style="88" hidden="1" customWidth="1"/>
    <col min="11" max="11" width="8.3984375" style="88" hidden="1" customWidth="1"/>
    <col min="12" max="12" width="10.3984375" style="88" hidden="1" customWidth="1"/>
    <col min="13" max="13" width="12" style="88" hidden="1" customWidth="1"/>
    <col min="14" max="14" width="9.09765625" style="88" hidden="1" customWidth="1"/>
    <col min="15" max="15" width="8.8984375" style="88" hidden="1" customWidth="1"/>
    <col min="16" max="16" width="8.3984375" style="88" hidden="1" customWidth="1"/>
    <col min="17" max="17" width="10.3984375" style="88" hidden="1" customWidth="1"/>
    <col min="18" max="18" width="22" style="88" hidden="1" customWidth="1"/>
    <col min="19" max="16384" width="9.09765625" style="86"/>
  </cols>
  <sheetData>
    <row r="1" spans="1:18" ht="21.75" customHeight="1">
      <c r="A1" s="263"/>
      <c r="B1" s="502" t="s">
        <v>181</v>
      </c>
      <c r="C1" s="502"/>
      <c r="D1" s="502"/>
      <c r="E1" s="502"/>
      <c r="F1" s="502"/>
      <c r="G1" s="502"/>
      <c r="H1" s="502"/>
      <c r="I1" s="261"/>
      <c r="J1" s="261"/>
      <c r="K1" s="261"/>
      <c r="L1" s="261"/>
      <c r="M1" s="261"/>
      <c r="N1" s="261"/>
      <c r="O1" s="261"/>
      <c r="P1" s="261"/>
      <c r="Q1" s="261"/>
      <c r="R1" s="261"/>
    </row>
    <row r="2" spans="1:18" ht="15" customHeight="1" thickBot="1">
      <c r="C2" s="503" t="s">
        <v>183</v>
      </c>
      <c r="D2" s="504"/>
      <c r="E2" s="504"/>
      <c r="F2" s="504"/>
      <c r="G2" s="504"/>
      <c r="H2" s="493" t="s">
        <v>136</v>
      </c>
      <c r="I2" s="494"/>
      <c r="J2" s="494"/>
      <c r="K2" s="494"/>
      <c r="L2" s="494"/>
      <c r="M2" s="493" t="s">
        <v>139</v>
      </c>
      <c r="N2" s="494"/>
      <c r="O2" s="494"/>
      <c r="P2" s="494"/>
      <c r="Q2" s="494"/>
      <c r="R2" s="262"/>
    </row>
    <row r="3" spans="1:18" ht="21.75" customHeight="1">
      <c r="A3" s="259" t="s">
        <v>1</v>
      </c>
      <c r="B3" s="259" t="s">
        <v>4</v>
      </c>
      <c r="C3" s="260" t="s">
        <v>5</v>
      </c>
      <c r="D3" s="260" t="s">
        <v>6</v>
      </c>
      <c r="E3" s="260" t="s">
        <v>7</v>
      </c>
      <c r="F3" s="260" t="s">
        <v>8</v>
      </c>
      <c r="G3" s="260" t="s">
        <v>9</v>
      </c>
      <c r="H3" s="215" t="s">
        <v>5</v>
      </c>
      <c r="I3" s="192" t="s">
        <v>6</v>
      </c>
      <c r="J3" s="192" t="s">
        <v>7</v>
      </c>
      <c r="K3" s="192" t="s">
        <v>8</v>
      </c>
      <c r="L3" s="216" t="s">
        <v>9</v>
      </c>
      <c r="M3" s="192" t="s">
        <v>5</v>
      </c>
      <c r="N3" s="192" t="s">
        <v>6</v>
      </c>
      <c r="O3" s="192" t="s">
        <v>7</v>
      </c>
      <c r="P3" s="192" t="s">
        <v>8</v>
      </c>
      <c r="Q3" s="217" t="s">
        <v>9</v>
      </c>
      <c r="R3" s="218" t="s">
        <v>142</v>
      </c>
    </row>
    <row r="4" spans="1:18" ht="21.75" customHeight="1">
      <c r="A4" s="246">
        <v>1</v>
      </c>
      <c r="B4" s="53" t="s">
        <v>12</v>
      </c>
      <c r="C4" s="271">
        <v>9.9499999999999993</v>
      </c>
      <c r="D4" s="271">
        <v>9.8000000000000007</v>
      </c>
      <c r="E4" s="271">
        <v>16.75</v>
      </c>
      <c r="F4" s="271">
        <v>9.9</v>
      </c>
      <c r="G4" s="271">
        <v>12</v>
      </c>
      <c r="H4" s="58">
        <v>9.9499999999999993</v>
      </c>
      <c r="I4" s="59">
        <v>9.9499999999999993</v>
      </c>
      <c r="J4" s="59">
        <v>17.5</v>
      </c>
      <c r="K4" s="59">
        <v>9.98</v>
      </c>
      <c r="L4" s="59">
        <v>12.5</v>
      </c>
      <c r="M4" s="59" t="e">
        <f>#REF!-H4</f>
        <v>#REF!</v>
      </c>
      <c r="N4" s="59" t="e">
        <f>#REF!-I4</f>
        <v>#REF!</v>
      </c>
      <c r="O4" s="59" t="e">
        <f>#REF!-J4</f>
        <v>#REF!</v>
      </c>
      <c r="P4" s="59" t="e">
        <f>#REF!-K4</f>
        <v>#REF!</v>
      </c>
      <c r="Q4" s="59" t="e">
        <f>#REF!-L4</f>
        <v>#REF!</v>
      </c>
      <c r="R4" s="59"/>
    </row>
    <row r="5" spans="1:18" ht="21.75" customHeight="1">
      <c r="A5" s="246">
        <v>2</v>
      </c>
      <c r="B5" s="53" t="s">
        <v>13</v>
      </c>
      <c r="C5" s="271">
        <v>9.85</v>
      </c>
      <c r="D5" s="271">
        <v>9.8000000000000007</v>
      </c>
      <c r="E5" s="271">
        <v>11.5</v>
      </c>
      <c r="F5" s="271">
        <v>10.199999999999999</v>
      </c>
      <c r="G5" s="271">
        <v>11.95</v>
      </c>
      <c r="H5" s="58">
        <v>9.9499999999999993</v>
      </c>
      <c r="I5" s="59">
        <v>9.9499999999999993</v>
      </c>
      <c r="J5" s="59">
        <v>17.75</v>
      </c>
      <c r="K5" s="59">
        <v>10.25</v>
      </c>
      <c r="L5" s="59">
        <v>12</v>
      </c>
      <c r="M5" s="59" t="e">
        <f>#REF!-H5</f>
        <v>#REF!</v>
      </c>
      <c r="N5" s="59" t="e">
        <f>#REF!-I5</f>
        <v>#REF!</v>
      </c>
      <c r="O5" s="59" t="e">
        <f>#REF!-J5</f>
        <v>#REF!</v>
      </c>
      <c r="P5" s="59" t="e">
        <f>#REF!-K5</f>
        <v>#REF!</v>
      </c>
      <c r="Q5" s="59" t="e">
        <f>#REF!-L5</f>
        <v>#REF!</v>
      </c>
      <c r="R5" s="59"/>
    </row>
    <row r="6" spans="1:18" ht="21.75" customHeight="1">
      <c r="A6" s="244">
        <f>A5+1</f>
        <v>3</v>
      </c>
      <c r="B6" s="53" t="s">
        <v>14</v>
      </c>
      <c r="C6" s="271">
        <v>9.85</v>
      </c>
      <c r="D6" s="271">
        <v>9.85</v>
      </c>
      <c r="E6" s="271">
        <v>0</v>
      </c>
      <c r="F6" s="271">
        <v>10.199999999999999</v>
      </c>
      <c r="G6" s="271">
        <v>12</v>
      </c>
      <c r="H6" s="58">
        <v>9.9499999999999993</v>
      </c>
      <c r="I6" s="59">
        <v>9.9499999999999993</v>
      </c>
      <c r="J6" s="59">
        <v>0</v>
      </c>
      <c r="K6" s="59">
        <v>10.5</v>
      </c>
      <c r="L6" s="59">
        <v>12.5</v>
      </c>
      <c r="M6" s="59" t="e">
        <f>#REF!-H6</f>
        <v>#REF!</v>
      </c>
      <c r="N6" s="59" t="e">
        <f>#REF!-I6</f>
        <v>#REF!</v>
      </c>
      <c r="O6" s="59" t="e">
        <f>#REF!-J6</f>
        <v>#REF!</v>
      </c>
      <c r="P6" s="59" t="e">
        <f>#REF!-K6</f>
        <v>#REF!</v>
      </c>
      <c r="Q6" s="59" t="e">
        <f>#REF!-L6</f>
        <v>#REF!</v>
      </c>
      <c r="R6" s="59"/>
    </row>
    <row r="7" spans="1:18" ht="21.75" customHeight="1">
      <c r="A7" s="244">
        <f t="shared" ref="A7:A70" si="0">A6+1</f>
        <v>4</v>
      </c>
      <c r="B7" s="53" t="s">
        <v>15</v>
      </c>
      <c r="C7" s="271">
        <v>9.75</v>
      </c>
      <c r="D7" s="271">
        <v>10.25</v>
      </c>
      <c r="E7" s="271">
        <v>0</v>
      </c>
      <c r="F7" s="271">
        <v>10.25</v>
      </c>
      <c r="G7" s="271">
        <v>12</v>
      </c>
      <c r="H7" s="58">
        <v>10</v>
      </c>
      <c r="I7" s="59">
        <v>10.5</v>
      </c>
      <c r="J7" s="59">
        <v>17</v>
      </c>
      <c r="K7" s="59">
        <v>10.25</v>
      </c>
      <c r="L7" s="59">
        <v>12</v>
      </c>
      <c r="M7" s="59" t="e">
        <f>#REF!-H7</f>
        <v>#REF!</v>
      </c>
      <c r="N7" s="59" t="e">
        <f>#REF!-I7</f>
        <v>#REF!</v>
      </c>
      <c r="O7" s="59" t="e">
        <f>#REF!-J7</f>
        <v>#REF!</v>
      </c>
      <c r="P7" s="59" t="e">
        <f>#REF!-K7</f>
        <v>#REF!</v>
      </c>
      <c r="Q7" s="59" t="e">
        <f>#REF!-L7</f>
        <v>#REF!</v>
      </c>
      <c r="R7" s="59"/>
    </row>
    <row r="8" spans="1:18" ht="21.75" customHeight="1">
      <c r="A8" s="244">
        <f t="shared" si="0"/>
        <v>5</v>
      </c>
      <c r="B8" s="53" t="s">
        <v>16</v>
      </c>
      <c r="C8" s="271">
        <v>9.6</v>
      </c>
      <c r="D8" s="271">
        <v>10</v>
      </c>
      <c r="E8" s="271">
        <v>0</v>
      </c>
      <c r="F8" s="271">
        <v>10</v>
      </c>
      <c r="G8" s="271">
        <v>10</v>
      </c>
      <c r="H8" s="133"/>
      <c r="I8" s="84"/>
      <c r="J8" s="84"/>
      <c r="K8" s="100">
        <v>10.25</v>
      </c>
      <c r="L8" s="59">
        <v>10.25</v>
      </c>
      <c r="M8" s="59" t="e">
        <f>#REF!-H8</f>
        <v>#REF!</v>
      </c>
      <c r="N8" s="59" t="e">
        <f>#REF!-I8</f>
        <v>#REF!</v>
      </c>
      <c r="O8" s="59" t="e">
        <f>#REF!-J8</f>
        <v>#REF!</v>
      </c>
      <c r="P8" s="59" t="e">
        <f>#REF!-K8</f>
        <v>#REF!</v>
      </c>
      <c r="Q8" s="59" t="e">
        <f>#REF!-L8</f>
        <v>#REF!</v>
      </c>
      <c r="R8" s="74"/>
    </row>
    <row r="9" spans="1:18" ht="21.75" customHeight="1">
      <c r="A9" s="244">
        <f t="shared" si="0"/>
        <v>6</v>
      </c>
      <c r="B9" s="53" t="s">
        <v>17</v>
      </c>
      <c r="C9" s="271">
        <v>9.25</v>
      </c>
      <c r="D9" s="271">
        <v>9.4</v>
      </c>
      <c r="E9" s="271">
        <v>0</v>
      </c>
      <c r="F9" s="271">
        <v>9.4</v>
      </c>
      <c r="G9" s="271">
        <v>8.61</v>
      </c>
      <c r="H9" s="58">
        <v>9.75</v>
      </c>
      <c r="I9" s="59">
        <v>9.9</v>
      </c>
      <c r="J9" s="59">
        <v>0</v>
      </c>
      <c r="K9" s="59">
        <v>9.9</v>
      </c>
      <c r="L9" s="59">
        <v>8.98</v>
      </c>
      <c r="M9" s="59" t="e">
        <f>#REF!-H9</f>
        <v>#REF!</v>
      </c>
      <c r="N9" s="59" t="e">
        <f>#REF!-I9</f>
        <v>#REF!</v>
      </c>
      <c r="O9" s="59" t="e">
        <f>#REF!-J9</f>
        <v>#REF!</v>
      </c>
      <c r="P9" s="59" t="e">
        <f>#REF!-K9</f>
        <v>#REF!</v>
      </c>
      <c r="Q9" s="59" t="e">
        <f>#REF!-L9</f>
        <v>#REF!</v>
      </c>
      <c r="R9" s="59"/>
    </row>
    <row r="10" spans="1:18" ht="21.75" customHeight="1">
      <c r="A10" s="244">
        <f t="shared" si="0"/>
        <v>7</v>
      </c>
      <c r="B10" s="53" t="s">
        <v>18</v>
      </c>
      <c r="C10" s="271">
        <v>9</v>
      </c>
      <c r="D10" s="271">
        <v>10</v>
      </c>
      <c r="E10" s="271">
        <v>0</v>
      </c>
      <c r="F10" s="271">
        <v>9.25</v>
      </c>
      <c r="G10" s="271">
        <v>9.5</v>
      </c>
      <c r="H10" s="256"/>
      <c r="I10" s="195"/>
      <c r="J10" s="195"/>
      <c r="K10" s="196">
        <v>10</v>
      </c>
      <c r="L10" s="59">
        <v>10</v>
      </c>
      <c r="M10" s="59" t="e">
        <f>#REF!-H10</f>
        <v>#REF!</v>
      </c>
      <c r="N10" s="59" t="e">
        <f>#REF!-I10</f>
        <v>#REF!</v>
      </c>
      <c r="O10" s="59" t="e">
        <f>#REF!-J10</f>
        <v>#REF!</v>
      </c>
      <c r="P10" s="59" t="e">
        <f>#REF!-K10</f>
        <v>#REF!</v>
      </c>
      <c r="Q10" s="59" t="e">
        <f>#REF!-L10</f>
        <v>#REF!</v>
      </c>
      <c r="R10" s="197"/>
    </row>
    <row r="11" spans="1:18" ht="21.75" customHeight="1">
      <c r="A11" s="244">
        <f t="shared" si="0"/>
        <v>8</v>
      </c>
      <c r="B11" s="53" t="s">
        <v>150</v>
      </c>
      <c r="C11" s="271">
        <v>10.119999999999999</v>
      </c>
      <c r="D11" s="271">
        <v>9.9700000000000006</v>
      </c>
      <c r="E11" s="271">
        <v>17.329999999999998</v>
      </c>
      <c r="F11" s="271">
        <v>10.25</v>
      </c>
      <c r="G11" s="271">
        <v>10.25</v>
      </c>
      <c r="H11" s="58">
        <v>10.65</v>
      </c>
      <c r="I11" s="59">
        <v>10.73</v>
      </c>
      <c r="J11" s="59">
        <v>18</v>
      </c>
      <c r="K11" s="59">
        <v>10.67</v>
      </c>
      <c r="L11" s="59">
        <v>10.67</v>
      </c>
      <c r="M11" s="59" t="e">
        <f>#REF!-H11</f>
        <v>#REF!</v>
      </c>
      <c r="N11" s="59" t="e">
        <f>#REF!-I11</f>
        <v>#REF!</v>
      </c>
      <c r="O11" s="59" t="e">
        <f>#REF!-J11</f>
        <v>#REF!</v>
      </c>
      <c r="P11" s="59" t="e">
        <f>#REF!-K11</f>
        <v>#REF!</v>
      </c>
      <c r="Q11" s="59" t="e">
        <f>#REF!-L11</f>
        <v>#REF!</v>
      </c>
      <c r="R11" s="59"/>
    </row>
    <row r="12" spans="1:18" ht="21.75" customHeight="1">
      <c r="A12" s="244">
        <f t="shared" si="0"/>
        <v>9</v>
      </c>
      <c r="B12" s="53" t="s">
        <v>20</v>
      </c>
      <c r="C12" s="271">
        <v>9.4</v>
      </c>
      <c r="D12" s="271">
        <v>10.050000000000001</v>
      </c>
      <c r="E12" s="271">
        <v>0</v>
      </c>
      <c r="F12" s="271">
        <v>9.5</v>
      </c>
      <c r="G12" s="271">
        <v>9.9499999999999993</v>
      </c>
      <c r="H12" s="58">
        <v>9.6</v>
      </c>
      <c r="I12" s="59">
        <v>10.4</v>
      </c>
      <c r="J12" s="59">
        <v>0</v>
      </c>
      <c r="K12" s="59">
        <v>9.9</v>
      </c>
      <c r="L12" s="59">
        <v>10.25</v>
      </c>
      <c r="M12" s="59" t="e">
        <f>#REF!-H12</f>
        <v>#REF!</v>
      </c>
      <c r="N12" s="59" t="e">
        <f>#REF!-I12</f>
        <v>#REF!</v>
      </c>
      <c r="O12" s="59" t="e">
        <f>#REF!-J12</f>
        <v>#REF!</v>
      </c>
      <c r="P12" s="59" t="e">
        <f>#REF!-K12</f>
        <v>#REF!</v>
      </c>
      <c r="Q12" s="59" t="e">
        <f>#REF!-L12</f>
        <v>#REF!</v>
      </c>
      <c r="R12" s="59"/>
    </row>
    <row r="13" spans="1:18" ht="21.75" customHeight="1">
      <c r="A13" s="244">
        <f t="shared" si="0"/>
        <v>10</v>
      </c>
      <c r="B13" s="53" t="s">
        <v>21</v>
      </c>
      <c r="C13" s="271">
        <v>10.15</v>
      </c>
      <c r="D13" s="271">
        <v>11</v>
      </c>
      <c r="E13" s="271">
        <v>0</v>
      </c>
      <c r="F13" s="271">
        <v>10.25</v>
      </c>
      <c r="G13" s="271">
        <v>0</v>
      </c>
      <c r="H13" s="58">
        <v>10.5</v>
      </c>
      <c r="I13" s="59">
        <v>11</v>
      </c>
      <c r="J13" s="59">
        <v>0</v>
      </c>
      <c r="K13" s="59">
        <v>10.5</v>
      </c>
      <c r="L13" s="59">
        <v>0</v>
      </c>
      <c r="M13" s="59" t="e">
        <f>#REF!-H13</f>
        <v>#REF!</v>
      </c>
      <c r="N13" s="59" t="e">
        <f>#REF!-I13</f>
        <v>#REF!</v>
      </c>
      <c r="O13" s="59" t="e">
        <f>#REF!-J13</f>
        <v>#REF!</v>
      </c>
      <c r="P13" s="59" t="e">
        <f>#REF!-K13</f>
        <v>#REF!</v>
      </c>
      <c r="Q13" s="59" t="e">
        <f>#REF!-L13</f>
        <v>#REF!</v>
      </c>
      <c r="R13" s="59"/>
    </row>
    <row r="14" spans="1:18" ht="21.75" customHeight="1">
      <c r="A14" s="244">
        <f t="shared" si="0"/>
        <v>11</v>
      </c>
      <c r="B14" s="53" t="s">
        <v>22</v>
      </c>
      <c r="C14" s="271">
        <v>9.9499999999999993</v>
      </c>
      <c r="D14" s="271">
        <v>10.5</v>
      </c>
      <c r="E14" s="271">
        <v>0</v>
      </c>
      <c r="F14" s="271">
        <v>9.9499999999999993</v>
      </c>
      <c r="G14" s="271">
        <v>10.75</v>
      </c>
      <c r="H14" s="58">
        <v>10.5</v>
      </c>
      <c r="I14" s="59">
        <v>11.5</v>
      </c>
      <c r="J14" s="59">
        <v>0</v>
      </c>
      <c r="K14" s="59">
        <v>10.199999999999999</v>
      </c>
      <c r="L14" s="59">
        <v>10.75</v>
      </c>
      <c r="M14" s="59" t="e">
        <f>#REF!-H14</f>
        <v>#REF!</v>
      </c>
      <c r="N14" s="59" t="e">
        <f>#REF!-I14</f>
        <v>#REF!</v>
      </c>
      <c r="O14" s="59" t="e">
        <f>#REF!-J14</f>
        <v>#REF!</v>
      </c>
      <c r="P14" s="59" t="e">
        <f>#REF!-K14</f>
        <v>#REF!</v>
      </c>
      <c r="Q14" s="59" t="e">
        <f>#REF!-L14</f>
        <v>#REF!</v>
      </c>
      <c r="R14" s="59"/>
    </row>
    <row r="15" spans="1:18" ht="21.75" customHeight="1">
      <c r="A15" s="244">
        <f t="shared" si="0"/>
        <v>12</v>
      </c>
      <c r="B15" s="53" t="s">
        <v>23</v>
      </c>
      <c r="C15" s="271">
        <v>6.5</v>
      </c>
      <c r="D15" s="271">
        <v>6.85</v>
      </c>
      <c r="E15" s="271">
        <v>0</v>
      </c>
      <c r="F15" s="271">
        <v>0</v>
      </c>
      <c r="G15" s="271">
        <v>0</v>
      </c>
      <c r="H15" s="58">
        <v>8</v>
      </c>
      <c r="I15" s="59">
        <v>8.25</v>
      </c>
      <c r="J15" s="59">
        <v>0</v>
      </c>
      <c r="K15" s="59">
        <v>0</v>
      </c>
      <c r="L15" s="59">
        <v>0</v>
      </c>
      <c r="M15" s="59" t="e">
        <f>#REF!-H15</f>
        <v>#REF!</v>
      </c>
      <c r="N15" s="59" t="e">
        <f>#REF!-I15</f>
        <v>#REF!</v>
      </c>
      <c r="O15" s="59" t="e">
        <f>#REF!-J15</f>
        <v>#REF!</v>
      </c>
      <c r="P15" s="59" t="e">
        <f>#REF!-K15</f>
        <v>#REF!</v>
      </c>
      <c r="Q15" s="59" t="e">
        <f>#REF!-L15</f>
        <v>#REF!</v>
      </c>
      <c r="R15" s="59"/>
    </row>
    <row r="16" spans="1:18" ht="21.75" customHeight="1">
      <c r="A16" s="244">
        <f t="shared" si="0"/>
        <v>13</v>
      </c>
      <c r="B16" s="53" t="s">
        <v>24</v>
      </c>
      <c r="C16" s="271">
        <v>5.42</v>
      </c>
      <c r="D16" s="271">
        <v>0</v>
      </c>
      <c r="E16" s="271">
        <v>0</v>
      </c>
      <c r="F16" s="271">
        <v>0</v>
      </c>
      <c r="G16" s="271">
        <v>0</v>
      </c>
      <c r="H16" s="58">
        <v>7.4</v>
      </c>
      <c r="I16" s="59">
        <v>0</v>
      </c>
      <c r="J16" s="59">
        <v>0</v>
      </c>
      <c r="K16" s="59">
        <v>0</v>
      </c>
      <c r="L16" s="59">
        <v>0</v>
      </c>
      <c r="M16" s="59" t="e">
        <f>#REF!-H16</f>
        <v>#REF!</v>
      </c>
      <c r="N16" s="59" t="e">
        <f>#REF!-I16</f>
        <v>#REF!</v>
      </c>
      <c r="O16" s="59" t="e">
        <f>#REF!-J16</f>
        <v>#REF!</v>
      </c>
      <c r="P16" s="59" t="e">
        <f>#REF!-K16</f>
        <v>#REF!</v>
      </c>
      <c r="Q16" s="59" t="e">
        <f>#REF!-L16</f>
        <v>#REF!</v>
      </c>
      <c r="R16" s="59"/>
    </row>
    <row r="17" spans="1:18" ht="21.75" customHeight="1">
      <c r="A17" s="244">
        <f t="shared" si="0"/>
        <v>14</v>
      </c>
      <c r="B17" s="53" t="s">
        <v>25</v>
      </c>
      <c r="C17" s="271">
        <v>6.5</v>
      </c>
      <c r="D17" s="271">
        <v>0</v>
      </c>
      <c r="E17" s="271">
        <v>0</v>
      </c>
      <c r="F17" s="271">
        <v>0</v>
      </c>
      <c r="G17" s="271">
        <v>0</v>
      </c>
      <c r="H17" s="58">
        <v>8</v>
      </c>
      <c r="I17" s="59">
        <v>0</v>
      </c>
      <c r="J17" s="59">
        <v>0</v>
      </c>
      <c r="K17" s="59">
        <v>0</v>
      </c>
      <c r="L17" s="59">
        <v>0</v>
      </c>
      <c r="M17" s="59" t="e">
        <f>#REF!-H17</f>
        <v>#REF!</v>
      </c>
      <c r="N17" s="59" t="e">
        <f>#REF!-I17</f>
        <v>#REF!</v>
      </c>
      <c r="O17" s="59" t="e">
        <f>#REF!-J17</f>
        <v>#REF!</v>
      </c>
      <c r="P17" s="59" t="e">
        <f>#REF!-K17</f>
        <v>#REF!</v>
      </c>
      <c r="Q17" s="59" t="e">
        <f>#REF!-L17</f>
        <v>#REF!</v>
      </c>
      <c r="R17" s="59"/>
    </row>
    <row r="18" spans="1:18" ht="21.75" customHeight="1">
      <c r="A18" s="244">
        <f t="shared" si="0"/>
        <v>15</v>
      </c>
      <c r="B18" s="53" t="s">
        <v>26</v>
      </c>
      <c r="C18" s="271">
        <v>8.9600000000000009</v>
      </c>
      <c r="D18" s="271">
        <v>8.9600000000000009</v>
      </c>
      <c r="E18" s="271">
        <v>0</v>
      </c>
      <c r="F18" s="271">
        <v>8.9600000000000009</v>
      </c>
      <c r="G18" s="271">
        <v>8.9600000000000009</v>
      </c>
      <c r="H18" s="58">
        <v>10.67</v>
      </c>
      <c r="I18" s="59">
        <v>10.67</v>
      </c>
      <c r="J18" s="59">
        <v>0</v>
      </c>
      <c r="K18" s="59">
        <v>10.67</v>
      </c>
      <c r="L18" s="59">
        <v>10.67</v>
      </c>
      <c r="M18" s="59" t="e">
        <f>#REF!-H18</f>
        <v>#REF!</v>
      </c>
      <c r="N18" s="59" t="e">
        <f>#REF!-I18</f>
        <v>#REF!</v>
      </c>
      <c r="O18" s="59" t="e">
        <f>#REF!-J18</f>
        <v>#REF!</v>
      </c>
      <c r="P18" s="59" t="e">
        <f>#REF!-K18</f>
        <v>#REF!</v>
      </c>
      <c r="Q18" s="59" t="e">
        <f>#REF!-L18</f>
        <v>#REF!</v>
      </c>
      <c r="R18" s="59"/>
    </row>
    <row r="19" spans="1:18" ht="21.75" customHeight="1">
      <c r="A19" s="244">
        <f t="shared" si="0"/>
        <v>16</v>
      </c>
      <c r="B19" s="53" t="s">
        <v>27</v>
      </c>
      <c r="C19" s="271">
        <v>11</v>
      </c>
      <c r="D19" s="271">
        <v>10.4</v>
      </c>
      <c r="E19" s="271">
        <v>14</v>
      </c>
      <c r="F19" s="271">
        <v>10.9</v>
      </c>
      <c r="G19" s="271">
        <v>15.6</v>
      </c>
      <c r="H19" s="58">
        <v>13.44</v>
      </c>
      <c r="I19" s="59">
        <v>13.44</v>
      </c>
      <c r="J19" s="59">
        <v>17.79</v>
      </c>
      <c r="K19" s="59">
        <v>13.44</v>
      </c>
      <c r="L19" s="59">
        <v>13.44</v>
      </c>
      <c r="M19" s="59" t="e">
        <f>#REF!-H19</f>
        <v>#REF!</v>
      </c>
      <c r="N19" s="59" t="e">
        <f>#REF!-I19</f>
        <v>#REF!</v>
      </c>
      <c r="O19" s="59" t="e">
        <f>#REF!-J19</f>
        <v>#REF!</v>
      </c>
      <c r="P19" s="59" t="e">
        <f>#REF!-K19</f>
        <v>#REF!</v>
      </c>
      <c r="Q19" s="59" t="e">
        <f>#REF!-L19</f>
        <v>#REF!</v>
      </c>
      <c r="R19" s="59"/>
    </row>
    <row r="20" spans="1:18" ht="21.75" customHeight="1">
      <c r="A20" s="244">
        <f t="shared" si="0"/>
        <v>17</v>
      </c>
      <c r="B20" s="53" t="s">
        <v>28</v>
      </c>
      <c r="C20" s="271">
        <v>10.24</v>
      </c>
      <c r="D20" s="271">
        <v>0</v>
      </c>
      <c r="E20" s="271">
        <v>0</v>
      </c>
      <c r="F20" s="271">
        <v>0</v>
      </c>
      <c r="G20" s="271">
        <v>0</v>
      </c>
      <c r="H20" s="58">
        <v>10.69</v>
      </c>
      <c r="I20" s="59">
        <v>0</v>
      </c>
      <c r="J20" s="59">
        <v>0</v>
      </c>
      <c r="K20" s="59">
        <v>0</v>
      </c>
      <c r="L20" s="59">
        <v>0</v>
      </c>
      <c r="M20" s="59" t="e">
        <f>#REF!-H20</f>
        <v>#REF!</v>
      </c>
      <c r="N20" s="59" t="e">
        <f>#REF!-I20</f>
        <v>#REF!</v>
      </c>
      <c r="O20" s="59" t="e">
        <f>#REF!-J20</f>
        <v>#REF!</v>
      </c>
      <c r="P20" s="59" t="e">
        <f>#REF!-K20</f>
        <v>#REF!</v>
      </c>
      <c r="Q20" s="59" t="e">
        <f>#REF!-L20</f>
        <v>#REF!</v>
      </c>
      <c r="R20" s="59"/>
    </row>
    <row r="21" spans="1:18" ht="21.75" customHeight="1">
      <c r="A21" s="244">
        <f t="shared" si="0"/>
        <v>18</v>
      </c>
      <c r="B21" s="53" t="s">
        <v>30</v>
      </c>
      <c r="C21" s="271">
        <v>6.35</v>
      </c>
      <c r="D21" s="271">
        <v>0</v>
      </c>
      <c r="E21" s="271">
        <v>0</v>
      </c>
      <c r="F21" s="271">
        <v>0</v>
      </c>
      <c r="G21" s="271">
        <v>0</v>
      </c>
      <c r="H21" s="58">
        <v>8.14</v>
      </c>
      <c r="I21" s="59">
        <v>0</v>
      </c>
      <c r="J21" s="59">
        <v>0</v>
      </c>
      <c r="K21" s="59">
        <v>0</v>
      </c>
      <c r="L21" s="59">
        <v>0</v>
      </c>
      <c r="M21" s="59" t="e">
        <f>#REF!-H21</f>
        <v>#REF!</v>
      </c>
      <c r="N21" s="59" t="e">
        <f>#REF!-I21</f>
        <v>#REF!</v>
      </c>
      <c r="O21" s="59" t="e">
        <f>#REF!-J21</f>
        <v>#REF!</v>
      </c>
      <c r="P21" s="59" t="e">
        <f>#REF!-K21</f>
        <v>#REF!</v>
      </c>
      <c r="Q21" s="59" t="e">
        <f>#REF!-L21</f>
        <v>#REF!</v>
      </c>
      <c r="R21" s="59"/>
    </row>
    <row r="22" spans="1:18" ht="21.75" customHeight="1">
      <c r="A22" s="244">
        <f t="shared" si="0"/>
        <v>19</v>
      </c>
      <c r="B22" s="53" t="s">
        <v>32</v>
      </c>
      <c r="C22" s="271">
        <v>6.4</v>
      </c>
      <c r="D22" s="271">
        <v>7.63</v>
      </c>
      <c r="E22" s="271">
        <v>0</v>
      </c>
      <c r="F22" s="271">
        <v>9.27</v>
      </c>
      <c r="G22" s="271">
        <v>0</v>
      </c>
      <c r="H22" s="58">
        <v>9.1999999999999993</v>
      </c>
      <c r="I22" s="59">
        <v>10.84</v>
      </c>
      <c r="J22" s="59">
        <v>0</v>
      </c>
      <c r="K22" s="59">
        <v>10.81</v>
      </c>
      <c r="L22" s="59">
        <v>0</v>
      </c>
      <c r="M22" s="59" t="e">
        <f>#REF!-H22</f>
        <v>#REF!</v>
      </c>
      <c r="N22" s="59" t="e">
        <f>#REF!-I22</f>
        <v>#REF!</v>
      </c>
      <c r="O22" s="59" t="e">
        <f>#REF!-J22</f>
        <v>#REF!</v>
      </c>
      <c r="P22" s="59" t="e">
        <f>#REF!-K22</f>
        <v>#REF!</v>
      </c>
      <c r="Q22" s="59" t="e">
        <f>#REF!-L22</f>
        <v>#REF!</v>
      </c>
      <c r="R22" s="59"/>
    </row>
    <row r="23" spans="1:18" ht="21.75" customHeight="1">
      <c r="A23" s="244">
        <f t="shared" si="0"/>
        <v>20</v>
      </c>
      <c r="B23" s="53" t="s">
        <v>33</v>
      </c>
      <c r="C23" s="271">
        <v>7.64</v>
      </c>
      <c r="D23" s="271">
        <v>0</v>
      </c>
      <c r="E23" s="271">
        <v>0</v>
      </c>
      <c r="F23" s="271">
        <v>0</v>
      </c>
      <c r="G23" s="271">
        <v>0</v>
      </c>
      <c r="H23" s="58">
        <v>8.35</v>
      </c>
      <c r="I23" s="59">
        <v>0</v>
      </c>
      <c r="J23" s="59">
        <v>0</v>
      </c>
      <c r="K23" s="59">
        <v>0</v>
      </c>
      <c r="L23" s="59">
        <v>0</v>
      </c>
      <c r="M23" s="59" t="e">
        <f>#REF!-H23</f>
        <v>#REF!</v>
      </c>
      <c r="N23" s="59" t="e">
        <f>#REF!-I23</f>
        <v>#REF!</v>
      </c>
      <c r="O23" s="59" t="e">
        <f>#REF!-J23</f>
        <v>#REF!</v>
      </c>
      <c r="P23" s="59" t="e">
        <f>#REF!-K23</f>
        <v>#REF!</v>
      </c>
      <c r="Q23" s="59" t="e">
        <f>#REF!-L23</f>
        <v>#REF!</v>
      </c>
      <c r="R23" s="59"/>
    </row>
    <row r="24" spans="1:18" ht="21.75" customHeight="1">
      <c r="A24" s="244">
        <f t="shared" si="0"/>
        <v>21</v>
      </c>
      <c r="B24" s="53" t="s">
        <v>34</v>
      </c>
      <c r="C24" s="271">
        <v>6</v>
      </c>
      <c r="D24" s="271">
        <v>0</v>
      </c>
      <c r="E24" s="271">
        <v>0</v>
      </c>
      <c r="F24" s="271">
        <v>0</v>
      </c>
      <c r="G24" s="271">
        <v>0</v>
      </c>
      <c r="H24" s="58">
        <v>7.95</v>
      </c>
      <c r="I24" s="59">
        <v>0</v>
      </c>
      <c r="J24" s="59">
        <v>0</v>
      </c>
      <c r="K24" s="59">
        <v>0</v>
      </c>
      <c r="L24" s="59">
        <v>0</v>
      </c>
      <c r="M24" s="59" t="e">
        <f>#REF!-H24</f>
        <v>#REF!</v>
      </c>
      <c r="N24" s="59" t="e">
        <f>#REF!-I24</f>
        <v>#REF!</v>
      </c>
      <c r="O24" s="59" t="e">
        <f>#REF!-J24</f>
        <v>#REF!</v>
      </c>
      <c r="P24" s="59" t="e">
        <f>#REF!-K24</f>
        <v>#REF!</v>
      </c>
      <c r="Q24" s="59" t="e">
        <f>#REF!-L24</f>
        <v>#REF!</v>
      </c>
      <c r="R24" s="59"/>
    </row>
    <row r="25" spans="1:18" ht="21.75" customHeight="1">
      <c r="A25" s="244">
        <f t="shared" si="0"/>
        <v>22</v>
      </c>
      <c r="B25" s="53" t="s">
        <v>35</v>
      </c>
      <c r="C25" s="271">
        <v>8.15</v>
      </c>
      <c r="D25" s="271">
        <v>0</v>
      </c>
      <c r="E25" s="271">
        <v>0</v>
      </c>
      <c r="F25" s="271">
        <v>8.39</v>
      </c>
      <c r="G25" s="271">
        <v>0</v>
      </c>
      <c r="H25" s="58">
        <v>9.7899999999999991</v>
      </c>
      <c r="I25" s="59">
        <v>0</v>
      </c>
      <c r="J25" s="59">
        <v>0</v>
      </c>
      <c r="K25" s="59">
        <v>10.199999999999999</v>
      </c>
      <c r="L25" s="59">
        <v>0</v>
      </c>
      <c r="M25" s="59" t="e">
        <f>#REF!-H25</f>
        <v>#REF!</v>
      </c>
      <c r="N25" s="59" t="e">
        <f>#REF!-I25</f>
        <v>#REF!</v>
      </c>
      <c r="O25" s="59" t="e">
        <f>#REF!-J25</f>
        <v>#REF!</v>
      </c>
      <c r="P25" s="59" t="e">
        <f>#REF!-K25</f>
        <v>#REF!</v>
      </c>
      <c r="Q25" s="59" t="e">
        <f>#REF!-L25</f>
        <v>#REF!</v>
      </c>
      <c r="R25" s="59"/>
    </row>
    <row r="26" spans="1:18" ht="21.75" customHeight="1">
      <c r="A26" s="244">
        <f t="shared" si="0"/>
        <v>23</v>
      </c>
      <c r="B26" s="53" t="s">
        <v>36</v>
      </c>
      <c r="C26" s="271">
        <v>14.39</v>
      </c>
      <c r="D26" s="271">
        <v>13.39</v>
      </c>
      <c r="E26" s="271">
        <v>13.39</v>
      </c>
      <c r="F26" s="271">
        <v>13.39</v>
      </c>
      <c r="G26" s="271">
        <v>13.39</v>
      </c>
      <c r="H26" s="58">
        <v>14.49</v>
      </c>
      <c r="I26" s="59">
        <v>13.49</v>
      </c>
      <c r="J26" s="59">
        <v>13.49</v>
      </c>
      <c r="K26" s="59">
        <v>13.49</v>
      </c>
      <c r="L26" s="59">
        <v>13.49</v>
      </c>
      <c r="M26" s="59" t="e">
        <f>#REF!-H26</f>
        <v>#REF!</v>
      </c>
      <c r="N26" s="59" t="e">
        <f>#REF!-I26</f>
        <v>#REF!</v>
      </c>
      <c r="O26" s="59" t="e">
        <f>#REF!-J26</f>
        <v>#REF!</v>
      </c>
      <c r="P26" s="59" t="e">
        <f>#REF!-K26</f>
        <v>#REF!</v>
      </c>
      <c r="Q26" s="59" t="e">
        <f>#REF!-L26</f>
        <v>#REF!</v>
      </c>
      <c r="R26" s="59"/>
    </row>
    <row r="27" spans="1:18" ht="21.75" customHeight="1">
      <c r="A27" s="244">
        <f t="shared" si="0"/>
        <v>24</v>
      </c>
      <c r="B27" s="53" t="s">
        <v>37</v>
      </c>
      <c r="C27" s="271">
        <v>7.81</v>
      </c>
      <c r="D27" s="271">
        <v>0</v>
      </c>
      <c r="E27" s="271">
        <v>0</v>
      </c>
      <c r="F27" s="271">
        <v>0</v>
      </c>
      <c r="G27" s="271">
        <v>0</v>
      </c>
      <c r="H27" s="58">
        <v>8.36</v>
      </c>
      <c r="I27" s="59">
        <v>0</v>
      </c>
      <c r="J27" s="59">
        <v>0</v>
      </c>
      <c r="K27" s="59">
        <v>0</v>
      </c>
      <c r="L27" s="59">
        <v>0</v>
      </c>
      <c r="M27" s="59" t="e">
        <f>#REF!-H27</f>
        <v>#REF!</v>
      </c>
      <c r="N27" s="59" t="e">
        <f>#REF!-I27</f>
        <v>#REF!</v>
      </c>
      <c r="O27" s="59" t="e">
        <f>#REF!-J27</f>
        <v>#REF!</v>
      </c>
      <c r="P27" s="59" t="e">
        <f>#REF!-K27</f>
        <v>#REF!</v>
      </c>
      <c r="Q27" s="59" t="e">
        <f>#REF!-L27</f>
        <v>#REF!</v>
      </c>
      <c r="R27" s="59"/>
    </row>
    <row r="28" spans="1:18" ht="21.75" customHeight="1">
      <c r="A28" s="244">
        <f t="shared" si="0"/>
        <v>25</v>
      </c>
      <c r="B28" s="53" t="s">
        <v>38</v>
      </c>
      <c r="C28" s="271">
        <v>7.72</v>
      </c>
      <c r="D28" s="271">
        <v>0</v>
      </c>
      <c r="E28" s="271">
        <v>0</v>
      </c>
      <c r="F28" s="271">
        <v>0</v>
      </c>
      <c r="G28" s="271">
        <v>0</v>
      </c>
      <c r="H28" s="58">
        <v>9.06</v>
      </c>
      <c r="I28" s="59">
        <v>0</v>
      </c>
      <c r="J28" s="59">
        <v>0</v>
      </c>
      <c r="K28" s="59">
        <v>0</v>
      </c>
      <c r="L28" s="59">
        <v>0</v>
      </c>
      <c r="M28" s="59" t="e">
        <f>#REF!-H28</f>
        <v>#REF!</v>
      </c>
      <c r="N28" s="59" t="e">
        <f>#REF!-I28</f>
        <v>#REF!</v>
      </c>
      <c r="O28" s="59" t="e">
        <f>#REF!-J28</f>
        <v>#REF!</v>
      </c>
      <c r="P28" s="59" t="e">
        <f>#REF!-K28</f>
        <v>#REF!</v>
      </c>
      <c r="Q28" s="59" t="e">
        <f>#REF!-L28</f>
        <v>#REF!</v>
      </c>
      <c r="R28" s="59"/>
    </row>
    <row r="29" spans="1:18" ht="21.75" customHeight="1">
      <c r="A29" s="244">
        <f t="shared" si="0"/>
        <v>26</v>
      </c>
      <c r="B29" s="53" t="s">
        <v>39</v>
      </c>
      <c r="C29" s="271">
        <v>8</v>
      </c>
      <c r="D29" s="271">
        <v>0</v>
      </c>
      <c r="E29" s="271">
        <v>0</v>
      </c>
      <c r="F29" s="271">
        <v>0</v>
      </c>
      <c r="G29" s="271">
        <v>0</v>
      </c>
      <c r="H29" s="58">
        <v>0.09</v>
      </c>
      <c r="I29" s="59">
        <v>0</v>
      </c>
      <c r="J29" s="59">
        <v>0</v>
      </c>
      <c r="K29" s="59">
        <v>0</v>
      </c>
      <c r="L29" s="59">
        <v>0</v>
      </c>
      <c r="M29" s="59" t="e">
        <f>#REF!-H29</f>
        <v>#REF!</v>
      </c>
      <c r="N29" s="59" t="e">
        <f>#REF!-I29</f>
        <v>#REF!</v>
      </c>
      <c r="O29" s="59" t="e">
        <f>#REF!-J29</f>
        <v>#REF!</v>
      </c>
      <c r="P29" s="59" t="e">
        <f>#REF!-K29</f>
        <v>#REF!</v>
      </c>
      <c r="Q29" s="59" t="e">
        <f>#REF!-L29</f>
        <v>#REF!</v>
      </c>
      <c r="R29" s="59"/>
    </row>
    <row r="30" spans="1:18" ht="21.75" customHeight="1">
      <c r="A30" s="244">
        <f t="shared" si="0"/>
        <v>27</v>
      </c>
      <c r="B30" s="53" t="s">
        <v>40</v>
      </c>
      <c r="C30" s="271">
        <v>6.43</v>
      </c>
      <c r="D30" s="271">
        <v>6.43</v>
      </c>
      <c r="E30" s="271">
        <v>0</v>
      </c>
      <c r="F30" s="271">
        <v>0</v>
      </c>
      <c r="G30" s="271">
        <v>0</v>
      </c>
      <c r="H30" s="58">
        <v>6.7</v>
      </c>
      <c r="I30" s="59">
        <v>6.7</v>
      </c>
      <c r="J30" s="59">
        <v>0</v>
      </c>
      <c r="K30" s="59">
        <v>0</v>
      </c>
      <c r="L30" s="59">
        <v>0</v>
      </c>
      <c r="M30" s="59" t="e">
        <f>#REF!-H30</f>
        <v>#REF!</v>
      </c>
      <c r="N30" s="59" t="e">
        <f>#REF!-I30</f>
        <v>#REF!</v>
      </c>
      <c r="O30" s="59" t="e">
        <f>#REF!-J30</f>
        <v>#REF!</v>
      </c>
      <c r="P30" s="59" t="e">
        <f>#REF!-K30</f>
        <v>#REF!</v>
      </c>
      <c r="Q30" s="59" t="e">
        <f>#REF!-L30</f>
        <v>#REF!</v>
      </c>
      <c r="R30" s="59"/>
    </row>
    <row r="31" spans="1:18" ht="21.75" customHeight="1">
      <c r="A31" s="244">
        <f>A30+1</f>
        <v>28</v>
      </c>
      <c r="B31" s="53" t="s">
        <v>41</v>
      </c>
      <c r="C31" s="271">
        <v>10.02</v>
      </c>
      <c r="D31" s="271">
        <v>10.24</v>
      </c>
      <c r="E31" s="271">
        <v>15.22</v>
      </c>
      <c r="F31" s="271">
        <v>9.69</v>
      </c>
      <c r="G31" s="271">
        <v>14.09</v>
      </c>
      <c r="H31" s="58">
        <v>10.3</v>
      </c>
      <c r="I31" s="59">
        <v>10.56</v>
      </c>
      <c r="J31" s="59">
        <v>15.53</v>
      </c>
      <c r="K31" s="59">
        <v>10</v>
      </c>
      <c r="L31" s="59">
        <v>14.6</v>
      </c>
      <c r="M31" s="59" t="e">
        <f>#REF!-H31</f>
        <v>#REF!</v>
      </c>
      <c r="N31" s="59" t="e">
        <f>#REF!-I31</f>
        <v>#REF!</v>
      </c>
      <c r="O31" s="59" t="e">
        <f>#REF!-J31</f>
        <v>#REF!</v>
      </c>
      <c r="P31" s="59" t="e">
        <f>#REF!-K31</f>
        <v>#REF!</v>
      </c>
      <c r="Q31" s="59" t="e">
        <f>#REF!-L31</f>
        <v>#REF!</v>
      </c>
      <c r="R31" s="59"/>
    </row>
    <row r="32" spans="1:18" ht="21.75" customHeight="1">
      <c r="A32" s="244">
        <f t="shared" si="0"/>
        <v>29</v>
      </c>
      <c r="B32" s="53" t="s">
        <v>42</v>
      </c>
      <c r="C32" s="271">
        <v>9.25</v>
      </c>
      <c r="D32" s="271">
        <v>10.25</v>
      </c>
      <c r="E32" s="271">
        <v>0</v>
      </c>
      <c r="F32" s="271">
        <v>10.25</v>
      </c>
      <c r="G32" s="271">
        <v>0</v>
      </c>
      <c r="H32" s="133"/>
      <c r="I32" s="84"/>
      <c r="J32" s="84"/>
      <c r="K32" s="100">
        <v>0</v>
      </c>
      <c r="L32" s="59">
        <v>0</v>
      </c>
      <c r="M32" s="59" t="e">
        <f>#REF!-H32</f>
        <v>#REF!</v>
      </c>
      <c r="N32" s="59" t="e">
        <f>#REF!-I32</f>
        <v>#REF!</v>
      </c>
      <c r="O32" s="59" t="e">
        <f>#REF!-J32</f>
        <v>#REF!</v>
      </c>
      <c r="P32" s="59" t="e">
        <f>#REF!-K32</f>
        <v>#REF!</v>
      </c>
      <c r="Q32" s="59" t="e">
        <f>#REF!-L32</f>
        <v>#REF!</v>
      </c>
      <c r="R32" s="59"/>
    </row>
    <row r="33" spans="1:18" ht="21.75" customHeight="1">
      <c r="A33" s="244">
        <f t="shared" si="0"/>
        <v>30</v>
      </c>
      <c r="B33" s="53" t="s">
        <v>43</v>
      </c>
      <c r="C33" s="271">
        <v>0</v>
      </c>
      <c r="D33" s="271">
        <v>0</v>
      </c>
      <c r="E33" s="271">
        <v>0</v>
      </c>
      <c r="F33" s="271">
        <v>0</v>
      </c>
      <c r="G33" s="271">
        <v>0</v>
      </c>
      <c r="H33" s="58">
        <v>11.25</v>
      </c>
      <c r="I33" s="59">
        <v>13</v>
      </c>
      <c r="J33" s="59">
        <v>0</v>
      </c>
      <c r="K33" s="59">
        <v>13</v>
      </c>
      <c r="L33" s="59">
        <v>14</v>
      </c>
      <c r="M33" s="59" t="e">
        <f>#REF!-H33</f>
        <v>#REF!</v>
      </c>
      <c r="N33" s="59" t="e">
        <f>#REF!-I33</f>
        <v>#REF!</v>
      </c>
      <c r="O33" s="59" t="e">
        <f>#REF!-J33</f>
        <v>#REF!</v>
      </c>
      <c r="P33" s="59" t="e">
        <f>#REF!-K33</f>
        <v>#REF!</v>
      </c>
      <c r="Q33" s="59" t="e">
        <f>#REF!-L33</f>
        <v>#REF!</v>
      </c>
      <c r="R33" s="59"/>
    </row>
    <row r="34" spans="1:18" ht="21.75" customHeight="1">
      <c r="A34" s="244">
        <f t="shared" si="0"/>
        <v>31</v>
      </c>
      <c r="B34" s="53" t="s">
        <v>44</v>
      </c>
      <c r="C34" s="271">
        <v>8.9499999999999993</v>
      </c>
      <c r="D34" s="271">
        <v>9.4499999999999993</v>
      </c>
      <c r="E34" s="271">
        <v>21</v>
      </c>
      <c r="F34" s="271">
        <v>11.8</v>
      </c>
      <c r="G34" s="271">
        <v>10.8</v>
      </c>
      <c r="H34" s="133"/>
      <c r="I34" s="84"/>
      <c r="J34" s="84"/>
      <c r="K34" s="100">
        <v>12</v>
      </c>
      <c r="L34" s="59">
        <v>0.12</v>
      </c>
      <c r="M34" s="59" t="e">
        <f>#REF!-H34</f>
        <v>#REF!</v>
      </c>
      <c r="N34" s="59" t="e">
        <f>#REF!-I34</f>
        <v>#REF!</v>
      </c>
      <c r="O34" s="59" t="e">
        <f>#REF!-J34</f>
        <v>#REF!</v>
      </c>
      <c r="P34" s="59" t="e">
        <f>#REF!-K34</f>
        <v>#REF!</v>
      </c>
      <c r="Q34" s="59" t="e">
        <f>#REF!-L34</f>
        <v>#REF!</v>
      </c>
      <c r="R34" s="59"/>
    </row>
    <row r="35" spans="1:18" ht="21.75" customHeight="1">
      <c r="A35" s="244">
        <f t="shared" si="0"/>
        <v>32</v>
      </c>
      <c r="B35" s="53" t="s">
        <v>45</v>
      </c>
      <c r="C35" s="271">
        <v>10.6</v>
      </c>
      <c r="D35" s="271">
        <v>12.2</v>
      </c>
      <c r="E35" s="271">
        <v>14.2</v>
      </c>
      <c r="F35" s="271">
        <v>11.9</v>
      </c>
      <c r="G35" s="271">
        <v>12</v>
      </c>
      <c r="H35" s="58">
        <v>10.6</v>
      </c>
      <c r="I35" s="59">
        <v>12.2</v>
      </c>
      <c r="J35" s="59">
        <v>14.2</v>
      </c>
      <c r="K35" s="59">
        <v>11.9</v>
      </c>
      <c r="L35" s="59">
        <v>12</v>
      </c>
      <c r="M35" s="59" t="e">
        <f>#REF!-H35</f>
        <v>#REF!</v>
      </c>
      <c r="N35" s="59" t="e">
        <f>#REF!-I35</f>
        <v>#REF!</v>
      </c>
      <c r="O35" s="59" t="e">
        <f>#REF!-J35</f>
        <v>#REF!</v>
      </c>
      <c r="P35" s="59" t="e">
        <f>#REF!-K35</f>
        <v>#REF!</v>
      </c>
      <c r="Q35" s="59" t="e">
        <f>#REF!-L35</f>
        <v>#REF!</v>
      </c>
      <c r="R35" s="59"/>
    </row>
    <row r="36" spans="1:18" ht="21.75" customHeight="1">
      <c r="A36" s="244">
        <f t="shared" si="0"/>
        <v>33</v>
      </c>
      <c r="B36" s="53" t="s">
        <v>46</v>
      </c>
      <c r="C36" s="271">
        <v>7.94</v>
      </c>
      <c r="D36" s="271">
        <v>9.51</v>
      </c>
      <c r="E36" s="271">
        <v>12.5</v>
      </c>
      <c r="F36" s="271">
        <v>9.7100000000000009</v>
      </c>
      <c r="G36" s="271">
        <v>9.65</v>
      </c>
      <c r="H36" s="58">
        <v>8.7899999999999991</v>
      </c>
      <c r="I36" s="59">
        <v>10.29</v>
      </c>
      <c r="J36" s="59">
        <v>13.4</v>
      </c>
      <c r="K36" s="59">
        <v>10.28</v>
      </c>
      <c r="L36" s="59">
        <v>10.15</v>
      </c>
      <c r="M36" s="59" t="e">
        <f>#REF!-H36</f>
        <v>#REF!</v>
      </c>
      <c r="N36" s="59" t="e">
        <f>#REF!-I36</f>
        <v>#REF!</v>
      </c>
      <c r="O36" s="59" t="e">
        <f>#REF!-J36</f>
        <v>#REF!</v>
      </c>
      <c r="P36" s="59" t="e">
        <f>#REF!-K36</f>
        <v>#REF!</v>
      </c>
      <c r="Q36" s="59" t="e">
        <f>#REF!-L36</f>
        <v>#REF!</v>
      </c>
      <c r="R36" s="59"/>
    </row>
    <row r="37" spans="1:18" ht="21.75" customHeight="1">
      <c r="A37" s="244">
        <f t="shared" si="0"/>
        <v>34</v>
      </c>
      <c r="B37" s="53" t="s">
        <v>47</v>
      </c>
      <c r="C37" s="271">
        <v>9.75</v>
      </c>
      <c r="D37" s="271">
        <v>10.25</v>
      </c>
      <c r="E37" s="271">
        <v>14.25</v>
      </c>
      <c r="F37" s="271">
        <v>10.25</v>
      </c>
      <c r="G37" s="271">
        <v>11</v>
      </c>
      <c r="H37" s="58">
        <v>10</v>
      </c>
      <c r="I37" s="59">
        <v>10.25</v>
      </c>
      <c r="J37" s="59">
        <v>14.5</v>
      </c>
      <c r="K37" s="59">
        <v>10.5</v>
      </c>
      <c r="L37" s="59">
        <v>11</v>
      </c>
      <c r="M37" s="59" t="e">
        <f>#REF!-H37</f>
        <v>#REF!</v>
      </c>
      <c r="N37" s="59" t="e">
        <f>#REF!-I37</f>
        <v>#REF!</v>
      </c>
      <c r="O37" s="59" t="e">
        <f>#REF!-J37</f>
        <v>#REF!</v>
      </c>
      <c r="P37" s="59" t="e">
        <f>#REF!-K37</f>
        <v>#REF!</v>
      </c>
      <c r="Q37" s="59" t="e">
        <f>#REF!-L37</f>
        <v>#REF!</v>
      </c>
      <c r="R37" s="59"/>
    </row>
    <row r="38" spans="1:18" ht="21.75" customHeight="1">
      <c r="A38" s="244">
        <f t="shared" si="0"/>
        <v>35</v>
      </c>
      <c r="B38" s="53" t="s">
        <v>48</v>
      </c>
      <c r="C38" s="271">
        <v>6.5</v>
      </c>
      <c r="D38" s="271">
        <v>6.56</v>
      </c>
      <c r="E38" s="271">
        <v>6.29</v>
      </c>
      <c r="F38" s="271">
        <v>6.28</v>
      </c>
      <c r="G38" s="271">
        <v>6.93</v>
      </c>
      <c r="H38" s="58">
        <v>7.05</v>
      </c>
      <c r="I38" s="59">
        <v>7.17</v>
      </c>
      <c r="J38" s="59">
        <v>6.63</v>
      </c>
      <c r="K38" s="59">
        <v>6.59</v>
      </c>
      <c r="L38" s="59">
        <v>7.68</v>
      </c>
      <c r="M38" s="59" t="e">
        <f>#REF!-H38</f>
        <v>#REF!</v>
      </c>
      <c r="N38" s="59" t="e">
        <f>#REF!-I38</f>
        <v>#REF!</v>
      </c>
      <c r="O38" s="59" t="e">
        <f>#REF!-J38</f>
        <v>#REF!</v>
      </c>
      <c r="P38" s="59" t="e">
        <f>#REF!-K38</f>
        <v>#REF!</v>
      </c>
      <c r="Q38" s="59" t="e">
        <f>#REF!-L38</f>
        <v>#REF!</v>
      </c>
      <c r="R38" s="59"/>
    </row>
    <row r="39" spans="1:18" ht="21.75" customHeight="1">
      <c r="A39" s="244">
        <f t="shared" si="0"/>
        <v>36</v>
      </c>
      <c r="B39" s="53" t="s">
        <v>49</v>
      </c>
      <c r="C39" s="271">
        <v>10.029999999999999</v>
      </c>
      <c r="D39" s="271">
        <v>11.22</v>
      </c>
      <c r="E39" s="271">
        <v>14.5</v>
      </c>
      <c r="F39" s="271">
        <v>11.58</v>
      </c>
      <c r="G39" s="271">
        <v>13.42</v>
      </c>
      <c r="H39" s="58">
        <v>9.7100000000000009</v>
      </c>
      <c r="I39" s="59">
        <v>12.34</v>
      </c>
      <c r="J39" s="59">
        <v>13.05</v>
      </c>
      <c r="K39" s="59">
        <v>11.28</v>
      </c>
      <c r="L39" s="59">
        <v>11.7</v>
      </c>
      <c r="M39" s="59" t="e">
        <f>#REF!-H39</f>
        <v>#REF!</v>
      </c>
      <c r="N39" s="59" t="e">
        <f>#REF!-I39</f>
        <v>#REF!</v>
      </c>
      <c r="O39" s="59" t="e">
        <f>#REF!-J39</f>
        <v>#REF!</v>
      </c>
      <c r="P39" s="59" t="e">
        <f>#REF!-K39</f>
        <v>#REF!</v>
      </c>
      <c r="Q39" s="59" t="e">
        <f>#REF!-L39</f>
        <v>#REF!</v>
      </c>
      <c r="R39" s="59"/>
    </row>
    <row r="40" spans="1:18" ht="21.75" customHeight="1">
      <c r="A40" s="244">
        <f t="shared" si="0"/>
        <v>37</v>
      </c>
      <c r="B40" s="53" t="s">
        <v>50</v>
      </c>
      <c r="C40" s="271">
        <v>6.15</v>
      </c>
      <c r="D40" s="271">
        <v>7.12</v>
      </c>
      <c r="E40" s="271">
        <v>11.66</v>
      </c>
      <c r="F40" s="271">
        <v>7.36</v>
      </c>
      <c r="G40" s="271">
        <v>8.82</v>
      </c>
      <c r="H40" s="58">
        <v>7.31</v>
      </c>
      <c r="I40" s="59">
        <v>8.27</v>
      </c>
      <c r="J40" s="59">
        <v>12.08</v>
      </c>
      <c r="K40" s="59">
        <v>7.38</v>
      </c>
      <c r="L40" s="59">
        <v>8.76</v>
      </c>
      <c r="M40" s="59" t="e">
        <f>#REF!-H40</f>
        <v>#REF!</v>
      </c>
      <c r="N40" s="59" t="e">
        <f>#REF!-I40</f>
        <v>#REF!</v>
      </c>
      <c r="O40" s="59" t="e">
        <f>#REF!-J40</f>
        <v>#REF!</v>
      </c>
      <c r="P40" s="59" t="e">
        <f>#REF!-K40</f>
        <v>#REF!</v>
      </c>
      <c r="Q40" s="59" t="e">
        <f>#REF!-L40</f>
        <v>#REF!</v>
      </c>
      <c r="R40" s="59"/>
    </row>
    <row r="41" spans="1:18" ht="21.75" customHeight="1">
      <c r="A41" s="244">
        <f t="shared" si="0"/>
        <v>38</v>
      </c>
      <c r="B41" s="53" t="s">
        <v>51</v>
      </c>
      <c r="C41" s="271">
        <v>9.9499999999999993</v>
      </c>
      <c r="D41" s="271">
        <v>9.4499999999999993</v>
      </c>
      <c r="E41" s="271">
        <v>9.1</v>
      </c>
      <c r="F41" s="271">
        <v>8.9499999999999993</v>
      </c>
      <c r="G41" s="271">
        <v>8.98</v>
      </c>
      <c r="H41" s="58">
        <v>8.2200000000000006</v>
      </c>
      <c r="I41" s="59">
        <v>8.18</v>
      </c>
      <c r="J41" s="59">
        <v>7.71</v>
      </c>
      <c r="K41" s="59">
        <v>8.1199999999999992</v>
      </c>
      <c r="L41" s="59">
        <v>8.77</v>
      </c>
      <c r="M41" s="59" t="e">
        <f>#REF!-H41</f>
        <v>#REF!</v>
      </c>
      <c r="N41" s="59" t="e">
        <f>#REF!-I41</f>
        <v>#REF!</v>
      </c>
      <c r="O41" s="59" t="e">
        <f>#REF!-J41</f>
        <v>#REF!</v>
      </c>
      <c r="P41" s="59" t="e">
        <f>#REF!-K41</f>
        <v>#REF!</v>
      </c>
      <c r="Q41" s="59" t="e">
        <f>#REF!-L41</f>
        <v>#REF!</v>
      </c>
      <c r="R41" s="59"/>
    </row>
    <row r="42" spans="1:18" ht="21.75" customHeight="1">
      <c r="A42" s="244">
        <f t="shared" si="0"/>
        <v>39</v>
      </c>
      <c r="B42" s="53" t="s">
        <v>52</v>
      </c>
      <c r="C42" s="271">
        <v>9.02</v>
      </c>
      <c r="D42" s="271">
        <v>9.84</v>
      </c>
      <c r="E42" s="271">
        <v>12.58</v>
      </c>
      <c r="F42" s="271">
        <v>10.15</v>
      </c>
      <c r="G42" s="271">
        <v>11.76</v>
      </c>
      <c r="H42" s="58">
        <v>9.69</v>
      </c>
      <c r="I42" s="59">
        <v>10.09</v>
      </c>
      <c r="J42" s="59">
        <v>13.13</v>
      </c>
      <c r="K42" s="59">
        <v>10.4</v>
      </c>
      <c r="L42" s="59">
        <v>12.3</v>
      </c>
      <c r="M42" s="59" t="e">
        <f>#REF!-H42</f>
        <v>#REF!</v>
      </c>
      <c r="N42" s="59" t="e">
        <f>#REF!-I42</f>
        <v>#REF!</v>
      </c>
      <c r="O42" s="59" t="e">
        <f>#REF!-J42</f>
        <v>#REF!</v>
      </c>
      <c r="P42" s="59" t="e">
        <f>#REF!-K42</f>
        <v>#REF!</v>
      </c>
      <c r="Q42" s="59" t="e">
        <f>#REF!-L42</f>
        <v>#REF!</v>
      </c>
      <c r="R42" s="59"/>
    </row>
    <row r="43" spans="1:18" ht="21.75" customHeight="1">
      <c r="A43" s="244">
        <f t="shared" si="0"/>
        <v>40</v>
      </c>
      <c r="B43" s="53" t="s">
        <v>53</v>
      </c>
      <c r="C43" s="271">
        <v>9.75</v>
      </c>
      <c r="D43" s="271">
        <v>10.25</v>
      </c>
      <c r="E43" s="271">
        <v>12.25</v>
      </c>
      <c r="F43" s="271">
        <v>10.75</v>
      </c>
      <c r="G43" s="271">
        <v>10.75</v>
      </c>
      <c r="H43" s="58">
        <v>10.25</v>
      </c>
      <c r="I43" s="59">
        <v>10.75</v>
      </c>
      <c r="J43" s="59">
        <v>12.75</v>
      </c>
      <c r="K43" s="59">
        <v>11.25</v>
      </c>
      <c r="L43" s="59">
        <v>11.25</v>
      </c>
      <c r="M43" s="59" t="e">
        <f>#REF!-H43</f>
        <v>#REF!</v>
      </c>
      <c r="N43" s="59" t="e">
        <f>#REF!-I43</f>
        <v>#REF!</v>
      </c>
      <c r="O43" s="59" t="e">
        <f>#REF!-J43</f>
        <v>#REF!</v>
      </c>
      <c r="P43" s="59" t="e">
        <f>#REF!-K43</f>
        <v>#REF!</v>
      </c>
      <c r="Q43" s="59" t="e">
        <f>#REF!-L43</f>
        <v>#REF!</v>
      </c>
      <c r="R43" s="59"/>
    </row>
    <row r="44" spans="1:18" ht="21.75" customHeight="1">
      <c r="A44" s="244">
        <f t="shared" si="0"/>
        <v>41</v>
      </c>
      <c r="B44" s="53" t="s">
        <v>54</v>
      </c>
      <c r="C44" s="271">
        <v>7.75</v>
      </c>
      <c r="D44" s="271">
        <v>7.21</v>
      </c>
      <c r="E44" s="271">
        <v>7.4</v>
      </c>
      <c r="F44" s="271">
        <v>6.22</v>
      </c>
      <c r="G44" s="271">
        <v>7</v>
      </c>
      <c r="H44" s="58">
        <v>9.23</v>
      </c>
      <c r="I44" s="59">
        <v>8.9700000000000006</v>
      </c>
      <c r="J44" s="59">
        <v>9.01</v>
      </c>
      <c r="K44" s="59">
        <v>8.66</v>
      </c>
      <c r="L44" s="59">
        <v>8.92</v>
      </c>
      <c r="M44" s="59" t="e">
        <f>#REF!-H44</f>
        <v>#REF!</v>
      </c>
      <c r="N44" s="59" t="e">
        <f>#REF!-I44</f>
        <v>#REF!</v>
      </c>
      <c r="O44" s="59" t="e">
        <f>#REF!-J44</f>
        <v>#REF!</v>
      </c>
      <c r="P44" s="59" t="e">
        <f>#REF!-K44</f>
        <v>#REF!</v>
      </c>
      <c r="Q44" s="59" t="e">
        <f>#REF!-L44</f>
        <v>#REF!</v>
      </c>
      <c r="R44" s="59"/>
    </row>
    <row r="45" spans="1:18" ht="21.75" customHeight="1">
      <c r="A45" s="244">
        <f t="shared" si="0"/>
        <v>42</v>
      </c>
      <c r="B45" s="53" t="s">
        <v>55</v>
      </c>
      <c r="C45" s="271">
        <v>10.9</v>
      </c>
      <c r="D45" s="271">
        <v>12.65</v>
      </c>
      <c r="E45" s="271">
        <v>15</v>
      </c>
      <c r="F45" s="271">
        <v>12.12</v>
      </c>
      <c r="G45" s="271">
        <v>12.28</v>
      </c>
      <c r="H45" s="58">
        <v>10.9</v>
      </c>
      <c r="I45" s="59">
        <v>12.65</v>
      </c>
      <c r="J45" s="59">
        <v>15</v>
      </c>
      <c r="K45" s="59">
        <v>12.12</v>
      </c>
      <c r="L45" s="59">
        <v>12.28</v>
      </c>
      <c r="M45" s="59" t="e">
        <f>#REF!-H45</f>
        <v>#REF!</v>
      </c>
      <c r="N45" s="59" t="e">
        <f>#REF!-I45</f>
        <v>#REF!</v>
      </c>
      <c r="O45" s="59" t="e">
        <f>#REF!-J45</f>
        <v>#REF!</v>
      </c>
      <c r="P45" s="59" t="e">
        <f>#REF!-K45</f>
        <v>#REF!</v>
      </c>
      <c r="Q45" s="59" t="e">
        <f>#REF!-L45</f>
        <v>#REF!</v>
      </c>
      <c r="R45" s="59"/>
    </row>
    <row r="46" spans="1:18" ht="21.75" customHeight="1">
      <c r="A46" s="244">
        <f t="shared" si="0"/>
        <v>43</v>
      </c>
      <c r="B46" s="53" t="s">
        <v>56</v>
      </c>
      <c r="C46" s="271">
        <v>9.8699999999999992</v>
      </c>
      <c r="D46" s="271">
        <v>9.8699999999999992</v>
      </c>
      <c r="E46" s="271">
        <v>9.8699999999999992</v>
      </c>
      <c r="F46" s="271">
        <v>9.8699999999999992</v>
      </c>
      <c r="G46" s="271">
        <v>9.8699999999999992</v>
      </c>
      <c r="H46" s="58">
        <v>10.53</v>
      </c>
      <c r="I46" s="59">
        <v>10.53</v>
      </c>
      <c r="J46" s="59">
        <v>10.53</v>
      </c>
      <c r="K46" s="59">
        <v>0</v>
      </c>
      <c r="L46" s="59">
        <v>10.53</v>
      </c>
      <c r="M46" s="59" t="e">
        <f>#REF!-H46</f>
        <v>#REF!</v>
      </c>
      <c r="N46" s="59" t="e">
        <f>#REF!-I46</f>
        <v>#REF!</v>
      </c>
      <c r="O46" s="59" t="e">
        <f>#REF!-J46</f>
        <v>#REF!</v>
      </c>
      <c r="P46" s="59" t="e">
        <f>#REF!-K46</f>
        <v>#REF!</v>
      </c>
      <c r="Q46" s="59" t="e">
        <f>#REF!-L46</f>
        <v>#REF!</v>
      </c>
      <c r="R46" s="59"/>
    </row>
    <row r="47" spans="1:18" ht="21.75" customHeight="1">
      <c r="A47" s="244">
        <f t="shared" si="0"/>
        <v>44</v>
      </c>
      <c r="B47" s="53" t="s">
        <v>57</v>
      </c>
      <c r="C47" s="271">
        <v>10.15</v>
      </c>
      <c r="D47" s="271">
        <v>10.5</v>
      </c>
      <c r="E47" s="271">
        <v>16.149999999999999</v>
      </c>
      <c r="F47" s="271">
        <v>10.51</v>
      </c>
      <c r="G47" s="271">
        <v>11.01</v>
      </c>
      <c r="H47" s="58">
        <v>9.76</v>
      </c>
      <c r="I47" s="59">
        <v>10.31</v>
      </c>
      <c r="J47" s="59">
        <v>13.06</v>
      </c>
      <c r="K47" s="59">
        <v>10.26</v>
      </c>
      <c r="L47" s="59">
        <v>10.91</v>
      </c>
      <c r="M47" s="59" t="e">
        <f>#REF!-H47</f>
        <v>#REF!</v>
      </c>
      <c r="N47" s="59" t="e">
        <f>#REF!-I47</f>
        <v>#REF!</v>
      </c>
      <c r="O47" s="59" t="e">
        <f>#REF!-J47</f>
        <v>#REF!</v>
      </c>
      <c r="P47" s="59" t="e">
        <f>#REF!-K47</f>
        <v>#REF!</v>
      </c>
      <c r="Q47" s="59" t="e">
        <f>#REF!-L47</f>
        <v>#REF!</v>
      </c>
      <c r="R47" s="59"/>
    </row>
    <row r="48" spans="1:18" ht="21.75" customHeight="1">
      <c r="A48" s="244">
        <f t="shared" si="0"/>
        <v>45</v>
      </c>
      <c r="B48" s="53" t="s">
        <v>58</v>
      </c>
      <c r="C48" s="271">
        <v>8.31</v>
      </c>
      <c r="D48" s="271">
        <v>8.81</v>
      </c>
      <c r="E48" s="271">
        <v>9.81</v>
      </c>
      <c r="F48" s="271">
        <v>8.81</v>
      </c>
      <c r="G48" s="271">
        <v>9.56</v>
      </c>
      <c r="H48" s="58">
        <v>8.77</v>
      </c>
      <c r="I48" s="59">
        <v>8.77</v>
      </c>
      <c r="J48" s="59">
        <v>8.77</v>
      </c>
      <c r="K48" s="59">
        <v>10.47</v>
      </c>
      <c r="L48" s="59">
        <v>10.01</v>
      </c>
      <c r="M48" s="59" t="e">
        <f>#REF!-H48</f>
        <v>#REF!</v>
      </c>
      <c r="N48" s="59" t="e">
        <f>#REF!-I48</f>
        <v>#REF!</v>
      </c>
      <c r="O48" s="59" t="e">
        <f>#REF!-J48</f>
        <v>#REF!</v>
      </c>
      <c r="P48" s="59" t="e">
        <f>#REF!-K48</f>
        <v>#REF!</v>
      </c>
      <c r="Q48" s="59" t="e">
        <f>#REF!-L48</f>
        <v>#REF!</v>
      </c>
      <c r="R48" s="59"/>
    </row>
    <row r="49" spans="1:18" ht="21.75" customHeight="1">
      <c r="A49" s="244">
        <f t="shared" si="0"/>
        <v>46</v>
      </c>
      <c r="B49" s="53" t="s">
        <v>59</v>
      </c>
      <c r="C49" s="271">
        <v>9.4700000000000006</v>
      </c>
      <c r="D49" s="271">
        <v>9.19</v>
      </c>
      <c r="E49" s="271">
        <v>9.19</v>
      </c>
      <c r="F49" s="271">
        <v>9.4700000000000006</v>
      </c>
      <c r="G49" s="271">
        <v>8.9</v>
      </c>
      <c r="H49" s="58">
        <v>11.51</v>
      </c>
      <c r="I49" s="59">
        <v>11.07</v>
      </c>
      <c r="J49" s="59">
        <v>11.07</v>
      </c>
      <c r="K49" s="59">
        <v>11.51</v>
      </c>
      <c r="L49" s="59">
        <v>10.63</v>
      </c>
      <c r="M49" s="59" t="e">
        <f>#REF!-H49</f>
        <v>#REF!</v>
      </c>
      <c r="N49" s="59" t="e">
        <f>#REF!-I49</f>
        <v>#REF!</v>
      </c>
      <c r="O49" s="59" t="e">
        <f>#REF!-J49</f>
        <v>#REF!</v>
      </c>
      <c r="P49" s="59" t="e">
        <f>#REF!-K49</f>
        <v>#REF!</v>
      </c>
      <c r="Q49" s="59" t="e">
        <f>#REF!-L49</f>
        <v>#REF!</v>
      </c>
      <c r="R49" s="59"/>
    </row>
    <row r="50" spans="1:18" ht="21.75" customHeight="1">
      <c r="A50" s="244">
        <f t="shared" si="0"/>
        <v>47</v>
      </c>
      <c r="B50" s="53" t="s">
        <v>60</v>
      </c>
      <c r="C50" s="271">
        <v>9.41</v>
      </c>
      <c r="D50" s="271">
        <v>7.74</v>
      </c>
      <c r="E50" s="271">
        <v>13.84</v>
      </c>
      <c r="F50" s="271">
        <v>10.34</v>
      </c>
      <c r="G50" s="271">
        <v>11.44</v>
      </c>
      <c r="H50" s="58">
        <v>8.69</v>
      </c>
      <c r="I50" s="59">
        <v>9.17</v>
      </c>
      <c r="J50" s="59">
        <v>13.87</v>
      </c>
      <c r="K50" s="59">
        <v>9.86</v>
      </c>
      <c r="L50" s="59">
        <v>11.71</v>
      </c>
      <c r="M50" s="59" t="e">
        <f>#REF!-H50</f>
        <v>#REF!</v>
      </c>
      <c r="N50" s="59" t="e">
        <f>#REF!-I50</f>
        <v>#REF!</v>
      </c>
      <c r="O50" s="59" t="e">
        <f>#REF!-J50</f>
        <v>#REF!</v>
      </c>
      <c r="P50" s="59" t="e">
        <f>#REF!-K50</f>
        <v>#REF!</v>
      </c>
      <c r="Q50" s="59" t="e">
        <f>#REF!-L50</f>
        <v>#REF!</v>
      </c>
      <c r="R50" s="59"/>
    </row>
    <row r="51" spans="1:18" ht="21.75" customHeight="1">
      <c r="A51" s="244">
        <f t="shared" si="0"/>
        <v>48</v>
      </c>
      <c r="B51" s="53" t="s">
        <v>61</v>
      </c>
      <c r="C51" s="271">
        <v>8.5500000000000007</v>
      </c>
      <c r="D51" s="271">
        <v>8.5399999999999991</v>
      </c>
      <c r="E51" s="271">
        <v>8.42</v>
      </c>
      <c r="F51" s="271">
        <v>8.3800000000000008</v>
      </c>
      <c r="G51" s="271">
        <v>10.78</v>
      </c>
      <c r="H51" s="58">
        <v>3.7</v>
      </c>
      <c r="I51" s="59">
        <v>4.0999999999999996</v>
      </c>
      <c r="J51" s="59">
        <v>3.54</v>
      </c>
      <c r="K51" s="59">
        <v>3.32</v>
      </c>
      <c r="L51" s="59">
        <v>11.18</v>
      </c>
      <c r="M51" s="59" t="e">
        <f>#REF!-H51</f>
        <v>#REF!</v>
      </c>
      <c r="N51" s="59" t="e">
        <f>#REF!-I51</f>
        <v>#REF!</v>
      </c>
      <c r="O51" s="59" t="e">
        <f>#REF!-J51</f>
        <v>#REF!</v>
      </c>
      <c r="P51" s="59" t="e">
        <f>#REF!-K51</f>
        <v>#REF!</v>
      </c>
      <c r="Q51" s="59" t="e">
        <f>#REF!-L51</f>
        <v>#REF!</v>
      </c>
      <c r="R51" s="59"/>
    </row>
    <row r="52" spans="1:18" ht="21.75" customHeight="1">
      <c r="A52" s="244">
        <f t="shared" si="0"/>
        <v>49</v>
      </c>
      <c r="B52" s="53" t="s">
        <v>62</v>
      </c>
      <c r="C52" s="271">
        <v>9.64</v>
      </c>
      <c r="D52" s="271">
        <v>9.94</v>
      </c>
      <c r="E52" s="271">
        <v>9.94</v>
      </c>
      <c r="F52" s="271">
        <v>9.64</v>
      </c>
      <c r="G52" s="271">
        <v>9.94</v>
      </c>
      <c r="H52" s="58">
        <v>10.49</v>
      </c>
      <c r="I52" s="59">
        <v>10.79</v>
      </c>
      <c r="J52" s="59">
        <v>10.79</v>
      </c>
      <c r="K52" s="59">
        <v>10.49</v>
      </c>
      <c r="L52" s="59">
        <v>10.79</v>
      </c>
      <c r="M52" s="59" t="e">
        <f>#REF!-H52</f>
        <v>#REF!</v>
      </c>
      <c r="N52" s="59" t="e">
        <f>#REF!-I52</f>
        <v>#REF!</v>
      </c>
      <c r="O52" s="59" t="e">
        <f>#REF!-J52</f>
        <v>#REF!</v>
      </c>
      <c r="P52" s="59" t="e">
        <f>#REF!-K52</f>
        <v>#REF!</v>
      </c>
      <c r="Q52" s="59" t="e">
        <f>#REF!-L52</f>
        <v>#REF!</v>
      </c>
      <c r="R52" s="59"/>
    </row>
    <row r="53" spans="1:18" ht="21.75" customHeight="1">
      <c r="A53" s="244">
        <f t="shared" si="0"/>
        <v>50</v>
      </c>
      <c r="B53" s="53" t="s">
        <v>64</v>
      </c>
      <c r="C53" s="271">
        <v>8.57</v>
      </c>
      <c r="D53" s="271">
        <v>9.8800000000000008</v>
      </c>
      <c r="E53" s="271">
        <v>9.68</v>
      </c>
      <c r="F53" s="271">
        <v>8.56</v>
      </c>
      <c r="G53" s="271">
        <v>11.74</v>
      </c>
      <c r="H53" s="58">
        <v>9.35</v>
      </c>
      <c r="I53" s="59">
        <v>10.57</v>
      </c>
      <c r="J53" s="59">
        <v>10.34</v>
      </c>
      <c r="K53" s="59">
        <v>10.050000000000001</v>
      </c>
      <c r="L53" s="59">
        <v>12.3</v>
      </c>
      <c r="M53" s="59" t="e">
        <f>#REF!-H53</f>
        <v>#REF!</v>
      </c>
      <c r="N53" s="59" t="e">
        <f>#REF!-I53</f>
        <v>#REF!</v>
      </c>
      <c r="O53" s="59" t="e">
        <f>#REF!-J53</f>
        <v>#REF!</v>
      </c>
      <c r="P53" s="59" t="e">
        <f>#REF!-K53</f>
        <v>#REF!</v>
      </c>
      <c r="Q53" s="59" t="e">
        <f>#REF!-L53</f>
        <v>#REF!</v>
      </c>
      <c r="R53" s="59"/>
    </row>
    <row r="54" spans="1:18" ht="21.75" customHeight="1">
      <c r="A54" s="244">
        <f t="shared" si="0"/>
        <v>51</v>
      </c>
      <c r="B54" s="53" t="s">
        <v>65</v>
      </c>
      <c r="C54" s="271">
        <v>11.46</v>
      </c>
      <c r="D54" s="271">
        <v>12.06</v>
      </c>
      <c r="E54" s="271">
        <v>11.27</v>
      </c>
      <c r="F54" s="271">
        <v>11.34</v>
      </c>
      <c r="G54" s="271">
        <v>14.44</v>
      </c>
      <c r="H54" s="58">
        <v>10.19</v>
      </c>
      <c r="I54" s="59">
        <v>10.98</v>
      </c>
      <c r="J54" s="59">
        <v>10.1</v>
      </c>
      <c r="K54" s="59">
        <v>10.050000000000001</v>
      </c>
      <c r="L54" s="59">
        <v>13.27</v>
      </c>
      <c r="M54" s="59" t="e">
        <f>#REF!-H54</f>
        <v>#REF!</v>
      </c>
      <c r="N54" s="59" t="e">
        <f>#REF!-I54</f>
        <v>#REF!</v>
      </c>
      <c r="O54" s="59" t="e">
        <f>#REF!-J54</f>
        <v>#REF!</v>
      </c>
      <c r="P54" s="59" t="e">
        <f>#REF!-K54</f>
        <v>#REF!</v>
      </c>
      <c r="Q54" s="59" t="e">
        <f>#REF!-L54</f>
        <v>#REF!</v>
      </c>
      <c r="R54" s="59"/>
    </row>
    <row r="55" spans="1:18" ht="21.75" customHeight="1">
      <c r="A55" s="244">
        <f t="shared" si="0"/>
        <v>52</v>
      </c>
      <c r="B55" s="53" t="s">
        <v>66</v>
      </c>
      <c r="C55" s="271">
        <v>6.11</v>
      </c>
      <c r="D55" s="271">
        <v>6.11</v>
      </c>
      <c r="E55" s="271">
        <v>6.11</v>
      </c>
      <c r="F55" s="271">
        <v>9.3800000000000008</v>
      </c>
      <c r="G55" s="271">
        <v>9.3800000000000008</v>
      </c>
      <c r="H55" s="58">
        <v>4.96</v>
      </c>
      <c r="I55" s="59">
        <v>4.96</v>
      </c>
      <c r="J55" s="59">
        <v>4.96</v>
      </c>
      <c r="K55" s="59">
        <v>9.7799999999999994</v>
      </c>
      <c r="L55" s="59">
        <v>9.7799999999999994</v>
      </c>
      <c r="M55" s="59" t="e">
        <f>#REF!-H55</f>
        <v>#REF!</v>
      </c>
      <c r="N55" s="59" t="e">
        <f>#REF!-I55</f>
        <v>#REF!</v>
      </c>
      <c r="O55" s="59" t="e">
        <f>#REF!-J55</f>
        <v>#REF!</v>
      </c>
      <c r="P55" s="59" t="e">
        <f>#REF!-K55</f>
        <v>#REF!</v>
      </c>
      <c r="Q55" s="59" t="e">
        <f>#REF!-L55</f>
        <v>#REF!</v>
      </c>
      <c r="R55" s="59"/>
    </row>
    <row r="56" spans="1:18" s="102" customFormat="1" ht="21.75" customHeight="1">
      <c r="A56" s="244">
        <f>A55+1</f>
        <v>53</v>
      </c>
      <c r="B56" s="53" t="s">
        <v>67</v>
      </c>
      <c r="C56" s="271">
        <v>9.36</v>
      </c>
      <c r="D56" s="271">
        <v>9.43</v>
      </c>
      <c r="E56" s="271">
        <v>11.93</v>
      </c>
      <c r="F56" s="271">
        <v>9.14</v>
      </c>
      <c r="G56" s="271">
        <v>9.18</v>
      </c>
      <c r="H56" s="58">
        <v>10.6</v>
      </c>
      <c r="I56" s="59">
        <v>10.38</v>
      </c>
      <c r="J56" s="59">
        <v>13.01</v>
      </c>
      <c r="K56" s="59">
        <v>9.4499999999999993</v>
      </c>
      <c r="L56" s="59">
        <v>10.050000000000001</v>
      </c>
      <c r="M56" s="59" t="e">
        <f>#REF!-H56</f>
        <v>#REF!</v>
      </c>
      <c r="N56" s="59" t="e">
        <f>#REF!-I56</f>
        <v>#REF!</v>
      </c>
      <c r="O56" s="59" t="e">
        <f>#REF!-J56</f>
        <v>#REF!</v>
      </c>
      <c r="P56" s="59" t="e">
        <f>#REF!-K56</f>
        <v>#REF!</v>
      </c>
      <c r="Q56" s="59" t="e">
        <f>#REF!-L56</f>
        <v>#REF!</v>
      </c>
      <c r="R56" s="59"/>
    </row>
    <row r="57" spans="1:18" ht="21.75" customHeight="1">
      <c r="A57" s="244">
        <f t="shared" si="0"/>
        <v>54</v>
      </c>
      <c r="B57" s="53" t="s">
        <v>68</v>
      </c>
      <c r="C57" s="271">
        <v>8.2200000000000006</v>
      </c>
      <c r="D57" s="271">
        <v>8.2200000000000006</v>
      </c>
      <c r="E57" s="271">
        <v>8.2200000000000006</v>
      </c>
      <c r="F57" s="271">
        <v>8.2200000000000006</v>
      </c>
      <c r="G57" s="271">
        <v>8.2200000000000006</v>
      </c>
      <c r="H57" s="58">
        <v>7.35</v>
      </c>
      <c r="I57" s="59">
        <v>7.35</v>
      </c>
      <c r="J57" s="59">
        <v>7.35</v>
      </c>
      <c r="K57" s="59">
        <v>7.35</v>
      </c>
      <c r="L57" s="59">
        <v>7.35</v>
      </c>
      <c r="M57" s="59" t="e">
        <f>#REF!-H57</f>
        <v>#REF!</v>
      </c>
      <c r="N57" s="59" t="e">
        <f>#REF!-I57</f>
        <v>#REF!</v>
      </c>
      <c r="O57" s="59" t="e">
        <f>#REF!-J57</f>
        <v>#REF!</v>
      </c>
      <c r="P57" s="59" t="e">
        <f>#REF!-K57</f>
        <v>#REF!</v>
      </c>
      <c r="Q57" s="59" t="e">
        <f>#REF!-L57</f>
        <v>#REF!</v>
      </c>
      <c r="R57" s="59"/>
    </row>
    <row r="58" spans="1:18" ht="21.75" customHeight="1">
      <c r="A58" s="244">
        <f t="shared" si="0"/>
        <v>55</v>
      </c>
      <c r="B58" s="53" t="s">
        <v>69</v>
      </c>
      <c r="C58" s="271">
        <v>6.7</v>
      </c>
      <c r="D58" s="271">
        <v>6.7</v>
      </c>
      <c r="E58" s="271">
        <v>6.68</v>
      </c>
      <c r="F58" s="271">
        <v>6.69</v>
      </c>
      <c r="G58" s="271">
        <v>6.9</v>
      </c>
      <c r="H58" s="58">
        <v>8.7100000000000009</v>
      </c>
      <c r="I58" s="59">
        <v>8.7100000000000009</v>
      </c>
      <c r="J58" s="59">
        <v>8.7100000000000009</v>
      </c>
      <c r="K58" s="59">
        <v>8.7100000000000009</v>
      </c>
      <c r="L58" s="59">
        <v>8.7100000000000009</v>
      </c>
      <c r="M58" s="59" t="e">
        <f>#REF!-H58</f>
        <v>#REF!</v>
      </c>
      <c r="N58" s="59" t="e">
        <f>#REF!-I58</f>
        <v>#REF!</v>
      </c>
      <c r="O58" s="59" t="e">
        <f>#REF!-J58</f>
        <v>#REF!</v>
      </c>
      <c r="P58" s="59" t="e">
        <f>#REF!-K58</f>
        <v>#REF!</v>
      </c>
      <c r="Q58" s="59" t="e">
        <f>#REF!-L58</f>
        <v>#REF!</v>
      </c>
      <c r="R58" s="59"/>
    </row>
    <row r="59" spans="1:18" ht="21.75" customHeight="1">
      <c r="A59" s="244">
        <f t="shared" si="0"/>
        <v>56</v>
      </c>
      <c r="B59" s="53" t="s">
        <v>70</v>
      </c>
      <c r="C59" s="271">
        <v>9.49</v>
      </c>
      <c r="D59" s="271">
        <v>9.67</v>
      </c>
      <c r="E59" s="271">
        <v>9.49</v>
      </c>
      <c r="F59" s="271">
        <v>9.5399999999999991</v>
      </c>
      <c r="G59" s="271">
        <v>9.61</v>
      </c>
      <c r="H59" s="58">
        <v>9.0299999999999994</v>
      </c>
      <c r="I59" s="59">
        <v>9.17</v>
      </c>
      <c r="J59" s="59">
        <v>9.0299999999999994</v>
      </c>
      <c r="K59" s="59">
        <v>9.09</v>
      </c>
      <c r="L59" s="59">
        <v>9.17</v>
      </c>
      <c r="M59" s="59" t="e">
        <f>#REF!-H59</f>
        <v>#REF!</v>
      </c>
      <c r="N59" s="59" t="e">
        <f>#REF!-I59</f>
        <v>#REF!</v>
      </c>
      <c r="O59" s="59" t="e">
        <f>#REF!-J59</f>
        <v>#REF!</v>
      </c>
      <c r="P59" s="59" t="e">
        <f>#REF!-K59</f>
        <v>#REF!</v>
      </c>
      <c r="Q59" s="59" t="e">
        <f>#REF!-L59</f>
        <v>#REF!</v>
      </c>
      <c r="R59" s="59"/>
    </row>
    <row r="60" spans="1:18" ht="21.75" customHeight="1">
      <c r="A60" s="244">
        <f t="shared" si="0"/>
        <v>57</v>
      </c>
      <c r="B60" s="53" t="s">
        <v>71</v>
      </c>
      <c r="C60" s="271">
        <v>8.42</v>
      </c>
      <c r="D60" s="271">
        <v>9.09</v>
      </c>
      <c r="E60" s="271">
        <v>10.67</v>
      </c>
      <c r="F60" s="271">
        <v>8.39</v>
      </c>
      <c r="G60" s="271">
        <v>10.41</v>
      </c>
      <c r="H60" s="58">
        <v>8.91</v>
      </c>
      <c r="I60" s="59">
        <v>9.57</v>
      </c>
      <c r="J60" s="59">
        <v>12.11</v>
      </c>
      <c r="K60" s="59">
        <v>8.76</v>
      </c>
      <c r="L60" s="59">
        <v>10.69</v>
      </c>
      <c r="M60" s="59" t="e">
        <f>#REF!-H60</f>
        <v>#REF!</v>
      </c>
      <c r="N60" s="59" t="e">
        <f>#REF!-I60</f>
        <v>#REF!</v>
      </c>
      <c r="O60" s="59" t="e">
        <f>#REF!-J60</f>
        <v>#REF!</v>
      </c>
      <c r="P60" s="59" t="e">
        <f>#REF!-K60</f>
        <v>#REF!</v>
      </c>
      <c r="Q60" s="59" t="e">
        <f>#REF!-L60</f>
        <v>#REF!</v>
      </c>
      <c r="R60" s="59"/>
    </row>
    <row r="61" spans="1:18" ht="21.75" customHeight="1">
      <c r="A61" s="244">
        <f t="shared" si="0"/>
        <v>58</v>
      </c>
      <c r="B61" s="53" t="s">
        <v>73</v>
      </c>
      <c r="C61" s="271">
        <v>12.56</v>
      </c>
      <c r="D61" s="271">
        <v>12.56</v>
      </c>
      <c r="E61" s="271">
        <v>12.56</v>
      </c>
      <c r="F61" s="271">
        <v>12.56</v>
      </c>
      <c r="G61" s="271">
        <v>12.56</v>
      </c>
      <c r="H61" s="58">
        <v>13.58</v>
      </c>
      <c r="I61" s="59">
        <v>13.58</v>
      </c>
      <c r="J61" s="59">
        <v>13.58</v>
      </c>
      <c r="K61" s="59">
        <v>13.58</v>
      </c>
      <c r="L61" s="59">
        <v>13.58</v>
      </c>
      <c r="M61" s="59" t="e">
        <f>#REF!-H61</f>
        <v>#REF!</v>
      </c>
      <c r="N61" s="59" t="e">
        <f>#REF!-I61</f>
        <v>#REF!</v>
      </c>
      <c r="O61" s="59" t="e">
        <f>#REF!-J61</f>
        <v>#REF!</v>
      </c>
      <c r="P61" s="59" t="e">
        <f>#REF!-K61</f>
        <v>#REF!</v>
      </c>
      <c r="Q61" s="59" t="e">
        <f>#REF!-L61</f>
        <v>#REF!</v>
      </c>
      <c r="R61" s="59"/>
    </row>
    <row r="62" spans="1:18" ht="21.75" customHeight="1">
      <c r="A62" s="244">
        <f t="shared" si="0"/>
        <v>59</v>
      </c>
      <c r="B62" s="53" t="s">
        <v>74</v>
      </c>
      <c r="C62" s="271">
        <v>10.4</v>
      </c>
      <c r="D62" s="271">
        <v>10.7</v>
      </c>
      <c r="E62" s="271">
        <v>10.7</v>
      </c>
      <c r="F62" s="271">
        <v>10.55</v>
      </c>
      <c r="G62" s="271">
        <v>10.6</v>
      </c>
      <c r="H62" s="58">
        <v>10.9</v>
      </c>
      <c r="I62" s="59">
        <v>11.2</v>
      </c>
      <c r="J62" s="59">
        <v>11.2</v>
      </c>
      <c r="K62" s="59">
        <v>11.05</v>
      </c>
      <c r="L62" s="59">
        <v>11.1</v>
      </c>
      <c r="M62" s="59" t="e">
        <f>#REF!-H62</f>
        <v>#REF!</v>
      </c>
      <c r="N62" s="59" t="e">
        <f>#REF!-I62</f>
        <v>#REF!</v>
      </c>
      <c r="O62" s="59" t="e">
        <f>#REF!-J62</f>
        <v>#REF!</v>
      </c>
      <c r="P62" s="59" t="e">
        <f>#REF!-K62</f>
        <v>#REF!</v>
      </c>
      <c r="Q62" s="59" t="e">
        <f>#REF!-L62</f>
        <v>#REF!</v>
      </c>
      <c r="R62" s="59"/>
    </row>
    <row r="63" spans="1:18" ht="21.75" customHeight="1">
      <c r="A63" s="244">
        <f t="shared" si="0"/>
        <v>60</v>
      </c>
      <c r="B63" s="53" t="s">
        <v>75</v>
      </c>
      <c r="C63" s="271">
        <v>6.12</v>
      </c>
      <c r="D63" s="271">
        <v>6.12</v>
      </c>
      <c r="E63" s="271">
        <v>7.17</v>
      </c>
      <c r="F63" s="271">
        <v>6.12</v>
      </c>
      <c r="G63" s="271">
        <v>6.19</v>
      </c>
      <c r="H63" s="58">
        <v>8.4</v>
      </c>
      <c r="I63" s="59">
        <v>8.4</v>
      </c>
      <c r="J63" s="59">
        <v>9.4499999999999993</v>
      </c>
      <c r="K63" s="59">
        <v>8.4</v>
      </c>
      <c r="L63" s="59">
        <v>8.4700000000000006</v>
      </c>
      <c r="M63" s="59" t="e">
        <f>#REF!-H63</f>
        <v>#REF!</v>
      </c>
      <c r="N63" s="59" t="e">
        <f>#REF!-I63</f>
        <v>#REF!</v>
      </c>
      <c r="O63" s="59" t="e">
        <f>#REF!-J63</f>
        <v>#REF!</v>
      </c>
      <c r="P63" s="59" t="e">
        <f>#REF!-K63</f>
        <v>#REF!</v>
      </c>
      <c r="Q63" s="59" t="e">
        <f>#REF!-L63</f>
        <v>#REF!</v>
      </c>
      <c r="R63" s="59"/>
    </row>
    <row r="64" spans="1:18" ht="21.75" customHeight="1">
      <c r="A64" s="244">
        <f t="shared" si="0"/>
        <v>61</v>
      </c>
      <c r="B64" s="53" t="s">
        <v>76</v>
      </c>
      <c r="C64" s="271">
        <v>10.5</v>
      </c>
      <c r="D64" s="271">
        <v>11.5</v>
      </c>
      <c r="E64" s="271">
        <v>15</v>
      </c>
      <c r="F64" s="271">
        <v>0</v>
      </c>
      <c r="G64" s="271">
        <v>10.5</v>
      </c>
      <c r="H64" s="58">
        <v>10.5</v>
      </c>
      <c r="I64" s="59">
        <v>11.5</v>
      </c>
      <c r="J64" s="59">
        <v>16</v>
      </c>
      <c r="K64" s="59">
        <v>0</v>
      </c>
      <c r="L64" s="59">
        <v>10.5</v>
      </c>
      <c r="M64" s="59" t="e">
        <f>#REF!-H64</f>
        <v>#REF!</v>
      </c>
      <c r="N64" s="59" t="e">
        <f>#REF!-I64</f>
        <v>#REF!</v>
      </c>
      <c r="O64" s="59" t="e">
        <f>#REF!-J64</f>
        <v>#REF!</v>
      </c>
      <c r="P64" s="59" t="e">
        <f>#REF!-K64</f>
        <v>#REF!</v>
      </c>
      <c r="Q64" s="59" t="e">
        <f>#REF!-L64</f>
        <v>#REF!</v>
      </c>
      <c r="R64" s="74"/>
    </row>
    <row r="65" spans="1:18" ht="21.75" customHeight="1">
      <c r="A65" s="244">
        <f t="shared" si="0"/>
        <v>62</v>
      </c>
      <c r="B65" s="53" t="s">
        <v>77</v>
      </c>
      <c r="C65" s="271">
        <v>9.4700000000000006</v>
      </c>
      <c r="D65" s="271">
        <v>9.5</v>
      </c>
      <c r="E65" s="271">
        <v>0</v>
      </c>
      <c r="F65" s="271">
        <v>10</v>
      </c>
      <c r="G65" s="271">
        <v>10</v>
      </c>
      <c r="H65" s="58">
        <v>0</v>
      </c>
      <c r="I65" s="59">
        <v>10.09</v>
      </c>
      <c r="J65" s="59">
        <v>0</v>
      </c>
      <c r="K65" s="59">
        <v>10.09</v>
      </c>
      <c r="L65" s="59">
        <v>10.09</v>
      </c>
      <c r="M65" s="59" t="e">
        <f>#REF!-H65</f>
        <v>#REF!</v>
      </c>
      <c r="N65" s="59" t="e">
        <f>#REF!-I65</f>
        <v>#REF!</v>
      </c>
      <c r="O65" s="59" t="e">
        <f>#REF!-J65</f>
        <v>#REF!</v>
      </c>
      <c r="P65" s="59" t="e">
        <f>#REF!-K65</f>
        <v>#REF!</v>
      </c>
      <c r="Q65" s="59" t="e">
        <f>#REF!-L65</f>
        <v>#REF!</v>
      </c>
      <c r="R65" s="59"/>
    </row>
    <row r="66" spans="1:18" ht="21.75" customHeight="1">
      <c r="A66" s="244">
        <f t="shared" si="0"/>
        <v>63</v>
      </c>
      <c r="B66" s="53" t="s">
        <v>78</v>
      </c>
      <c r="C66" s="271">
        <v>11</v>
      </c>
      <c r="D66" s="271">
        <v>13</v>
      </c>
      <c r="E66" s="271">
        <v>15</v>
      </c>
      <c r="F66" s="271">
        <v>12</v>
      </c>
      <c r="G66" s="271">
        <v>13.5</v>
      </c>
      <c r="H66" s="58">
        <v>11</v>
      </c>
      <c r="I66" s="59">
        <v>13</v>
      </c>
      <c r="J66" s="59">
        <v>15</v>
      </c>
      <c r="K66" s="59">
        <v>12</v>
      </c>
      <c r="L66" s="59">
        <v>13.5</v>
      </c>
      <c r="M66" s="59" t="e">
        <f>#REF!-H66</f>
        <v>#REF!</v>
      </c>
      <c r="N66" s="59" t="e">
        <f>#REF!-I66</f>
        <v>#REF!</v>
      </c>
      <c r="O66" s="59" t="e">
        <f>#REF!-J66</f>
        <v>#REF!</v>
      </c>
      <c r="P66" s="59" t="e">
        <f>#REF!-K66</f>
        <v>#REF!</v>
      </c>
      <c r="Q66" s="59" t="e">
        <f>#REF!-L66</f>
        <v>#REF!</v>
      </c>
      <c r="R66" s="59"/>
    </row>
    <row r="67" spans="1:18" ht="21.75" customHeight="1">
      <c r="A67" s="244">
        <f t="shared" si="0"/>
        <v>64</v>
      </c>
      <c r="B67" s="53" t="s">
        <v>79</v>
      </c>
      <c r="C67" s="271">
        <v>8.0500000000000007</v>
      </c>
      <c r="D67" s="271">
        <v>8.42</v>
      </c>
      <c r="E67" s="271">
        <v>0</v>
      </c>
      <c r="F67" s="271">
        <v>8.42</v>
      </c>
      <c r="G67" s="271">
        <v>0</v>
      </c>
      <c r="H67" s="58">
        <v>10.75</v>
      </c>
      <c r="I67" s="59">
        <v>11.25</v>
      </c>
      <c r="J67" s="59">
        <v>0</v>
      </c>
      <c r="K67" s="59">
        <v>9.25</v>
      </c>
      <c r="L67" s="59">
        <v>0</v>
      </c>
      <c r="M67" s="59" t="e">
        <f>#REF!-H67</f>
        <v>#REF!</v>
      </c>
      <c r="N67" s="59" t="e">
        <f>#REF!-I67</f>
        <v>#REF!</v>
      </c>
      <c r="O67" s="59" t="e">
        <f>#REF!-J67</f>
        <v>#REF!</v>
      </c>
      <c r="P67" s="59" t="e">
        <f>#REF!-K67</f>
        <v>#REF!</v>
      </c>
      <c r="Q67" s="59" t="e">
        <f>#REF!-L67</f>
        <v>#REF!</v>
      </c>
      <c r="R67" s="59"/>
    </row>
    <row r="68" spans="1:18" ht="21.75" customHeight="1">
      <c r="A68" s="244">
        <f t="shared" si="0"/>
        <v>65</v>
      </c>
      <c r="B68" s="53" t="s">
        <v>80</v>
      </c>
      <c r="C68" s="271">
        <v>9.5</v>
      </c>
      <c r="D68" s="271">
        <v>10.5</v>
      </c>
      <c r="E68" s="271">
        <v>0</v>
      </c>
      <c r="F68" s="271">
        <v>10.5</v>
      </c>
      <c r="G68" s="271">
        <v>10.5</v>
      </c>
      <c r="H68" s="58">
        <v>11.5</v>
      </c>
      <c r="I68" s="59">
        <v>11.5</v>
      </c>
      <c r="J68" s="59">
        <v>0</v>
      </c>
      <c r="K68" s="59">
        <v>10.75</v>
      </c>
      <c r="L68" s="59">
        <v>11.5</v>
      </c>
      <c r="M68" s="59" t="e">
        <f>#REF!-H68</f>
        <v>#REF!</v>
      </c>
      <c r="N68" s="59" t="e">
        <f>#REF!-I68</f>
        <v>#REF!</v>
      </c>
      <c r="O68" s="59" t="e">
        <f>#REF!-J68</f>
        <v>#REF!</v>
      </c>
      <c r="P68" s="59" t="e">
        <f>#REF!-K68</f>
        <v>#REF!</v>
      </c>
      <c r="Q68" s="59" t="e">
        <f>#REF!-L68</f>
        <v>#REF!</v>
      </c>
      <c r="R68" s="59"/>
    </row>
    <row r="69" spans="1:18" ht="21.75" customHeight="1">
      <c r="A69" s="244">
        <f t="shared" si="0"/>
        <v>66</v>
      </c>
      <c r="B69" s="53" t="s">
        <v>81</v>
      </c>
      <c r="C69" s="271">
        <v>10.5</v>
      </c>
      <c r="D69" s="271">
        <v>10.5</v>
      </c>
      <c r="E69" s="271">
        <v>0</v>
      </c>
      <c r="F69" s="271">
        <v>10.5</v>
      </c>
      <c r="G69" s="271">
        <v>11.5</v>
      </c>
      <c r="H69" s="58">
        <v>9</v>
      </c>
      <c r="I69" s="59">
        <v>15</v>
      </c>
      <c r="J69" s="59">
        <v>0</v>
      </c>
      <c r="K69" s="59">
        <v>11.25</v>
      </c>
      <c r="L69" s="59">
        <v>12.25</v>
      </c>
      <c r="M69" s="59" t="e">
        <f>#REF!-H69</f>
        <v>#REF!</v>
      </c>
      <c r="N69" s="59" t="e">
        <f>#REF!-I69</f>
        <v>#REF!</v>
      </c>
      <c r="O69" s="59" t="e">
        <f>#REF!-J69</f>
        <v>#REF!</v>
      </c>
      <c r="P69" s="59" t="e">
        <f>#REF!-K69</f>
        <v>#REF!</v>
      </c>
      <c r="Q69" s="59" t="e">
        <f>#REF!-L69</f>
        <v>#REF!</v>
      </c>
      <c r="R69" s="59"/>
    </row>
    <row r="70" spans="1:18" ht="21.75" customHeight="1">
      <c r="A70" s="244">
        <f t="shared" si="0"/>
        <v>67</v>
      </c>
      <c r="B70" s="53" t="s">
        <v>82</v>
      </c>
      <c r="C70" s="271">
        <v>8</v>
      </c>
      <c r="D70" s="271">
        <v>13</v>
      </c>
      <c r="E70" s="271">
        <v>0</v>
      </c>
      <c r="F70" s="271">
        <v>10.75</v>
      </c>
      <c r="G70" s="271">
        <v>11.75</v>
      </c>
      <c r="H70" s="58">
        <v>7.9</v>
      </c>
      <c r="I70" s="59">
        <v>12.04</v>
      </c>
      <c r="J70" s="59">
        <v>16.579999999999998</v>
      </c>
      <c r="K70" s="59">
        <v>0</v>
      </c>
      <c r="L70" s="59">
        <v>14.04</v>
      </c>
      <c r="M70" s="59" t="e">
        <f>#REF!-H70</f>
        <v>#REF!</v>
      </c>
      <c r="N70" s="59" t="e">
        <f>#REF!-I70</f>
        <v>#REF!</v>
      </c>
      <c r="O70" s="59" t="e">
        <f>#REF!-J70</f>
        <v>#REF!</v>
      </c>
      <c r="P70" s="59" t="e">
        <f>#REF!-K70</f>
        <v>#REF!</v>
      </c>
      <c r="Q70" s="59" t="e">
        <f>#REF!-L70</f>
        <v>#REF!</v>
      </c>
      <c r="R70" s="59"/>
    </row>
    <row r="71" spans="1:18" ht="21.75" customHeight="1">
      <c r="A71" s="244">
        <f t="shared" ref="A71:A99" si="1">A70+1</f>
        <v>68</v>
      </c>
      <c r="B71" s="53" t="s">
        <v>131</v>
      </c>
      <c r="C71" s="271">
        <v>6.81</v>
      </c>
      <c r="D71" s="271">
        <v>10.25</v>
      </c>
      <c r="E71" s="271">
        <v>15.92</v>
      </c>
      <c r="F71" s="271">
        <v>0</v>
      </c>
      <c r="G71" s="271">
        <v>11.45</v>
      </c>
      <c r="H71" s="58">
        <v>11.5</v>
      </c>
      <c r="I71" s="59">
        <v>11.5</v>
      </c>
      <c r="J71" s="59">
        <v>0</v>
      </c>
      <c r="K71" s="59">
        <v>11.5</v>
      </c>
      <c r="L71" s="59">
        <v>12.25</v>
      </c>
      <c r="M71" s="59" t="e">
        <f>#REF!-H71</f>
        <v>#REF!</v>
      </c>
      <c r="N71" s="59" t="e">
        <f>#REF!-I71</f>
        <v>#REF!</v>
      </c>
      <c r="O71" s="59" t="e">
        <f>#REF!-J71</f>
        <v>#REF!</v>
      </c>
      <c r="P71" s="59" t="e">
        <f>#REF!-K71</f>
        <v>#REF!</v>
      </c>
      <c r="Q71" s="59" t="e">
        <f>#REF!-L71</f>
        <v>#REF!</v>
      </c>
      <c r="R71" s="59"/>
    </row>
    <row r="72" spans="1:18" ht="21.75" customHeight="1">
      <c r="A72" s="244">
        <f t="shared" si="1"/>
        <v>69</v>
      </c>
      <c r="B72" s="53" t="s">
        <v>84</v>
      </c>
      <c r="C72" s="271">
        <v>11.5</v>
      </c>
      <c r="D72" s="271">
        <v>11.5</v>
      </c>
      <c r="E72" s="271">
        <v>0</v>
      </c>
      <c r="F72" s="271">
        <v>11.5</v>
      </c>
      <c r="G72" s="271">
        <v>12.25</v>
      </c>
      <c r="H72" s="133"/>
      <c r="I72" s="84"/>
      <c r="J72" s="84"/>
      <c r="K72" s="100">
        <v>9.3699999999999992</v>
      </c>
      <c r="L72" s="59">
        <v>0.09</v>
      </c>
      <c r="M72" s="59" t="e">
        <f>#REF!-H72</f>
        <v>#REF!</v>
      </c>
      <c r="N72" s="59" t="e">
        <f>#REF!-I72</f>
        <v>#REF!</v>
      </c>
      <c r="O72" s="59" t="e">
        <f>#REF!-J72</f>
        <v>#REF!</v>
      </c>
      <c r="P72" s="59" t="e">
        <f>#REF!-K72</f>
        <v>#REF!</v>
      </c>
      <c r="Q72" s="59" t="e">
        <f>#REF!-L72</f>
        <v>#REF!</v>
      </c>
      <c r="R72" s="59"/>
    </row>
    <row r="73" spans="1:18" ht="21.75" customHeight="1">
      <c r="A73" s="244">
        <f t="shared" si="1"/>
        <v>70</v>
      </c>
      <c r="B73" s="53" t="s">
        <v>85</v>
      </c>
      <c r="C73" s="271">
        <v>8.11</v>
      </c>
      <c r="D73" s="271">
        <v>8.5299999999999994</v>
      </c>
      <c r="E73" s="271">
        <v>13</v>
      </c>
      <c r="F73" s="271">
        <v>9.8000000000000007</v>
      </c>
      <c r="G73" s="271">
        <v>9.8000000000000007</v>
      </c>
      <c r="H73" s="58">
        <v>0</v>
      </c>
      <c r="I73" s="59">
        <v>11.04</v>
      </c>
      <c r="J73" s="59">
        <v>0</v>
      </c>
      <c r="K73" s="59">
        <v>9.23</v>
      </c>
      <c r="L73" s="59">
        <v>10.32</v>
      </c>
      <c r="M73" s="59" t="e">
        <f>#REF!-H73</f>
        <v>#REF!</v>
      </c>
      <c r="N73" s="59" t="e">
        <f>#REF!-I73</f>
        <v>#REF!</v>
      </c>
      <c r="O73" s="59" t="e">
        <f>#REF!-J73</f>
        <v>#REF!</v>
      </c>
      <c r="P73" s="59" t="e">
        <f>#REF!-K73</f>
        <v>#REF!</v>
      </c>
      <c r="Q73" s="59" t="e">
        <f>#REF!-L73</f>
        <v>#REF!</v>
      </c>
      <c r="R73" s="59"/>
    </row>
    <row r="74" spans="1:18" ht="21.75" customHeight="1">
      <c r="A74" s="244">
        <f t="shared" si="1"/>
        <v>71</v>
      </c>
      <c r="B74" s="53" t="s">
        <v>86</v>
      </c>
      <c r="C74" s="271">
        <v>0</v>
      </c>
      <c r="D74" s="271">
        <v>9.98</v>
      </c>
      <c r="E74" s="271">
        <v>0</v>
      </c>
      <c r="F74" s="271">
        <v>8.61</v>
      </c>
      <c r="G74" s="271">
        <v>9.77</v>
      </c>
      <c r="H74" s="58">
        <v>11.05</v>
      </c>
      <c r="I74" s="59">
        <v>11.05</v>
      </c>
      <c r="J74" s="59">
        <v>0</v>
      </c>
      <c r="K74" s="59">
        <v>10.8</v>
      </c>
      <c r="L74" s="59">
        <v>10.8</v>
      </c>
      <c r="M74" s="59" t="e">
        <f>#REF!-H74</f>
        <v>#REF!</v>
      </c>
      <c r="N74" s="59" t="e">
        <f>#REF!-I74</f>
        <v>#REF!</v>
      </c>
      <c r="O74" s="59" t="e">
        <f>#REF!-J74</f>
        <v>#REF!</v>
      </c>
      <c r="P74" s="59" t="e">
        <f>#REF!-K74</f>
        <v>#REF!</v>
      </c>
      <c r="Q74" s="59" t="e">
        <f>#REF!-L74</f>
        <v>#REF!</v>
      </c>
      <c r="R74" s="204"/>
    </row>
    <row r="75" spans="1:18" ht="21.75" customHeight="1">
      <c r="A75" s="244">
        <f t="shared" si="1"/>
        <v>72</v>
      </c>
      <c r="B75" s="53" t="s">
        <v>88</v>
      </c>
      <c r="C75" s="271">
        <v>9.15</v>
      </c>
      <c r="D75" s="271">
        <v>9.15</v>
      </c>
      <c r="E75" s="271">
        <v>0</v>
      </c>
      <c r="F75" s="271">
        <v>8.9</v>
      </c>
      <c r="G75" s="271">
        <v>8.9</v>
      </c>
      <c r="H75" s="58">
        <v>8.5</v>
      </c>
      <c r="I75" s="59">
        <v>9</v>
      </c>
      <c r="J75" s="59">
        <v>9.75</v>
      </c>
      <c r="K75" s="59">
        <v>8.75</v>
      </c>
      <c r="L75" s="59">
        <v>10.5</v>
      </c>
      <c r="M75" s="59" t="e">
        <f>#REF!-H75</f>
        <v>#REF!</v>
      </c>
      <c r="N75" s="59" t="e">
        <f>#REF!-I75</f>
        <v>#REF!</v>
      </c>
      <c r="O75" s="59" t="e">
        <f>#REF!-J75</f>
        <v>#REF!</v>
      </c>
      <c r="P75" s="59" t="e">
        <f>#REF!-K75</f>
        <v>#REF!</v>
      </c>
      <c r="Q75" s="59" t="e">
        <f>#REF!-L75</f>
        <v>#REF!</v>
      </c>
      <c r="R75" s="59"/>
    </row>
    <row r="76" spans="1:18" ht="21.75" customHeight="1">
      <c r="A76" s="244">
        <f t="shared" si="1"/>
        <v>73</v>
      </c>
      <c r="B76" s="53" t="s">
        <v>89</v>
      </c>
      <c r="C76" s="271">
        <v>8</v>
      </c>
      <c r="D76" s="271">
        <v>8.75</v>
      </c>
      <c r="E76" s="271">
        <v>9.5</v>
      </c>
      <c r="F76" s="271">
        <v>8.25</v>
      </c>
      <c r="G76" s="271">
        <v>10.25</v>
      </c>
      <c r="H76" s="58">
        <v>12.71</v>
      </c>
      <c r="I76" s="59">
        <v>12.62</v>
      </c>
      <c r="J76" s="59">
        <v>0</v>
      </c>
      <c r="K76" s="59">
        <v>12.49</v>
      </c>
      <c r="L76" s="59">
        <v>12.46</v>
      </c>
      <c r="M76" s="59" t="e">
        <f>#REF!-H76</f>
        <v>#REF!</v>
      </c>
      <c r="N76" s="59" t="e">
        <f>#REF!-I76</f>
        <v>#REF!</v>
      </c>
      <c r="O76" s="59" t="e">
        <f>#REF!-J76</f>
        <v>#REF!</v>
      </c>
      <c r="P76" s="59" t="e">
        <f>#REF!-K76</f>
        <v>#REF!</v>
      </c>
      <c r="Q76" s="59" t="e">
        <f>#REF!-L76</f>
        <v>#REF!</v>
      </c>
      <c r="R76" s="59"/>
    </row>
    <row r="77" spans="1:18" ht="21.75" customHeight="1">
      <c r="A77" s="244">
        <f t="shared" si="1"/>
        <v>74</v>
      </c>
      <c r="B77" s="53" t="s">
        <v>90</v>
      </c>
      <c r="C77" s="271">
        <v>12.59</v>
      </c>
      <c r="D77" s="271">
        <v>12.67</v>
      </c>
      <c r="E77" s="271">
        <v>0</v>
      </c>
      <c r="F77" s="271">
        <v>12.74</v>
      </c>
      <c r="G77" s="271">
        <v>13.36</v>
      </c>
      <c r="H77" s="58">
        <v>13</v>
      </c>
      <c r="I77" s="59">
        <v>14</v>
      </c>
      <c r="J77" s="59">
        <v>14</v>
      </c>
      <c r="K77" s="59">
        <v>14.75</v>
      </c>
      <c r="L77" s="59">
        <v>14.75</v>
      </c>
      <c r="M77" s="59" t="e">
        <f>#REF!-H77</f>
        <v>#REF!</v>
      </c>
      <c r="N77" s="59" t="e">
        <f>#REF!-I77</f>
        <v>#REF!</v>
      </c>
      <c r="O77" s="59" t="e">
        <f>#REF!-J77</f>
        <v>#REF!</v>
      </c>
      <c r="P77" s="59" t="e">
        <f>#REF!-K77</f>
        <v>#REF!</v>
      </c>
      <c r="Q77" s="59" t="e">
        <f>#REF!-L77</f>
        <v>#REF!</v>
      </c>
      <c r="R77" s="59"/>
    </row>
    <row r="78" spans="1:18" ht="21.75" customHeight="1">
      <c r="A78" s="244">
        <f t="shared" si="1"/>
        <v>75</v>
      </c>
      <c r="B78" s="53" t="s">
        <v>91</v>
      </c>
      <c r="C78" s="271">
        <v>13.12</v>
      </c>
      <c r="D78" s="271">
        <v>13.62</v>
      </c>
      <c r="E78" s="271">
        <v>13.62</v>
      </c>
      <c r="F78" s="271">
        <v>13.12</v>
      </c>
      <c r="G78" s="271">
        <v>14.37</v>
      </c>
      <c r="H78" s="58">
        <v>11</v>
      </c>
      <c r="I78" s="59">
        <v>11.75</v>
      </c>
      <c r="J78" s="59">
        <v>0</v>
      </c>
      <c r="K78" s="59">
        <v>12.07</v>
      </c>
      <c r="L78" s="59">
        <v>15.56</v>
      </c>
      <c r="M78" s="59" t="e">
        <f>#REF!-H78</f>
        <v>#REF!</v>
      </c>
      <c r="N78" s="59" t="e">
        <f>#REF!-I78</f>
        <v>#REF!</v>
      </c>
      <c r="O78" s="59" t="e">
        <f>#REF!-J78</f>
        <v>#REF!</v>
      </c>
      <c r="P78" s="59" t="e">
        <f>#REF!-K78</f>
        <v>#REF!</v>
      </c>
      <c r="Q78" s="59" t="e">
        <f>#REF!-L78</f>
        <v>#REF!</v>
      </c>
      <c r="R78" s="59"/>
    </row>
    <row r="79" spans="1:18" ht="21.75" customHeight="1">
      <c r="A79" s="244">
        <f t="shared" si="1"/>
        <v>76</v>
      </c>
      <c r="B79" s="53" t="s">
        <v>93</v>
      </c>
      <c r="C79" s="271">
        <v>10.79</v>
      </c>
      <c r="D79" s="271">
        <v>12.27</v>
      </c>
      <c r="E79" s="271">
        <v>0</v>
      </c>
      <c r="F79" s="271">
        <v>11.63</v>
      </c>
      <c r="G79" s="271">
        <v>15.55</v>
      </c>
      <c r="H79" s="58">
        <v>12.5</v>
      </c>
      <c r="I79" s="59">
        <v>13.5</v>
      </c>
      <c r="J79" s="59">
        <v>0</v>
      </c>
      <c r="K79" s="59">
        <v>0</v>
      </c>
      <c r="L79" s="59">
        <v>0</v>
      </c>
      <c r="M79" s="59" t="e">
        <f>#REF!-H79</f>
        <v>#REF!</v>
      </c>
      <c r="N79" s="59" t="e">
        <f>#REF!-I79</f>
        <v>#REF!</v>
      </c>
      <c r="O79" s="59" t="e">
        <f>#REF!-J79</f>
        <v>#REF!</v>
      </c>
      <c r="P79" s="59" t="e">
        <f>#REF!-K79</f>
        <v>#REF!</v>
      </c>
      <c r="Q79" s="59" t="e">
        <f>#REF!-L79</f>
        <v>#REF!</v>
      </c>
      <c r="R79" s="59"/>
    </row>
    <row r="80" spans="1:18" ht="21.75" customHeight="1">
      <c r="A80" s="244">
        <f t="shared" si="1"/>
        <v>77</v>
      </c>
      <c r="B80" s="53" t="s">
        <v>94</v>
      </c>
      <c r="C80" s="271">
        <v>11.5</v>
      </c>
      <c r="D80" s="271">
        <v>13.5</v>
      </c>
      <c r="E80" s="271">
        <v>0</v>
      </c>
      <c r="F80" s="271">
        <v>0</v>
      </c>
      <c r="G80" s="271">
        <v>0</v>
      </c>
      <c r="H80" s="58">
        <v>12.23</v>
      </c>
      <c r="I80" s="59">
        <v>12.23</v>
      </c>
      <c r="J80" s="59">
        <v>0</v>
      </c>
      <c r="K80" s="59">
        <v>12.23</v>
      </c>
      <c r="L80" s="59">
        <v>12.23</v>
      </c>
      <c r="M80" s="59" t="e">
        <f>#REF!-H80</f>
        <v>#REF!</v>
      </c>
      <c r="N80" s="59" t="e">
        <f>#REF!-I80</f>
        <v>#REF!</v>
      </c>
      <c r="O80" s="59" t="e">
        <f>#REF!-J80</f>
        <v>#REF!</v>
      </c>
      <c r="P80" s="59" t="e">
        <f>#REF!-K80</f>
        <v>#REF!</v>
      </c>
      <c r="Q80" s="59" t="e">
        <f>#REF!-L80</f>
        <v>#REF!</v>
      </c>
      <c r="R80" s="59"/>
    </row>
    <row r="81" spans="1:18" ht="21.75" customHeight="1">
      <c r="A81" s="244">
        <f t="shared" si="1"/>
        <v>78</v>
      </c>
      <c r="B81" s="53" t="s">
        <v>177</v>
      </c>
      <c r="C81" s="271">
        <v>4.0999999999999996</v>
      </c>
      <c r="D81" s="271">
        <v>4.0999999999999996</v>
      </c>
      <c r="E81" s="271">
        <v>0</v>
      </c>
      <c r="F81" s="271">
        <v>4.0999999999999996</v>
      </c>
      <c r="G81" s="271">
        <v>4.0999999999999996</v>
      </c>
      <c r="H81" s="58">
        <v>0</v>
      </c>
      <c r="I81" s="59">
        <v>11.75</v>
      </c>
      <c r="J81" s="59">
        <v>15</v>
      </c>
      <c r="K81" s="59">
        <v>9.75</v>
      </c>
      <c r="L81" s="59">
        <v>0</v>
      </c>
      <c r="M81" s="59" t="e">
        <f>#REF!-H81</f>
        <v>#REF!</v>
      </c>
      <c r="N81" s="59" t="e">
        <f>#REF!-I81</f>
        <v>#REF!</v>
      </c>
      <c r="O81" s="59" t="e">
        <f>#REF!-J81</f>
        <v>#REF!</v>
      </c>
      <c r="P81" s="59" t="e">
        <f>#REF!-K81</f>
        <v>#REF!</v>
      </c>
      <c r="Q81" s="59" t="e">
        <f>#REF!-L81</f>
        <v>#REF!</v>
      </c>
      <c r="R81" s="74"/>
    </row>
    <row r="82" spans="1:18" ht="21.75" customHeight="1">
      <c r="A82" s="244">
        <f t="shared" si="1"/>
        <v>79</v>
      </c>
      <c r="B82" s="53" t="s">
        <v>96</v>
      </c>
      <c r="C82" s="271">
        <v>0</v>
      </c>
      <c r="D82" s="271">
        <v>11.25</v>
      </c>
      <c r="E82" s="271">
        <v>14.5</v>
      </c>
      <c r="F82" s="271">
        <v>9.25</v>
      </c>
      <c r="G82" s="271">
        <v>0</v>
      </c>
      <c r="H82" s="58">
        <v>12.68</v>
      </c>
      <c r="I82" s="59">
        <v>12.68</v>
      </c>
      <c r="J82" s="59">
        <v>14.68</v>
      </c>
      <c r="K82" s="59">
        <v>12.68</v>
      </c>
      <c r="L82" s="59">
        <v>14.18</v>
      </c>
      <c r="M82" s="59" t="e">
        <f>#REF!-H82</f>
        <v>#REF!</v>
      </c>
      <c r="N82" s="59" t="e">
        <f>#REF!-I82</f>
        <v>#REF!</v>
      </c>
      <c r="O82" s="59" t="e">
        <f>#REF!-J82</f>
        <v>#REF!</v>
      </c>
      <c r="P82" s="59" t="e">
        <f>#REF!-K82</f>
        <v>#REF!</v>
      </c>
      <c r="Q82" s="59" t="e">
        <f>#REF!-L82</f>
        <v>#REF!</v>
      </c>
      <c r="R82" s="204"/>
    </row>
    <row r="83" spans="1:18" ht="21.75" customHeight="1">
      <c r="A83" s="244">
        <f t="shared" si="1"/>
        <v>80</v>
      </c>
      <c r="B83" s="53" t="s">
        <v>97</v>
      </c>
      <c r="C83" s="271">
        <v>11.15</v>
      </c>
      <c r="D83" s="271">
        <v>11.15</v>
      </c>
      <c r="E83" s="271">
        <v>13.15</v>
      </c>
      <c r="F83" s="271">
        <v>11.15</v>
      </c>
      <c r="G83" s="271">
        <v>12.65</v>
      </c>
      <c r="H83" s="58">
        <v>12.2</v>
      </c>
      <c r="I83" s="59">
        <v>12.45</v>
      </c>
      <c r="J83" s="59">
        <v>12.95</v>
      </c>
      <c r="K83" s="59">
        <v>12.3</v>
      </c>
      <c r="L83" s="59">
        <v>12.7</v>
      </c>
      <c r="M83" s="59" t="e">
        <f>#REF!-H83</f>
        <v>#REF!</v>
      </c>
      <c r="N83" s="59" t="e">
        <f>#REF!-I83</f>
        <v>#REF!</v>
      </c>
      <c r="O83" s="59" t="e">
        <f>#REF!-J83</f>
        <v>#REF!</v>
      </c>
      <c r="P83" s="59" t="e">
        <f>#REF!-K83</f>
        <v>#REF!</v>
      </c>
      <c r="Q83" s="59" t="e">
        <f>#REF!-L83</f>
        <v>#REF!</v>
      </c>
      <c r="R83" s="59"/>
    </row>
    <row r="84" spans="1:18" ht="21.75" customHeight="1">
      <c r="A84" s="244">
        <f t="shared" si="1"/>
        <v>81</v>
      </c>
      <c r="B84" s="53" t="s">
        <v>98</v>
      </c>
      <c r="C84" s="271">
        <v>12.2</v>
      </c>
      <c r="D84" s="271">
        <v>12.45</v>
      </c>
      <c r="E84" s="271">
        <v>12.95</v>
      </c>
      <c r="F84" s="271">
        <v>12.3</v>
      </c>
      <c r="G84" s="271">
        <v>12.7</v>
      </c>
      <c r="H84" s="58">
        <v>14.5</v>
      </c>
      <c r="I84" s="59">
        <v>14.75</v>
      </c>
      <c r="J84" s="59">
        <v>17</v>
      </c>
      <c r="K84" s="59">
        <v>16.5</v>
      </c>
      <c r="L84" s="59">
        <v>15.75</v>
      </c>
      <c r="M84" s="59" t="e">
        <f>#REF!-H84</f>
        <v>#REF!</v>
      </c>
      <c r="N84" s="59" t="e">
        <f>#REF!-I84</f>
        <v>#REF!</v>
      </c>
      <c r="O84" s="59" t="e">
        <f>#REF!-J84</f>
        <v>#REF!</v>
      </c>
      <c r="P84" s="59" t="e">
        <f>#REF!-K84</f>
        <v>#REF!</v>
      </c>
      <c r="Q84" s="59" t="e">
        <f>#REF!-L84</f>
        <v>#REF!</v>
      </c>
      <c r="R84" s="59"/>
    </row>
    <row r="85" spans="1:18" ht="21.75" customHeight="1">
      <c r="A85" s="244">
        <f t="shared" si="1"/>
        <v>82</v>
      </c>
      <c r="B85" s="53" t="s">
        <v>99</v>
      </c>
      <c r="C85" s="271">
        <v>14.5</v>
      </c>
      <c r="D85" s="271">
        <v>14.75</v>
      </c>
      <c r="E85" s="271">
        <v>17</v>
      </c>
      <c r="F85" s="271">
        <v>16.5</v>
      </c>
      <c r="G85" s="271">
        <v>15.75</v>
      </c>
      <c r="H85" s="62">
        <v>9.51</v>
      </c>
      <c r="I85" s="63">
        <v>13</v>
      </c>
      <c r="J85" s="63">
        <v>0</v>
      </c>
      <c r="K85" s="63">
        <v>13</v>
      </c>
      <c r="L85" s="63">
        <v>13</v>
      </c>
      <c r="M85" s="59" t="e">
        <f>#REF!-H85</f>
        <v>#REF!</v>
      </c>
      <c r="N85" s="59" t="e">
        <f>#REF!-I85</f>
        <v>#REF!</v>
      </c>
      <c r="O85" s="59" t="e">
        <f>#REF!-J85</f>
        <v>#REF!</v>
      </c>
      <c r="P85" s="59" t="e">
        <f>#REF!-K85</f>
        <v>#REF!</v>
      </c>
      <c r="Q85" s="59" t="e">
        <f>#REF!-L85</f>
        <v>#REF!</v>
      </c>
      <c r="R85" s="59"/>
    </row>
    <row r="86" spans="1:18" ht="21.75" customHeight="1">
      <c r="A86" s="244">
        <f t="shared" si="1"/>
        <v>83</v>
      </c>
      <c r="B86" s="61" t="s">
        <v>100</v>
      </c>
      <c r="C86" s="271">
        <v>9.5</v>
      </c>
      <c r="D86" s="271">
        <v>13</v>
      </c>
      <c r="E86" s="271">
        <v>0</v>
      </c>
      <c r="F86" s="271">
        <v>13</v>
      </c>
      <c r="G86" s="271">
        <v>13</v>
      </c>
      <c r="H86" s="58">
        <v>10</v>
      </c>
      <c r="I86" s="59">
        <v>11.25</v>
      </c>
      <c r="J86" s="59">
        <v>17</v>
      </c>
      <c r="K86" s="59">
        <v>13</v>
      </c>
      <c r="L86" s="59">
        <v>13</v>
      </c>
      <c r="M86" s="59" t="e">
        <f>#REF!-H86</f>
        <v>#REF!</v>
      </c>
      <c r="N86" s="59" t="e">
        <f>#REF!-I86</f>
        <v>#REF!</v>
      </c>
      <c r="O86" s="59" t="e">
        <f>#REF!-J86</f>
        <v>#REF!</v>
      </c>
      <c r="P86" s="59" t="e">
        <f>#REF!-K86</f>
        <v>#REF!</v>
      </c>
      <c r="Q86" s="59" t="e">
        <f>#REF!-L86</f>
        <v>#REF!</v>
      </c>
      <c r="R86" s="59"/>
    </row>
    <row r="87" spans="1:18" ht="21.75" customHeight="1">
      <c r="A87" s="244">
        <f t="shared" si="1"/>
        <v>84</v>
      </c>
      <c r="B87" s="53" t="s">
        <v>101</v>
      </c>
      <c r="C87" s="271">
        <v>11</v>
      </c>
      <c r="D87" s="271">
        <v>11</v>
      </c>
      <c r="E87" s="271">
        <v>17</v>
      </c>
      <c r="F87" s="271">
        <v>13</v>
      </c>
      <c r="G87" s="271">
        <v>13</v>
      </c>
      <c r="H87" s="58">
        <v>11.9</v>
      </c>
      <c r="I87" s="59">
        <v>12.4</v>
      </c>
      <c r="J87" s="59">
        <v>12.9</v>
      </c>
      <c r="K87" s="59">
        <v>12.9</v>
      </c>
      <c r="L87" s="59">
        <v>12.9</v>
      </c>
      <c r="M87" s="59" t="e">
        <f>#REF!-H87</f>
        <v>#REF!</v>
      </c>
      <c r="N87" s="59" t="e">
        <f>#REF!-I87</f>
        <v>#REF!</v>
      </c>
      <c r="O87" s="59" t="e">
        <f>#REF!-J87</f>
        <v>#REF!</v>
      </c>
      <c r="P87" s="59" t="e">
        <f>#REF!-K87</f>
        <v>#REF!</v>
      </c>
      <c r="Q87" s="59" t="e">
        <f>#REF!-L87</f>
        <v>#REF!</v>
      </c>
      <c r="R87" s="59"/>
    </row>
    <row r="88" spans="1:18" ht="21.75" customHeight="1">
      <c r="A88" s="244">
        <f t="shared" si="1"/>
        <v>85</v>
      </c>
      <c r="B88" s="53" t="s">
        <v>102</v>
      </c>
      <c r="C88" s="271">
        <v>8.9600000000000009</v>
      </c>
      <c r="D88" s="271">
        <v>9.4600000000000009</v>
      </c>
      <c r="E88" s="271">
        <v>9.9600000000000009</v>
      </c>
      <c r="F88" s="271">
        <v>9.9600000000000009</v>
      </c>
      <c r="G88" s="271">
        <v>9.9600000000000009</v>
      </c>
      <c r="H88" s="58">
        <v>15.37</v>
      </c>
      <c r="I88" s="59">
        <v>15.37</v>
      </c>
      <c r="J88" s="59">
        <v>15.37</v>
      </c>
      <c r="K88" s="59">
        <v>15.37</v>
      </c>
      <c r="L88" s="59">
        <v>15.37</v>
      </c>
      <c r="M88" s="59" t="e">
        <f>#REF!-H88</f>
        <v>#REF!</v>
      </c>
      <c r="N88" s="59" t="e">
        <f>#REF!-I88</f>
        <v>#REF!</v>
      </c>
      <c r="O88" s="59" t="e">
        <f>#REF!-J88</f>
        <v>#REF!</v>
      </c>
      <c r="P88" s="59" t="e">
        <f>#REF!-K88</f>
        <v>#REF!</v>
      </c>
      <c r="Q88" s="59" t="e">
        <f>#REF!-L88</f>
        <v>#REF!</v>
      </c>
      <c r="R88" s="59"/>
    </row>
    <row r="89" spans="1:18" ht="21.75" customHeight="1">
      <c r="A89" s="244">
        <f t="shared" si="1"/>
        <v>86</v>
      </c>
      <c r="B89" s="53" t="s">
        <v>175</v>
      </c>
      <c r="C89" s="271">
        <v>15.22</v>
      </c>
      <c r="D89" s="271">
        <v>15.22</v>
      </c>
      <c r="E89" s="271">
        <v>15.22</v>
      </c>
      <c r="F89" s="271">
        <v>15.22</v>
      </c>
      <c r="G89" s="271">
        <v>15.22</v>
      </c>
      <c r="H89" s="58">
        <v>10</v>
      </c>
      <c r="I89" s="59">
        <v>11</v>
      </c>
      <c r="J89" s="59">
        <v>0</v>
      </c>
      <c r="K89" s="59">
        <v>10</v>
      </c>
      <c r="L89" s="59">
        <v>11</v>
      </c>
      <c r="M89" s="59" t="e">
        <f>#REF!-H89</f>
        <v>#REF!</v>
      </c>
      <c r="N89" s="59" t="e">
        <f>#REF!-I89</f>
        <v>#REF!</v>
      </c>
      <c r="O89" s="59" t="e">
        <f>#REF!-J89</f>
        <v>#REF!</v>
      </c>
      <c r="P89" s="59" t="e">
        <f>#REF!-K89</f>
        <v>#REF!</v>
      </c>
      <c r="Q89" s="59" t="e">
        <f>#REF!-L89</f>
        <v>#REF!</v>
      </c>
      <c r="R89" s="59"/>
    </row>
    <row r="90" spans="1:18" ht="21.75" customHeight="1">
      <c r="A90" s="244">
        <f t="shared" si="1"/>
        <v>87</v>
      </c>
      <c r="B90" s="53" t="s">
        <v>104</v>
      </c>
      <c r="C90" s="271">
        <v>8.4600000000000009</v>
      </c>
      <c r="D90" s="271">
        <v>10.17</v>
      </c>
      <c r="E90" s="271">
        <v>13</v>
      </c>
      <c r="F90" s="271">
        <v>10.11</v>
      </c>
      <c r="G90" s="271">
        <v>10.08</v>
      </c>
      <c r="H90" s="58">
        <v>10.83</v>
      </c>
      <c r="I90" s="59">
        <v>11.51</v>
      </c>
      <c r="J90" s="59">
        <v>12.51</v>
      </c>
      <c r="K90" s="59">
        <v>11.01</v>
      </c>
      <c r="L90" s="59">
        <v>11.01</v>
      </c>
      <c r="M90" s="59" t="e">
        <f>#REF!-H90</f>
        <v>#REF!</v>
      </c>
      <c r="N90" s="59" t="e">
        <f>#REF!-I90</f>
        <v>#REF!</v>
      </c>
      <c r="O90" s="59" t="e">
        <f>#REF!-J90</f>
        <v>#REF!</v>
      </c>
      <c r="P90" s="59" t="e">
        <f>#REF!-K90</f>
        <v>#REF!</v>
      </c>
      <c r="Q90" s="59" t="e">
        <f>#REF!-L90</f>
        <v>#REF!</v>
      </c>
      <c r="R90" s="59"/>
    </row>
    <row r="91" spans="1:18" ht="21.75" customHeight="1">
      <c r="A91" s="244">
        <f t="shared" si="1"/>
        <v>88</v>
      </c>
      <c r="B91" s="53" t="s">
        <v>105</v>
      </c>
      <c r="C91" s="271">
        <v>9.25</v>
      </c>
      <c r="D91" s="271">
        <v>9.91</v>
      </c>
      <c r="E91" s="271">
        <v>10.91</v>
      </c>
      <c r="F91" s="271">
        <v>9.41</v>
      </c>
      <c r="G91" s="271">
        <v>9.41</v>
      </c>
      <c r="H91" s="58">
        <v>11.46</v>
      </c>
      <c r="I91" s="59">
        <v>11.96</v>
      </c>
      <c r="J91" s="59">
        <v>12.46</v>
      </c>
      <c r="K91" s="59">
        <v>11.46</v>
      </c>
      <c r="L91" s="59">
        <v>11.96</v>
      </c>
      <c r="M91" s="59" t="e">
        <f>#REF!-H91</f>
        <v>#REF!</v>
      </c>
      <c r="N91" s="59" t="e">
        <f>#REF!-I91</f>
        <v>#REF!</v>
      </c>
      <c r="O91" s="59" t="e">
        <f>#REF!-J91</f>
        <v>#REF!</v>
      </c>
      <c r="P91" s="59" t="e">
        <f>#REF!-K91</f>
        <v>#REF!</v>
      </c>
      <c r="Q91" s="59" t="e">
        <f>#REF!-L91</f>
        <v>#REF!</v>
      </c>
      <c r="R91" s="59"/>
    </row>
    <row r="92" spans="1:18" ht="21.75" customHeight="1">
      <c r="A92" s="244">
        <f t="shared" si="1"/>
        <v>89</v>
      </c>
      <c r="B92" s="53" t="s">
        <v>106</v>
      </c>
      <c r="C92" s="271">
        <v>10.91</v>
      </c>
      <c r="D92" s="271">
        <v>11.41</v>
      </c>
      <c r="E92" s="271">
        <v>11.91</v>
      </c>
      <c r="F92" s="271">
        <v>10.91</v>
      </c>
      <c r="G92" s="271">
        <v>11.41</v>
      </c>
      <c r="H92" s="58">
        <v>10.8</v>
      </c>
      <c r="I92" s="59">
        <v>10.8</v>
      </c>
      <c r="J92" s="59">
        <v>11.8</v>
      </c>
      <c r="K92" s="59">
        <v>10.8</v>
      </c>
      <c r="L92" s="59">
        <v>10.8</v>
      </c>
      <c r="M92" s="59" t="e">
        <f>#REF!-H92</f>
        <v>#REF!</v>
      </c>
      <c r="N92" s="59" t="e">
        <f>#REF!-I92</f>
        <v>#REF!</v>
      </c>
      <c r="O92" s="59" t="e">
        <f>#REF!-J92</f>
        <v>#REF!</v>
      </c>
      <c r="P92" s="59" t="e">
        <f>#REF!-K92</f>
        <v>#REF!</v>
      </c>
      <c r="Q92" s="59" t="e">
        <f>#REF!-L92</f>
        <v>#REF!</v>
      </c>
      <c r="R92" s="59"/>
    </row>
    <row r="93" spans="1:18" ht="21.75" customHeight="1">
      <c r="A93" s="244">
        <f t="shared" si="1"/>
        <v>90</v>
      </c>
      <c r="B93" s="53" t="s">
        <v>107</v>
      </c>
      <c r="C93" s="271">
        <v>10.67</v>
      </c>
      <c r="D93" s="271">
        <v>10.67</v>
      </c>
      <c r="E93" s="271">
        <v>11.67</v>
      </c>
      <c r="F93" s="271">
        <v>10.67</v>
      </c>
      <c r="G93" s="271">
        <v>10.67</v>
      </c>
      <c r="H93" s="58">
        <v>0</v>
      </c>
      <c r="I93" s="59">
        <v>12.99</v>
      </c>
      <c r="J93" s="59">
        <v>17.079999999999998</v>
      </c>
      <c r="K93" s="59">
        <v>0</v>
      </c>
      <c r="L93" s="59">
        <v>13.75</v>
      </c>
      <c r="M93" s="59" t="e">
        <f>#REF!-H93</f>
        <v>#REF!</v>
      </c>
      <c r="N93" s="59" t="e">
        <f>#REF!-I93</f>
        <v>#REF!</v>
      </c>
      <c r="O93" s="59" t="e">
        <f>#REF!-J93</f>
        <v>#REF!</v>
      </c>
      <c r="P93" s="59" t="e">
        <f>#REF!-K93</f>
        <v>#REF!</v>
      </c>
      <c r="Q93" s="59" t="e">
        <f>#REF!-L93</f>
        <v>#REF!</v>
      </c>
      <c r="R93" s="59"/>
    </row>
    <row r="94" spans="1:18" ht="21.75" customHeight="1">
      <c r="A94" s="244">
        <f t="shared" si="1"/>
        <v>91</v>
      </c>
      <c r="B94" s="53" t="s">
        <v>108</v>
      </c>
      <c r="C94" s="271">
        <v>0</v>
      </c>
      <c r="D94" s="271">
        <v>11.88</v>
      </c>
      <c r="E94" s="271">
        <v>14.46</v>
      </c>
      <c r="F94" s="271">
        <v>0</v>
      </c>
      <c r="G94" s="271">
        <v>12.59</v>
      </c>
      <c r="H94" s="58">
        <v>11.53</v>
      </c>
      <c r="I94" s="59">
        <v>12.46</v>
      </c>
      <c r="J94" s="59">
        <v>0</v>
      </c>
      <c r="K94" s="59">
        <v>12.28</v>
      </c>
      <c r="L94" s="59">
        <v>13.78</v>
      </c>
      <c r="M94" s="59" t="e">
        <f>#REF!-H94</f>
        <v>#REF!</v>
      </c>
      <c r="N94" s="59" t="e">
        <f>#REF!-I94</f>
        <v>#REF!</v>
      </c>
      <c r="O94" s="59" t="e">
        <f>#REF!-J94</f>
        <v>#REF!</v>
      </c>
      <c r="P94" s="59" t="e">
        <f>#REF!-K94</f>
        <v>#REF!</v>
      </c>
      <c r="Q94" s="59" t="e">
        <f>#REF!-L94</f>
        <v>#REF!</v>
      </c>
      <c r="R94" s="59"/>
    </row>
    <row r="95" spans="1:18" ht="21.75" customHeight="1">
      <c r="A95" s="244">
        <f t="shared" si="1"/>
        <v>92</v>
      </c>
      <c r="B95" s="53" t="s">
        <v>109</v>
      </c>
      <c r="C95" s="271">
        <v>11.52</v>
      </c>
      <c r="D95" s="271">
        <v>12.45</v>
      </c>
      <c r="E95" s="271">
        <v>0</v>
      </c>
      <c r="F95" s="271">
        <v>12.27</v>
      </c>
      <c r="G95" s="271">
        <v>13.77</v>
      </c>
      <c r="H95" s="58">
        <v>12.42</v>
      </c>
      <c r="I95" s="59">
        <v>12.42</v>
      </c>
      <c r="J95" s="59">
        <v>12.42</v>
      </c>
      <c r="K95" s="59">
        <v>12.42</v>
      </c>
      <c r="L95" s="59">
        <v>12.42</v>
      </c>
      <c r="M95" s="59" t="e">
        <f>#REF!-H95</f>
        <v>#REF!</v>
      </c>
      <c r="N95" s="59" t="e">
        <f>#REF!-I95</f>
        <v>#REF!</v>
      </c>
      <c r="O95" s="59" t="e">
        <f>#REF!-J95</f>
        <v>#REF!</v>
      </c>
      <c r="P95" s="59" t="e">
        <f>#REF!-K95</f>
        <v>#REF!</v>
      </c>
      <c r="Q95" s="59" t="e">
        <f>#REF!-L95</f>
        <v>#REF!</v>
      </c>
      <c r="R95" s="59"/>
    </row>
    <row r="96" spans="1:18" ht="21.75" customHeight="1">
      <c r="A96" s="244">
        <f t="shared" si="1"/>
        <v>93</v>
      </c>
      <c r="B96" s="53" t="s">
        <v>110</v>
      </c>
      <c r="C96" s="271">
        <v>11.36</v>
      </c>
      <c r="D96" s="271">
        <v>11.36</v>
      </c>
      <c r="E96" s="271">
        <v>11.36</v>
      </c>
      <c r="F96" s="271">
        <v>11.36</v>
      </c>
      <c r="G96" s="271">
        <v>11.36</v>
      </c>
      <c r="H96" s="58">
        <v>11.95</v>
      </c>
      <c r="I96" s="59">
        <v>12.45</v>
      </c>
      <c r="J96" s="59">
        <v>14.45</v>
      </c>
      <c r="K96" s="59">
        <v>11.95</v>
      </c>
      <c r="L96" s="59">
        <v>11.95</v>
      </c>
      <c r="M96" s="59" t="e">
        <f>#REF!-H96</f>
        <v>#REF!</v>
      </c>
      <c r="N96" s="59" t="e">
        <f>#REF!-I96</f>
        <v>#REF!</v>
      </c>
      <c r="O96" s="59" t="e">
        <f>#REF!-J96</f>
        <v>#REF!</v>
      </c>
      <c r="P96" s="59" t="e">
        <f>#REF!-K96</f>
        <v>#REF!</v>
      </c>
      <c r="Q96" s="59" t="e">
        <f>#REF!-L96</f>
        <v>#REF!</v>
      </c>
      <c r="R96" s="59"/>
    </row>
    <row r="97" spans="1:18" ht="21.75" customHeight="1">
      <c r="A97" s="244">
        <f t="shared" si="1"/>
        <v>94</v>
      </c>
      <c r="B97" s="53" t="s">
        <v>159</v>
      </c>
      <c r="C97" s="271">
        <v>11.59</v>
      </c>
      <c r="D97" s="271">
        <v>12.09</v>
      </c>
      <c r="E97" s="271">
        <v>14.09</v>
      </c>
      <c r="F97" s="271">
        <v>11.59</v>
      </c>
      <c r="G97" s="271">
        <v>11.59</v>
      </c>
      <c r="H97" s="133"/>
      <c r="I97" s="84"/>
      <c r="J97" s="84"/>
      <c r="K97" s="100">
        <v>0</v>
      </c>
      <c r="L97" s="59">
        <v>0</v>
      </c>
      <c r="M97" s="59" t="e">
        <f>#REF!-H97</f>
        <v>#REF!</v>
      </c>
      <c r="N97" s="59" t="e">
        <f>#REF!-I97</f>
        <v>#REF!</v>
      </c>
      <c r="O97" s="59" t="e">
        <f>#REF!-J97</f>
        <v>#REF!</v>
      </c>
      <c r="P97" s="59" t="e">
        <f>#REF!-K97</f>
        <v>#REF!</v>
      </c>
      <c r="Q97" s="59" t="e">
        <f>#REF!-L97</f>
        <v>#REF!</v>
      </c>
      <c r="R97" s="59"/>
    </row>
    <row r="98" spans="1:18" ht="21.75" customHeight="1">
      <c r="A98" s="244">
        <f t="shared" si="1"/>
        <v>95</v>
      </c>
      <c r="B98" s="53" t="s">
        <v>112</v>
      </c>
      <c r="C98" s="271">
        <v>10.02</v>
      </c>
      <c r="D98" s="271">
        <v>9.9</v>
      </c>
      <c r="E98" s="271">
        <v>0</v>
      </c>
      <c r="F98" s="271">
        <v>9.9</v>
      </c>
      <c r="G98" s="271">
        <v>0</v>
      </c>
      <c r="H98" s="58">
        <v>0</v>
      </c>
      <c r="I98" s="59">
        <v>11</v>
      </c>
      <c r="J98" s="59">
        <v>0</v>
      </c>
      <c r="K98" s="59">
        <v>12</v>
      </c>
      <c r="L98" s="59">
        <v>12.5</v>
      </c>
      <c r="M98" s="59" t="e">
        <f>#REF!-H98</f>
        <v>#REF!</v>
      </c>
      <c r="N98" s="59" t="e">
        <f>#REF!-I98</f>
        <v>#REF!</v>
      </c>
      <c r="O98" s="59" t="e">
        <f>#REF!-J98</f>
        <v>#REF!</v>
      </c>
      <c r="P98" s="59" t="e">
        <f>#REF!-K98</f>
        <v>#REF!</v>
      </c>
      <c r="Q98" s="59" t="e">
        <f>#REF!-L98</f>
        <v>#REF!</v>
      </c>
      <c r="R98" s="59"/>
    </row>
    <row r="99" spans="1:18" ht="21.75" customHeight="1">
      <c r="A99" s="244">
        <f t="shared" si="1"/>
        <v>96</v>
      </c>
      <c r="B99" s="53" t="s">
        <v>113</v>
      </c>
      <c r="C99" s="271">
        <v>0</v>
      </c>
      <c r="D99" s="271">
        <v>10.75</v>
      </c>
      <c r="E99" s="271">
        <v>0</v>
      </c>
      <c r="F99" s="271">
        <v>10.75</v>
      </c>
      <c r="G99" s="271">
        <v>11.25</v>
      </c>
      <c r="H99" s="258"/>
      <c r="I99" s="207"/>
      <c r="J99" s="207"/>
      <c r="K99" s="207"/>
      <c r="L99" s="207"/>
      <c r="M99" s="207"/>
      <c r="N99" s="207"/>
      <c r="O99" s="207"/>
      <c r="P99" s="207"/>
      <c r="Q99" s="207"/>
      <c r="R99" s="59"/>
    </row>
    <row r="100" spans="1:18" ht="27" customHeight="1">
      <c r="A100" s="249"/>
      <c r="B100" s="501" t="s">
        <v>160</v>
      </c>
      <c r="C100" s="501"/>
      <c r="D100" s="501"/>
      <c r="E100" s="501"/>
      <c r="F100" s="501"/>
      <c r="G100" s="501"/>
      <c r="H100" s="210"/>
      <c r="I100" s="210"/>
      <c r="J100" s="210"/>
      <c r="K100" s="210"/>
      <c r="L100" s="210"/>
      <c r="M100" s="210"/>
      <c r="N100" s="210"/>
      <c r="O100" s="210"/>
      <c r="P100" s="210"/>
      <c r="Q100" s="210"/>
      <c r="R100" s="210"/>
    </row>
    <row r="101" spans="1:18" ht="27" customHeight="1">
      <c r="A101" s="249"/>
      <c r="B101" s="501" t="s">
        <v>171</v>
      </c>
      <c r="C101" s="501"/>
      <c r="D101" s="501"/>
      <c r="E101" s="501"/>
      <c r="F101" s="501"/>
      <c r="G101" s="501"/>
      <c r="H101" s="264"/>
      <c r="I101" s="264"/>
      <c r="J101" s="264"/>
      <c r="K101" s="264"/>
      <c r="L101" s="264"/>
      <c r="M101" s="264"/>
      <c r="N101" s="264"/>
      <c r="O101" s="264"/>
      <c r="P101" s="264"/>
      <c r="Q101" s="264"/>
      <c r="R101" s="264"/>
    </row>
    <row r="102" spans="1:18" ht="27.75" customHeight="1">
      <c r="A102" s="249"/>
      <c r="B102" s="501" t="s">
        <v>173</v>
      </c>
      <c r="C102" s="501"/>
      <c r="D102" s="501"/>
      <c r="E102" s="501"/>
      <c r="F102" s="501"/>
      <c r="G102" s="501"/>
      <c r="H102" s="264"/>
      <c r="I102" s="264"/>
      <c r="J102" s="264"/>
      <c r="K102" s="264"/>
      <c r="L102" s="264"/>
      <c r="M102" s="264"/>
      <c r="N102" s="264"/>
      <c r="O102" s="264"/>
      <c r="P102" s="264"/>
      <c r="Q102" s="264"/>
      <c r="R102" s="264"/>
    </row>
    <row r="103" spans="1:18" ht="21.75" hidden="1" customHeight="1">
      <c r="B103" s="166" t="s">
        <v>178</v>
      </c>
      <c r="C103" s="269">
        <f>AVERAGE(C4:C32,C34:C73,C75:C81,C83:C93,C95:C98)</f>
        <v>9.3708791208791204</v>
      </c>
      <c r="D103" s="270">
        <f>AVERAGE(D4:D15,D18:D19,D22,D26,D30:D32,D34:D99)</f>
        <v>10.179058823529411</v>
      </c>
      <c r="E103" s="270">
        <f>AVERAGE(E4:E5,E11,E19,E26,E31,E34:E64,E66,E71,E73,E76,E78,E82:E85,E87:E94,E96:E97)</f>
        <v>12.318571428571431</v>
      </c>
      <c r="F103" s="270">
        <f>AVERAGE(F4:F14,F18:F19,F22,F25:F26,F31:F32,F34:F63,F65:F70,F72:F79,F81:F93,F95:F99)</f>
        <v>10.159374999999999</v>
      </c>
      <c r="G103" s="270">
        <f>AVERAGE(G4:G12,G14,G18:G19,G26,G31,G34:G66,G68:G79,G81,G83:G97,G99)</f>
        <v>10.988552631578948</v>
      </c>
      <c r="H103" s="86"/>
      <c r="I103" s="86"/>
      <c r="J103" s="86"/>
      <c r="K103" s="86"/>
      <c r="L103" s="86"/>
      <c r="M103" s="86"/>
      <c r="N103" s="86"/>
      <c r="O103" s="86"/>
      <c r="P103" s="86"/>
      <c r="Q103" s="86"/>
      <c r="R103" s="86"/>
    </row>
    <row r="104" spans="1:18" ht="21.75" hidden="1" customHeight="1">
      <c r="B104" s="166" t="s">
        <v>179</v>
      </c>
      <c r="C104" s="269">
        <v>4.0999999999999996</v>
      </c>
      <c r="D104" s="269">
        <v>4.0999999999999996</v>
      </c>
      <c r="E104" s="270">
        <v>6.11</v>
      </c>
      <c r="F104" s="269">
        <v>4.0999999999999996</v>
      </c>
      <c r="G104" s="269">
        <v>4.0999999999999996</v>
      </c>
      <c r="H104" s="86"/>
      <c r="I104" s="86"/>
      <c r="J104" s="86"/>
      <c r="K104" s="86"/>
      <c r="L104" s="86"/>
      <c r="N104" s="86"/>
      <c r="O104" s="86"/>
      <c r="P104" s="86"/>
      <c r="Q104" s="86"/>
      <c r="R104" s="86"/>
    </row>
    <row r="105" spans="1:18" ht="21.75" hidden="1" customHeight="1">
      <c r="B105" s="166" t="s">
        <v>180</v>
      </c>
      <c r="C105" s="270">
        <v>15.22</v>
      </c>
      <c r="D105" s="270">
        <v>15.22</v>
      </c>
      <c r="E105" s="270">
        <v>21</v>
      </c>
      <c r="F105" s="270">
        <v>16.5</v>
      </c>
      <c r="G105" s="270">
        <v>15.75</v>
      </c>
      <c r="H105" s="86"/>
      <c r="I105" s="86"/>
      <c r="J105" s="86"/>
      <c r="K105" s="86"/>
      <c r="L105" s="86"/>
      <c r="M105" s="86"/>
      <c r="N105" s="86"/>
      <c r="O105" s="86"/>
      <c r="P105" s="86"/>
      <c r="Q105" s="86"/>
      <c r="R105" s="86"/>
    </row>
    <row r="106" spans="1:18" ht="21.75" customHeight="1">
      <c r="B106" s="166"/>
      <c r="C106" s="86"/>
      <c r="D106" s="86"/>
      <c r="H106" s="86"/>
      <c r="I106" s="86"/>
      <c r="J106" s="86"/>
      <c r="K106" s="86"/>
      <c r="L106" s="86"/>
      <c r="M106" s="86"/>
      <c r="N106" s="86"/>
      <c r="O106" s="86"/>
      <c r="P106" s="86"/>
      <c r="Q106" s="86"/>
      <c r="R106" s="86"/>
    </row>
    <row r="107" spans="1:18" ht="21.75" customHeight="1">
      <c r="B107" s="166"/>
      <c r="C107" s="86"/>
      <c r="D107" s="86"/>
      <c r="H107" s="86"/>
      <c r="I107" s="86"/>
      <c r="J107" s="86"/>
      <c r="K107" s="86"/>
      <c r="L107" s="86"/>
      <c r="M107" s="86"/>
      <c r="N107" s="86"/>
      <c r="O107" s="86"/>
      <c r="P107" s="86"/>
      <c r="Q107" s="86"/>
      <c r="R107" s="86"/>
    </row>
    <row r="108" spans="1:18" ht="21.75" customHeight="1">
      <c r="B108" s="166"/>
      <c r="R108" s="86"/>
    </row>
    <row r="110" spans="1:18" s="137" customFormat="1" ht="21.75" customHeight="1">
      <c r="A110" s="87"/>
      <c r="B110" s="166"/>
      <c r="F110" s="182"/>
      <c r="H110" s="88"/>
      <c r="I110" s="88"/>
      <c r="J110" s="88"/>
      <c r="K110" s="88"/>
      <c r="L110" s="88"/>
      <c r="M110" s="88"/>
      <c r="N110" s="88"/>
      <c r="O110" s="88"/>
      <c r="P110" s="88"/>
      <c r="Q110" s="88"/>
      <c r="R110" s="88"/>
    </row>
    <row r="111" spans="1:18" s="137" customFormat="1" ht="21.75" customHeight="1">
      <c r="A111" s="87"/>
      <c r="B111" s="166"/>
      <c r="F111" s="182"/>
      <c r="H111" s="88"/>
      <c r="I111" s="88"/>
      <c r="J111" s="88"/>
      <c r="K111" s="88"/>
      <c r="L111" s="88"/>
      <c r="M111" s="88"/>
      <c r="N111" s="88"/>
      <c r="O111" s="88"/>
      <c r="P111" s="88"/>
      <c r="Q111" s="88"/>
      <c r="R111" s="88"/>
    </row>
    <row r="112" spans="1:18" s="137" customFormat="1" ht="21.75" customHeight="1">
      <c r="A112" s="87"/>
      <c r="B112" s="166"/>
      <c r="F112" s="182"/>
      <c r="H112" s="88"/>
      <c r="I112" s="88"/>
      <c r="J112" s="88"/>
      <c r="K112" s="88"/>
      <c r="L112" s="88"/>
      <c r="M112" s="88"/>
      <c r="N112" s="88"/>
      <c r="O112" s="88"/>
      <c r="P112" s="88"/>
      <c r="Q112" s="88"/>
      <c r="R112" s="88"/>
    </row>
    <row r="115" spans="1:18" s="137" customFormat="1" ht="21.75" customHeight="1">
      <c r="A115" s="87"/>
      <c r="B115" s="166"/>
      <c r="F115" s="182"/>
      <c r="H115" s="88"/>
      <c r="I115" s="88"/>
      <c r="J115" s="88"/>
      <c r="K115" s="88"/>
      <c r="L115" s="88"/>
      <c r="M115" s="88"/>
      <c r="N115" s="88"/>
      <c r="O115" s="88"/>
      <c r="P115" s="88"/>
      <c r="Q115" s="88"/>
      <c r="R115" s="88"/>
    </row>
    <row r="116" spans="1:18" s="137" customFormat="1" ht="21.75" customHeight="1">
      <c r="A116" s="87"/>
      <c r="B116" s="166"/>
      <c r="F116" s="182"/>
      <c r="H116" s="88"/>
      <c r="I116" s="88"/>
      <c r="J116" s="88"/>
      <c r="K116" s="88"/>
      <c r="L116" s="88"/>
      <c r="M116" s="88"/>
      <c r="N116" s="88"/>
      <c r="O116" s="88"/>
      <c r="P116" s="88"/>
      <c r="Q116" s="88"/>
      <c r="R116" s="88"/>
    </row>
    <row r="117" spans="1:18" s="137" customFormat="1" ht="21.75" customHeight="1">
      <c r="A117" s="87"/>
      <c r="B117" s="166"/>
      <c r="F117" s="182"/>
      <c r="H117" s="88"/>
      <c r="I117" s="88"/>
      <c r="J117" s="88"/>
      <c r="K117" s="88"/>
      <c r="L117" s="88"/>
      <c r="M117" s="88"/>
      <c r="N117" s="88"/>
      <c r="O117" s="88"/>
      <c r="P117" s="88"/>
      <c r="Q117" s="88"/>
      <c r="R117" s="88"/>
    </row>
  </sheetData>
  <autoFilter ref="C3:G102"/>
  <mergeCells count="7">
    <mergeCell ref="B102:G102"/>
    <mergeCell ref="B1:H1"/>
    <mergeCell ref="C2:G2"/>
    <mergeCell ref="H2:L2"/>
    <mergeCell ref="M2:Q2"/>
    <mergeCell ref="B100:G100"/>
    <mergeCell ref="B101:G101"/>
  </mergeCells>
  <pageMargins left="0.70866141732283472" right="0.94488188976377963" top="0.74803149606299213" bottom="0.74803149606299213" header="0.31496062992125984" footer="0.31496062992125984"/>
  <pageSetup paperSize="9" scale="75" orientation="portrait" horizontalDpi="90" verticalDpi="90" r:id="rId1"/>
  <legacy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118"/>
  <sheetViews>
    <sheetView zoomScale="110" zoomScaleNormal="110" workbookViewId="0">
      <selection activeCell="D8" sqref="D8"/>
    </sheetView>
  </sheetViews>
  <sheetFormatPr defaultColWidth="9.09765625" defaultRowHeight="21.75" customHeight="1"/>
  <cols>
    <col min="1" max="1" width="6.09765625" style="87" customWidth="1"/>
    <col min="2" max="2" width="43.3984375" style="88" customWidth="1"/>
    <col min="3" max="3" width="12.59765625" style="137" customWidth="1"/>
    <col min="4" max="4" width="13.69921875" style="137" customWidth="1"/>
    <col min="5" max="5" width="11.3984375" style="137" customWidth="1"/>
    <col min="6" max="6" width="11.59765625" style="182" customWidth="1"/>
    <col min="7" max="7" width="13" style="137" customWidth="1"/>
    <col min="8" max="8" width="12" style="88" hidden="1" customWidth="1"/>
    <col min="9" max="9" width="9.09765625" style="88" hidden="1" customWidth="1"/>
    <col min="10" max="10" width="8.8984375" style="88" hidden="1" customWidth="1"/>
    <col min="11" max="11" width="8.3984375" style="88" hidden="1" customWidth="1"/>
    <col min="12" max="12" width="10.3984375" style="88" hidden="1" customWidth="1"/>
    <col min="13" max="13" width="12" style="88" hidden="1" customWidth="1"/>
    <col min="14" max="14" width="9.09765625" style="88" hidden="1" customWidth="1"/>
    <col min="15" max="15" width="8.8984375" style="88" hidden="1" customWidth="1"/>
    <col min="16" max="16" width="8.3984375" style="88" hidden="1" customWidth="1"/>
    <col min="17" max="17" width="10.3984375" style="88" hidden="1" customWidth="1"/>
    <col min="18" max="18" width="22" style="88" hidden="1" customWidth="1"/>
    <col min="19" max="16384" width="9.09765625" style="86"/>
  </cols>
  <sheetData>
    <row r="1" spans="1:18" ht="21.75" customHeight="1">
      <c r="A1" s="267"/>
      <c r="B1" s="502" t="s">
        <v>181</v>
      </c>
      <c r="C1" s="502"/>
      <c r="D1" s="502"/>
      <c r="E1" s="502"/>
      <c r="F1" s="502"/>
      <c r="G1" s="502"/>
      <c r="H1" s="502"/>
      <c r="I1" s="265"/>
      <c r="J1" s="265"/>
      <c r="K1" s="265"/>
      <c r="L1" s="265"/>
      <c r="M1" s="265"/>
      <c r="N1" s="265"/>
      <c r="O1" s="265"/>
      <c r="P1" s="265"/>
      <c r="Q1" s="265"/>
      <c r="R1" s="265"/>
    </row>
    <row r="2" spans="1:18" ht="15" customHeight="1" thickBot="1">
      <c r="C2" s="503" t="s">
        <v>184</v>
      </c>
      <c r="D2" s="504"/>
      <c r="E2" s="504"/>
      <c r="F2" s="504"/>
      <c r="G2" s="504"/>
      <c r="H2" s="493" t="s">
        <v>136</v>
      </c>
      <c r="I2" s="494"/>
      <c r="J2" s="494"/>
      <c r="K2" s="494"/>
      <c r="L2" s="494"/>
      <c r="M2" s="493" t="s">
        <v>139</v>
      </c>
      <c r="N2" s="494"/>
      <c r="O2" s="494"/>
      <c r="P2" s="494"/>
      <c r="Q2" s="494"/>
      <c r="R2" s="266"/>
    </row>
    <row r="3" spans="1:18" ht="26.25" customHeight="1">
      <c r="A3" s="259" t="s">
        <v>1</v>
      </c>
      <c r="B3" s="259" t="s">
        <v>4</v>
      </c>
      <c r="C3" s="260" t="s">
        <v>5</v>
      </c>
      <c r="D3" s="260" t="s">
        <v>6</v>
      </c>
      <c r="E3" s="260" t="s">
        <v>7</v>
      </c>
      <c r="F3" s="260" t="s">
        <v>8</v>
      </c>
      <c r="G3" s="260" t="s">
        <v>9</v>
      </c>
      <c r="H3" s="215" t="s">
        <v>5</v>
      </c>
      <c r="I3" s="192" t="s">
        <v>6</v>
      </c>
      <c r="J3" s="192" t="s">
        <v>7</v>
      </c>
      <c r="K3" s="192" t="s">
        <v>8</v>
      </c>
      <c r="L3" s="216" t="s">
        <v>9</v>
      </c>
      <c r="M3" s="192" t="s">
        <v>5</v>
      </c>
      <c r="N3" s="192" t="s">
        <v>6</v>
      </c>
      <c r="O3" s="192" t="s">
        <v>7</v>
      </c>
      <c r="P3" s="192" t="s">
        <v>8</v>
      </c>
      <c r="Q3" s="217" t="s">
        <v>9</v>
      </c>
      <c r="R3" s="218" t="s">
        <v>142</v>
      </c>
    </row>
    <row r="4" spans="1:18" ht="21.75" customHeight="1">
      <c r="A4" s="246">
        <v>1</v>
      </c>
      <c r="B4" s="53" t="s">
        <v>12</v>
      </c>
      <c r="C4" s="276">
        <v>9.9499999999999993</v>
      </c>
      <c r="D4" s="276">
        <v>9.8000000000000007</v>
      </c>
      <c r="E4" s="276">
        <v>16.75</v>
      </c>
      <c r="F4" s="276">
        <v>9.9</v>
      </c>
      <c r="G4" s="276">
        <v>12</v>
      </c>
      <c r="H4" s="58">
        <v>9.9499999999999993</v>
      </c>
      <c r="I4" s="59">
        <v>9.9499999999999993</v>
      </c>
      <c r="J4" s="59">
        <v>17.5</v>
      </c>
      <c r="K4" s="59">
        <v>9.98</v>
      </c>
      <c r="L4" s="59">
        <v>12.5</v>
      </c>
      <c r="M4" s="59" t="e">
        <f>#REF!-H4</f>
        <v>#REF!</v>
      </c>
      <c r="N4" s="59" t="e">
        <f>#REF!-I4</f>
        <v>#REF!</v>
      </c>
      <c r="O4" s="59" t="e">
        <f>#REF!-J4</f>
        <v>#REF!</v>
      </c>
      <c r="P4" s="59" t="e">
        <f>#REF!-K4</f>
        <v>#REF!</v>
      </c>
      <c r="Q4" s="59" t="e">
        <f>#REF!-L4</f>
        <v>#REF!</v>
      </c>
      <c r="R4" s="59"/>
    </row>
    <row r="5" spans="1:18" ht="21.75" customHeight="1">
      <c r="A5" s="246">
        <v>2</v>
      </c>
      <c r="B5" s="53" t="s">
        <v>13</v>
      </c>
      <c r="C5" s="276">
        <v>9.85</v>
      </c>
      <c r="D5" s="276">
        <v>9.8000000000000007</v>
      </c>
      <c r="E5" s="276">
        <v>11.5</v>
      </c>
      <c r="F5" s="276">
        <v>10.199999999999999</v>
      </c>
      <c r="G5" s="276">
        <v>11.95</v>
      </c>
      <c r="H5" s="58">
        <v>9.9499999999999993</v>
      </c>
      <c r="I5" s="59">
        <v>9.9499999999999993</v>
      </c>
      <c r="J5" s="59">
        <v>17.75</v>
      </c>
      <c r="K5" s="59">
        <v>10.25</v>
      </c>
      <c r="L5" s="59">
        <v>12</v>
      </c>
      <c r="M5" s="59" t="e">
        <f>#REF!-H5</f>
        <v>#REF!</v>
      </c>
      <c r="N5" s="59" t="e">
        <f>#REF!-I5</f>
        <v>#REF!</v>
      </c>
      <c r="O5" s="59" t="e">
        <f>#REF!-J5</f>
        <v>#REF!</v>
      </c>
      <c r="P5" s="59" t="e">
        <f>#REF!-K5</f>
        <v>#REF!</v>
      </c>
      <c r="Q5" s="59" t="e">
        <f>#REF!-L5</f>
        <v>#REF!</v>
      </c>
      <c r="R5" s="59"/>
    </row>
    <row r="6" spans="1:18" ht="21.75" customHeight="1">
      <c r="A6" s="244">
        <f>A5+1</f>
        <v>3</v>
      </c>
      <c r="B6" s="53" t="s">
        <v>14</v>
      </c>
      <c r="C6" s="276">
        <v>9.85</v>
      </c>
      <c r="D6" s="276">
        <v>9.85</v>
      </c>
      <c r="E6" s="276">
        <v>0</v>
      </c>
      <c r="F6" s="276">
        <v>10.199999999999999</v>
      </c>
      <c r="G6" s="276">
        <v>12</v>
      </c>
      <c r="H6" s="58">
        <v>9.9499999999999993</v>
      </c>
      <c r="I6" s="59">
        <v>9.9499999999999993</v>
      </c>
      <c r="J6" s="59">
        <v>0</v>
      </c>
      <c r="K6" s="59">
        <v>10.5</v>
      </c>
      <c r="L6" s="59">
        <v>12.5</v>
      </c>
      <c r="M6" s="59" t="e">
        <f>#REF!-H6</f>
        <v>#REF!</v>
      </c>
      <c r="N6" s="59" t="e">
        <f>#REF!-I6</f>
        <v>#REF!</v>
      </c>
      <c r="O6" s="59" t="e">
        <f>#REF!-J6</f>
        <v>#REF!</v>
      </c>
      <c r="P6" s="59" t="e">
        <f>#REF!-K6</f>
        <v>#REF!</v>
      </c>
      <c r="Q6" s="59" t="e">
        <f>#REF!-L6</f>
        <v>#REF!</v>
      </c>
      <c r="R6" s="59"/>
    </row>
    <row r="7" spans="1:18" ht="21.75" customHeight="1">
      <c r="A7" s="244">
        <f t="shared" ref="A7:A70" si="0">A6+1</f>
        <v>4</v>
      </c>
      <c r="B7" s="53" t="s">
        <v>15</v>
      </c>
      <c r="C7" s="276">
        <v>9.75</v>
      </c>
      <c r="D7" s="276">
        <v>10.25</v>
      </c>
      <c r="E7" s="276">
        <v>0</v>
      </c>
      <c r="F7" s="276">
        <v>10.25</v>
      </c>
      <c r="G7" s="276">
        <v>12</v>
      </c>
      <c r="H7" s="58">
        <v>10</v>
      </c>
      <c r="I7" s="59">
        <v>10.5</v>
      </c>
      <c r="J7" s="59">
        <v>17</v>
      </c>
      <c r="K7" s="59">
        <v>10.25</v>
      </c>
      <c r="L7" s="59">
        <v>12</v>
      </c>
      <c r="M7" s="59" t="e">
        <f>#REF!-H7</f>
        <v>#REF!</v>
      </c>
      <c r="N7" s="59" t="e">
        <f>#REF!-I7</f>
        <v>#REF!</v>
      </c>
      <c r="O7" s="59" t="e">
        <f>#REF!-J7</f>
        <v>#REF!</v>
      </c>
      <c r="P7" s="59" t="e">
        <f>#REF!-K7</f>
        <v>#REF!</v>
      </c>
      <c r="Q7" s="59" t="e">
        <f>#REF!-L7</f>
        <v>#REF!</v>
      </c>
      <c r="R7" s="59"/>
    </row>
    <row r="8" spans="1:18" ht="21.75" customHeight="1">
      <c r="A8" s="244">
        <f t="shared" si="0"/>
        <v>5</v>
      </c>
      <c r="B8" s="53" t="s">
        <v>16</v>
      </c>
      <c r="C8" s="276">
        <v>9.6</v>
      </c>
      <c r="D8" s="276">
        <v>10</v>
      </c>
      <c r="E8" s="276">
        <v>0</v>
      </c>
      <c r="F8" s="276">
        <v>10</v>
      </c>
      <c r="G8" s="276">
        <v>10</v>
      </c>
      <c r="H8" s="133"/>
      <c r="I8" s="84"/>
      <c r="J8" s="84"/>
      <c r="K8" s="100">
        <v>10.25</v>
      </c>
      <c r="L8" s="59">
        <v>10.25</v>
      </c>
      <c r="M8" s="59" t="e">
        <f>#REF!-H8</f>
        <v>#REF!</v>
      </c>
      <c r="N8" s="59" t="e">
        <f>#REF!-I8</f>
        <v>#REF!</v>
      </c>
      <c r="O8" s="59" t="e">
        <f>#REF!-J8</f>
        <v>#REF!</v>
      </c>
      <c r="P8" s="59" t="e">
        <f>#REF!-K8</f>
        <v>#REF!</v>
      </c>
      <c r="Q8" s="59" t="e">
        <f>#REF!-L8</f>
        <v>#REF!</v>
      </c>
      <c r="R8" s="74"/>
    </row>
    <row r="9" spans="1:18" ht="21.75" customHeight="1">
      <c r="A9" s="244">
        <f t="shared" si="0"/>
        <v>6</v>
      </c>
      <c r="B9" s="53" t="s">
        <v>17</v>
      </c>
      <c r="C9" s="276">
        <v>8.25</v>
      </c>
      <c r="D9" s="276">
        <v>8.75</v>
      </c>
      <c r="E9" s="276">
        <v>0</v>
      </c>
      <c r="F9" s="276">
        <v>9.4</v>
      </c>
      <c r="G9" s="276">
        <v>8.61</v>
      </c>
      <c r="H9" s="58">
        <v>9.75</v>
      </c>
      <c r="I9" s="59">
        <v>9.9</v>
      </c>
      <c r="J9" s="59">
        <v>0</v>
      </c>
      <c r="K9" s="59">
        <v>9.9</v>
      </c>
      <c r="L9" s="59">
        <v>8.98</v>
      </c>
      <c r="M9" s="59" t="e">
        <f>#REF!-H9</f>
        <v>#REF!</v>
      </c>
      <c r="N9" s="59" t="e">
        <f>#REF!-I9</f>
        <v>#REF!</v>
      </c>
      <c r="O9" s="59" t="e">
        <f>#REF!-J9</f>
        <v>#REF!</v>
      </c>
      <c r="P9" s="59" t="e">
        <f>#REF!-K9</f>
        <v>#REF!</v>
      </c>
      <c r="Q9" s="59" t="e">
        <f>#REF!-L9</f>
        <v>#REF!</v>
      </c>
      <c r="R9" s="59"/>
    </row>
    <row r="10" spans="1:18" ht="21.75" customHeight="1">
      <c r="A10" s="244">
        <f t="shared" si="0"/>
        <v>7</v>
      </c>
      <c r="B10" s="53" t="s">
        <v>18</v>
      </c>
      <c r="C10" s="276">
        <v>9</v>
      </c>
      <c r="D10" s="276">
        <v>10</v>
      </c>
      <c r="E10" s="276">
        <v>0</v>
      </c>
      <c r="F10" s="276">
        <v>9.25</v>
      </c>
      <c r="G10" s="276">
        <v>9.5</v>
      </c>
      <c r="H10" s="256"/>
      <c r="I10" s="195"/>
      <c r="J10" s="195"/>
      <c r="K10" s="196">
        <v>10</v>
      </c>
      <c r="L10" s="59">
        <v>10</v>
      </c>
      <c r="M10" s="59" t="e">
        <f>#REF!-H10</f>
        <v>#REF!</v>
      </c>
      <c r="N10" s="59" t="e">
        <f>#REF!-I10</f>
        <v>#REF!</v>
      </c>
      <c r="O10" s="59" t="e">
        <f>#REF!-J10</f>
        <v>#REF!</v>
      </c>
      <c r="P10" s="59" t="e">
        <f>#REF!-K10</f>
        <v>#REF!</v>
      </c>
      <c r="Q10" s="59" t="e">
        <f>#REF!-L10</f>
        <v>#REF!</v>
      </c>
      <c r="R10" s="197"/>
    </row>
    <row r="11" spans="1:18" ht="21.75" customHeight="1">
      <c r="A11" s="244">
        <f t="shared" si="0"/>
        <v>8</v>
      </c>
      <c r="B11" s="53" t="s">
        <v>150</v>
      </c>
      <c r="C11" s="276">
        <v>10.44</v>
      </c>
      <c r="D11" s="276">
        <v>9.9700000000000006</v>
      </c>
      <c r="E11" s="276">
        <v>17.329999999999998</v>
      </c>
      <c r="F11" s="276">
        <v>10.25</v>
      </c>
      <c r="G11" s="276">
        <v>10.25</v>
      </c>
      <c r="H11" s="58">
        <v>10.65</v>
      </c>
      <c r="I11" s="59">
        <v>10.73</v>
      </c>
      <c r="J11" s="59">
        <v>18</v>
      </c>
      <c r="K11" s="59">
        <v>10.67</v>
      </c>
      <c r="L11" s="59">
        <v>10.67</v>
      </c>
      <c r="M11" s="59" t="e">
        <f>#REF!-H11</f>
        <v>#REF!</v>
      </c>
      <c r="N11" s="59" t="e">
        <f>#REF!-I11</f>
        <v>#REF!</v>
      </c>
      <c r="O11" s="59" t="e">
        <f>#REF!-J11</f>
        <v>#REF!</v>
      </c>
      <c r="P11" s="59" t="e">
        <f>#REF!-K11</f>
        <v>#REF!</v>
      </c>
      <c r="Q11" s="59" t="e">
        <f>#REF!-L11</f>
        <v>#REF!</v>
      </c>
      <c r="R11" s="59"/>
    </row>
    <row r="12" spans="1:18" ht="21.75" customHeight="1">
      <c r="A12" s="244">
        <f t="shared" si="0"/>
        <v>9</v>
      </c>
      <c r="B12" s="53" t="s">
        <v>20</v>
      </c>
      <c r="C12" s="276">
        <v>9.4</v>
      </c>
      <c r="D12" s="276">
        <v>10.050000000000001</v>
      </c>
      <c r="E12" s="276">
        <v>0</v>
      </c>
      <c r="F12" s="276">
        <v>9.5</v>
      </c>
      <c r="G12" s="276">
        <v>9.9499999999999993</v>
      </c>
      <c r="H12" s="58">
        <v>9.6</v>
      </c>
      <c r="I12" s="59">
        <v>10.4</v>
      </c>
      <c r="J12" s="59">
        <v>0</v>
      </c>
      <c r="K12" s="59">
        <v>9.9</v>
      </c>
      <c r="L12" s="59">
        <v>10.25</v>
      </c>
      <c r="M12" s="59" t="e">
        <f>#REF!-H12</f>
        <v>#REF!</v>
      </c>
      <c r="N12" s="59" t="e">
        <f>#REF!-I12</f>
        <v>#REF!</v>
      </c>
      <c r="O12" s="59" t="e">
        <f>#REF!-J12</f>
        <v>#REF!</v>
      </c>
      <c r="P12" s="59" t="e">
        <f>#REF!-K12</f>
        <v>#REF!</v>
      </c>
      <c r="Q12" s="59" t="e">
        <f>#REF!-L12</f>
        <v>#REF!</v>
      </c>
      <c r="R12" s="59"/>
    </row>
    <row r="13" spans="1:18" ht="21.75" customHeight="1">
      <c r="A13" s="244">
        <f t="shared" si="0"/>
        <v>10</v>
      </c>
      <c r="B13" s="53" t="s">
        <v>21</v>
      </c>
      <c r="C13" s="276">
        <v>9.9</v>
      </c>
      <c r="D13" s="276">
        <v>10.75</v>
      </c>
      <c r="E13" s="276">
        <v>0</v>
      </c>
      <c r="F13" s="276">
        <v>10</v>
      </c>
      <c r="G13" s="276">
        <v>0</v>
      </c>
      <c r="H13" s="58">
        <v>10.5</v>
      </c>
      <c r="I13" s="59">
        <v>11</v>
      </c>
      <c r="J13" s="59">
        <v>0</v>
      </c>
      <c r="K13" s="59">
        <v>10.5</v>
      </c>
      <c r="L13" s="59">
        <v>0</v>
      </c>
      <c r="M13" s="59" t="e">
        <f>#REF!-H13</f>
        <v>#REF!</v>
      </c>
      <c r="N13" s="59" t="e">
        <f>#REF!-I13</f>
        <v>#REF!</v>
      </c>
      <c r="O13" s="59" t="e">
        <f>#REF!-J13</f>
        <v>#REF!</v>
      </c>
      <c r="P13" s="59" t="e">
        <f>#REF!-K13</f>
        <v>#REF!</v>
      </c>
      <c r="Q13" s="59" t="e">
        <f>#REF!-L13</f>
        <v>#REF!</v>
      </c>
      <c r="R13" s="59"/>
    </row>
    <row r="14" spans="1:18" ht="21.75" customHeight="1">
      <c r="A14" s="244">
        <f t="shared" si="0"/>
        <v>11</v>
      </c>
      <c r="B14" s="53" t="s">
        <v>22</v>
      </c>
      <c r="C14" s="276">
        <v>9.9499999999999993</v>
      </c>
      <c r="D14" s="276">
        <v>10.25</v>
      </c>
      <c r="E14" s="276">
        <v>0</v>
      </c>
      <c r="F14" s="276">
        <v>9.75</v>
      </c>
      <c r="G14" s="276">
        <v>10.75</v>
      </c>
      <c r="H14" s="58">
        <v>10.5</v>
      </c>
      <c r="I14" s="59">
        <v>11.5</v>
      </c>
      <c r="J14" s="59">
        <v>0</v>
      </c>
      <c r="K14" s="59">
        <v>10.199999999999999</v>
      </c>
      <c r="L14" s="59">
        <v>10.75</v>
      </c>
      <c r="M14" s="59" t="e">
        <f>#REF!-H14</f>
        <v>#REF!</v>
      </c>
      <c r="N14" s="59" t="e">
        <f>#REF!-I14</f>
        <v>#REF!</v>
      </c>
      <c r="O14" s="59" t="e">
        <f>#REF!-J14</f>
        <v>#REF!</v>
      </c>
      <c r="P14" s="59" t="e">
        <f>#REF!-K14</f>
        <v>#REF!</v>
      </c>
      <c r="Q14" s="59" t="e">
        <f>#REF!-L14</f>
        <v>#REF!</v>
      </c>
      <c r="R14" s="59"/>
    </row>
    <row r="15" spans="1:18" ht="21.75" customHeight="1">
      <c r="A15" s="244">
        <f t="shared" si="0"/>
        <v>12</v>
      </c>
      <c r="B15" s="53" t="s">
        <v>23</v>
      </c>
      <c r="C15" s="276">
        <v>6.5</v>
      </c>
      <c r="D15" s="276">
        <v>6.85</v>
      </c>
      <c r="E15" s="276">
        <v>0</v>
      </c>
      <c r="F15" s="276">
        <v>0</v>
      </c>
      <c r="G15" s="276">
        <v>0</v>
      </c>
      <c r="H15" s="58">
        <v>8</v>
      </c>
      <c r="I15" s="59">
        <v>8.25</v>
      </c>
      <c r="J15" s="59">
        <v>0</v>
      </c>
      <c r="K15" s="59">
        <v>0</v>
      </c>
      <c r="L15" s="59">
        <v>0</v>
      </c>
      <c r="M15" s="59" t="e">
        <f>#REF!-H15</f>
        <v>#REF!</v>
      </c>
      <c r="N15" s="59" t="e">
        <f>#REF!-I15</f>
        <v>#REF!</v>
      </c>
      <c r="O15" s="59" t="e">
        <f>#REF!-J15</f>
        <v>#REF!</v>
      </c>
      <c r="P15" s="59" t="e">
        <f>#REF!-K15</f>
        <v>#REF!</v>
      </c>
      <c r="Q15" s="59" t="e">
        <f>#REF!-L15</f>
        <v>#REF!</v>
      </c>
      <c r="R15" s="59"/>
    </row>
    <row r="16" spans="1:18" ht="21.75" customHeight="1">
      <c r="A16" s="244">
        <f t="shared" si="0"/>
        <v>13</v>
      </c>
      <c r="B16" s="53" t="s">
        <v>24</v>
      </c>
      <c r="C16" s="276">
        <v>5.08</v>
      </c>
      <c r="D16" s="276">
        <v>0</v>
      </c>
      <c r="E16" s="276">
        <v>0</v>
      </c>
      <c r="F16" s="276">
        <v>0</v>
      </c>
      <c r="G16" s="276">
        <v>0</v>
      </c>
      <c r="H16" s="58">
        <v>7.4</v>
      </c>
      <c r="I16" s="59">
        <v>0</v>
      </c>
      <c r="J16" s="59">
        <v>0</v>
      </c>
      <c r="K16" s="59">
        <v>0</v>
      </c>
      <c r="L16" s="59">
        <v>0</v>
      </c>
      <c r="M16" s="59" t="e">
        <f>#REF!-H16</f>
        <v>#REF!</v>
      </c>
      <c r="N16" s="59" t="e">
        <f>#REF!-I16</f>
        <v>#REF!</v>
      </c>
      <c r="O16" s="59" t="e">
        <f>#REF!-J16</f>
        <v>#REF!</v>
      </c>
      <c r="P16" s="59" t="e">
        <f>#REF!-K16</f>
        <v>#REF!</v>
      </c>
      <c r="Q16" s="59" t="e">
        <f>#REF!-L16</f>
        <v>#REF!</v>
      </c>
      <c r="R16" s="59"/>
    </row>
    <row r="17" spans="1:18" ht="21.75" customHeight="1">
      <c r="A17" s="244">
        <f t="shared" si="0"/>
        <v>14</v>
      </c>
      <c r="B17" s="53" t="s">
        <v>25</v>
      </c>
      <c r="C17" s="276">
        <v>6.5</v>
      </c>
      <c r="D17" s="276">
        <v>0</v>
      </c>
      <c r="E17" s="276">
        <v>0</v>
      </c>
      <c r="F17" s="276">
        <v>0</v>
      </c>
      <c r="G17" s="276">
        <v>0</v>
      </c>
      <c r="H17" s="58">
        <v>8</v>
      </c>
      <c r="I17" s="59">
        <v>0</v>
      </c>
      <c r="J17" s="59">
        <v>0</v>
      </c>
      <c r="K17" s="59">
        <v>0</v>
      </c>
      <c r="L17" s="59">
        <v>0</v>
      </c>
      <c r="M17" s="59" t="e">
        <f>#REF!-H17</f>
        <v>#REF!</v>
      </c>
      <c r="N17" s="59" t="e">
        <f>#REF!-I17</f>
        <v>#REF!</v>
      </c>
      <c r="O17" s="59" t="e">
        <f>#REF!-J17</f>
        <v>#REF!</v>
      </c>
      <c r="P17" s="59" t="e">
        <f>#REF!-K17</f>
        <v>#REF!</v>
      </c>
      <c r="Q17" s="59" t="e">
        <f>#REF!-L17</f>
        <v>#REF!</v>
      </c>
      <c r="R17" s="59"/>
    </row>
    <row r="18" spans="1:18" ht="21.75" customHeight="1">
      <c r="A18" s="244">
        <f t="shared" si="0"/>
        <v>15</v>
      </c>
      <c r="B18" s="53" t="s">
        <v>26</v>
      </c>
      <c r="C18" s="276">
        <v>8.35</v>
      </c>
      <c r="D18" s="276">
        <v>8.35</v>
      </c>
      <c r="E18" s="276">
        <v>0</v>
      </c>
      <c r="F18" s="276">
        <v>8.35</v>
      </c>
      <c r="G18" s="276">
        <v>8.35</v>
      </c>
      <c r="H18" s="58">
        <v>10.67</v>
      </c>
      <c r="I18" s="59">
        <v>10.67</v>
      </c>
      <c r="J18" s="59">
        <v>0</v>
      </c>
      <c r="K18" s="59">
        <v>10.67</v>
      </c>
      <c r="L18" s="59">
        <v>10.67</v>
      </c>
      <c r="M18" s="59" t="e">
        <f>#REF!-H18</f>
        <v>#REF!</v>
      </c>
      <c r="N18" s="59" t="e">
        <f>#REF!-I18</f>
        <v>#REF!</v>
      </c>
      <c r="O18" s="59" t="e">
        <f>#REF!-J18</f>
        <v>#REF!</v>
      </c>
      <c r="P18" s="59" t="e">
        <f>#REF!-K18</f>
        <v>#REF!</v>
      </c>
      <c r="Q18" s="59" t="e">
        <f>#REF!-L18</f>
        <v>#REF!</v>
      </c>
      <c r="R18" s="59"/>
    </row>
    <row r="19" spans="1:18" ht="21.75" customHeight="1">
      <c r="A19" s="244">
        <f t="shared" si="0"/>
        <v>16</v>
      </c>
      <c r="B19" s="53" t="s">
        <v>27</v>
      </c>
      <c r="C19" s="276">
        <v>11</v>
      </c>
      <c r="D19" s="276">
        <v>10.4</v>
      </c>
      <c r="E19" s="276">
        <v>14</v>
      </c>
      <c r="F19" s="276">
        <v>10.9</v>
      </c>
      <c r="G19" s="276">
        <v>15.6</v>
      </c>
      <c r="H19" s="58">
        <v>13.44</v>
      </c>
      <c r="I19" s="59">
        <v>13.44</v>
      </c>
      <c r="J19" s="59">
        <v>17.79</v>
      </c>
      <c r="K19" s="59">
        <v>13.44</v>
      </c>
      <c r="L19" s="59">
        <v>13.44</v>
      </c>
      <c r="M19" s="59" t="e">
        <f>#REF!-H19</f>
        <v>#REF!</v>
      </c>
      <c r="N19" s="59" t="e">
        <f>#REF!-I19</f>
        <v>#REF!</v>
      </c>
      <c r="O19" s="59" t="e">
        <f>#REF!-J19</f>
        <v>#REF!</v>
      </c>
      <c r="P19" s="59" t="e">
        <f>#REF!-K19</f>
        <v>#REF!</v>
      </c>
      <c r="Q19" s="59" t="e">
        <f>#REF!-L19</f>
        <v>#REF!</v>
      </c>
      <c r="R19" s="59"/>
    </row>
    <row r="20" spans="1:18" ht="21.75" customHeight="1">
      <c r="A20" s="244">
        <f t="shared" si="0"/>
        <v>17</v>
      </c>
      <c r="B20" s="53" t="s">
        <v>28</v>
      </c>
      <c r="C20" s="276">
        <v>10</v>
      </c>
      <c r="D20" s="276">
        <v>0</v>
      </c>
      <c r="E20" s="276">
        <v>0</v>
      </c>
      <c r="F20" s="276">
        <v>0</v>
      </c>
      <c r="G20" s="276">
        <v>0</v>
      </c>
      <c r="H20" s="58">
        <v>10.69</v>
      </c>
      <c r="I20" s="59">
        <v>0</v>
      </c>
      <c r="J20" s="59">
        <v>0</v>
      </c>
      <c r="K20" s="59">
        <v>0</v>
      </c>
      <c r="L20" s="59">
        <v>0</v>
      </c>
      <c r="M20" s="59" t="e">
        <f>#REF!-H20</f>
        <v>#REF!</v>
      </c>
      <c r="N20" s="59" t="e">
        <f>#REF!-I20</f>
        <v>#REF!</v>
      </c>
      <c r="O20" s="59" t="e">
        <f>#REF!-J20</f>
        <v>#REF!</v>
      </c>
      <c r="P20" s="59" t="e">
        <f>#REF!-K20</f>
        <v>#REF!</v>
      </c>
      <c r="Q20" s="59" t="e">
        <f>#REF!-L20</f>
        <v>#REF!</v>
      </c>
      <c r="R20" s="59"/>
    </row>
    <row r="21" spans="1:18" ht="21.75" customHeight="1">
      <c r="A21" s="244">
        <f t="shared" si="0"/>
        <v>18</v>
      </c>
      <c r="B21" s="53" t="s">
        <v>30</v>
      </c>
      <c r="C21" s="276">
        <v>5.85</v>
      </c>
      <c r="D21" s="276">
        <v>0</v>
      </c>
      <c r="E21" s="276">
        <v>0</v>
      </c>
      <c r="F21" s="276">
        <v>0</v>
      </c>
      <c r="G21" s="276">
        <v>0</v>
      </c>
      <c r="H21" s="58">
        <v>8.14</v>
      </c>
      <c r="I21" s="59">
        <v>0</v>
      </c>
      <c r="J21" s="59">
        <v>0</v>
      </c>
      <c r="K21" s="59">
        <v>0</v>
      </c>
      <c r="L21" s="59">
        <v>0</v>
      </c>
      <c r="M21" s="59" t="e">
        <f>#REF!-H21</f>
        <v>#REF!</v>
      </c>
      <c r="N21" s="59" t="e">
        <f>#REF!-I21</f>
        <v>#REF!</v>
      </c>
      <c r="O21" s="59" t="e">
        <f>#REF!-J21</f>
        <v>#REF!</v>
      </c>
      <c r="P21" s="59" t="e">
        <f>#REF!-K21</f>
        <v>#REF!</v>
      </c>
      <c r="Q21" s="59" t="e">
        <f>#REF!-L21</f>
        <v>#REF!</v>
      </c>
      <c r="R21" s="59"/>
    </row>
    <row r="22" spans="1:18" ht="21.75" customHeight="1">
      <c r="A22" s="244">
        <f t="shared" si="0"/>
        <v>19</v>
      </c>
      <c r="B22" s="53" t="s">
        <v>32</v>
      </c>
      <c r="C22" s="276">
        <v>6.19</v>
      </c>
      <c r="D22" s="276">
        <v>7.4</v>
      </c>
      <c r="E22" s="276">
        <v>0</v>
      </c>
      <c r="F22" s="276">
        <v>9.26</v>
      </c>
      <c r="G22" s="276">
        <v>0</v>
      </c>
      <c r="H22" s="58">
        <v>9.1999999999999993</v>
      </c>
      <c r="I22" s="59">
        <v>10.84</v>
      </c>
      <c r="J22" s="59">
        <v>0</v>
      </c>
      <c r="K22" s="59">
        <v>10.81</v>
      </c>
      <c r="L22" s="59">
        <v>0</v>
      </c>
      <c r="M22" s="59" t="e">
        <f>#REF!-H22</f>
        <v>#REF!</v>
      </c>
      <c r="N22" s="59" t="e">
        <f>#REF!-I22</f>
        <v>#REF!</v>
      </c>
      <c r="O22" s="59" t="e">
        <f>#REF!-J22</f>
        <v>#REF!</v>
      </c>
      <c r="P22" s="59" t="e">
        <f>#REF!-K22</f>
        <v>#REF!</v>
      </c>
      <c r="Q22" s="59" t="e">
        <f>#REF!-L22</f>
        <v>#REF!</v>
      </c>
      <c r="R22" s="59"/>
    </row>
    <row r="23" spans="1:18" ht="21.75" customHeight="1">
      <c r="A23" s="244">
        <f t="shared" si="0"/>
        <v>20</v>
      </c>
      <c r="B23" s="53" t="s">
        <v>33</v>
      </c>
      <c r="C23" s="276">
        <v>7.64</v>
      </c>
      <c r="D23" s="276">
        <v>0</v>
      </c>
      <c r="E23" s="276">
        <v>0</v>
      </c>
      <c r="F23" s="276">
        <v>0</v>
      </c>
      <c r="G23" s="276">
        <v>0</v>
      </c>
      <c r="H23" s="58">
        <v>8.35</v>
      </c>
      <c r="I23" s="59">
        <v>0</v>
      </c>
      <c r="J23" s="59">
        <v>0</v>
      </c>
      <c r="K23" s="59">
        <v>0</v>
      </c>
      <c r="L23" s="59">
        <v>0</v>
      </c>
      <c r="M23" s="59" t="e">
        <f>#REF!-H23</f>
        <v>#REF!</v>
      </c>
      <c r="N23" s="59" t="e">
        <f>#REF!-I23</f>
        <v>#REF!</v>
      </c>
      <c r="O23" s="59" t="e">
        <f>#REF!-J23</f>
        <v>#REF!</v>
      </c>
      <c r="P23" s="59" t="e">
        <f>#REF!-K23</f>
        <v>#REF!</v>
      </c>
      <c r="Q23" s="59" t="e">
        <f>#REF!-L23</f>
        <v>#REF!</v>
      </c>
      <c r="R23" s="59"/>
    </row>
    <row r="24" spans="1:18" ht="21.75" customHeight="1">
      <c r="A24" s="244">
        <f t="shared" si="0"/>
        <v>21</v>
      </c>
      <c r="B24" s="53" t="s">
        <v>34</v>
      </c>
      <c r="C24" s="276">
        <v>6</v>
      </c>
      <c r="D24" s="276">
        <v>0</v>
      </c>
      <c r="E24" s="276">
        <v>0</v>
      </c>
      <c r="F24" s="276">
        <v>0</v>
      </c>
      <c r="G24" s="276">
        <v>0</v>
      </c>
      <c r="H24" s="58">
        <v>7.95</v>
      </c>
      <c r="I24" s="59">
        <v>0</v>
      </c>
      <c r="J24" s="59">
        <v>0</v>
      </c>
      <c r="K24" s="59">
        <v>0</v>
      </c>
      <c r="L24" s="59">
        <v>0</v>
      </c>
      <c r="M24" s="59" t="e">
        <f>#REF!-H24</f>
        <v>#REF!</v>
      </c>
      <c r="N24" s="59" t="e">
        <f>#REF!-I24</f>
        <v>#REF!</v>
      </c>
      <c r="O24" s="59" t="e">
        <f>#REF!-J24</f>
        <v>#REF!</v>
      </c>
      <c r="P24" s="59" t="e">
        <f>#REF!-K24</f>
        <v>#REF!</v>
      </c>
      <c r="Q24" s="59" t="e">
        <f>#REF!-L24</f>
        <v>#REF!</v>
      </c>
      <c r="R24" s="59"/>
    </row>
    <row r="25" spans="1:18" ht="21.75" customHeight="1">
      <c r="A25" s="244">
        <f t="shared" si="0"/>
        <v>22</v>
      </c>
      <c r="B25" s="53" t="s">
        <v>35</v>
      </c>
      <c r="C25" s="276">
        <v>8.16</v>
      </c>
      <c r="D25" s="276">
        <v>0</v>
      </c>
      <c r="E25" s="276">
        <v>0</v>
      </c>
      <c r="F25" s="276">
        <v>8.33</v>
      </c>
      <c r="G25" s="276">
        <v>0</v>
      </c>
      <c r="H25" s="58">
        <v>9.7899999999999991</v>
      </c>
      <c r="I25" s="59">
        <v>0</v>
      </c>
      <c r="J25" s="59">
        <v>0</v>
      </c>
      <c r="K25" s="59">
        <v>10.199999999999999</v>
      </c>
      <c r="L25" s="59">
        <v>0</v>
      </c>
      <c r="M25" s="59" t="e">
        <f>#REF!-H25</f>
        <v>#REF!</v>
      </c>
      <c r="N25" s="59" t="e">
        <f>#REF!-I25</f>
        <v>#REF!</v>
      </c>
      <c r="O25" s="59" t="e">
        <f>#REF!-J25</f>
        <v>#REF!</v>
      </c>
      <c r="P25" s="59" t="e">
        <f>#REF!-K25</f>
        <v>#REF!</v>
      </c>
      <c r="Q25" s="59" t="e">
        <f>#REF!-L25</f>
        <v>#REF!</v>
      </c>
      <c r="R25" s="59"/>
    </row>
    <row r="26" spans="1:18" ht="21.75" customHeight="1">
      <c r="A26" s="244">
        <f t="shared" si="0"/>
        <v>23</v>
      </c>
      <c r="B26" s="53" t="s">
        <v>36</v>
      </c>
      <c r="C26" s="276">
        <v>14.39</v>
      </c>
      <c r="D26" s="276">
        <v>13.39</v>
      </c>
      <c r="E26" s="276">
        <v>13.39</v>
      </c>
      <c r="F26" s="276">
        <v>13.39</v>
      </c>
      <c r="G26" s="276">
        <v>13.39</v>
      </c>
      <c r="H26" s="58">
        <v>14.49</v>
      </c>
      <c r="I26" s="59">
        <v>13.49</v>
      </c>
      <c r="J26" s="59">
        <v>13.49</v>
      </c>
      <c r="K26" s="59">
        <v>13.49</v>
      </c>
      <c r="L26" s="59">
        <v>13.49</v>
      </c>
      <c r="M26" s="59" t="e">
        <f>#REF!-H26</f>
        <v>#REF!</v>
      </c>
      <c r="N26" s="59" t="e">
        <f>#REF!-I26</f>
        <v>#REF!</v>
      </c>
      <c r="O26" s="59" t="e">
        <f>#REF!-J26</f>
        <v>#REF!</v>
      </c>
      <c r="P26" s="59" t="e">
        <f>#REF!-K26</f>
        <v>#REF!</v>
      </c>
      <c r="Q26" s="59" t="e">
        <f>#REF!-L26</f>
        <v>#REF!</v>
      </c>
      <c r="R26" s="59"/>
    </row>
    <row r="27" spans="1:18" ht="21.75" customHeight="1">
      <c r="A27" s="244">
        <f t="shared" si="0"/>
        <v>24</v>
      </c>
      <c r="B27" s="53" t="s">
        <v>37</v>
      </c>
      <c r="C27" s="276">
        <v>7.73</v>
      </c>
      <c r="D27" s="276">
        <v>0</v>
      </c>
      <c r="E27" s="276">
        <v>0</v>
      </c>
      <c r="F27" s="276">
        <v>0</v>
      </c>
      <c r="G27" s="276">
        <v>0</v>
      </c>
      <c r="H27" s="58">
        <v>8.36</v>
      </c>
      <c r="I27" s="59">
        <v>0</v>
      </c>
      <c r="J27" s="59">
        <v>0</v>
      </c>
      <c r="K27" s="59">
        <v>0</v>
      </c>
      <c r="L27" s="59">
        <v>0</v>
      </c>
      <c r="M27" s="59" t="e">
        <f>#REF!-H27</f>
        <v>#REF!</v>
      </c>
      <c r="N27" s="59" t="e">
        <f>#REF!-I27</f>
        <v>#REF!</v>
      </c>
      <c r="O27" s="59" t="e">
        <f>#REF!-J27</f>
        <v>#REF!</v>
      </c>
      <c r="P27" s="59" t="e">
        <f>#REF!-K27</f>
        <v>#REF!</v>
      </c>
      <c r="Q27" s="59" t="e">
        <f>#REF!-L27</f>
        <v>#REF!</v>
      </c>
      <c r="R27" s="59"/>
    </row>
    <row r="28" spans="1:18" ht="21.75" customHeight="1">
      <c r="A28" s="244">
        <f t="shared" si="0"/>
        <v>25</v>
      </c>
      <c r="B28" s="53" t="s">
        <v>38</v>
      </c>
      <c r="C28" s="276">
        <v>7.7</v>
      </c>
      <c r="D28" s="276">
        <v>0</v>
      </c>
      <c r="E28" s="276">
        <v>0</v>
      </c>
      <c r="F28" s="276">
        <v>0</v>
      </c>
      <c r="G28" s="276">
        <v>0</v>
      </c>
      <c r="H28" s="58">
        <v>9.06</v>
      </c>
      <c r="I28" s="59">
        <v>0</v>
      </c>
      <c r="J28" s="59">
        <v>0</v>
      </c>
      <c r="K28" s="59">
        <v>0</v>
      </c>
      <c r="L28" s="59">
        <v>0</v>
      </c>
      <c r="M28" s="59" t="e">
        <f>#REF!-H28</f>
        <v>#REF!</v>
      </c>
      <c r="N28" s="59" t="e">
        <f>#REF!-I28</f>
        <v>#REF!</v>
      </c>
      <c r="O28" s="59" t="e">
        <f>#REF!-J28</f>
        <v>#REF!</v>
      </c>
      <c r="P28" s="59" t="e">
        <f>#REF!-K28</f>
        <v>#REF!</v>
      </c>
      <c r="Q28" s="59" t="e">
        <f>#REF!-L28</f>
        <v>#REF!</v>
      </c>
      <c r="R28" s="59"/>
    </row>
    <row r="29" spans="1:18" ht="21.75" customHeight="1">
      <c r="A29" s="244">
        <f t="shared" si="0"/>
        <v>26</v>
      </c>
      <c r="B29" s="53" t="s">
        <v>39</v>
      </c>
      <c r="C29" s="276">
        <v>8</v>
      </c>
      <c r="D29" s="276">
        <v>0</v>
      </c>
      <c r="E29" s="276">
        <v>0</v>
      </c>
      <c r="F29" s="276">
        <v>0</v>
      </c>
      <c r="G29" s="276">
        <v>0</v>
      </c>
      <c r="H29" s="58">
        <v>0.09</v>
      </c>
      <c r="I29" s="59">
        <v>0</v>
      </c>
      <c r="J29" s="59">
        <v>0</v>
      </c>
      <c r="K29" s="59">
        <v>0</v>
      </c>
      <c r="L29" s="59">
        <v>0</v>
      </c>
      <c r="M29" s="59" t="e">
        <f>#REF!-H29</f>
        <v>#REF!</v>
      </c>
      <c r="N29" s="59" t="e">
        <f>#REF!-I29</f>
        <v>#REF!</v>
      </c>
      <c r="O29" s="59" t="e">
        <f>#REF!-J29</f>
        <v>#REF!</v>
      </c>
      <c r="P29" s="59" t="e">
        <f>#REF!-K29</f>
        <v>#REF!</v>
      </c>
      <c r="Q29" s="59" t="e">
        <f>#REF!-L29</f>
        <v>#REF!</v>
      </c>
      <c r="R29" s="59"/>
    </row>
    <row r="30" spans="1:18" ht="21.75" customHeight="1">
      <c r="A30" s="244">
        <f t="shared" si="0"/>
        <v>27</v>
      </c>
      <c r="B30" s="53" t="s">
        <v>40</v>
      </c>
      <c r="C30" s="276">
        <v>6.25</v>
      </c>
      <c r="D30" s="276">
        <v>6.43</v>
      </c>
      <c r="E30" s="276">
        <v>0</v>
      </c>
      <c r="F30" s="276">
        <v>0</v>
      </c>
      <c r="G30" s="276">
        <v>0</v>
      </c>
      <c r="H30" s="58">
        <v>6.7</v>
      </c>
      <c r="I30" s="59">
        <v>6.7</v>
      </c>
      <c r="J30" s="59">
        <v>0</v>
      </c>
      <c r="K30" s="59">
        <v>0</v>
      </c>
      <c r="L30" s="59">
        <v>0</v>
      </c>
      <c r="M30" s="59" t="e">
        <f>#REF!-H30</f>
        <v>#REF!</v>
      </c>
      <c r="N30" s="59" t="e">
        <f>#REF!-I30</f>
        <v>#REF!</v>
      </c>
      <c r="O30" s="59" t="e">
        <f>#REF!-J30</f>
        <v>#REF!</v>
      </c>
      <c r="P30" s="59" t="e">
        <f>#REF!-K30</f>
        <v>#REF!</v>
      </c>
      <c r="Q30" s="59" t="e">
        <f>#REF!-L30</f>
        <v>#REF!</v>
      </c>
      <c r="R30" s="59"/>
    </row>
    <row r="31" spans="1:18" ht="21.75" customHeight="1">
      <c r="A31" s="244">
        <f>A30+1</f>
        <v>28</v>
      </c>
      <c r="B31" s="53" t="s">
        <v>41</v>
      </c>
      <c r="C31" s="276">
        <v>10.01</v>
      </c>
      <c r="D31" s="276">
        <v>10.24</v>
      </c>
      <c r="E31" s="276">
        <v>15.22</v>
      </c>
      <c r="F31" s="276">
        <v>9.69</v>
      </c>
      <c r="G31" s="276">
        <v>14.12</v>
      </c>
      <c r="H31" s="58">
        <v>10.3</v>
      </c>
      <c r="I31" s="59">
        <v>10.56</v>
      </c>
      <c r="J31" s="59">
        <v>15.53</v>
      </c>
      <c r="K31" s="59">
        <v>10</v>
      </c>
      <c r="L31" s="59">
        <v>14.6</v>
      </c>
      <c r="M31" s="59" t="e">
        <f>#REF!-H31</f>
        <v>#REF!</v>
      </c>
      <c r="N31" s="59" t="e">
        <f>#REF!-I31</f>
        <v>#REF!</v>
      </c>
      <c r="O31" s="59" t="e">
        <f>#REF!-J31</f>
        <v>#REF!</v>
      </c>
      <c r="P31" s="59" t="e">
        <f>#REF!-K31</f>
        <v>#REF!</v>
      </c>
      <c r="Q31" s="59" t="e">
        <f>#REF!-L31</f>
        <v>#REF!</v>
      </c>
      <c r="R31" s="59"/>
    </row>
    <row r="32" spans="1:18" ht="21.75" customHeight="1">
      <c r="A32" s="244">
        <f t="shared" si="0"/>
        <v>29</v>
      </c>
      <c r="B32" s="53" t="s">
        <v>42</v>
      </c>
      <c r="C32" s="276">
        <v>9</v>
      </c>
      <c r="D32" s="276">
        <v>10.25</v>
      </c>
      <c r="E32" s="276">
        <v>0</v>
      </c>
      <c r="F32" s="276">
        <v>10.25</v>
      </c>
      <c r="G32" s="276">
        <v>0</v>
      </c>
      <c r="H32" s="133"/>
      <c r="I32" s="84"/>
      <c r="J32" s="84"/>
      <c r="K32" s="100">
        <v>0</v>
      </c>
      <c r="L32" s="59">
        <v>0</v>
      </c>
      <c r="M32" s="59" t="e">
        <f>#REF!-H32</f>
        <v>#REF!</v>
      </c>
      <c r="N32" s="59" t="e">
        <f>#REF!-I32</f>
        <v>#REF!</v>
      </c>
      <c r="O32" s="59" t="e">
        <f>#REF!-J32</f>
        <v>#REF!</v>
      </c>
      <c r="P32" s="59" t="e">
        <f>#REF!-K32</f>
        <v>#REF!</v>
      </c>
      <c r="Q32" s="59" t="e">
        <f>#REF!-L32</f>
        <v>#REF!</v>
      </c>
      <c r="R32" s="59"/>
    </row>
    <row r="33" spans="1:18" ht="21.75" customHeight="1">
      <c r="A33" s="244">
        <f t="shared" si="0"/>
        <v>30</v>
      </c>
      <c r="B33" s="53" t="s">
        <v>43</v>
      </c>
      <c r="C33" s="276">
        <v>0</v>
      </c>
      <c r="D33" s="276">
        <v>0</v>
      </c>
      <c r="E33" s="276">
        <v>0</v>
      </c>
      <c r="F33" s="276">
        <v>0</v>
      </c>
      <c r="G33" s="276">
        <v>0</v>
      </c>
      <c r="H33" s="58">
        <v>11.25</v>
      </c>
      <c r="I33" s="59">
        <v>13</v>
      </c>
      <c r="J33" s="59">
        <v>0</v>
      </c>
      <c r="K33" s="59">
        <v>13</v>
      </c>
      <c r="L33" s="59">
        <v>14</v>
      </c>
      <c r="M33" s="59" t="e">
        <f>#REF!-H33</f>
        <v>#REF!</v>
      </c>
      <c r="N33" s="59" t="e">
        <f>#REF!-I33</f>
        <v>#REF!</v>
      </c>
      <c r="O33" s="59" t="e">
        <f>#REF!-J33</f>
        <v>#REF!</v>
      </c>
      <c r="P33" s="59" t="e">
        <f>#REF!-K33</f>
        <v>#REF!</v>
      </c>
      <c r="Q33" s="59" t="e">
        <f>#REF!-L33</f>
        <v>#REF!</v>
      </c>
      <c r="R33" s="59"/>
    </row>
    <row r="34" spans="1:18" ht="21.75" customHeight="1">
      <c r="A34" s="244">
        <f t="shared" si="0"/>
        <v>31</v>
      </c>
      <c r="B34" s="53" t="s">
        <v>44</v>
      </c>
      <c r="C34" s="276">
        <v>8.6999999999999993</v>
      </c>
      <c r="D34" s="276">
        <v>9.1999999999999993</v>
      </c>
      <c r="E34" s="276">
        <v>21</v>
      </c>
      <c r="F34" s="276">
        <v>11.55</v>
      </c>
      <c r="G34" s="276">
        <v>10.55</v>
      </c>
      <c r="H34" s="133"/>
      <c r="I34" s="84"/>
      <c r="J34" s="84"/>
      <c r="K34" s="100">
        <v>12</v>
      </c>
      <c r="L34" s="59">
        <v>0.12</v>
      </c>
      <c r="M34" s="59" t="e">
        <f>#REF!-H34</f>
        <v>#REF!</v>
      </c>
      <c r="N34" s="59" t="e">
        <f>#REF!-I34</f>
        <v>#REF!</v>
      </c>
      <c r="O34" s="59" t="e">
        <f>#REF!-J34</f>
        <v>#REF!</v>
      </c>
      <c r="P34" s="59" t="e">
        <f>#REF!-K34</f>
        <v>#REF!</v>
      </c>
      <c r="Q34" s="59" t="e">
        <f>#REF!-L34</f>
        <v>#REF!</v>
      </c>
      <c r="R34" s="59"/>
    </row>
    <row r="35" spans="1:18" ht="21.75" customHeight="1">
      <c r="A35" s="244">
        <f t="shared" si="0"/>
        <v>32</v>
      </c>
      <c r="B35" s="53" t="s">
        <v>45</v>
      </c>
      <c r="C35" s="276">
        <v>10.6</v>
      </c>
      <c r="D35" s="276">
        <v>12.2</v>
      </c>
      <c r="E35" s="276">
        <v>14.2</v>
      </c>
      <c r="F35" s="276">
        <v>11.9</v>
      </c>
      <c r="G35" s="276">
        <v>12</v>
      </c>
      <c r="H35" s="58">
        <v>10.6</v>
      </c>
      <c r="I35" s="59">
        <v>12.2</v>
      </c>
      <c r="J35" s="59">
        <v>14.2</v>
      </c>
      <c r="K35" s="59">
        <v>11.9</v>
      </c>
      <c r="L35" s="59">
        <v>12</v>
      </c>
      <c r="M35" s="59" t="e">
        <f>#REF!-H35</f>
        <v>#REF!</v>
      </c>
      <c r="N35" s="59" t="e">
        <f>#REF!-I35</f>
        <v>#REF!</v>
      </c>
      <c r="O35" s="59" t="e">
        <f>#REF!-J35</f>
        <v>#REF!</v>
      </c>
      <c r="P35" s="59" t="e">
        <f>#REF!-K35</f>
        <v>#REF!</v>
      </c>
      <c r="Q35" s="59" t="e">
        <f>#REF!-L35</f>
        <v>#REF!</v>
      </c>
      <c r="R35" s="59"/>
    </row>
    <row r="36" spans="1:18" ht="21.75" customHeight="1">
      <c r="A36" s="244">
        <f t="shared" si="0"/>
        <v>33</v>
      </c>
      <c r="B36" s="53" t="s">
        <v>46</v>
      </c>
      <c r="C36" s="276">
        <v>7.92</v>
      </c>
      <c r="D36" s="276">
        <v>9.4</v>
      </c>
      <c r="E36" s="276">
        <v>12.24</v>
      </c>
      <c r="F36" s="276">
        <v>9.6199999999999992</v>
      </c>
      <c r="G36" s="276">
        <v>9.49</v>
      </c>
      <c r="H36" s="58">
        <v>8.7899999999999991</v>
      </c>
      <c r="I36" s="59">
        <v>10.29</v>
      </c>
      <c r="J36" s="59">
        <v>13.4</v>
      </c>
      <c r="K36" s="59">
        <v>10.28</v>
      </c>
      <c r="L36" s="59">
        <v>10.15</v>
      </c>
      <c r="M36" s="59" t="e">
        <f>#REF!-H36</f>
        <v>#REF!</v>
      </c>
      <c r="N36" s="59" t="e">
        <f>#REF!-I36</f>
        <v>#REF!</v>
      </c>
      <c r="O36" s="59" t="e">
        <f>#REF!-J36</f>
        <v>#REF!</v>
      </c>
      <c r="P36" s="59" t="e">
        <f>#REF!-K36</f>
        <v>#REF!</v>
      </c>
      <c r="Q36" s="59" t="e">
        <f>#REF!-L36</f>
        <v>#REF!</v>
      </c>
      <c r="R36" s="59"/>
    </row>
    <row r="37" spans="1:18" ht="21.75" customHeight="1">
      <c r="A37" s="244">
        <f t="shared" si="0"/>
        <v>34</v>
      </c>
      <c r="B37" s="53" t="s">
        <v>47</v>
      </c>
      <c r="C37" s="276">
        <v>9.75</v>
      </c>
      <c r="D37" s="276">
        <v>10.25</v>
      </c>
      <c r="E37" s="276">
        <v>14.25</v>
      </c>
      <c r="F37" s="276">
        <v>10.25</v>
      </c>
      <c r="G37" s="276">
        <v>11</v>
      </c>
      <c r="H37" s="58">
        <v>10</v>
      </c>
      <c r="I37" s="59">
        <v>10.25</v>
      </c>
      <c r="J37" s="59">
        <v>14.5</v>
      </c>
      <c r="K37" s="59">
        <v>10.5</v>
      </c>
      <c r="L37" s="59">
        <v>11</v>
      </c>
      <c r="M37" s="59" t="e">
        <f>#REF!-H37</f>
        <v>#REF!</v>
      </c>
      <c r="N37" s="59" t="e">
        <f>#REF!-I37</f>
        <v>#REF!</v>
      </c>
      <c r="O37" s="59" t="e">
        <f>#REF!-J37</f>
        <v>#REF!</v>
      </c>
      <c r="P37" s="59" t="e">
        <f>#REF!-K37</f>
        <v>#REF!</v>
      </c>
      <c r="Q37" s="59" t="e">
        <f>#REF!-L37</f>
        <v>#REF!</v>
      </c>
      <c r="R37" s="59"/>
    </row>
    <row r="38" spans="1:18" ht="21.75" customHeight="1">
      <c r="A38" s="244">
        <f t="shared" si="0"/>
        <v>35</v>
      </c>
      <c r="B38" s="53" t="s">
        <v>48</v>
      </c>
      <c r="C38" s="276">
        <v>6.46</v>
      </c>
      <c r="D38" s="276">
        <v>6.52</v>
      </c>
      <c r="E38" s="276">
        <v>6.26</v>
      </c>
      <c r="F38" s="276">
        <v>6.24</v>
      </c>
      <c r="G38" s="276">
        <v>6.89</v>
      </c>
      <c r="H38" s="58">
        <v>7.05</v>
      </c>
      <c r="I38" s="59">
        <v>7.17</v>
      </c>
      <c r="J38" s="59">
        <v>6.63</v>
      </c>
      <c r="K38" s="59">
        <v>6.59</v>
      </c>
      <c r="L38" s="59">
        <v>7.68</v>
      </c>
      <c r="M38" s="59" t="e">
        <f>#REF!-H38</f>
        <v>#REF!</v>
      </c>
      <c r="N38" s="59" t="e">
        <f>#REF!-I38</f>
        <v>#REF!</v>
      </c>
      <c r="O38" s="59" t="e">
        <f>#REF!-J38</f>
        <v>#REF!</v>
      </c>
      <c r="P38" s="59" t="e">
        <f>#REF!-K38</f>
        <v>#REF!</v>
      </c>
      <c r="Q38" s="59" t="e">
        <f>#REF!-L38</f>
        <v>#REF!</v>
      </c>
      <c r="R38" s="59"/>
    </row>
    <row r="39" spans="1:18" ht="21.75" customHeight="1">
      <c r="A39" s="244">
        <f t="shared" si="0"/>
        <v>36</v>
      </c>
      <c r="B39" s="53" t="s">
        <v>49</v>
      </c>
      <c r="C39" s="276">
        <v>9.9600000000000009</v>
      </c>
      <c r="D39" s="276">
        <v>11.12</v>
      </c>
      <c r="E39" s="276">
        <v>14.51</v>
      </c>
      <c r="F39" s="276">
        <v>11.5</v>
      </c>
      <c r="G39" s="276">
        <v>13.45</v>
      </c>
      <c r="H39" s="58">
        <v>9.7100000000000009</v>
      </c>
      <c r="I39" s="59">
        <v>12.34</v>
      </c>
      <c r="J39" s="59">
        <v>13.05</v>
      </c>
      <c r="K39" s="59">
        <v>11.28</v>
      </c>
      <c r="L39" s="59">
        <v>11.7</v>
      </c>
      <c r="M39" s="59" t="e">
        <f>#REF!-H39</f>
        <v>#REF!</v>
      </c>
      <c r="N39" s="59" t="e">
        <f>#REF!-I39</f>
        <v>#REF!</v>
      </c>
      <c r="O39" s="59" t="e">
        <f>#REF!-J39</f>
        <v>#REF!</v>
      </c>
      <c r="P39" s="59" t="e">
        <f>#REF!-K39</f>
        <v>#REF!</v>
      </c>
      <c r="Q39" s="59" t="e">
        <f>#REF!-L39</f>
        <v>#REF!</v>
      </c>
      <c r="R39" s="59"/>
    </row>
    <row r="40" spans="1:18" ht="21.75" customHeight="1">
      <c r="A40" s="244">
        <f t="shared" si="0"/>
        <v>37</v>
      </c>
      <c r="B40" s="53" t="s">
        <v>50</v>
      </c>
      <c r="C40" s="276">
        <v>6.32</v>
      </c>
      <c r="D40" s="276">
        <v>7.32</v>
      </c>
      <c r="E40" s="276">
        <v>12.01</v>
      </c>
      <c r="F40" s="276">
        <v>7.6</v>
      </c>
      <c r="G40" s="276">
        <v>9.06</v>
      </c>
      <c r="H40" s="58">
        <v>7.31</v>
      </c>
      <c r="I40" s="59">
        <v>8.27</v>
      </c>
      <c r="J40" s="59">
        <v>12.08</v>
      </c>
      <c r="K40" s="59">
        <v>7.38</v>
      </c>
      <c r="L40" s="59">
        <v>8.76</v>
      </c>
      <c r="M40" s="59" t="e">
        <f>#REF!-H40</f>
        <v>#REF!</v>
      </c>
      <c r="N40" s="59" t="e">
        <f>#REF!-I40</f>
        <v>#REF!</v>
      </c>
      <c r="O40" s="59" t="e">
        <f>#REF!-J40</f>
        <v>#REF!</v>
      </c>
      <c r="P40" s="59" t="e">
        <f>#REF!-K40</f>
        <v>#REF!</v>
      </c>
      <c r="Q40" s="59" t="e">
        <f>#REF!-L40</f>
        <v>#REF!</v>
      </c>
      <c r="R40" s="59"/>
    </row>
    <row r="41" spans="1:18" ht="21.75" customHeight="1">
      <c r="A41" s="244">
        <f t="shared" si="0"/>
        <v>38</v>
      </c>
      <c r="B41" s="53" t="s">
        <v>51</v>
      </c>
      <c r="C41" s="276">
        <v>9.94</v>
      </c>
      <c r="D41" s="276">
        <v>9.43</v>
      </c>
      <c r="E41" s="276">
        <v>9.09</v>
      </c>
      <c r="F41" s="276">
        <v>8.93</v>
      </c>
      <c r="G41" s="276">
        <v>8.98</v>
      </c>
      <c r="H41" s="58">
        <v>8.2200000000000006</v>
      </c>
      <c r="I41" s="59">
        <v>8.18</v>
      </c>
      <c r="J41" s="59">
        <v>7.71</v>
      </c>
      <c r="K41" s="59">
        <v>8.1199999999999992</v>
      </c>
      <c r="L41" s="59">
        <v>8.77</v>
      </c>
      <c r="M41" s="59" t="e">
        <f>#REF!-H41</f>
        <v>#REF!</v>
      </c>
      <c r="N41" s="59" t="e">
        <f>#REF!-I41</f>
        <v>#REF!</v>
      </c>
      <c r="O41" s="59" t="e">
        <f>#REF!-J41</f>
        <v>#REF!</v>
      </c>
      <c r="P41" s="59" t="e">
        <f>#REF!-K41</f>
        <v>#REF!</v>
      </c>
      <c r="Q41" s="59" t="e">
        <f>#REF!-L41</f>
        <v>#REF!</v>
      </c>
      <c r="R41" s="59"/>
    </row>
    <row r="42" spans="1:18" ht="21.75" customHeight="1">
      <c r="A42" s="244">
        <f t="shared" si="0"/>
        <v>39</v>
      </c>
      <c r="B42" s="53" t="s">
        <v>52</v>
      </c>
      <c r="C42" s="276">
        <v>9.02</v>
      </c>
      <c r="D42" s="276">
        <v>9.7899999999999991</v>
      </c>
      <c r="E42" s="276">
        <v>12.52</v>
      </c>
      <c r="F42" s="276">
        <v>10.1</v>
      </c>
      <c r="G42" s="276">
        <v>11.64</v>
      </c>
      <c r="H42" s="58">
        <v>9.69</v>
      </c>
      <c r="I42" s="59">
        <v>10.09</v>
      </c>
      <c r="J42" s="59">
        <v>13.13</v>
      </c>
      <c r="K42" s="59">
        <v>10.4</v>
      </c>
      <c r="L42" s="59">
        <v>12.3</v>
      </c>
      <c r="M42" s="59" t="e">
        <f>#REF!-H42</f>
        <v>#REF!</v>
      </c>
      <c r="N42" s="59" t="e">
        <f>#REF!-I42</f>
        <v>#REF!</v>
      </c>
      <c r="O42" s="59" t="e">
        <f>#REF!-J42</f>
        <v>#REF!</v>
      </c>
      <c r="P42" s="59" t="e">
        <f>#REF!-K42</f>
        <v>#REF!</v>
      </c>
      <c r="Q42" s="59" t="e">
        <f>#REF!-L42</f>
        <v>#REF!</v>
      </c>
      <c r="R42" s="59"/>
    </row>
    <row r="43" spans="1:18" ht="21.75" customHeight="1">
      <c r="A43" s="244">
        <f t="shared" si="0"/>
        <v>40</v>
      </c>
      <c r="B43" s="53" t="s">
        <v>53</v>
      </c>
      <c r="C43" s="276">
        <v>9.75</v>
      </c>
      <c r="D43" s="276">
        <v>10.25</v>
      </c>
      <c r="E43" s="276">
        <v>12.25</v>
      </c>
      <c r="F43" s="276">
        <v>10.75</v>
      </c>
      <c r="G43" s="276">
        <v>10.75</v>
      </c>
      <c r="H43" s="58">
        <v>10.25</v>
      </c>
      <c r="I43" s="59">
        <v>10.75</v>
      </c>
      <c r="J43" s="59">
        <v>12.75</v>
      </c>
      <c r="K43" s="59">
        <v>11.25</v>
      </c>
      <c r="L43" s="59">
        <v>11.25</v>
      </c>
      <c r="M43" s="59" t="e">
        <f>#REF!-H43</f>
        <v>#REF!</v>
      </c>
      <c r="N43" s="59" t="e">
        <f>#REF!-I43</f>
        <v>#REF!</v>
      </c>
      <c r="O43" s="59" t="e">
        <f>#REF!-J43</f>
        <v>#REF!</v>
      </c>
      <c r="P43" s="59" t="e">
        <f>#REF!-K43</f>
        <v>#REF!</v>
      </c>
      <c r="Q43" s="59" t="e">
        <f>#REF!-L43</f>
        <v>#REF!</v>
      </c>
      <c r="R43" s="59"/>
    </row>
    <row r="44" spans="1:18" ht="21.75" customHeight="1">
      <c r="A44" s="244">
        <f t="shared" si="0"/>
        <v>41</v>
      </c>
      <c r="B44" s="53" t="s">
        <v>54</v>
      </c>
      <c r="C44" s="276">
        <v>7.75</v>
      </c>
      <c r="D44" s="276">
        <v>7.21</v>
      </c>
      <c r="E44" s="276">
        <v>7.4</v>
      </c>
      <c r="F44" s="276">
        <v>6.22</v>
      </c>
      <c r="G44" s="276">
        <v>7</v>
      </c>
      <c r="H44" s="58">
        <v>9.23</v>
      </c>
      <c r="I44" s="59">
        <v>8.9700000000000006</v>
      </c>
      <c r="J44" s="59">
        <v>9.01</v>
      </c>
      <c r="K44" s="59">
        <v>8.66</v>
      </c>
      <c r="L44" s="59">
        <v>8.92</v>
      </c>
      <c r="M44" s="59" t="e">
        <f>#REF!-H44</f>
        <v>#REF!</v>
      </c>
      <c r="N44" s="59" t="e">
        <f>#REF!-I44</f>
        <v>#REF!</v>
      </c>
      <c r="O44" s="59" t="e">
        <f>#REF!-J44</f>
        <v>#REF!</v>
      </c>
      <c r="P44" s="59" t="e">
        <f>#REF!-K44</f>
        <v>#REF!</v>
      </c>
      <c r="Q44" s="59" t="e">
        <f>#REF!-L44</f>
        <v>#REF!</v>
      </c>
      <c r="R44" s="59"/>
    </row>
    <row r="45" spans="1:18" ht="21.75" customHeight="1">
      <c r="A45" s="244">
        <f t="shared" si="0"/>
        <v>42</v>
      </c>
      <c r="B45" s="53" t="s">
        <v>55</v>
      </c>
      <c r="C45" s="276">
        <v>9.9</v>
      </c>
      <c r="D45" s="276">
        <v>10.65</v>
      </c>
      <c r="E45" s="276">
        <v>13</v>
      </c>
      <c r="F45" s="276">
        <v>10.119999999999999</v>
      </c>
      <c r="G45" s="276">
        <v>12</v>
      </c>
      <c r="H45" s="58">
        <v>10.9</v>
      </c>
      <c r="I45" s="59">
        <v>12.65</v>
      </c>
      <c r="J45" s="59">
        <v>15</v>
      </c>
      <c r="K45" s="59">
        <v>12.12</v>
      </c>
      <c r="L45" s="59">
        <v>12.28</v>
      </c>
      <c r="M45" s="59" t="e">
        <f>#REF!-H45</f>
        <v>#REF!</v>
      </c>
      <c r="N45" s="59" t="e">
        <f>#REF!-I45</f>
        <v>#REF!</v>
      </c>
      <c r="O45" s="59" t="e">
        <f>#REF!-J45</f>
        <v>#REF!</v>
      </c>
      <c r="P45" s="59" t="e">
        <f>#REF!-K45</f>
        <v>#REF!</v>
      </c>
      <c r="Q45" s="59" t="e">
        <f>#REF!-L45</f>
        <v>#REF!</v>
      </c>
      <c r="R45" s="59"/>
    </row>
    <row r="46" spans="1:18" ht="21.75" customHeight="1">
      <c r="A46" s="244">
        <f t="shared" si="0"/>
        <v>43</v>
      </c>
      <c r="B46" s="53" t="s">
        <v>56</v>
      </c>
      <c r="C46" s="276">
        <v>9.85</v>
      </c>
      <c r="D46" s="276">
        <v>9.85</v>
      </c>
      <c r="E46" s="276">
        <v>9.85</v>
      </c>
      <c r="F46" s="276">
        <v>9.85</v>
      </c>
      <c r="G46" s="276">
        <v>9.85</v>
      </c>
      <c r="H46" s="58">
        <v>10.53</v>
      </c>
      <c r="I46" s="59">
        <v>10.53</v>
      </c>
      <c r="J46" s="59">
        <v>10.53</v>
      </c>
      <c r="K46" s="59">
        <v>0</v>
      </c>
      <c r="L46" s="59">
        <v>10.53</v>
      </c>
      <c r="M46" s="59" t="e">
        <f>#REF!-H46</f>
        <v>#REF!</v>
      </c>
      <c r="N46" s="59" t="e">
        <f>#REF!-I46</f>
        <v>#REF!</v>
      </c>
      <c r="O46" s="59" t="e">
        <f>#REF!-J46</f>
        <v>#REF!</v>
      </c>
      <c r="P46" s="59" t="e">
        <f>#REF!-K46</f>
        <v>#REF!</v>
      </c>
      <c r="Q46" s="59" t="e">
        <f>#REF!-L46</f>
        <v>#REF!</v>
      </c>
      <c r="R46" s="59"/>
    </row>
    <row r="47" spans="1:18" ht="21.75" customHeight="1">
      <c r="A47" s="244">
        <f t="shared" si="0"/>
        <v>44</v>
      </c>
      <c r="B47" s="53" t="s">
        <v>57</v>
      </c>
      <c r="C47" s="276">
        <v>9.8800000000000008</v>
      </c>
      <c r="D47" s="276">
        <v>10.23</v>
      </c>
      <c r="E47" s="276">
        <v>15.87</v>
      </c>
      <c r="F47" s="276">
        <v>10.24</v>
      </c>
      <c r="G47" s="276">
        <v>10.74</v>
      </c>
      <c r="H47" s="58">
        <v>9.76</v>
      </c>
      <c r="I47" s="59">
        <v>10.31</v>
      </c>
      <c r="J47" s="59">
        <v>13.06</v>
      </c>
      <c r="K47" s="59">
        <v>10.26</v>
      </c>
      <c r="L47" s="59">
        <v>10.91</v>
      </c>
      <c r="M47" s="59" t="e">
        <f>#REF!-H47</f>
        <v>#REF!</v>
      </c>
      <c r="N47" s="59" t="e">
        <f>#REF!-I47</f>
        <v>#REF!</v>
      </c>
      <c r="O47" s="59" t="e">
        <f>#REF!-J47</f>
        <v>#REF!</v>
      </c>
      <c r="P47" s="59" t="e">
        <f>#REF!-K47</f>
        <v>#REF!</v>
      </c>
      <c r="Q47" s="59" t="e">
        <f>#REF!-L47</f>
        <v>#REF!</v>
      </c>
      <c r="R47" s="59"/>
    </row>
    <row r="48" spans="1:18" ht="21.75" customHeight="1">
      <c r="A48" s="244">
        <f t="shared" si="0"/>
        <v>45</v>
      </c>
      <c r="B48" s="53" t="s">
        <v>58</v>
      </c>
      <c r="C48" s="276">
        <v>8.1199999999999992</v>
      </c>
      <c r="D48" s="276">
        <v>8.6199999999999992</v>
      </c>
      <c r="E48" s="276">
        <v>9.6199999999999992</v>
      </c>
      <c r="F48" s="276">
        <v>8.6199999999999992</v>
      </c>
      <c r="G48" s="276">
        <v>9.3699999999999992</v>
      </c>
      <c r="H48" s="58">
        <v>8.77</v>
      </c>
      <c r="I48" s="59">
        <v>8.77</v>
      </c>
      <c r="J48" s="59">
        <v>8.77</v>
      </c>
      <c r="K48" s="59">
        <v>10.47</v>
      </c>
      <c r="L48" s="59">
        <v>10.01</v>
      </c>
      <c r="M48" s="59" t="e">
        <f>#REF!-H48</f>
        <v>#REF!</v>
      </c>
      <c r="N48" s="59" t="e">
        <f>#REF!-I48</f>
        <v>#REF!</v>
      </c>
      <c r="O48" s="59" t="e">
        <f>#REF!-J48</f>
        <v>#REF!</v>
      </c>
      <c r="P48" s="59" t="e">
        <f>#REF!-K48</f>
        <v>#REF!</v>
      </c>
      <c r="Q48" s="59" t="e">
        <f>#REF!-L48</f>
        <v>#REF!</v>
      </c>
      <c r="R48" s="59"/>
    </row>
    <row r="49" spans="1:18" ht="21.75" customHeight="1">
      <c r="A49" s="244">
        <f t="shared" si="0"/>
        <v>46</v>
      </c>
      <c r="B49" s="53" t="s">
        <v>59</v>
      </c>
      <c r="C49" s="276">
        <v>9.41</v>
      </c>
      <c r="D49" s="276">
        <v>9.1300000000000008</v>
      </c>
      <c r="E49" s="276">
        <v>9.1300000000000008</v>
      </c>
      <c r="F49" s="276">
        <v>9.41</v>
      </c>
      <c r="G49" s="276">
        <v>8.84</v>
      </c>
      <c r="H49" s="58">
        <v>11.51</v>
      </c>
      <c r="I49" s="59">
        <v>11.07</v>
      </c>
      <c r="J49" s="59">
        <v>11.07</v>
      </c>
      <c r="K49" s="59">
        <v>11.51</v>
      </c>
      <c r="L49" s="59">
        <v>10.63</v>
      </c>
      <c r="M49" s="59" t="e">
        <f>#REF!-H49</f>
        <v>#REF!</v>
      </c>
      <c r="N49" s="59" t="e">
        <f>#REF!-I49</f>
        <v>#REF!</v>
      </c>
      <c r="O49" s="59" t="e">
        <f>#REF!-J49</f>
        <v>#REF!</v>
      </c>
      <c r="P49" s="59" t="e">
        <f>#REF!-K49</f>
        <v>#REF!</v>
      </c>
      <c r="Q49" s="59" t="e">
        <f>#REF!-L49</f>
        <v>#REF!</v>
      </c>
      <c r="R49" s="59"/>
    </row>
    <row r="50" spans="1:18" ht="21.75" customHeight="1">
      <c r="A50" s="244">
        <f t="shared" si="0"/>
        <v>47</v>
      </c>
      <c r="B50" s="53" t="s">
        <v>60</v>
      </c>
      <c r="C50" s="276">
        <v>9.49</v>
      </c>
      <c r="D50" s="276">
        <v>7.88</v>
      </c>
      <c r="E50" s="276">
        <v>13.88</v>
      </c>
      <c r="F50" s="276">
        <v>10.17</v>
      </c>
      <c r="G50" s="276">
        <v>11.47</v>
      </c>
      <c r="H50" s="58">
        <v>8.69</v>
      </c>
      <c r="I50" s="59">
        <v>9.17</v>
      </c>
      <c r="J50" s="59">
        <v>13.87</v>
      </c>
      <c r="K50" s="59">
        <v>9.86</v>
      </c>
      <c r="L50" s="59">
        <v>11.71</v>
      </c>
      <c r="M50" s="59" t="e">
        <f>#REF!-H50</f>
        <v>#REF!</v>
      </c>
      <c r="N50" s="59" t="e">
        <f>#REF!-I50</f>
        <v>#REF!</v>
      </c>
      <c r="O50" s="59" t="e">
        <f>#REF!-J50</f>
        <v>#REF!</v>
      </c>
      <c r="P50" s="59" t="e">
        <f>#REF!-K50</f>
        <v>#REF!</v>
      </c>
      <c r="Q50" s="59" t="e">
        <f>#REF!-L50</f>
        <v>#REF!</v>
      </c>
      <c r="R50" s="59"/>
    </row>
    <row r="51" spans="1:18" ht="21.75" customHeight="1">
      <c r="A51" s="244">
        <f t="shared" si="0"/>
        <v>48</v>
      </c>
      <c r="B51" s="53" t="s">
        <v>61</v>
      </c>
      <c r="C51" s="276">
        <v>8.57</v>
      </c>
      <c r="D51" s="276">
        <v>8.59</v>
      </c>
      <c r="E51" s="276">
        <v>8.44</v>
      </c>
      <c r="F51" s="276">
        <v>8.42</v>
      </c>
      <c r="G51" s="276">
        <v>10.75</v>
      </c>
      <c r="H51" s="58">
        <v>3.7</v>
      </c>
      <c r="I51" s="59">
        <v>4.0999999999999996</v>
      </c>
      <c r="J51" s="59">
        <v>3.54</v>
      </c>
      <c r="K51" s="59">
        <v>3.32</v>
      </c>
      <c r="L51" s="59">
        <v>11.18</v>
      </c>
      <c r="M51" s="59" t="e">
        <f>#REF!-H51</f>
        <v>#REF!</v>
      </c>
      <c r="N51" s="59" t="e">
        <f>#REF!-I51</f>
        <v>#REF!</v>
      </c>
      <c r="O51" s="59" t="e">
        <f>#REF!-J51</f>
        <v>#REF!</v>
      </c>
      <c r="P51" s="59" t="e">
        <f>#REF!-K51</f>
        <v>#REF!</v>
      </c>
      <c r="Q51" s="59" t="e">
        <f>#REF!-L51</f>
        <v>#REF!</v>
      </c>
      <c r="R51" s="59"/>
    </row>
    <row r="52" spans="1:18" ht="21.75" customHeight="1">
      <c r="A52" s="244">
        <f t="shared" si="0"/>
        <v>49</v>
      </c>
      <c r="B52" s="53" t="s">
        <v>62</v>
      </c>
      <c r="C52" s="276">
        <v>8.8699999999999992</v>
      </c>
      <c r="D52" s="276">
        <v>9.17</v>
      </c>
      <c r="E52" s="276">
        <v>9.17</v>
      </c>
      <c r="F52" s="276">
        <v>8.8699999999999992</v>
      </c>
      <c r="G52" s="276">
        <v>9.17</v>
      </c>
      <c r="H52" s="58">
        <v>10.49</v>
      </c>
      <c r="I52" s="59">
        <v>10.79</v>
      </c>
      <c r="J52" s="59">
        <v>10.79</v>
      </c>
      <c r="K52" s="59">
        <v>10.49</v>
      </c>
      <c r="L52" s="59">
        <v>10.79</v>
      </c>
      <c r="M52" s="59" t="e">
        <f>#REF!-H52</f>
        <v>#REF!</v>
      </c>
      <c r="N52" s="59" t="e">
        <f>#REF!-I52</f>
        <v>#REF!</v>
      </c>
      <c r="O52" s="59" t="e">
        <f>#REF!-J52</f>
        <v>#REF!</v>
      </c>
      <c r="P52" s="59" t="e">
        <f>#REF!-K52</f>
        <v>#REF!</v>
      </c>
      <c r="Q52" s="59" t="e">
        <f>#REF!-L52</f>
        <v>#REF!</v>
      </c>
      <c r="R52" s="59"/>
    </row>
    <row r="53" spans="1:18" ht="21.75" customHeight="1">
      <c r="A53" s="244">
        <f t="shared" si="0"/>
        <v>50</v>
      </c>
      <c r="B53" s="53" t="s">
        <v>64</v>
      </c>
      <c r="C53" s="276">
        <v>8.51</v>
      </c>
      <c r="D53" s="276">
        <v>9.7799999999999994</v>
      </c>
      <c r="E53" s="276">
        <v>9.61</v>
      </c>
      <c r="F53" s="276">
        <v>8.34</v>
      </c>
      <c r="G53" s="276">
        <v>11.66</v>
      </c>
      <c r="H53" s="58">
        <v>9.35</v>
      </c>
      <c r="I53" s="59">
        <v>10.57</v>
      </c>
      <c r="J53" s="59">
        <v>10.34</v>
      </c>
      <c r="K53" s="59">
        <v>10.050000000000001</v>
      </c>
      <c r="L53" s="59">
        <v>12.3</v>
      </c>
      <c r="M53" s="59" t="e">
        <f>#REF!-H53</f>
        <v>#REF!</v>
      </c>
      <c r="N53" s="59" t="e">
        <f>#REF!-I53</f>
        <v>#REF!</v>
      </c>
      <c r="O53" s="59" t="e">
        <f>#REF!-J53</f>
        <v>#REF!</v>
      </c>
      <c r="P53" s="59" t="e">
        <f>#REF!-K53</f>
        <v>#REF!</v>
      </c>
      <c r="Q53" s="59" t="e">
        <f>#REF!-L53</f>
        <v>#REF!</v>
      </c>
      <c r="R53" s="59"/>
    </row>
    <row r="54" spans="1:18" ht="21.75" customHeight="1">
      <c r="A54" s="244">
        <f t="shared" si="0"/>
        <v>51</v>
      </c>
      <c r="B54" s="53" t="s">
        <v>65</v>
      </c>
      <c r="C54" s="276">
        <v>11.38</v>
      </c>
      <c r="D54" s="276">
        <v>11.96</v>
      </c>
      <c r="E54" s="276">
        <v>11.17</v>
      </c>
      <c r="F54" s="276">
        <v>11.26</v>
      </c>
      <c r="G54" s="276">
        <v>14.35</v>
      </c>
      <c r="H54" s="58">
        <v>10.19</v>
      </c>
      <c r="I54" s="59">
        <v>10.98</v>
      </c>
      <c r="J54" s="59">
        <v>10.1</v>
      </c>
      <c r="K54" s="59">
        <v>10.050000000000001</v>
      </c>
      <c r="L54" s="59">
        <v>13.27</v>
      </c>
      <c r="M54" s="59" t="e">
        <f>#REF!-H54</f>
        <v>#REF!</v>
      </c>
      <c r="N54" s="59" t="e">
        <f>#REF!-I54</f>
        <v>#REF!</v>
      </c>
      <c r="O54" s="59" t="e">
        <f>#REF!-J54</f>
        <v>#REF!</v>
      </c>
      <c r="P54" s="59" t="e">
        <f>#REF!-K54</f>
        <v>#REF!</v>
      </c>
      <c r="Q54" s="59" t="e">
        <f>#REF!-L54</f>
        <v>#REF!</v>
      </c>
      <c r="R54" s="59"/>
    </row>
    <row r="55" spans="1:18" ht="21.75" customHeight="1">
      <c r="A55" s="244">
        <f t="shared" si="0"/>
        <v>52</v>
      </c>
      <c r="B55" s="53" t="s">
        <v>66</v>
      </c>
      <c r="C55" s="276">
        <v>5.76</v>
      </c>
      <c r="D55" s="276">
        <v>5.76</v>
      </c>
      <c r="E55" s="276">
        <v>5.76</v>
      </c>
      <c r="F55" s="276">
        <v>8.98</v>
      </c>
      <c r="G55" s="276">
        <v>8.98</v>
      </c>
      <c r="H55" s="58">
        <v>4.96</v>
      </c>
      <c r="I55" s="59">
        <v>4.96</v>
      </c>
      <c r="J55" s="59">
        <v>4.96</v>
      </c>
      <c r="K55" s="59">
        <v>9.7799999999999994</v>
      </c>
      <c r="L55" s="59">
        <v>9.7799999999999994</v>
      </c>
      <c r="M55" s="59" t="e">
        <f>#REF!-H55</f>
        <v>#REF!</v>
      </c>
      <c r="N55" s="59" t="e">
        <f>#REF!-I55</f>
        <v>#REF!</v>
      </c>
      <c r="O55" s="59" t="e">
        <f>#REF!-J55</f>
        <v>#REF!</v>
      </c>
      <c r="P55" s="59" t="e">
        <f>#REF!-K55</f>
        <v>#REF!</v>
      </c>
      <c r="Q55" s="59" t="e">
        <f>#REF!-L55</f>
        <v>#REF!</v>
      </c>
      <c r="R55" s="59"/>
    </row>
    <row r="56" spans="1:18" s="102" customFormat="1" ht="21.75" customHeight="1">
      <c r="A56" s="244">
        <f>A55+1</f>
        <v>53</v>
      </c>
      <c r="B56" s="53" t="s">
        <v>67</v>
      </c>
      <c r="C56" s="276">
        <v>8.16</v>
      </c>
      <c r="D56" s="276">
        <v>8.27</v>
      </c>
      <c r="E56" s="276">
        <v>10.67</v>
      </c>
      <c r="F56" s="276">
        <v>8</v>
      </c>
      <c r="G56" s="276">
        <v>8.01</v>
      </c>
      <c r="H56" s="58">
        <v>10.6</v>
      </c>
      <c r="I56" s="59">
        <v>10.38</v>
      </c>
      <c r="J56" s="59">
        <v>13.01</v>
      </c>
      <c r="K56" s="59">
        <v>9.4499999999999993</v>
      </c>
      <c r="L56" s="59">
        <v>10.050000000000001</v>
      </c>
      <c r="M56" s="59" t="e">
        <f>#REF!-H56</f>
        <v>#REF!</v>
      </c>
      <c r="N56" s="59" t="e">
        <f>#REF!-I56</f>
        <v>#REF!</v>
      </c>
      <c r="O56" s="59" t="e">
        <f>#REF!-J56</f>
        <v>#REF!</v>
      </c>
      <c r="P56" s="59" t="e">
        <f>#REF!-K56</f>
        <v>#REF!</v>
      </c>
      <c r="Q56" s="59" t="e">
        <f>#REF!-L56</f>
        <v>#REF!</v>
      </c>
      <c r="R56" s="59"/>
    </row>
    <row r="57" spans="1:18" ht="21.75" customHeight="1">
      <c r="A57" s="244">
        <f t="shared" si="0"/>
        <v>54</v>
      </c>
      <c r="B57" s="53" t="s">
        <v>68</v>
      </c>
      <c r="C57" s="276">
        <v>8.0500000000000007</v>
      </c>
      <c r="D57" s="276">
        <v>8.0500000000000007</v>
      </c>
      <c r="E57" s="276">
        <v>8.0500000000000007</v>
      </c>
      <c r="F57" s="276">
        <v>8.0500000000000007</v>
      </c>
      <c r="G57" s="276">
        <v>8.0500000000000007</v>
      </c>
      <c r="H57" s="58">
        <v>7.35</v>
      </c>
      <c r="I57" s="59">
        <v>7.35</v>
      </c>
      <c r="J57" s="59">
        <v>7.35</v>
      </c>
      <c r="K57" s="59">
        <v>7.35</v>
      </c>
      <c r="L57" s="59">
        <v>7.35</v>
      </c>
      <c r="M57" s="59" t="e">
        <f>#REF!-H57</f>
        <v>#REF!</v>
      </c>
      <c r="N57" s="59" t="e">
        <f>#REF!-I57</f>
        <v>#REF!</v>
      </c>
      <c r="O57" s="59" t="e">
        <f>#REF!-J57</f>
        <v>#REF!</v>
      </c>
      <c r="P57" s="59" t="e">
        <f>#REF!-K57</f>
        <v>#REF!</v>
      </c>
      <c r="Q57" s="59" t="e">
        <f>#REF!-L57</f>
        <v>#REF!</v>
      </c>
      <c r="R57" s="59"/>
    </row>
    <row r="58" spans="1:18" ht="21.75" customHeight="1">
      <c r="A58" s="244">
        <f t="shared" si="0"/>
        <v>55</v>
      </c>
      <c r="B58" s="53" t="s">
        <v>69</v>
      </c>
      <c r="C58" s="276">
        <v>6.63</v>
      </c>
      <c r="D58" s="276">
        <v>6.61</v>
      </c>
      <c r="E58" s="276">
        <v>6.58</v>
      </c>
      <c r="F58" s="276">
        <v>6.59</v>
      </c>
      <c r="G58" s="276">
        <v>7.15</v>
      </c>
      <c r="H58" s="58">
        <v>8.7100000000000009</v>
      </c>
      <c r="I58" s="59">
        <v>8.7100000000000009</v>
      </c>
      <c r="J58" s="59">
        <v>8.7100000000000009</v>
      </c>
      <c r="K58" s="59">
        <v>8.7100000000000009</v>
      </c>
      <c r="L58" s="59">
        <v>8.7100000000000009</v>
      </c>
      <c r="M58" s="59" t="e">
        <f>#REF!-H58</f>
        <v>#REF!</v>
      </c>
      <c r="N58" s="59" t="e">
        <f>#REF!-I58</f>
        <v>#REF!</v>
      </c>
      <c r="O58" s="59" t="e">
        <f>#REF!-J58</f>
        <v>#REF!</v>
      </c>
      <c r="P58" s="59" t="e">
        <f>#REF!-K58</f>
        <v>#REF!</v>
      </c>
      <c r="Q58" s="59" t="e">
        <f>#REF!-L58</f>
        <v>#REF!</v>
      </c>
      <c r="R58" s="59"/>
    </row>
    <row r="59" spans="1:18" ht="21.75" customHeight="1">
      <c r="A59" s="244">
        <f t="shared" si="0"/>
        <v>56</v>
      </c>
      <c r="B59" s="53" t="s">
        <v>70</v>
      </c>
      <c r="C59" s="276">
        <v>8.89</v>
      </c>
      <c r="D59" s="276">
        <v>9.09</v>
      </c>
      <c r="E59" s="276">
        <v>8.89</v>
      </c>
      <c r="F59" s="276">
        <v>8.94</v>
      </c>
      <c r="G59" s="276">
        <v>9.01</v>
      </c>
      <c r="H59" s="58">
        <v>9.0299999999999994</v>
      </c>
      <c r="I59" s="59">
        <v>9.17</v>
      </c>
      <c r="J59" s="59">
        <v>9.0299999999999994</v>
      </c>
      <c r="K59" s="59">
        <v>9.09</v>
      </c>
      <c r="L59" s="59">
        <v>9.17</v>
      </c>
      <c r="M59" s="59" t="e">
        <f>#REF!-H59</f>
        <v>#REF!</v>
      </c>
      <c r="N59" s="59" t="e">
        <f>#REF!-I59</f>
        <v>#REF!</v>
      </c>
      <c r="O59" s="59" t="e">
        <f>#REF!-J59</f>
        <v>#REF!</v>
      </c>
      <c r="P59" s="59" t="e">
        <f>#REF!-K59</f>
        <v>#REF!</v>
      </c>
      <c r="Q59" s="59" t="e">
        <f>#REF!-L59</f>
        <v>#REF!</v>
      </c>
      <c r="R59" s="59"/>
    </row>
    <row r="60" spans="1:18" ht="21.75" customHeight="1">
      <c r="A60" s="244">
        <f t="shared" si="0"/>
        <v>57</v>
      </c>
      <c r="B60" s="53" t="s">
        <v>71</v>
      </c>
      <c r="C60" s="276">
        <v>8.33</v>
      </c>
      <c r="D60" s="276">
        <v>8.92</v>
      </c>
      <c r="E60" s="276">
        <v>10.73</v>
      </c>
      <c r="F60" s="276">
        <v>8.24</v>
      </c>
      <c r="G60" s="276">
        <v>10.34</v>
      </c>
      <c r="H60" s="58">
        <v>8.91</v>
      </c>
      <c r="I60" s="59">
        <v>9.57</v>
      </c>
      <c r="J60" s="59">
        <v>12.11</v>
      </c>
      <c r="K60" s="59">
        <v>8.76</v>
      </c>
      <c r="L60" s="59">
        <v>10.69</v>
      </c>
      <c r="M60" s="59" t="e">
        <f>#REF!-H60</f>
        <v>#REF!</v>
      </c>
      <c r="N60" s="59" t="e">
        <f>#REF!-I60</f>
        <v>#REF!</v>
      </c>
      <c r="O60" s="59" t="e">
        <f>#REF!-J60</f>
        <v>#REF!</v>
      </c>
      <c r="P60" s="59" t="e">
        <f>#REF!-K60</f>
        <v>#REF!</v>
      </c>
      <c r="Q60" s="59" t="e">
        <f>#REF!-L60</f>
        <v>#REF!</v>
      </c>
      <c r="R60" s="59"/>
    </row>
    <row r="61" spans="1:18" ht="21.75" customHeight="1">
      <c r="A61" s="244">
        <f t="shared" si="0"/>
        <v>58</v>
      </c>
      <c r="B61" s="53" t="s">
        <v>73</v>
      </c>
      <c r="C61" s="276">
        <v>12.56</v>
      </c>
      <c r="D61" s="276">
        <v>12.56</v>
      </c>
      <c r="E61" s="276">
        <v>12.56</v>
      </c>
      <c r="F61" s="276">
        <v>12.56</v>
      </c>
      <c r="G61" s="276">
        <v>12.56</v>
      </c>
      <c r="H61" s="58">
        <v>13.58</v>
      </c>
      <c r="I61" s="59">
        <v>13.58</v>
      </c>
      <c r="J61" s="59">
        <v>13.58</v>
      </c>
      <c r="K61" s="59">
        <v>13.58</v>
      </c>
      <c r="L61" s="59">
        <v>13.58</v>
      </c>
      <c r="M61" s="59" t="e">
        <f>#REF!-H61</f>
        <v>#REF!</v>
      </c>
      <c r="N61" s="59" t="e">
        <f>#REF!-I61</f>
        <v>#REF!</v>
      </c>
      <c r="O61" s="59" t="e">
        <f>#REF!-J61</f>
        <v>#REF!</v>
      </c>
      <c r="P61" s="59" t="e">
        <f>#REF!-K61</f>
        <v>#REF!</v>
      </c>
      <c r="Q61" s="59" t="e">
        <f>#REF!-L61</f>
        <v>#REF!</v>
      </c>
      <c r="R61" s="59"/>
    </row>
    <row r="62" spans="1:18" ht="21.75" customHeight="1">
      <c r="A62" s="244">
        <f t="shared" si="0"/>
        <v>59</v>
      </c>
      <c r="B62" s="53" t="s">
        <v>74</v>
      </c>
      <c r="C62" s="276">
        <v>10.24</v>
      </c>
      <c r="D62" s="276">
        <v>10.54</v>
      </c>
      <c r="E62" s="276">
        <v>10.54</v>
      </c>
      <c r="F62" s="276">
        <v>10.39</v>
      </c>
      <c r="G62" s="276">
        <v>10.44</v>
      </c>
      <c r="H62" s="58">
        <v>10.9</v>
      </c>
      <c r="I62" s="59">
        <v>11.2</v>
      </c>
      <c r="J62" s="59">
        <v>11.2</v>
      </c>
      <c r="K62" s="59">
        <v>11.05</v>
      </c>
      <c r="L62" s="59">
        <v>11.1</v>
      </c>
      <c r="M62" s="59" t="e">
        <f>#REF!-H62</f>
        <v>#REF!</v>
      </c>
      <c r="N62" s="59" t="e">
        <f>#REF!-I62</f>
        <v>#REF!</v>
      </c>
      <c r="O62" s="59" t="e">
        <f>#REF!-J62</f>
        <v>#REF!</v>
      </c>
      <c r="P62" s="59" t="e">
        <f>#REF!-K62</f>
        <v>#REF!</v>
      </c>
      <c r="Q62" s="59" t="e">
        <f>#REF!-L62</f>
        <v>#REF!</v>
      </c>
      <c r="R62" s="59"/>
    </row>
    <row r="63" spans="1:18" ht="21.75" customHeight="1">
      <c r="A63" s="244">
        <f t="shared" si="0"/>
        <v>60</v>
      </c>
      <c r="B63" s="53" t="s">
        <v>75</v>
      </c>
      <c r="C63" s="276">
        <v>8.5</v>
      </c>
      <c r="D63" s="276">
        <v>8.5</v>
      </c>
      <c r="E63" s="276">
        <v>9.14</v>
      </c>
      <c r="F63" s="276">
        <v>8.5</v>
      </c>
      <c r="G63" s="276">
        <v>8.5</v>
      </c>
      <c r="H63" s="58">
        <v>8.4</v>
      </c>
      <c r="I63" s="59">
        <v>8.4</v>
      </c>
      <c r="J63" s="59">
        <v>9.4499999999999993</v>
      </c>
      <c r="K63" s="59">
        <v>8.4</v>
      </c>
      <c r="L63" s="59">
        <v>8.4700000000000006</v>
      </c>
      <c r="M63" s="59" t="e">
        <f>#REF!-H63</f>
        <v>#REF!</v>
      </c>
      <c r="N63" s="59" t="e">
        <f>#REF!-I63</f>
        <v>#REF!</v>
      </c>
      <c r="O63" s="59" t="e">
        <f>#REF!-J63</f>
        <v>#REF!</v>
      </c>
      <c r="P63" s="59" t="e">
        <f>#REF!-K63</f>
        <v>#REF!</v>
      </c>
      <c r="Q63" s="59" t="e">
        <f>#REF!-L63</f>
        <v>#REF!</v>
      </c>
      <c r="R63" s="59"/>
    </row>
    <row r="64" spans="1:18" ht="21.75" customHeight="1">
      <c r="A64" s="244">
        <f t="shared" si="0"/>
        <v>61</v>
      </c>
      <c r="B64" s="53" t="s">
        <v>76</v>
      </c>
      <c r="C64" s="276">
        <v>10.5</v>
      </c>
      <c r="D64" s="276">
        <v>11.5</v>
      </c>
      <c r="E64" s="276">
        <v>15</v>
      </c>
      <c r="F64" s="276">
        <v>0</v>
      </c>
      <c r="G64" s="276">
        <v>10.5</v>
      </c>
      <c r="H64" s="58">
        <v>10.5</v>
      </c>
      <c r="I64" s="59">
        <v>11.5</v>
      </c>
      <c r="J64" s="59">
        <v>16</v>
      </c>
      <c r="K64" s="59">
        <v>0</v>
      </c>
      <c r="L64" s="59">
        <v>10.5</v>
      </c>
      <c r="M64" s="59" t="e">
        <f>#REF!-H64</f>
        <v>#REF!</v>
      </c>
      <c r="N64" s="59" t="e">
        <f>#REF!-I64</f>
        <v>#REF!</v>
      </c>
      <c r="O64" s="59" t="e">
        <f>#REF!-J64</f>
        <v>#REF!</v>
      </c>
      <c r="P64" s="59" t="e">
        <f>#REF!-K64</f>
        <v>#REF!</v>
      </c>
      <c r="Q64" s="59" t="e">
        <f>#REF!-L64</f>
        <v>#REF!</v>
      </c>
      <c r="R64" s="74"/>
    </row>
    <row r="65" spans="1:18" ht="21.75" customHeight="1">
      <c r="A65" s="244">
        <f t="shared" si="0"/>
        <v>62</v>
      </c>
      <c r="B65" s="53" t="s">
        <v>77</v>
      </c>
      <c r="C65" s="276">
        <v>9.4700000000000006</v>
      </c>
      <c r="D65" s="276">
        <v>9.5</v>
      </c>
      <c r="E65" s="276">
        <v>0</v>
      </c>
      <c r="F65" s="276">
        <v>10.050000000000001</v>
      </c>
      <c r="G65" s="276">
        <v>10.050000000000001</v>
      </c>
      <c r="H65" s="58">
        <v>0</v>
      </c>
      <c r="I65" s="59">
        <v>10.09</v>
      </c>
      <c r="J65" s="59">
        <v>0</v>
      </c>
      <c r="K65" s="59">
        <v>10.09</v>
      </c>
      <c r="L65" s="59">
        <v>10.09</v>
      </c>
      <c r="M65" s="59" t="e">
        <f>#REF!-H65</f>
        <v>#REF!</v>
      </c>
      <c r="N65" s="59" t="e">
        <f>#REF!-I65</f>
        <v>#REF!</v>
      </c>
      <c r="O65" s="59" t="e">
        <f>#REF!-J65</f>
        <v>#REF!</v>
      </c>
      <c r="P65" s="59" t="e">
        <f>#REF!-K65</f>
        <v>#REF!</v>
      </c>
      <c r="Q65" s="59" t="e">
        <f>#REF!-L65</f>
        <v>#REF!</v>
      </c>
      <c r="R65" s="59"/>
    </row>
    <row r="66" spans="1:18" ht="21.75" customHeight="1">
      <c r="A66" s="244">
        <f t="shared" si="0"/>
        <v>63</v>
      </c>
      <c r="B66" s="53" t="s">
        <v>78</v>
      </c>
      <c r="C66" s="276">
        <v>11</v>
      </c>
      <c r="D66" s="276">
        <v>13</v>
      </c>
      <c r="E66" s="276">
        <v>15</v>
      </c>
      <c r="F66" s="276">
        <v>12</v>
      </c>
      <c r="G66" s="276">
        <v>13.5</v>
      </c>
      <c r="H66" s="58">
        <v>11</v>
      </c>
      <c r="I66" s="59">
        <v>13</v>
      </c>
      <c r="J66" s="59">
        <v>15</v>
      </c>
      <c r="K66" s="59">
        <v>12</v>
      </c>
      <c r="L66" s="59">
        <v>13.5</v>
      </c>
      <c r="M66" s="59" t="e">
        <f>#REF!-H66</f>
        <v>#REF!</v>
      </c>
      <c r="N66" s="59" t="e">
        <f>#REF!-I66</f>
        <v>#REF!</v>
      </c>
      <c r="O66" s="59" t="e">
        <f>#REF!-J66</f>
        <v>#REF!</v>
      </c>
      <c r="P66" s="59" t="e">
        <f>#REF!-K66</f>
        <v>#REF!</v>
      </c>
      <c r="Q66" s="59" t="e">
        <f>#REF!-L66</f>
        <v>#REF!</v>
      </c>
      <c r="R66" s="59"/>
    </row>
    <row r="67" spans="1:18" ht="21.75" customHeight="1">
      <c r="A67" s="244">
        <f t="shared" si="0"/>
        <v>64</v>
      </c>
      <c r="B67" s="53" t="s">
        <v>79</v>
      </c>
      <c r="C67" s="276">
        <v>7.87</v>
      </c>
      <c r="D67" s="276">
        <v>8.09</v>
      </c>
      <c r="E67" s="276">
        <v>0</v>
      </c>
      <c r="F67" s="276">
        <v>8.09</v>
      </c>
      <c r="G67" s="276">
        <v>0</v>
      </c>
      <c r="H67" s="58">
        <v>10.75</v>
      </c>
      <c r="I67" s="59">
        <v>11.25</v>
      </c>
      <c r="J67" s="59">
        <v>0</v>
      </c>
      <c r="K67" s="59">
        <v>9.25</v>
      </c>
      <c r="L67" s="59">
        <v>0</v>
      </c>
      <c r="M67" s="59" t="e">
        <f>#REF!-H67</f>
        <v>#REF!</v>
      </c>
      <c r="N67" s="59" t="e">
        <f>#REF!-I67</f>
        <v>#REF!</v>
      </c>
      <c r="O67" s="59" t="e">
        <f>#REF!-J67</f>
        <v>#REF!</v>
      </c>
      <c r="P67" s="59" t="e">
        <f>#REF!-K67</f>
        <v>#REF!</v>
      </c>
      <c r="Q67" s="59" t="e">
        <f>#REF!-L67</f>
        <v>#REF!</v>
      </c>
      <c r="R67" s="59"/>
    </row>
    <row r="68" spans="1:18" ht="21.75" customHeight="1">
      <c r="A68" s="244">
        <f t="shared" si="0"/>
        <v>65</v>
      </c>
      <c r="B68" s="53" t="s">
        <v>80</v>
      </c>
      <c r="C68" s="276">
        <v>9.5</v>
      </c>
      <c r="D68" s="276">
        <v>10.5</v>
      </c>
      <c r="E68" s="276">
        <v>0</v>
      </c>
      <c r="F68" s="276">
        <v>10.5</v>
      </c>
      <c r="G68" s="276">
        <v>10.5</v>
      </c>
      <c r="H68" s="58">
        <v>11.5</v>
      </c>
      <c r="I68" s="59">
        <v>11.5</v>
      </c>
      <c r="J68" s="59">
        <v>0</v>
      </c>
      <c r="K68" s="59">
        <v>10.75</v>
      </c>
      <c r="L68" s="59">
        <v>11.5</v>
      </c>
      <c r="M68" s="59" t="e">
        <f>#REF!-H68</f>
        <v>#REF!</v>
      </c>
      <c r="N68" s="59" t="e">
        <f>#REF!-I68</f>
        <v>#REF!</v>
      </c>
      <c r="O68" s="59" t="e">
        <f>#REF!-J68</f>
        <v>#REF!</v>
      </c>
      <c r="P68" s="59" t="e">
        <f>#REF!-K68</f>
        <v>#REF!</v>
      </c>
      <c r="Q68" s="59" t="e">
        <f>#REF!-L68</f>
        <v>#REF!</v>
      </c>
      <c r="R68" s="59"/>
    </row>
    <row r="69" spans="1:18" ht="21.75" customHeight="1">
      <c r="A69" s="244">
        <f t="shared" si="0"/>
        <v>66</v>
      </c>
      <c r="B69" s="53" t="s">
        <v>81</v>
      </c>
      <c r="C69" s="276">
        <v>10.25</v>
      </c>
      <c r="D69" s="276">
        <v>10.25</v>
      </c>
      <c r="E69" s="276">
        <v>0</v>
      </c>
      <c r="F69" s="276">
        <v>10.5</v>
      </c>
      <c r="G69" s="276">
        <v>11.5</v>
      </c>
      <c r="H69" s="58">
        <v>9</v>
      </c>
      <c r="I69" s="59">
        <v>15</v>
      </c>
      <c r="J69" s="59">
        <v>0</v>
      </c>
      <c r="K69" s="59">
        <v>11.25</v>
      </c>
      <c r="L69" s="59">
        <v>12.25</v>
      </c>
      <c r="M69" s="59" t="e">
        <f>#REF!-H69</f>
        <v>#REF!</v>
      </c>
      <c r="N69" s="59" t="e">
        <f>#REF!-I69</f>
        <v>#REF!</v>
      </c>
      <c r="O69" s="59" t="e">
        <f>#REF!-J69</f>
        <v>#REF!</v>
      </c>
      <c r="P69" s="59" t="e">
        <f>#REF!-K69</f>
        <v>#REF!</v>
      </c>
      <c r="Q69" s="59" t="e">
        <f>#REF!-L69</f>
        <v>#REF!</v>
      </c>
      <c r="R69" s="59"/>
    </row>
    <row r="70" spans="1:18" ht="21.75" customHeight="1">
      <c r="A70" s="244">
        <f t="shared" si="0"/>
        <v>67</v>
      </c>
      <c r="B70" s="53" t="s">
        <v>82</v>
      </c>
      <c r="C70" s="276">
        <v>8</v>
      </c>
      <c r="D70" s="276">
        <v>13</v>
      </c>
      <c r="E70" s="276">
        <v>0</v>
      </c>
      <c r="F70" s="276">
        <v>10.75</v>
      </c>
      <c r="G70" s="276">
        <v>11.75</v>
      </c>
      <c r="H70" s="58">
        <v>7.9</v>
      </c>
      <c r="I70" s="59">
        <v>12.04</v>
      </c>
      <c r="J70" s="59">
        <v>16.579999999999998</v>
      </c>
      <c r="K70" s="59">
        <v>0</v>
      </c>
      <c r="L70" s="59">
        <v>14.04</v>
      </c>
      <c r="M70" s="59" t="e">
        <f>#REF!-H70</f>
        <v>#REF!</v>
      </c>
      <c r="N70" s="59" t="e">
        <f>#REF!-I70</f>
        <v>#REF!</v>
      </c>
      <c r="O70" s="59" t="e">
        <f>#REF!-J70</f>
        <v>#REF!</v>
      </c>
      <c r="P70" s="59" t="e">
        <f>#REF!-K70</f>
        <v>#REF!</v>
      </c>
      <c r="Q70" s="59" t="e">
        <f>#REF!-L70</f>
        <v>#REF!</v>
      </c>
      <c r="R70" s="59"/>
    </row>
    <row r="71" spans="1:18" ht="21.75" customHeight="1">
      <c r="A71" s="244">
        <f t="shared" ref="A71:A99" si="1">A70+1</f>
        <v>68</v>
      </c>
      <c r="B71" s="53" t="s">
        <v>131</v>
      </c>
      <c r="C71" s="276">
        <v>6.69</v>
      </c>
      <c r="D71" s="276">
        <v>10.19</v>
      </c>
      <c r="E71" s="276">
        <v>15.9</v>
      </c>
      <c r="F71" s="276">
        <v>0</v>
      </c>
      <c r="G71" s="276">
        <v>11.2</v>
      </c>
      <c r="H71" s="58">
        <v>11.5</v>
      </c>
      <c r="I71" s="59">
        <v>11.5</v>
      </c>
      <c r="J71" s="59">
        <v>0</v>
      </c>
      <c r="K71" s="59">
        <v>11.5</v>
      </c>
      <c r="L71" s="59">
        <v>12.25</v>
      </c>
      <c r="M71" s="59" t="e">
        <f>#REF!-H71</f>
        <v>#REF!</v>
      </c>
      <c r="N71" s="59" t="e">
        <f>#REF!-I71</f>
        <v>#REF!</v>
      </c>
      <c r="O71" s="59" t="e">
        <f>#REF!-J71</f>
        <v>#REF!</v>
      </c>
      <c r="P71" s="59" t="e">
        <f>#REF!-K71</f>
        <v>#REF!</v>
      </c>
      <c r="Q71" s="59" t="e">
        <f>#REF!-L71</f>
        <v>#REF!</v>
      </c>
      <c r="R71" s="59"/>
    </row>
    <row r="72" spans="1:18" ht="21.75" customHeight="1">
      <c r="A72" s="244">
        <f t="shared" si="1"/>
        <v>69</v>
      </c>
      <c r="B72" s="53" t="s">
        <v>84</v>
      </c>
      <c r="C72" s="276">
        <v>11.5</v>
      </c>
      <c r="D72" s="276">
        <v>11.5</v>
      </c>
      <c r="E72" s="276">
        <v>0</v>
      </c>
      <c r="F72" s="276">
        <v>11.5</v>
      </c>
      <c r="G72" s="276">
        <v>12.25</v>
      </c>
      <c r="H72" s="133"/>
      <c r="I72" s="84"/>
      <c r="J72" s="84"/>
      <c r="K72" s="100">
        <v>9.3699999999999992</v>
      </c>
      <c r="L72" s="59">
        <v>0.09</v>
      </c>
      <c r="M72" s="59" t="e">
        <f>#REF!-H72</f>
        <v>#REF!</v>
      </c>
      <c r="N72" s="59" t="e">
        <f>#REF!-I72</f>
        <v>#REF!</v>
      </c>
      <c r="O72" s="59" t="e">
        <f>#REF!-J72</f>
        <v>#REF!</v>
      </c>
      <c r="P72" s="59" t="e">
        <f>#REF!-K72</f>
        <v>#REF!</v>
      </c>
      <c r="Q72" s="59" t="e">
        <f>#REF!-L72</f>
        <v>#REF!</v>
      </c>
      <c r="R72" s="59"/>
    </row>
    <row r="73" spans="1:18" ht="21.75" customHeight="1">
      <c r="A73" s="244">
        <f t="shared" si="1"/>
        <v>70</v>
      </c>
      <c r="B73" s="53" t="s">
        <v>85</v>
      </c>
      <c r="C73" s="276">
        <v>8.1999999999999993</v>
      </c>
      <c r="D73" s="276">
        <v>8.51</v>
      </c>
      <c r="E73" s="276">
        <v>13</v>
      </c>
      <c r="F73" s="276">
        <v>9.8000000000000007</v>
      </c>
      <c r="G73" s="276">
        <v>9.8000000000000007</v>
      </c>
      <c r="H73" s="58">
        <v>0</v>
      </c>
      <c r="I73" s="59">
        <v>11.04</v>
      </c>
      <c r="J73" s="59">
        <v>0</v>
      </c>
      <c r="K73" s="59">
        <v>9.23</v>
      </c>
      <c r="L73" s="59">
        <v>10.32</v>
      </c>
      <c r="M73" s="59" t="e">
        <f>#REF!-H73</f>
        <v>#REF!</v>
      </c>
      <c r="N73" s="59" t="e">
        <f>#REF!-I73</f>
        <v>#REF!</v>
      </c>
      <c r="O73" s="59" t="e">
        <f>#REF!-J73</f>
        <v>#REF!</v>
      </c>
      <c r="P73" s="59" t="e">
        <f>#REF!-K73</f>
        <v>#REF!</v>
      </c>
      <c r="Q73" s="59" t="e">
        <f>#REF!-L73</f>
        <v>#REF!</v>
      </c>
      <c r="R73" s="59"/>
    </row>
    <row r="74" spans="1:18" ht="21.75" customHeight="1">
      <c r="A74" s="244">
        <f t="shared" si="1"/>
        <v>71</v>
      </c>
      <c r="B74" s="53" t="s">
        <v>86</v>
      </c>
      <c r="C74" s="276">
        <v>0</v>
      </c>
      <c r="D74" s="276">
        <v>10.09</v>
      </c>
      <c r="E74" s="276">
        <v>0</v>
      </c>
      <c r="F74" s="276">
        <v>8.43</v>
      </c>
      <c r="G74" s="276">
        <v>9.64</v>
      </c>
      <c r="H74" s="58">
        <v>11.05</v>
      </c>
      <c r="I74" s="59">
        <v>11.05</v>
      </c>
      <c r="J74" s="59">
        <v>0</v>
      </c>
      <c r="K74" s="59">
        <v>10.8</v>
      </c>
      <c r="L74" s="59">
        <v>10.8</v>
      </c>
      <c r="M74" s="59" t="e">
        <f>#REF!-H74</f>
        <v>#REF!</v>
      </c>
      <c r="N74" s="59" t="e">
        <f>#REF!-I74</f>
        <v>#REF!</v>
      </c>
      <c r="O74" s="59" t="e">
        <f>#REF!-J74</f>
        <v>#REF!</v>
      </c>
      <c r="P74" s="59" t="e">
        <f>#REF!-K74</f>
        <v>#REF!</v>
      </c>
      <c r="Q74" s="59" t="e">
        <f>#REF!-L74</f>
        <v>#REF!</v>
      </c>
      <c r="R74" s="204"/>
    </row>
    <row r="75" spans="1:18" ht="21.75" customHeight="1">
      <c r="A75" s="244">
        <f t="shared" si="1"/>
        <v>72</v>
      </c>
      <c r="B75" s="53" t="s">
        <v>88</v>
      </c>
      <c r="C75" s="276">
        <v>8.9499999999999993</v>
      </c>
      <c r="D75" s="276">
        <v>8.9499999999999993</v>
      </c>
      <c r="E75" s="276">
        <v>0</v>
      </c>
      <c r="F75" s="276">
        <v>8.6999999999999993</v>
      </c>
      <c r="G75" s="276">
        <v>8.6999999999999993</v>
      </c>
      <c r="H75" s="58">
        <v>8.5</v>
      </c>
      <c r="I75" s="59">
        <v>9</v>
      </c>
      <c r="J75" s="59">
        <v>9.75</v>
      </c>
      <c r="K75" s="59">
        <v>8.75</v>
      </c>
      <c r="L75" s="59">
        <v>10.5</v>
      </c>
      <c r="M75" s="59" t="e">
        <f>#REF!-H75</f>
        <v>#REF!</v>
      </c>
      <c r="N75" s="59" t="e">
        <f>#REF!-I75</f>
        <v>#REF!</v>
      </c>
      <c r="O75" s="59" t="e">
        <f>#REF!-J75</f>
        <v>#REF!</v>
      </c>
      <c r="P75" s="59" t="e">
        <f>#REF!-K75</f>
        <v>#REF!</v>
      </c>
      <c r="Q75" s="59" t="e">
        <f>#REF!-L75</f>
        <v>#REF!</v>
      </c>
      <c r="R75" s="59"/>
    </row>
    <row r="76" spans="1:18" ht="21.75" customHeight="1">
      <c r="A76" s="244">
        <f t="shared" si="1"/>
        <v>73</v>
      </c>
      <c r="B76" s="53" t="s">
        <v>89</v>
      </c>
      <c r="C76" s="276">
        <v>8</v>
      </c>
      <c r="D76" s="276">
        <v>8.75</v>
      </c>
      <c r="E76" s="276">
        <v>9.5</v>
      </c>
      <c r="F76" s="276">
        <v>8.25</v>
      </c>
      <c r="G76" s="276">
        <v>10.25</v>
      </c>
      <c r="H76" s="58">
        <v>12.71</v>
      </c>
      <c r="I76" s="59">
        <v>12.62</v>
      </c>
      <c r="J76" s="59">
        <v>0</v>
      </c>
      <c r="K76" s="59">
        <v>12.49</v>
      </c>
      <c r="L76" s="59">
        <v>12.46</v>
      </c>
      <c r="M76" s="59" t="e">
        <f>#REF!-H76</f>
        <v>#REF!</v>
      </c>
      <c r="N76" s="59" t="e">
        <f>#REF!-I76</f>
        <v>#REF!</v>
      </c>
      <c r="O76" s="59" t="e">
        <f>#REF!-J76</f>
        <v>#REF!</v>
      </c>
      <c r="P76" s="59" t="e">
        <f>#REF!-K76</f>
        <v>#REF!</v>
      </c>
      <c r="Q76" s="59" t="e">
        <f>#REF!-L76</f>
        <v>#REF!</v>
      </c>
      <c r="R76" s="59"/>
    </row>
    <row r="77" spans="1:18" ht="21.75" customHeight="1">
      <c r="A77" s="244">
        <f t="shared" si="1"/>
        <v>74</v>
      </c>
      <c r="B77" s="53" t="s">
        <v>90</v>
      </c>
      <c r="C77" s="276">
        <v>12.66</v>
      </c>
      <c r="D77" s="276">
        <v>12.75</v>
      </c>
      <c r="E77" s="276">
        <v>0</v>
      </c>
      <c r="F77" s="276">
        <v>12.81</v>
      </c>
      <c r="G77" s="276">
        <v>13.42</v>
      </c>
      <c r="H77" s="58">
        <v>13</v>
      </c>
      <c r="I77" s="59">
        <v>14</v>
      </c>
      <c r="J77" s="59">
        <v>14</v>
      </c>
      <c r="K77" s="59">
        <v>14.75</v>
      </c>
      <c r="L77" s="59">
        <v>14.75</v>
      </c>
      <c r="M77" s="59" t="e">
        <f>#REF!-H77</f>
        <v>#REF!</v>
      </c>
      <c r="N77" s="59" t="e">
        <f>#REF!-I77</f>
        <v>#REF!</v>
      </c>
      <c r="O77" s="59" t="e">
        <f>#REF!-J77</f>
        <v>#REF!</v>
      </c>
      <c r="P77" s="59" t="e">
        <f>#REF!-K77</f>
        <v>#REF!</v>
      </c>
      <c r="Q77" s="59" t="e">
        <f>#REF!-L77</f>
        <v>#REF!</v>
      </c>
      <c r="R77" s="59"/>
    </row>
    <row r="78" spans="1:18" ht="21.75" customHeight="1">
      <c r="A78" s="244">
        <f t="shared" si="1"/>
        <v>75</v>
      </c>
      <c r="B78" s="53" t="s">
        <v>91</v>
      </c>
      <c r="C78" s="276">
        <v>14.24</v>
      </c>
      <c r="D78" s="276">
        <v>14.74</v>
      </c>
      <c r="E78" s="276">
        <v>14.74</v>
      </c>
      <c r="F78" s="276">
        <v>14.24</v>
      </c>
      <c r="G78" s="276">
        <v>15.49</v>
      </c>
      <c r="H78" s="58">
        <v>11</v>
      </c>
      <c r="I78" s="59">
        <v>11.75</v>
      </c>
      <c r="J78" s="59">
        <v>0</v>
      </c>
      <c r="K78" s="59">
        <v>12.07</v>
      </c>
      <c r="L78" s="59">
        <v>15.56</v>
      </c>
      <c r="M78" s="59" t="e">
        <f>#REF!-H78</f>
        <v>#REF!</v>
      </c>
      <c r="N78" s="59" t="e">
        <f>#REF!-I78</f>
        <v>#REF!</v>
      </c>
      <c r="O78" s="59" t="e">
        <f>#REF!-J78</f>
        <v>#REF!</v>
      </c>
      <c r="P78" s="59" t="e">
        <f>#REF!-K78</f>
        <v>#REF!</v>
      </c>
      <c r="Q78" s="59" t="e">
        <f>#REF!-L78</f>
        <v>#REF!</v>
      </c>
      <c r="R78" s="59"/>
    </row>
    <row r="79" spans="1:18" ht="21.75" customHeight="1">
      <c r="A79" s="244">
        <f t="shared" si="1"/>
        <v>76</v>
      </c>
      <c r="B79" s="53" t="s">
        <v>93</v>
      </c>
      <c r="C79" s="276">
        <v>10.53</v>
      </c>
      <c r="D79" s="276">
        <v>12.07</v>
      </c>
      <c r="E79" s="276">
        <v>0</v>
      </c>
      <c r="F79" s="276">
        <v>10.39</v>
      </c>
      <c r="G79" s="276">
        <v>15.46</v>
      </c>
      <c r="H79" s="58">
        <v>12.5</v>
      </c>
      <c r="I79" s="59">
        <v>13.5</v>
      </c>
      <c r="J79" s="59">
        <v>0</v>
      </c>
      <c r="K79" s="59">
        <v>0</v>
      </c>
      <c r="L79" s="59">
        <v>0</v>
      </c>
      <c r="M79" s="59" t="e">
        <f>#REF!-H79</f>
        <v>#REF!</v>
      </c>
      <c r="N79" s="59" t="e">
        <f>#REF!-I79</f>
        <v>#REF!</v>
      </c>
      <c r="O79" s="59" t="e">
        <f>#REF!-J79</f>
        <v>#REF!</v>
      </c>
      <c r="P79" s="59" t="e">
        <f>#REF!-K79</f>
        <v>#REF!</v>
      </c>
      <c r="Q79" s="59" t="e">
        <f>#REF!-L79</f>
        <v>#REF!</v>
      </c>
      <c r="R79" s="59"/>
    </row>
    <row r="80" spans="1:18" ht="21.75" customHeight="1">
      <c r="A80" s="244">
        <f t="shared" si="1"/>
        <v>77</v>
      </c>
      <c r="B80" s="53" t="s">
        <v>94</v>
      </c>
      <c r="C80" s="276">
        <v>11.5</v>
      </c>
      <c r="D80" s="276">
        <v>13.5</v>
      </c>
      <c r="E80" s="276">
        <v>0</v>
      </c>
      <c r="F80" s="276">
        <v>0</v>
      </c>
      <c r="G80" s="276">
        <v>0</v>
      </c>
      <c r="H80" s="58">
        <v>12.23</v>
      </c>
      <c r="I80" s="59">
        <v>12.23</v>
      </c>
      <c r="J80" s="59">
        <v>0</v>
      </c>
      <c r="K80" s="59">
        <v>12.23</v>
      </c>
      <c r="L80" s="59">
        <v>12.23</v>
      </c>
      <c r="M80" s="59" t="e">
        <f>#REF!-H80</f>
        <v>#REF!</v>
      </c>
      <c r="N80" s="59" t="e">
        <f>#REF!-I80</f>
        <v>#REF!</v>
      </c>
      <c r="O80" s="59" t="e">
        <f>#REF!-J80</f>
        <v>#REF!</v>
      </c>
      <c r="P80" s="59" t="e">
        <f>#REF!-K80</f>
        <v>#REF!</v>
      </c>
      <c r="Q80" s="59" t="e">
        <f>#REF!-L80</f>
        <v>#REF!</v>
      </c>
      <c r="R80" s="59"/>
    </row>
    <row r="81" spans="1:18" ht="21.75" customHeight="1">
      <c r="A81" s="244">
        <f t="shared" si="1"/>
        <v>78</v>
      </c>
      <c r="B81" s="53" t="s">
        <v>177</v>
      </c>
      <c r="C81" s="276">
        <v>4.41</v>
      </c>
      <c r="D81" s="276">
        <v>4.41</v>
      </c>
      <c r="E81" s="276">
        <v>0</v>
      </c>
      <c r="F81" s="276">
        <v>4.41</v>
      </c>
      <c r="G81" s="276">
        <v>4.41</v>
      </c>
      <c r="H81" s="58">
        <v>0</v>
      </c>
      <c r="I81" s="59">
        <v>11.75</v>
      </c>
      <c r="J81" s="59">
        <v>15</v>
      </c>
      <c r="K81" s="59">
        <v>9.75</v>
      </c>
      <c r="L81" s="59">
        <v>0</v>
      </c>
      <c r="M81" s="59" t="e">
        <f>#REF!-H81</f>
        <v>#REF!</v>
      </c>
      <c r="N81" s="59" t="e">
        <f>#REF!-I81</f>
        <v>#REF!</v>
      </c>
      <c r="O81" s="59" t="e">
        <f>#REF!-J81</f>
        <v>#REF!</v>
      </c>
      <c r="P81" s="59" t="e">
        <f>#REF!-K81</f>
        <v>#REF!</v>
      </c>
      <c r="Q81" s="59" t="e">
        <f>#REF!-L81</f>
        <v>#REF!</v>
      </c>
      <c r="R81" s="74"/>
    </row>
    <row r="82" spans="1:18" ht="21.75" customHeight="1">
      <c r="A82" s="244">
        <f t="shared" si="1"/>
        <v>79</v>
      </c>
      <c r="B82" s="53" t="s">
        <v>96</v>
      </c>
      <c r="C82" s="276">
        <v>0</v>
      </c>
      <c r="D82" s="276">
        <v>11.25</v>
      </c>
      <c r="E82" s="276">
        <v>14.5</v>
      </c>
      <c r="F82" s="276">
        <v>9.25</v>
      </c>
      <c r="G82" s="276">
        <v>0</v>
      </c>
      <c r="H82" s="58">
        <v>12.68</v>
      </c>
      <c r="I82" s="59">
        <v>12.68</v>
      </c>
      <c r="J82" s="59">
        <v>14.68</v>
      </c>
      <c r="K82" s="59">
        <v>12.68</v>
      </c>
      <c r="L82" s="59">
        <v>14.18</v>
      </c>
      <c r="M82" s="59" t="e">
        <f>#REF!-H82</f>
        <v>#REF!</v>
      </c>
      <c r="N82" s="59" t="e">
        <f>#REF!-I82</f>
        <v>#REF!</v>
      </c>
      <c r="O82" s="59" t="e">
        <f>#REF!-J82</f>
        <v>#REF!</v>
      </c>
      <c r="P82" s="59" t="e">
        <f>#REF!-K82</f>
        <v>#REF!</v>
      </c>
      <c r="Q82" s="59" t="e">
        <f>#REF!-L82</f>
        <v>#REF!</v>
      </c>
      <c r="R82" s="204"/>
    </row>
    <row r="83" spans="1:18" ht="21.75" customHeight="1">
      <c r="A83" s="244">
        <f t="shared" si="1"/>
        <v>80</v>
      </c>
      <c r="B83" s="53" t="s">
        <v>97</v>
      </c>
      <c r="C83" s="276">
        <v>11.07</v>
      </c>
      <c r="D83" s="276">
        <v>11.07</v>
      </c>
      <c r="E83" s="276">
        <v>13.07</v>
      </c>
      <c r="F83" s="276">
        <v>11.07</v>
      </c>
      <c r="G83" s="276">
        <v>12.57</v>
      </c>
      <c r="H83" s="58">
        <v>12.2</v>
      </c>
      <c r="I83" s="59">
        <v>12.45</v>
      </c>
      <c r="J83" s="59">
        <v>12.95</v>
      </c>
      <c r="K83" s="59">
        <v>12.3</v>
      </c>
      <c r="L83" s="59">
        <v>12.7</v>
      </c>
      <c r="M83" s="59" t="e">
        <f>#REF!-H83</f>
        <v>#REF!</v>
      </c>
      <c r="N83" s="59" t="e">
        <f>#REF!-I83</f>
        <v>#REF!</v>
      </c>
      <c r="O83" s="59" t="e">
        <f>#REF!-J83</f>
        <v>#REF!</v>
      </c>
      <c r="P83" s="59" t="e">
        <f>#REF!-K83</f>
        <v>#REF!</v>
      </c>
      <c r="Q83" s="59" t="e">
        <f>#REF!-L83</f>
        <v>#REF!</v>
      </c>
      <c r="R83" s="59"/>
    </row>
    <row r="84" spans="1:18" ht="21.75" customHeight="1">
      <c r="A84" s="244">
        <f t="shared" si="1"/>
        <v>81</v>
      </c>
      <c r="B84" s="53" t="s">
        <v>98</v>
      </c>
      <c r="C84" s="276">
        <v>12.17</v>
      </c>
      <c r="D84" s="276">
        <v>12.42</v>
      </c>
      <c r="E84" s="276">
        <v>12.92</v>
      </c>
      <c r="F84" s="276">
        <v>12.27</v>
      </c>
      <c r="G84" s="276">
        <v>12.67</v>
      </c>
      <c r="H84" s="58">
        <v>14.5</v>
      </c>
      <c r="I84" s="59">
        <v>14.75</v>
      </c>
      <c r="J84" s="59">
        <v>17</v>
      </c>
      <c r="K84" s="59">
        <v>16.5</v>
      </c>
      <c r="L84" s="59">
        <v>15.75</v>
      </c>
      <c r="M84" s="59" t="e">
        <f>#REF!-H84</f>
        <v>#REF!</v>
      </c>
      <c r="N84" s="59" t="e">
        <f>#REF!-I84</f>
        <v>#REF!</v>
      </c>
      <c r="O84" s="59" t="e">
        <f>#REF!-J84</f>
        <v>#REF!</v>
      </c>
      <c r="P84" s="59" t="e">
        <f>#REF!-K84</f>
        <v>#REF!</v>
      </c>
      <c r="Q84" s="59" t="e">
        <f>#REF!-L84</f>
        <v>#REF!</v>
      </c>
      <c r="R84" s="59"/>
    </row>
    <row r="85" spans="1:18" ht="21.75" customHeight="1">
      <c r="A85" s="244">
        <f t="shared" si="1"/>
        <v>82</v>
      </c>
      <c r="B85" s="53" t="s">
        <v>99</v>
      </c>
      <c r="C85" s="276">
        <v>14.5</v>
      </c>
      <c r="D85" s="276">
        <v>14.75</v>
      </c>
      <c r="E85" s="276">
        <v>17</v>
      </c>
      <c r="F85" s="276">
        <v>16.5</v>
      </c>
      <c r="G85" s="276">
        <v>15.75</v>
      </c>
      <c r="H85" s="62">
        <v>9.51</v>
      </c>
      <c r="I85" s="63">
        <v>13</v>
      </c>
      <c r="J85" s="63">
        <v>0</v>
      </c>
      <c r="K85" s="63">
        <v>13</v>
      </c>
      <c r="L85" s="63">
        <v>13</v>
      </c>
      <c r="M85" s="59" t="e">
        <f>#REF!-H85</f>
        <v>#REF!</v>
      </c>
      <c r="N85" s="59" t="e">
        <f>#REF!-I85</f>
        <v>#REF!</v>
      </c>
      <c r="O85" s="59" t="e">
        <f>#REF!-J85</f>
        <v>#REF!</v>
      </c>
      <c r="P85" s="59" t="e">
        <f>#REF!-K85</f>
        <v>#REF!</v>
      </c>
      <c r="Q85" s="59" t="e">
        <f>#REF!-L85</f>
        <v>#REF!</v>
      </c>
      <c r="R85" s="59"/>
    </row>
    <row r="86" spans="1:18" ht="21.75" customHeight="1">
      <c r="A86" s="244">
        <f t="shared" si="1"/>
        <v>83</v>
      </c>
      <c r="B86" s="61" t="s">
        <v>100</v>
      </c>
      <c r="C86" s="276">
        <v>9.5</v>
      </c>
      <c r="D86" s="276">
        <v>13</v>
      </c>
      <c r="E86" s="276">
        <v>14</v>
      </c>
      <c r="F86" s="276">
        <v>11</v>
      </c>
      <c r="G86" s="276">
        <v>13</v>
      </c>
      <c r="H86" s="58">
        <v>10</v>
      </c>
      <c r="I86" s="59">
        <v>11.25</v>
      </c>
      <c r="J86" s="59">
        <v>17</v>
      </c>
      <c r="K86" s="59">
        <v>13</v>
      </c>
      <c r="L86" s="59">
        <v>13</v>
      </c>
      <c r="M86" s="59" t="e">
        <f>#REF!-H86</f>
        <v>#REF!</v>
      </c>
      <c r="N86" s="59" t="e">
        <f>#REF!-I86</f>
        <v>#REF!</v>
      </c>
      <c r="O86" s="59" t="e">
        <f>#REF!-J86</f>
        <v>#REF!</v>
      </c>
      <c r="P86" s="59" t="e">
        <f>#REF!-K86</f>
        <v>#REF!</v>
      </c>
      <c r="Q86" s="59" t="e">
        <f>#REF!-L86</f>
        <v>#REF!</v>
      </c>
      <c r="R86" s="59"/>
    </row>
    <row r="87" spans="1:18" ht="21.75" customHeight="1">
      <c r="A87" s="244">
        <f t="shared" si="1"/>
        <v>84</v>
      </c>
      <c r="B87" s="53" t="s">
        <v>101</v>
      </c>
      <c r="C87" s="276">
        <v>11</v>
      </c>
      <c r="D87" s="276">
        <v>11</v>
      </c>
      <c r="E87" s="276">
        <v>17</v>
      </c>
      <c r="F87" s="276">
        <v>13</v>
      </c>
      <c r="G87" s="276">
        <v>13</v>
      </c>
      <c r="H87" s="58">
        <v>11.9</v>
      </c>
      <c r="I87" s="59">
        <v>12.4</v>
      </c>
      <c r="J87" s="59">
        <v>12.9</v>
      </c>
      <c r="K87" s="59">
        <v>12.9</v>
      </c>
      <c r="L87" s="59">
        <v>12.9</v>
      </c>
      <c r="M87" s="59" t="e">
        <f>#REF!-H87</f>
        <v>#REF!</v>
      </c>
      <c r="N87" s="59" t="e">
        <f>#REF!-I87</f>
        <v>#REF!</v>
      </c>
      <c r="O87" s="59" t="e">
        <f>#REF!-J87</f>
        <v>#REF!</v>
      </c>
      <c r="P87" s="59" t="e">
        <f>#REF!-K87</f>
        <v>#REF!</v>
      </c>
      <c r="Q87" s="59" t="e">
        <f>#REF!-L87</f>
        <v>#REF!</v>
      </c>
      <c r="R87" s="59"/>
    </row>
    <row r="88" spans="1:18" ht="21.75" customHeight="1">
      <c r="A88" s="244">
        <f t="shared" si="1"/>
        <v>85</v>
      </c>
      <c r="B88" s="53" t="s">
        <v>102</v>
      </c>
      <c r="C88" s="276">
        <v>8.94</v>
      </c>
      <c r="D88" s="276">
        <v>9.44</v>
      </c>
      <c r="E88" s="276">
        <v>9.94</v>
      </c>
      <c r="F88" s="276">
        <v>9.94</v>
      </c>
      <c r="G88" s="276">
        <v>9.94</v>
      </c>
      <c r="H88" s="58">
        <v>15.37</v>
      </c>
      <c r="I88" s="59">
        <v>15.37</v>
      </c>
      <c r="J88" s="59">
        <v>15.37</v>
      </c>
      <c r="K88" s="59">
        <v>15.37</v>
      </c>
      <c r="L88" s="59">
        <v>15.37</v>
      </c>
      <c r="M88" s="59" t="e">
        <f>#REF!-H88</f>
        <v>#REF!</v>
      </c>
      <c r="N88" s="59" t="e">
        <f>#REF!-I88</f>
        <v>#REF!</v>
      </c>
      <c r="O88" s="59" t="e">
        <f>#REF!-J88</f>
        <v>#REF!</v>
      </c>
      <c r="P88" s="59" t="e">
        <f>#REF!-K88</f>
        <v>#REF!</v>
      </c>
      <c r="Q88" s="59" t="e">
        <f>#REF!-L88</f>
        <v>#REF!</v>
      </c>
      <c r="R88" s="59"/>
    </row>
    <row r="89" spans="1:18" ht="21.75" customHeight="1">
      <c r="A89" s="244">
        <f t="shared" si="1"/>
        <v>86</v>
      </c>
      <c r="B89" s="53" t="s">
        <v>175</v>
      </c>
      <c r="C89" s="276">
        <v>15.22</v>
      </c>
      <c r="D89" s="276">
        <v>15.22</v>
      </c>
      <c r="E89" s="276">
        <v>15.22</v>
      </c>
      <c r="F89" s="276">
        <v>15.22</v>
      </c>
      <c r="G89" s="276">
        <v>15.22</v>
      </c>
      <c r="H89" s="58">
        <v>10</v>
      </c>
      <c r="I89" s="59">
        <v>11</v>
      </c>
      <c r="J89" s="59">
        <v>0</v>
      </c>
      <c r="K89" s="59">
        <v>10</v>
      </c>
      <c r="L89" s="59">
        <v>11</v>
      </c>
      <c r="M89" s="59" t="e">
        <f>#REF!-H89</f>
        <v>#REF!</v>
      </c>
      <c r="N89" s="59" t="e">
        <f>#REF!-I89</f>
        <v>#REF!</v>
      </c>
      <c r="O89" s="59" t="e">
        <f>#REF!-J89</f>
        <v>#REF!</v>
      </c>
      <c r="P89" s="59" t="e">
        <f>#REF!-K89</f>
        <v>#REF!</v>
      </c>
      <c r="Q89" s="59" t="e">
        <f>#REF!-L89</f>
        <v>#REF!</v>
      </c>
      <c r="R89" s="59"/>
    </row>
    <row r="90" spans="1:18" ht="21.75" customHeight="1">
      <c r="A90" s="244">
        <f t="shared" si="1"/>
        <v>87</v>
      </c>
      <c r="B90" s="53" t="s">
        <v>104</v>
      </c>
      <c r="C90" s="276">
        <v>8.34</v>
      </c>
      <c r="D90" s="276">
        <v>10.16</v>
      </c>
      <c r="E90" s="276">
        <v>13</v>
      </c>
      <c r="F90" s="276">
        <v>9.9499999999999993</v>
      </c>
      <c r="G90" s="276">
        <v>9.83</v>
      </c>
      <c r="H90" s="58">
        <v>10.83</v>
      </c>
      <c r="I90" s="59">
        <v>11.51</v>
      </c>
      <c r="J90" s="59">
        <v>12.51</v>
      </c>
      <c r="K90" s="59">
        <v>11.01</v>
      </c>
      <c r="L90" s="59">
        <v>11.01</v>
      </c>
      <c r="M90" s="59" t="e">
        <f>#REF!-H90</f>
        <v>#REF!</v>
      </c>
      <c r="N90" s="59" t="e">
        <f>#REF!-I90</f>
        <v>#REF!</v>
      </c>
      <c r="O90" s="59" t="e">
        <f>#REF!-J90</f>
        <v>#REF!</v>
      </c>
      <c r="P90" s="59" t="e">
        <f>#REF!-K90</f>
        <v>#REF!</v>
      </c>
      <c r="Q90" s="59" t="e">
        <f>#REF!-L90</f>
        <v>#REF!</v>
      </c>
      <c r="R90" s="59"/>
    </row>
    <row r="91" spans="1:18" ht="21.75" customHeight="1">
      <c r="A91" s="244">
        <f t="shared" si="1"/>
        <v>88</v>
      </c>
      <c r="B91" s="53" t="s">
        <v>105</v>
      </c>
      <c r="C91" s="276">
        <v>9.23</v>
      </c>
      <c r="D91" s="276">
        <v>9.89</v>
      </c>
      <c r="E91" s="276">
        <v>10.89</v>
      </c>
      <c r="F91" s="276">
        <v>9.39</v>
      </c>
      <c r="G91" s="276">
        <v>9.39</v>
      </c>
      <c r="H91" s="58">
        <v>11.46</v>
      </c>
      <c r="I91" s="59">
        <v>11.96</v>
      </c>
      <c r="J91" s="59">
        <v>12.46</v>
      </c>
      <c r="K91" s="59">
        <v>11.46</v>
      </c>
      <c r="L91" s="59">
        <v>11.96</v>
      </c>
      <c r="M91" s="59" t="e">
        <f>#REF!-H91</f>
        <v>#REF!</v>
      </c>
      <c r="N91" s="59" t="e">
        <f>#REF!-I91</f>
        <v>#REF!</v>
      </c>
      <c r="O91" s="59" t="e">
        <f>#REF!-J91</f>
        <v>#REF!</v>
      </c>
      <c r="P91" s="59" t="e">
        <f>#REF!-K91</f>
        <v>#REF!</v>
      </c>
      <c r="Q91" s="59" t="e">
        <f>#REF!-L91</f>
        <v>#REF!</v>
      </c>
      <c r="R91" s="59"/>
    </row>
    <row r="92" spans="1:18" ht="21.75" customHeight="1">
      <c r="A92" s="244">
        <f t="shared" si="1"/>
        <v>89</v>
      </c>
      <c r="B92" s="53" t="s">
        <v>106</v>
      </c>
      <c r="C92" s="276">
        <v>10.81</v>
      </c>
      <c r="D92" s="276">
        <v>11.31</v>
      </c>
      <c r="E92" s="276">
        <v>11.81</v>
      </c>
      <c r="F92" s="276">
        <v>10.81</v>
      </c>
      <c r="G92" s="276">
        <v>11.31</v>
      </c>
      <c r="H92" s="58">
        <v>10.8</v>
      </c>
      <c r="I92" s="59">
        <v>10.8</v>
      </c>
      <c r="J92" s="59">
        <v>11.8</v>
      </c>
      <c r="K92" s="59">
        <v>10.8</v>
      </c>
      <c r="L92" s="59">
        <v>10.8</v>
      </c>
      <c r="M92" s="59" t="e">
        <f>#REF!-H92</f>
        <v>#REF!</v>
      </c>
      <c r="N92" s="59" t="e">
        <f>#REF!-I92</f>
        <v>#REF!</v>
      </c>
      <c r="O92" s="59" t="e">
        <f>#REF!-J92</f>
        <v>#REF!</v>
      </c>
      <c r="P92" s="59" t="e">
        <f>#REF!-K92</f>
        <v>#REF!</v>
      </c>
      <c r="Q92" s="59" t="e">
        <f>#REF!-L92</f>
        <v>#REF!</v>
      </c>
      <c r="R92" s="59"/>
    </row>
    <row r="93" spans="1:18" ht="21.75" customHeight="1">
      <c r="A93" s="244">
        <f t="shared" si="1"/>
        <v>90</v>
      </c>
      <c r="B93" s="53" t="s">
        <v>107</v>
      </c>
      <c r="C93" s="276">
        <v>10.19</v>
      </c>
      <c r="D93" s="276">
        <v>10.19</v>
      </c>
      <c r="E93" s="276">
        <v>11.19</v>
      </c>
      <c r="F93" s="276">
        <v>10.19</v>
      </c>
      <c r="G93" s="276">
        <v>10.19</v>
      </c>
      <c r="H93" s="58">
        <v>0</v>
      </c>
      <c r="I93" s="59">
        <v>12.99</v>
      </c>
      <c r="J93" s="59">
        <v>17.079999999999998</v>
      </c>
      <c r="K93" s="59">
        <v>0</v>
      </c>
      <c r="L93" s="59">
        <v>13.75</v>
      </c>
      <c r="M93" s="59" t="e">
        <f>#REF!-H93</f>
        <v>#REF!</v>
      </c>
      <c r="N93" s="59" t="e">
        <f>#REF!-I93</f>
        <v>#REF!</v>
      </c>
      <c r="O93" s="59" t="e">
        <f>#REF!-J93</f>
        <v>#REF!</v>
      </c>
      <c r="P93" s="59" t="e">
        <f>#REF!-K93</f>
        <v>#REF!</v>
      </c>
      <c r="Q93" s="59" t="e">
        <f>#REF!-L93</f>
        <v>#REF!</v>
      </c>
      <c r="R93" s="59"/>
    </row>
    <row r="94" spans="1:18" ht="21.75" customHeight="1">
      <c r="A94" s="244">
        <f t="shared" si="1"/>
        <v>91</v>
      </c>
      <c r="B94" s="53" t="s">
        <v>108</v>
      </c>
      <c r="C94" s="276">
        <v>0</v>
      </c>
      <c r="D94" s="276">
        <v>11.88</v>
      </c>
      <c r="E94" s="276">
        <v>14.46</v>
      </c>
      <c r="F94" s="276">
        <v>0</v>
      </c>
      <c r="G94" s="276">
        <v>12.59</v>
      </c>
      <c r="H94" s="58">
        <v>11.53</v>
      </c>
      <c r="I94" s="59">
        <v>12.46</v>
      </c>
      <c r="J94" s="59">
        <v>0</v>
      </c>
      <c r="K94" s="59">
        <v>12.28</v>
      </c>
      <c r="L94" s="59">
        <v>13.78</v>
      </c>
      <c r="M94" s="59" t="e">
        <f>#REF!-H94</f>
        <v>#REF!</v>
      </c>
      <c r="N94" s="59" t="e">
        <f>#REF!-I94</f>
        <v>#REF!</v>
      </c>
      <c r="O94" s="59" t="e">
        <f>#REF!-J94</f>
        <v>#REF!</v>
      </c>
      <c r="P94" s="59" t="e">
        <f>#REF!-K94</f>
        <v>#REF!</v>
      </c>
      <c r="Q94" s="59" t="e">
        <f>#REF!-L94</f>
        <v>#REF!</v>
      </c>
      <c r="R94" s="59"/>
    </row>
    <row r="95" spans="1:18" ht="21.75" customHeight="1">
      <c r="A95" s="244">
        <f t="shared" si="1"/>
        <v>92</v>
      </c>
      <c r="B95" s="53" t="s">
        <v>109</v>
      </c>
      <c r="C95" s="276">
        <v>11.52</v>
      </c>
      <c r="D95" s="276">
        <v>12.45</v>
      </c>
      <c r="E95" s="276">
        <v>0</v>
      </c>
      <c r="F95" s="276">
        <v>12.27</v>
      </c>
      <c r="G95" s="276">
        <v>13.77</v>
      </c>
      <c r="H95" s="58">
        <v>12.42</v>
      </c>
      <c r="I95" s="59">
        <v>12.42</v>
      </c>
      <c r="J95" s="59">
        <v>12.42</v>
      </c>
      <c r="K95" s="59">
        <v>12.42</v>
      </c>
      <c r="L95" s="59">
        <v>12.42</v>
      </c>
      <c r="M95" s="59" t="e">
        <f>#REF!-H95</f>
        <v>#REF!</v>
      </c>
      <c r="N95" s="59" t="e">
        <f>#REF!-I95</f>
        <v>#REF!</v>
      </c>
      <c r="O95" s="59" t="e">
        <f>#REF!-J95</f>
        <v>#REF!</v>
      </c>
      <c r="P95" s="59" t="e">
        <f>#REF!-K95</f>
        <v>#REF!</v>
      </c>
      <c r="Q95" s="59" t="e">
        <f>#REF!-L95</f>
        <v>#REF!</v>
      </c>
      <c r="R95" s="59"/>
    </row>
    <row r="96" spans="1:18" ht="21.75" customHeight="1">
      <c r="A96" s="244">
        <f t="shared" si="1"/>
        <v>93</v>
      </c>
      <c r="B96" s="53" t="s">
        <v>110</v>
      </c>
      <c r="C96" s="276">
        <v>11.39</v>
      </c>
      <c r="D96" s="276">
        <v>11.39</v>
      </c>
      <c r="E96" s="276">
        <v>11.39</v>
      </c>
      <c r="F96" s="276">
        <v>11.39</v>
      </c>
      <c r="G96" s="276">
        <v>11.39</v>
      </c>
      <c r="H96" s="58">
        <v>11.95</v>
      </c>
      <c r="I96" s="59">
        <v>12.45</v>
      </c>
      <c r="J96" s="59">
        <v>14.45</v>
      </c>
      <c r="K96" s="59">
        <v>11.95</v>
      </c>
      <c r="L96" s="59">
        <v>11.95</v>
      </c>
      <c r="M96" s="59" t="e">
        <f>#REF!-H96</f>
        <v>#REF!</v>
      </c>
      <c r="N96" s="59" t="e">
        <f>#REF!-I96</f>
        <v>#REF!</v>
      </c>
      <c r="O96" s="59" t="e">
        <f>#REF!-J96</f>
        <v>#REF!</v>
      </c>
      <c r="P96" s="59" t="e">
        <f>#REF!-K96</f>
        <v>#REF!</v>
      </c>
      <c r="Q96" s="59" t="e">
        <f>#REF!-L96</f>
        <v>#REF!</v>
      </c>
      <c r="R96" s="59"/>
    </row>
    <row r="97" spans="1:18" ht="21.75" customHeight="1">
      <c r="A97" s="244">
        <f t="shared" si="1"/>
        <v>94</v>
      </c>
      <c r="B97" s="53" t="s">
        <v>159</v>
      </c>
      <c r="C97" s="276">
        <v>10.86</v>
      </c>
      <c r="D97" s="276">
        <v>11.36</v>
      </c>
      <c r="E97" s="276">
        <v>13.36</v>
      </c>
      <c r="F97" s="276">
        <v>10.86</v>
      </c>
      <c r="G97" s="276">
        <v>10.86</v>
      </c>
      <c r="H97" s="133"/>
      <c r="I97" s="84"/>
      <c r="J97" s="84"/>
      <c r="K97" s="100">
        <v>0</v>
      </c>
      <c r="L97" s="59">
        <v>0</v>
      </c>
      <c r="M97" s="59" t="e">
        <f>#REF!-H97</f>
        <v>#REF!</v>
      </c>
      <c r="N97" s="59" t="e">
        <f>#REF!-I97</f>
        <v>#REF!</v>
      </c>
      <c r="O97" s="59" t="e">
        <f>#REF!-J97</f>
        <v>#REF!</v>
      </c>
      <c r="P97" s="59" t="e">
        <f>#REF!-K97</f>
        <v>#REF!</v>
      </c>
      <c r="Q97" s="59" t="e">
        <f>#REF!-L97</f>
        <v>#REF!</v>
      </c>
      <c r="R97" s="59"/>
    </row>
    <row r="98" spans="1:18" ht="21.75" customHeight="1">
      <c r="A98" s="244">
        <f t="shared" si="1"/>
        <v>95</v>
      </c>
      <c r="B98" s="53" t="s">
        <v>112</v>
      </c>
      <c r="C98" s="276">
        <v>10.02</v>
      </c>
      <c r="D98" s="276">
        <v>9.9</v>
      </c>
      <c r="E98" s="276">
        <v>0</v>
      </c>
      <c r="F98" s="276">
        <v>9.9</v>
      </c>
      <c r="G98" s="276">
        <v>0</v>
      </c>
      <c r="H98" s="58">
        <v>0</v>
      </c>
      <c r="I98" s="59">
        <v>11</v>
      </c>
      <c r="J98" s="59">
        <v>0</v>
      </c>
      <c r="K98" s="59">
        <v>12</v>
      </c>
      <c r="L98" s="59">
        <v>12.5</v>
      </c>
      <c r="M98" s="59" t="e">
        <f>#REF!-H98</f>
        <v>#REF!</v>
      </c>
      <c r="N98" s="59" t="e">
        <f>#REF!-I98</f>
        <v>#REF!</v>
      </c>
      <c r="O98" s="59" t="e">
        <f>#REF!-J98</f>
        <v>#REF!</v>
      </c>
      <c r="P98" s="59" t="e">
        <f>#REF!-K98</f>
        <v>#REF!</v>
      </c>
      <c r="Q98" s="59" t="e">
        <f>#REF!-L98</f>
        <v>#REF!</v>
      </c>
      <c r="R98" s="59"/>
    </row>
    <row r="99" spans="1:18" ht="21.75" customHeight="1">
      <c r="A99" s="244">
        <f t="shared" si="1"/>
        <v>96</v>
      </c>
      <c r="B99" s="53" t="s">
        <v>113</v>
      </c>
      <c r="C99" s="276">
        <v>0</v>
      </c>
      <c r="D99" s="276">
        <v>10.75</v>
      </c>
      <c r="E99" s="276">
        <v>0</v>
      </c>
      <c r="F99" s="276">
        <v>10.75</v>
      </c>
      <c r="G99" s="276">
        <v>11.25</v>
      </c>
      <c r="H99" s="258"/>
      <c r="I99" s="207"/>
      <c r="J99" s="207"/>
      <c r="K99" s="207"/>
      <c r="L99" s="207"/>
      <c r="M99" s="207"/>
      <c r="N99" s="207"/>
      <c r="O99" s="207"/>
      <c r="P99" s="207"/>
      <c r="Q99" s="207"/>
      <c r="R99" s="59"/>
    </row>
    <row r="100" spans="1:18" ht="27" customHeight="1">
      <c r="A100" s="249"/>
      <c r="B100" s="501" t="s">
        <v>160</v>
      </c>
      <c r="C100" s="501"/>
      <c r="D100" s="501"/>
      <c r="E100" s="501"/>
      <c r="F100" s="501"/>
      <c r="G100" s="501"/>
      <c r="H100" s="210"/>
      <c r="I100" s="210"/>
      <c r="J100" s="210"/>
      <c r="K100" s="210"/>
      <c r="L100" s="210"/>
      <c r="M100" s="210"/>
      <c r="N100" s="210"/>
      <c r="O100" s="210"/>
      <c r="P100" s="210"/>
      <c r="Q100" s="210"/>
      <c r="R100" s="210"/>
    </row>
    <row r="101" spans="1:18" ht="27" customHeight="1">
      <c r="A101" s="249"/>
      <c r="B101" s="501" t="s">
        <v>171</v>
      </c>
      <c r="C101" s="501"/>
      <c r="D101" s="501"/>
      <c r="E101" s="501"/>
      <c r="F101" s="501"/>
      <c r="G101" s="501"/>
      <c r="H101" s="268"/>
      <c r="I101" s="268"/>
      <c r="J101" s="268"/>
      <c r="K101" s="268"/>
      <c r="L101" s="268"/>
      <c r="M101" s="268"/>
      <c r="N101" s="268"/>
      <c r="O101" s="268"/>
      <c r="P101" s="268"/>
      <c r="Q101" s="268"/>
      <c r="R101" s="268"/>
    </row>
    <row r="102" spans="1:18" ht="27.75" customHeight="1">
      <c r="A102" s="249"/>
      <c r="B102" s="501" t="s">
        <v>173</v>
      </c>
      <c r="C102" s="501"/>
      <c r="D102" s="501"/>
      <c r="E102" s="501"/>
      <c r="F102" s="501"/>
      <c r="G102" s="501"/>
      <c r="H102" s="268"/>
      <c r="I102" s="268"/>
      <c r="J102" s="268"/>
      <c r="K102" s="268"/>
      <c r="L102" s="268"/>
      <c r="M102" s="268"/>
      <c r="N102" s="268"/>
      <c r="O102" s="268"/>
      <c r="P102" s="268"/>
      <c r="Q102" s="268"/>
      <c r="R102" s="268"/>
    </row>
    <row r="103" spans="1:18" ht="21.75" customHeight="1">
      <c r="A103" s="249"/>
      <c r="B103" s="268"/>
      <c r="C103" s="268"/>
      <c r="D103" s="86"/>
      <c r="E103" s="86"/>
      <c r="F103" s="86"/>
      <c r="G103" s="86"/>
      <c r="H103" s="86"/>
      <c r="I103" s="86"/>
      <c r="J103" s="86"/>
      <c r="K103" s="86"/>
      <c r="L103" s="86"/>
      <c r="M103" s="86"/>
      <c r="N103" s="86"/>
      <c r="O103" s="86"/>
      <c r="P103" s="86"/>
      <c r="Q103" s="86"/>
      <c r="R103" s="86"/>
    </row>
    <row r="104" spans="1:18" ht="21.75" customHeight="1">
      <c r="B104" s="166" t="s">
        <v>178</v>
      </c>
      <c r="C104" s="269">
        <f>AVERAGE(C4:C32,C34:C73,C75:C81,C83:C93,C95:C98)</f>
        <v>9.2921978021978031</v>
      </c>
      <c r="D104" s="270">
        <f>AVERAGE(D4:D15,D18:D19,D22,D26,D30:D32,D34:D99)</f>
        <v>10.098352941176474</v>
      </c>
      <c r="E104" s="270">
        <f>AVERAGE(E4:E5,E11,E19,E26,E31,E34:E64,E66,E71,E73,E76,E78,E82:E94,E96:E97)</f>
        <v>12.271403508771932</v>
      </c>
      <c r="F104" s="270">
        <f>AVERAGE(F4:F14,F18:F19,F22,F25:F26,F31:F32,F34:F63,F65:F70,F72:F79,F81:F93,F95:F99)</f>
        <v>10.040750000000001</v>
      </c>
      <c r="G104" s="270">
        <f>AVERAGE(G4:G12,G14,G18:G19,G26,G31,G34:G66,G68:G79,G81,G83:G97,G99)</f>
        <v>10.943026315789478</v>
      </c>
      <c r="H104" s="86"/>
      <c r="I104" s="86"/>
      <c r="J104" s="86"/>
      <c r="K104" s="86"/>
      <c r="L104" s="86"/>
      <c r="M104" s="86"/>
      <c r="N104" s="86"/>
      <c r="O104" s="86"/>
      <c r="P104" s="86"/>
      <c r="Q104" s="86"/>
      <c r="R104" s="86"/>
    </row>
    <row r="105" spans="1:18" ht="21.75" customHeight="1">
      <c r="B105" s="166" t="s">
        <v>179</v>
      </c>
      <c r="C105" s="269">
        <v>4.41</v>
      </c>
      <c r="D105" s="269">
        <v>4.41</v>
      </c>
      <c r="E105" s="270">
        <v>5.76</v>
      </c>
      <c r="F105" s="269">
        <v>4.41</v>
      </c>
      <c r="G105" s="269">
        <v>4.41</v>
      </c>
      <c r="H105" s="86"/>
      <c r="I105" s="86"/>
      <c r="J105" s="86"/>
      <c r="K105" s="86"/>
      <c r="L105" s="86"/>
      <c r="N105" s="86"/>
      <c r="O105" s="86"/>
      <c r="P105" s="86"/>
      <c r="Q105" s="86"/>
      <c r="R105" s="86"/>
    </row>
    <row r="106" spans="1:18" ht="21.75" customHeight="1">
      <c r="B106" s="166" t="s">
        <v>180</v>
      </c>
      <c r="C106" s="270">
        <v>15.22</v>
      </c>
      <c r="D106" s="270">
        <v>15.22</v>
      </c>
      <c r="E106" s="270">
        <v>21</v>
      </c>
      <c r="F106" s="270">
        <v>16.5</v>
      </c>
      <c r="G106" s="270">
        <v>15.75</v>
      </c>
      <c r="H106" s="86"/>
      <c r="I106" s="86"/>
      <c r="J106" s="86"/>
      <c r="K106" s="86"/>
      <c r="L106" s="86"/>
      <c r="M106" s="86"/>
      <c r="N106" s="86"/>
      <c r="O106" s="86"/>
      <c r="P106" s="86"/>
      <c r="Q106" s="86"/>
      <c r="R106" s="86"/>
    </row>
    <row r="107" spans="1:18" ht="21.75" customHeight="1">
      <c r="B107" s="166"/>
      <c r="C107" s="86"/>
      <c r="D107" s="86"/>
      <c r="H107" s="86"/>
      <c r="I107" s="86"/>
      <c r="J107" s="86"/>
      <c r="K107" s="86"/>
      <c r="L107" s="86"/>
      <c r="M107" s="86"/>
      <c r="N107" s="86"/>
      <c r="O107" s="86"/>
      <c r="P107" s="86"/>
      <c r="Q107" s="86"/>
      <c r="R107" s="86"/>
    </row>
    <row r="108" spans="1:18" ht="21.75" customHeight="1">
      <c r="B108" s="166"/>
      <c r="C108" s="86"/>
      <c r="D108" s="86"/>
      <c r="H108" s="86"/>
      <c r="I108" s="86"/>
      <c r="J108" s="86"/>
      <c r="K108" s="86"/>
      <c r="L108" s="86"/>
      <c r="M108" s="86"/>
      <c r="N108" s="86"/>
      <c r="O108" s="86"/>
      <c r="P108" s="86"/>
      <c r="Q108" s="86"/>
      <c r="R108" s="86"/>
    </row>
    <row r="109" spans="1:18" ht="21.75" customHeight="1">
      <c r="B109" s="166"/>
      <c r="R109" s="86"/>
    </row>
    <row r="111" spans="1:18" s="137" customFormat="1" ht="21.75" customHeight="1">
      <c r="A111" s="87"/>
      <c r="B111" s="166"/>
      <c r="F111" s="182"/>
      <c r="H111" s="88"/>
      <c r="I111" s="88"/>
      <c r="J111" s="88"/>
      <c r="K111" s="88"/>
      <c r="L111" s="88"/>
      <c r="M111" s="88"/>
      <c r="N111" s="88"/>
      <c r="O111" s="88"/>
      <c r="P111" s="88"/>
      <c r="Q111" s="88"/>
      <c r="R111" s="88"/>
    </row>
    <row r="112" spans="1:18" s="137" customFormat="1" ht="21.75" customHeight="1">
      <c r="A112" s="87"/>
      <c r="B112" s="166"/>
      <c r="F112" s="182"/>
      <c r="H112" s="88"/>
      <c r="I112" s="88"/>
      <c r="J112" s="88"/>
      <c r="K112" s="88"/>
      <c r="L112" s="88"/>
      <c r="M112" s="88"/>
      <c r="N112" s="88"/>
      <c r="O112" s="88"/>
      <c r="P112" s="88"/>
      <c r="Q112" s="88"/>
      <c r="R112" s="88"/>
    </row>
    <row r="113" spans="1:18" s="137" customFormat="1" ht="21.75" customHeight="1">
      <c r="A113" s="87"/>
      <c r="B113" s="166"/>
      <c r="F113" s="182"/>
      <c r="H113" s="88"/>
      <c r="I113" s="88"/>
      <c r="J113" s="88"/>
      <c r="K113" s="88"/>
      <c r="L113" s="88"/>
      <c r="M113" s="88"/>
      <c r="N113" s="88"/>
      <c r="O113" s="88"/>
      <c r="P113" s="88"/>
      <c r="Q113" s="88"/>
      <c r="R113" s="88"/>
    </row>
    <row r="116" spans="1:18" s="137" customFormat="1" ht="21.75" customHeight="1">
      <c r="A116" s="87"/>
      <c r="B116" s="166"/>
      <c r="F116" s="182"/>
      <c r="H116" s="88"/>
      <c r="I116" s="88"/>
      <c r="J116" s="88"/>
      <c r="K116" s="88"/>
      <c r="L116" s="88"/>
      <c r="M116" s="88"/>
      <c r="N116" s="88"/>
      <c r="O116" s="88"/>
      <c r="P116" s="88"/>
      <c r="Q116" s="88"/>
      <c r="R116" s="88"/>
    </row>
    <row r="117" spans="1:18" s="137" customFormat="1" ht="21.75" customHeight="1">
      <c r="A117" s="87"/>
      <c r="B117" s="166"/>
      <c r="F117" s="182"/>
      <c r="H117" s="88"/>
      <c r="I117" s="88"/>
      <c r="J117" s="88"/>
      <c r="K117" s="88"/>
      <c r="L117" s="88"/>
      <c r="M117" s="88"/>
      <c r="N117" s="88"/>
      <c r="O117" s="88"/>
      <c r="P117" s="88"/>
      <c r="Q117" s="88"/>
      <c r="R117" s="88"/>
    </row>
    <row r="118" spans="1:18" s="137" customFormat="1" ht="21.75" customHeight="1">
      <c r="A118" s="87"/>
      <c r="B118" s="166"/>
      <c r="F118" s="182"/>
      <c r="H118" s="88"/>
      <c r="I118" s="88"/>
      <c r="J118" s="88"/>
      <c r="K118" s="88"/>
      <c r="L118" s="88"/>
      <c r="M118" s="88"/>
      <c r="N118" s="88"/>
      <c r="O118" s="88"/>
      <c r="P118" s="88"/>
      <c r="Q118" s="88"/>
      <c r="R118" s="88"/>
    </row>
  </sheetData>
  <mergeCells count="7">
    <mergeCell ref="B102:G102"/>
    <mergeCell ref="B1:H1"/>
    <mergeCell ref="C2:G2"/>
    <mergeCell ref="H2:L2"/>
    <mergeCell ref="M2:Q2"/>
    <mergeCell ref="B100:G100"/>
    <mergeCell ref="B101:G101"/>
  </mergeCells>
  <pageMargins left="0.70866141732283472" right="0.94488188976377963" top="0.74803149606299213" bottom="0.74803149606299213" header="0.31496062992125984" footer="0.31496062992125984"/>
  <pageSetup paperSize="9" scale="75" orientation="portrait" horizontalDpi="90" verticalDpi="90" r:id="rId1"/>
  <legacy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118"/>
  <sheetViews>
    <sheetView view="pageBreakPreview" topLeftCell="A3" zoomScale="110" zoomScaleNormal="100" zoomScaleSheetLayoutView="110" workbookViewId="0">
      <selection activeCell="F16" sqref="F16"/>
    </sheetView>
  </sheetViews>
  <sheetFormatPr defaultColWidth="9.09765625" defaultRowHeight="21.75" customHeight="1"/>
  <cols>
    <col min="1" max="1" width="6.09765625" style="87" customWidth="1"/>
    <col min="2" max="2" width="53.296875" style="88" customWidth="1"/>
    <col min="3" max="3" width="11" style="137" customWidth="1"/>
    <col min="4" max="4" width="10.296875" style="137" customWidth="1"/>
    <col min="5" max="5" width="9" style="137" customWidth="1"/>
    <col min="6" max="6" width="9.8984375" style="182" customWidth="1"/>
    <col min="7" max="7" width="13" style="137" customWidth="1"/>
    <col min="8" max="8" width="12" style="88" hidden="1" customWidth="1"/>
    <col min="9" max="9" width="9.09765625" style="88" hidden="1" customWidth="1"/>
    <col min="10" max="10" width="8.8984375" style="88" hidden="1" customWidth="1"/>
    <col min="11" max="11" width="8.3984375" style="88" hidden="1" customWidth="1"/>
    <col min="12" max="12" width="10.3984375" style="88" hidden="1" customWidth="1"/>
    <col min="13" max="13" width="12" style="88" hidden="1" customWidth="1"/>
    <col min="14" max="14" width="9.09765625" style="88" hidden="1" customWidth="1"/>
    <col min="15" max="15" width="8.8984375" style="88" hidden="1" customWidth="1"/>
    <col min="16" max="16" width="8.3984375" style="88" hidden="1" customWidth="1"/>
    <col min="17" max="17" width="10.3984375" style="88" hidden="1" customWidth="1"/>
    <col min="18" max="18" width="22" style="88" hidden="1" customWidth="1"/>
    <col min="19" max="16384" width="9.09765625" style="86"/>
  </cols>
  <sheetData>
    <row r="1" spans="1:19" ht="21.75" customHeight="1">
      <c r="A1" s="274"/>
      <c r="B1" s="502" t="s">
        <v>181</v>
      </c>
      <c r="C1" s="502"/>
      <c r="D1" s="502"/>
      <c r="E1" s="502"/>
      <c r="F1" s="502"/>
      <c r="G1" s="502"/>
      <c r="H1" s="502"/>
      <c r="I1" s="272"/>
      <c r="J1" s="272"/>
      <c r="K1" s="272"/>
      <c r="L1" s="272"/>
      <c r="M1" s="272"/>
      <c r="N1" s="272"/>
      <c r="O1" s="272"/>
      <c r="P1" s="272"/>
      <c r="Q1" s="272"/>
      <c r="R1" s="272"/>
    </row>
    <row r="2" spans="1:19" ht="15" customHeight="1" thickBot="1">
      <c r="C2" s="503" t="s">
        <v>185</v>
      </c>
      <c r="D2" s="504"/>
      <c r="E2" s="504"/>
      <c r="F2" s="504"/>
      <c r="G2" s="504"/>
      <c r="H2" s="493" t="s">
        <v>136</v>
      </c>
      <c r="I2" s="494"/>
      <c r="J2" s="494"/>
      <c r="K2" s="494"/>
      <c r="L2" s="494"/>
      <c r="M2" s="493" t="s">
        <v>139</v>
      </c>
      <c r="N2" s="494"/>
      <c r="O2" s="494"/>
      <c r="P2" s="494"/>
      <c r="Q2" s="494"/>
      <c r="R2" s="273"/>
    </row>
    <row r="3" spans="1:19" ht="26.25" customHeight="1">
      <c r="A3" s="259" t="s">
        <v>1</v>
      </c>
      <c r="B3" s="259" t="s">
        <v>4</v>
      </c>
      <c r="C3" s="260" t="s">
        <v>5</v>
      </c>
      <c r="D3" s="260" t="s">
        <v>6</v>
      </c>
      <c r="E3" s="260" t="s">
        <v>7</v>
      </c>
      <c r="F3" s="260" t="s">
        <v>8</v>
      </c>
      <c r="G3" s="260" t="s">
        <v>9</v>
      </c>
      <c r="H3" s="215" t="s">
        <v>5</v>
      </c>
      <c r="I3" s="192" t="s">
        <v>6</v>
      </c>
      <c r="J3" s="192" t="s">
        <v>7</v>
      </c>
      <c r="K3" s="192" t="s">
        <v>8</v>
      </c>
      <c r="L3" s="216" t="s">
        <v>9</v>
      </c>
      <c r="M3" s="192" t="s">
        <v>5</v>
      </c>
      <c r="N3" s="192" t="s">
        <v>6</v>
      </c>
      <c r="O3" s="192" t="s">
        <v>7</v>
      </c>
      <c r="P3" s="192" t="s">
        <v>8</v>
      </c>
      <c r="Q3" s="217" t="s">
        <v>9</v>
      </c>
      <c r="R3" s="218" t="s">
        <v>142</v>
      </c>
    </row>
    <row r="4" spans="1:19" ht="21.75" customHeight="1">
      <c r="A4" s="246">
        <v>1</v>
      </c>
      <c r="B4" s="53" t="s">
        <v>12</v>
      </c>
      <c r="C4" s="279">
        <v>9.9499999999999993</v>
      </c>
      <c r="D4" s="279">
        <v>9.8000000000000007</v>
      </c>
      <c r="E4" s="279">
        <v>16.75</v>
      </c>
      <c r="F4" s="279">
        <v>9.9</v>
      </c>
      <c r="G4" s="279">
        <v>12</v>
      </c>
      <c r="H4" s="58">
        <v>9.9499999999999993</v>
      </c>
      <c r="I4" s="59">
        <v>9.9499999999999993</v>
      </c>
      <c r="J4" s="59">
        <v>17.5</v>
      </c>
      <c r="K4" s="59">
        <v>9.98</v>
      </c>
      <c r="L4" s="59">
        <v>12.5</v>
      </c>
      <c r="M4" s="59" t="e">
        <f>#REF!-H4</f>
        <v>#REF!</v>
      </c>
      <c r="N4" s="59" t="e">
        <f>#REF!-I4</f>
        <v>#REF!</v>
      </c>
      <c r="O4" s="59" t="e">
        <f>#REF!-J4</f>
        <v>#REF!</v>
      </c>
      <c r="P4" s="59" t="e">
        <f>#REF!-K4</f>
        <v>#REF!</v>
      </c>
      <c r="Q4" s="59" t="e">
        <f>#REF!-L4</f>
        <v>#REF!</v>
      </c>
      <c r="R4" s="59"/>
      <c r="S4" s="278"/>
    </row>
    <row r="5" spans="1:19" ht="21.75" customHeight="1">
      <c r="A5" s="246">
        <v>2</v>
      </c>
      <c r="B5" s="53" t="s">
        <v>13</v>
      </c>
      <c r="C5" s="279">
        <v>9.85</v>
      </c>
      <c r="D5" s="279">
        <v>9.8000000000000007</v>
      </c>
      <c r="E5" s="279">
        <v>11.5</v>
      </c>
      <c r="F5" s="279">
        <v>10.15</v>
      </c>
      <c r="G5" s="279">
        <v>11.9</v>
      </c>
      <c r="H5" s="58">
        <v>9.9499999999999993</v>
      </c>
      <c r="I5" s="59">
        <v>9.9499999999999993</v>
      </c>
      <c r="J5" s="59">
        <v>17.75</v>
      </c>
      <c r="K5" s="59">
        <v>10.25</v>
      </c>
      <c r="L5" s="59">
        <v>12</v>
      </c>
      <c r="M5" s="59" t="e">
        <f>#REF!-H5</f>
        <v>#REF!</v>
      </c>
      <c r="N5" s="59" t="e">
        <f>#REF!-I5</f>
        <v>#REF!</v>
      </c>
      <c r="O5" s="59" t="e">
        <f>#REF!-J5</f>
        <v>#REF!</v>
      </c>
      <c r="P5" s="59" t="e">
        <f>#REF!-K5</f>
        <v>#REF!</v>
      </c>
      <c r="Q5" s="59" t="e">
        <f>#REF!-L5</f>
        <v>#REF!</v>
      </c>
      <c r="R5" s="59"/>
      <c r="S5" s="278"/>
    </row>
    <row r="6" spans="1:19" ht="21.75" customHeight="1">
      <c r="A6" s="244">
        <f>A5+1</f>
        <v>3</v>
      </c>
      <c r="B6" s="53" t="s">
        <v>14</v>
      </c>
      <c r="C6" s="279">
        <v>9.8000000000000007</v>
      </c>
      <c r="D6" s="279">
        <v>9.8000000000000007</v>
      </c>
      <c r="E6" s="279">
        <v>0</v>
      </c>
      <c r="F6" s="279">
        <v>10.15</v>
      </c>
      <c r="G6" s="279">
        <v>11.95</v>
      </c>
      <c r="H6" s="58">
        <v>9.9499999999999993</v>
      </c>
      <c r="I6" s="59">
        <v>9.9499999999999993</v>
      </c>
      <c r="J6" s="59">
        <v>0</v>
      </c>
      <c r="K6" s="59">
        <v>10.5</v>
      </c>
      <c r="L6" s="59">
        <v>12.5</v>
      </c>
      <c r="M6" s="59" t="e">
        <f>#REF!-H6</f>
        <v>#REF!</v>
      </c>
      <c r="N6" s="59" t="e">
        <f>#REF!-I6</f>
        <v>#REF!</v>
      </c>
      <c r="O6" s="59" t="e">
        <f>#REF!-J6</f>
        <v>#REF!</v>
      </c>
      <c r="P6" s="59" t="e">
        <f>#REF!-K6</f>
        <v>#REF!</v>
      </c>
      <c r="Q6" s="59" t="e">
        <f>#REF!-L6</f>
        <v>#REF!</v>
      </c>
      <c r="R6" s="59"/>
      <c r="S6" s="278"/>
    </row>
    <row r="7" spans="1:19" ht="21.75" customHeight="1">
      <c r="A7" s="244">
        <f t="shared" ref="A7:A70" si="0">A6+1</f>
        <v>4</v>
      </c>
      <c r="B7" s="53" t="s">
        <v>15</v>
      </c>
      <c r="C7" s="279">
        <v>9.75</v>
      </c>
      <c r="D7" s="279">
        <v>10.25</v>
      </c>
      <c r="E7" s="279">
        <v>0</v>
      </c>
      <c r="F7" s="279">
        <v>10</v>
      </c>
      <c r="G7" s="279">
        <v>12</v>
      </c>
      <c r="H7" s="58">
        <v>10</v>
      </c>
      <c r="I7" s="59">
        <v>10.5</v>
      </c>
      <c r="J7" s="59">
        <v>17</v>
      </c>
      <c r="K7" s="59">
        <v>10.25</v>
      </c>
      <c r="L7" s="59">
        <v>12</v>
      </c>
      <c r="M7" s="59" t="e">
        <f>#REF!-H7</f>
        <v>#REF!</v>
      </c>
      <c r="N7" s="59" t="e">
        <f>#REF!-I7</f>
        <v>#REF!</v>
      </c>
      <c r="O7" s="59" t="e">
        <f>#REF!-J7</f>
        <v>#REF!</v>
      </c>
      <c r="P7" s="59" t="e">
        <f>#REF!-K7</f>
        <v>#REF!</v>
      </c>
      <c r="Q7" s="59" t="e">
        <f>#REF!-L7</f>
        <v>#REF!</v>
      </c>
      <c r="R7" s="59"/>
      <c r="S7" s="278"/>
    </row>
    <row r="8" spans="1:19" ht="21.75" customHeight="1">
      <c r="A8" s="244">
        <f t="shared" si="0"/>
        <v>5</v>
      </c>
      <c r="B8" s="53" t="s">
        <v>16</v>
      </c>
      <c r="C8" s="279">
        <v>9.6</v>
      </c>
      <c r="D8" s="279">
        <v>10</v>
      </c>
      <c r="E8" s="279">
        <v>0</v>
      </c>
      <c r="F8" s="279">
        <v>10</v>
      </c>
      <c r="G8" s="279">
        <v>10</v>
      </c>
      <c r="H8" s="133"/>
      <c r="I8" s="84"/>
      <c r="J8" s="84"/>
      <c r="K8" s="100">
        <v>10.25</v>
      </c>
      <c r="L8" s="59">
        <v>10.25</v>
      </c>
      <c r="M8" s="59" t="e">
        <f>#REF!-H8</f>
        <v>#REF!</v>
      </c>
      <c r="N8" s="59" t="e">
        <f>#REF!-I8</f>
        <v>#REF!</v>
      </c>
      <c r="O8" s="59" t="e">
        <f>#REF!-J8</f>
        <v>#REF!</v>
      </c>
      <c r="P8" s="59" t="e">
        <f>#REF!-K8</f>
        <v>#REF!</v>
      </c>
      <c r="Q8" s="59" t="e">
        <f>#REF!-L8</f>
        <v>#REF!</v>
      </c>
      <c r="R8" s="74"/>
      <c r="S8" s="278"/>
    </row>
    <row r="9" spans="1:19" ht="21.75" customHeight="1">
      <c r="A9" s="244">
        <f t="shared" si="0"/>
        <v>6</v>
      </c>
      <c r="B9" s="53" t="s">
        <v>17</v>
      </c>
      <c r="C9" s="279">
        <v>8.25</v>
      </c>
      <c r="D9" s="279">
        <v>8.75</v>
      </c>
      <c r="E9" s="279">
        <v>0</v>
      </c>
      <c r="F9" s="279">
        <v>9.4</v>
      </c>
      <c r="G9" s="279">
        <v>8.61</v>
      </c>
      <c r="H9" s="58">
        <v>9.75</v>
      </c>
      <c r="I9" s="59">
        <v>9.9</v>
      </c>
      <c r="J9" s="59">
        <v>0</v>
      </c>
      <c r="K9" s="59">
        <v>9.9</v>
      </c>
      <c r="L9" s="59">
        <v>8.98</v>
      </c>
      <c r="M9" s="59" t="e">
        <f>#REF!-H9</f>
        <v>#REF!</v>
      </c>
      <c r="N9" s="59" t="e">
        <f>#REF!-I9</f>
        <v>#REF!</v>
      </c>
      <c r="O9" s="59" t="e">
        <f>#REF!-J9</f>
        <v>#REF!</v>
      </c>
      <c r="P9" s="59" t="e">
        <f>#REF!-K9</f>
        <v>#REF!</v>
      </c>
      <c r="Q9" s="59" t="e">
        <f>#REF!-L9</f>
        <v>#REF!</v>
      </c>
      <c r="R9" s="59"/>
      <c r="S9" s="278"/>
    </row>
    <row r="10" spans="1:19" ht="21.75" customHeight="1">
      <c r="A10" s="244">
        <f t="shared" si="0"/>
        <v>7</v>
      </c>
      <c r="B10" s="53" t="s">
        <v>18</v>
      </c>
      <c r="C10" s="279">
        <v>9</v>
      </c>
      <c r="D10" s="279">
        <v>10</v>
      </c>
      <c r="E10" s="279">
        <v>0</v>
      </c>
      <c r="F10" s="279">
        <v>9.25</v>
      </c>
      <c r="G10" s="279">
        <v>9.5</v>
      </c>
      <c r="H10" s="256"/>
      <c r="I10" s="195"/>
      <c r="J10" s="195"/>
      <c r="K10" s="196">
        <v>10</v>
      </c>
      <c r="L10" s="59">
        <v>10</v>
      </c>
      <c r="M10" s="59" t="e">
        <f>#REF!-H10</f>
        <v>#REF!</v>
      </c>
      <c r="N10" s="59" t="e">
        <f>#REF!-I10</f>
        <v>#REF!</v>
      </c>
      <c r="O10" s="59" t="e">
        <f>#REF!-J10</f>
        <v>#REF!</v>
      </c>
      <c r="P10" s="59" t="e">
        <f>#REF!-K10</f>
        <v>#REF!</v>
      </c>
      <c r="Q10" s="59" t="e">
        <f>#REF!-L10</f>
        <v>#REF!</v>
      </c>
      <c r="R10" s="197"/>
      <c r="S10" s="278"/>
    </row>
    <row r="11" spans="1:19" ht="21.75" customHeight="1">
      <c r="A11" s="244">
        <f t="shared" si="0"/>
        <v>8</v>
      </c>
      <c r="B11" s="53" t="s">
        <v>150</v>
      </c>
      <c r="C11" s="279">
        <v>10.44</v>
      </c>
      <c r="D11" s="279">
        <v>9.9700000000000006</v>
      </c>
      <c r="E11" s="279">
        <v>17.329999999999998</v>
      </c>
      <c r="F11" s="279">
        <v>10.25</v>
      </c>
      <c r="G11" s="279">
        <v>10.25</v>
      </c>
      <c r="H11" s="58">
        <v>10.65</v>
      </c>
      <c r="I11" s="59">
        <v>10.73</v>
      </c>
      <c r="J11" s="59">
        <v>18</v>
      </c>
      <c r="K11" s="59">
        <v>10.67</v>
      </c>
      <c r="L11" s="59">
        <v>10.67</v>
      </c>
      <c r="M11" s="59" t="e">
        <f>#REF!-H11</f>
        <v>#REF!</v>
      </c>
      <c r="N11" s="59" t="e">
        <f>#REF!-I11</f>
        <v>#REF!</v>
      </c>
      <c r="O11" s="59" t="e">
        <f>#REF!-J11</f>
        <v>#REF!</v>
      </c>
      <c r="P11" s="59" t="e">
        <f>#REF!-K11</f>
        <v>#REF!</v>
      </c>
      <c r="Q11" s="59" t="e">
        <f>#REF!-L11</f>
        <v>#REF!</v>
      </c>
      <c r="R11" s="59"/>
      <c r="S11" s="278"/>
    </row>
    <row r="12" spans="1:19" ht="21.75" customHeight="1">
      <c r="A12" s="244">
        <f t="shared" si="0"/>
        <v>9</v>
      </c>
      <c r="B12" s="53" t="s">
        <v>20</v>
      </c>
      <c r="C12" s="279">
        <v>9.4</v>
      </c>
      <c r="D12" s="279">
        <v>9.9499999999999993</v>
      </c>
      <c r="E12" s="279">
        <v>0</v>
      </c>
      <c r="F12" s="279">
        <v>9.5</v>
      </c>
      <c r="G12" s="279">
        <v>9.9499999999999993</v>
      </c>
      <c r="H12" s="58">
        <v>9.6</v>
      </c>
      <c r="I12" s="59">
        <v>10.4</v>
      </c>
      <c r="J12" s="59">
        <v>0</v>
      </c>
      <c r="K12" s="59">
        <v>9.9</v>
      </c>
      <c r="L12" s="59">
        <v>10.25</v>
      </c>
      <c r="M12" s="59" t="e">
        <f>#REF!-H12</f>
        <v>#REF!</v>
      </c>
      <c r="N12" s="59" t="e">
        <f>#REF!-I12</f>
        <v>#REF!</v>
      </c>
      <c r="O12" s="59" t="e">
        <f>#REF!-J12</f>
        <v>#REF!</v>
      </c>
      <c r="P12" s="59" t="e">
        <f>#REF!-K12</f>
        <v>#REF!</v>
      </c>
      <c r="Q12" s="59" t="e">
        <f>#REF!-L12</f>
        <v>#REF!</v>
      </c>
      <c r="R12" s="59"/>
      <c r="S12" s="278"/>
    </row>
    <row r="13" spans="1:19" ht="21.75" customHeight="1">
      <c r="A13" s="244">
        <f t="shared" si="0"/>
        <v>10</v>
      </c>
      <c r="B13" s="53" t="s">
        <v>21</v>
      </c>
      <c r="C13" s="279">
        <v>9.9</v>
      </c>
      <c r="D13" s="279">
        <v>10.5</v>
      </c>
      <c r="E13" s="279">
        <v>0</v>
      </c>
      <c r="F13" s="279">
        <v>10</v>
      </c>
      <c r="G13" s="279">
        <v>0</v>
      </c>
      <c r="H13" s="58">
        <v>10.5</v>
      </c>
      <c r="I13" s="59">
        <v>11</v>
      </c>
      <c r="J13" s="59">
        <v>0</v>
      </c>
      <c r="K13" s="59">
        <v>10.5</v>
      </c>
      <c r="L13" s="59">
        <v>0</v>
      </c>
      <c r="M13" s="59" t="e">
        <f>#REF!-H13</f>
        <v>#REF!</v>
      </c>
      <c r="N13" s="59" t="e">
        <f>#REF!-I13</f>
        <v>#REF!</v>
      </c>
      <c r="O13" s="59" t="e">
        <f>#REF!-J13</f>
        <v>#REF!</v>
      </c>
      <c r="P13" s="59" t="e">
        <f>#REF!-K13</f>
        <v>#REF!</v>
      </c>
      <c r="Q13" s="59" t="e">
        <f>#REF!-L13</f>
        <v>#REF!</v>
      </c>
      <c r="R13" s="59"/>
      <c r="S13" s="278"/>
    </row>
    <row r="14" spans="1:19" ht="21.75" customHeight="1">
      <c r="A14" s="244">
        <f t="shared" si="0"/>
        <v>11</v>
      </c>
      <c r="B14" s="53" t="s">
        <v>22</v>
      </c>
      <c r="C14" s="279">
        <v>9.9499999999999993</v>
      </c>
      <c r="D14" s="279">
        <v>10.25</v>
      </c>
      <c r="E14" s="279">
        <v>0</v>
      </c>
      <c r="F14" s="279">
        <v>9.75</v>
      </c>
      <c r="G14" s="279">
        <v>10.75</v>
      </c>
      <c r="H14" s="58">
        <v>10.5</v>
      </c>
      <c r="I14" s="59">
        <v>11.5</v>
      </c>
      <c r="J14" s="59">
        <v>0</v>
      </c>
      <c r="K14" s="59">
        <v>10.199999999999999</v>
      </c>
      <c r="L14" s="59">
        <v>10.75</v>
      </c>
      <c r="M14" s="59" t="e">
        <f>#REF!-H14</f>
        <v>#REF!</v>
      </c>
      <c r="N14" s="59" t="e">
        <f>#REF!-I14</f>
        <v>#REF!</v>
      </c>
      <c r="O14" s="59" t="e">
        <f>#REF!-J14</f>
        <v>#REF!</v>
      </c>
      <c r="P14" s="59" t="e">
        <f>#REF!-K14</f>
        <v>#REF!</v>
      </c>
      <c r="Q14" s="59" t="e">
        <f>#REF!-L14</f>
        <v>#REF!</v>
      </c>
      <c r="R14" s="59"/>
      <c r="S14" s="278"/>
    </row>
    <row r="15" spans="1:19" ht="21.75" customHeight="1">
      <c r="A15" s="244">
        <f t="shared" si="0"/>
        <v>12</v>
      </c>
      <c r="B15" s="53" t="s">
        <v>23</v>
      </c>
      <c r="C15" s="279">
        <v>6.5</v>
      </c>
      <c r="D15" s="279">
        <v>6.85</v>
      </c>
      <c r="E15" s="279">
        <v>0</v>
      </c>
      <c r="F15" s="279">
        <v>0</v>
      </c>
      <c r="G15" s="279">
        <v>0</v>
      </c>
      <c r="H15" s="58">
        <v>8</v>
      </c>
      <c r="I15" s="59">
        <v>8.25</v>
      </c>
      <c r="J15" s="59">
        <v>0</v>
      </c>
      <c r="K15" s="59">
        <v>0</v>
      </c>
      <c r="L15" s="59">
        <v>0</v>
      </c>
      <c r="M15" s="59" t="e">
        <f>#REF!-H15</f>
        <v>#REF!</v>
      </c>
      <c r="N15" s="59" t="e">
        <f>#REF!-I15</f>
        <v>#REF!</v>
      </c>
      <c r="O15" s="59" t="e">
        <f>#REF!-J15</f>
        <v>#REF!</v>
      </c>
      <c r="P15" s="59" t="e">
        <f>#REF!-K15</f>
        <v>#REF!</v>
      </c>
      <c r="Q15" s="59" t="e">
        <f>#REF!-L15</f>
        <v>#REF!</v>
      </c>
      <c r="R15" s="59"/>
      <c r="S15" s="278"/>
    </row>
    <row r="16" spans="1:19" ht="21.75" customHeight="1">
      <c r="A16" s="244">
        <f t="shared" si="0"/>
        <v>13</v>
      </c>
      <c r="B16" s="53" t="s">
        <v>24</v>
      </c>
      <c r="C16" s="279">
        <v>5.0599999999999996</v>
      </c>
      <c r="D16" s="279">
        <v>0</v>
      </c>
      <c r="E16" s="279">
        <v>0</v>
      </c>
      <c r="F16" s="279">
        <v>0</v>
      </c>
      <c r="G16" s="279">
        <v>0</v>
      </c>
      <c r="H16" s="58">
        <v>7.4</v>
      </c>
      <c r="I16" s="59">
        <v>0</v>
      </c>
      <c r="J16" s="59">
        <v>0</v>
      </c>
      <c r="K16" s="59">
        <v>0</v>
      </c>
      <c r="L16" s="59">
        <v>0</v>
      </c>
      <c r="M16" s="59" t="e">
        <f>#REF!-H16</f>
        <v>#REF!</v>
      </c>
      <c r="N16" s="59" t="e">
        <f>#REF!-I16</f>
        <v>#REF!</v>
      </c>
      <c r="O16" s="59" t="e">
        <f>#REF!-J16</f>
        <v>#REF!</v>
      </c>
      <c r="P16" s="59" t="e">
        <f>#REF!-K16</f>
        <v>#REF!</v>
      </c>
      <c r="Q16" s="59" t="e">
        <f>#REF!-L16</f>
        <v>#REF!</v>
      </c>
      <c r="R16" s="59"/>
      <c r="S16" s="278"/>
    </row>
    <row r="17" spans="1:19" ht="21.75" customHeight="1">
      <c r="A17" s="244">
        <f t="shared" si="0"/>
        <v>14</v>
      </c>
      <c r="B17" s="53" t="s">
        <v>25</v>
      </c>
      <c r="C17" s="279">
        <v>6.5</v>
      </c>
      <c r="D17" s="279">
        <v>0</v>
      </c>
      <c r="E17" s="279">
        <v>0</v>
      </c>
      <c r="F17" s="279">
        <v>0</v>
      </c>
      <c r="G17" s="279">
        <v>0</v>
      </c>
      <c r="H17" s="58">
        <v>8</v>
      </c>
      <c r="I17" s="59">
        <v>0</v>
      </c>
      <c r="J17" s="59">
        <v>0</v>
      </c>
      <c r="K17" s="59">
        <v>0</v>
      </c>
      <c r="L17" s="59">
        <v>0</v>
      </c>
      <c r="M17" s="59" t="e">
        <f>#REF!-H17</f>
        <v>#REF!</v>
      </c>
      <c r="N17" s="59" t="e">
        <f>#REF!-I17</f>
        <v>#REF!</v>
      </c>
      <c r="O17" s="59" t="e">
        <f>#REF!-J17</f>
        <v>#REF!</v>
      </c>
      <c r="P17" s="59" t="e">
        <f>#REF!-K17</f>
        <v>#REF!</v>
      </c>
      <c r="Q17" s="59" t="e">
        <f>#REF!-L17</f>
        <v>#REF!</v>
      </c>
      <c r="R17" s="59"/>
      <c r="S17" s="278"/>
    </row>
    <row r="18" spans="1:19" ht="21.75" customHeight="1">
      <c r="A18" s="244">
        <f t="shared" si="0"/>
        <v>15</v>
      </c>
      <c r="B18" s="53" t="s">
        <v>26</v>
      </c>
      <c r="C18" s="279">
        <v>8.2100000000000009</v>
      </c>
      <c r="D18" s="279">
        <v>8.2100000000000009</v>
      </c>
      <c r="E18" s="279">
        <v>0</v>
      </c>
      <c r="F18" s="279">
        <v>8.2100000000000009</v>
      </c>
      <c r="G18" s="279">
        <v>8.2100000000000009</v>
      </c>
      <c r="H18" s="58">
        <v>10.67</v>
      </c>
      <c r="I18" s="59">
        <v>10.67</v>
      </c>
      <c r="J18" s="59">
        <v>0</v>
      </c>
      <c r="K18" s="59">
        <v>10.67</v>
      </c>
      <c r="L18" s="59">
        <v>10.67</v>
      </c>
      <c r="M18" s="59" t="e">
        <f>#REF!-H18</f>
        <v>#REF!</v>
      </c>
      <c r="N18" s="59" t="e">
        <f>#REF!-I18</f>
        <v>#REF!</v>
      </c>
      <c r="O18" s="59" t="e">
        <f>#REF!-J18</f>
        <v>#REF!</v>
      </c>
      <c r="P18" s="59" t="e">
        <f>#REF!-K18</f>
        <v>#REF!</v>
      </c>
      <c r="Q18" s="59" t="e">
        <f>#REF!-L18</f>
        <v>#REF!</v>
      </c>
      <c r="R18" s="59"/>
      <c r="S18" s="278"/>
    </row>
    <row r="19" spans="1:19" ht="21.75" customHeight="1">
      <c r="A19" s="244">
        <f t="shared" si="0"/>
        <v>16</v>
      </c>
      <c r="B19" s="53" t="s">
        <v>27</v>
      </c>
      <c r="C19" s="279">
        <v>11</v>
      </c>
      <c r="D19" s="279">
        <v>10.4</v>
      </c>
      <c r="E19" s="279">
        <v>14</v>
      </c>
      <c r="F19" s="279">
        <v>10.9</v>
      </c>
      <c r="G19" s="279">
        <v>15.6</v>
      </c>
      <c r="H19" s="58">
        <v>13.44</v>
      </c>
      <c r="I19" s="59">
        <v>13.44</v>
      </c>
      <c r="J19" s="59">
        <v>17.79</v>
      </c>
      <c r="K19" s="59">
        <v>13.44</v>
      </c>
      <c r="L19" s="59">
        <v>13.44</v>
      </c>
      <c r="M19" s="59" t="e">
        <f>#REF!-H19</f>
        <v>#REF!</v>
      </c>
      <c r="N19" s="59" t="e">
        <f>#REF!-I19</f>
        <v>#REF!</v>
      </c>
      <c r="O19" s="59" t="e">
        <f>#REF!-J19</f>
        <v>#REF!</v>
      </c>
      <c r="P19" s="59" t="e">
        <f>#REF!-K19</f>
        <v>#REF!</v>
      </c>
      <c r="Q19" s="59" t="e">
        <f>#REF!-L19</f>
        <v>#REF!</v>
      </c>
      <c r="R19" s="59"/>
      <c r="S19" s="278"/>
    </row>
    <row r="20" spans="1:19" ht="21.75" customHeight="1">
      <c r="A20" s="244">
        <f t="shared" si="0"/>
        <v>17</v>
      </c>
      <c r="B20" s="53" t="s">
        <v>28</v>
      </c>
      <c r="C20" s="279">
        <v>9.57</v>
      </c>
      <c r="D20" s="279">
        <v>0</v>
      </c>
      <c r="E20" s="279">
        <v>0</v>
      </c>
      <c r="F20" s="279">
        <v>0</v>
      </c>
      <c r="G20" s="279">
        <v>0</v>
      </c>
      <c r="H20" s="58">
        <v>10.69</v>
      </c>
      <c r="I20" s="59">
        <v>0</v>
      </c>
      <c r="J20" s="59">
        <v>0</v>
      </c>
      <c r="K20" s="59">
        <v>0</v>
      </c>
      <c r="L20" s="59">
        <v>0</v>
      </c>
      <c r="M20" s="59" t="e">
        <f>#REF!-H20</f>
        <v>#REF!</v>
      </c>
      <c r="N20" s="59" t="e">
        <f>#REF!-I20</f>
        <v>#REF!</v>
      </c>
      <c r="O20" s="59" t="e">
        <f>#REF!-J20</f>
        <v>#REF!</v>
      </c>
      <c r="P20" s="59" t="e">
        <f>#REF!-K20</f>
        <v>#REF!</v>
      </c>
      <c r="Q20" s="59" t="e">
        <f>#REF!-L20</f>
        <v>#REF!</v>
      </c>
      <c r="R20" s="59"/>
      <c r="S20" s="278"/>
    </row>
    <row r="21" spans="1:19" ht="21.75" customHeight="1">
      <c r="A21" s="244">
        <f t="shared" si="0"/>
        <v>18</v>
      </c>
      <c r="B21" s="53" t="s">
        <v>30</v>
      </c>
      <c r="C21" s="279">
        <v>5.74</v>
      </c>
      <c r="D21" s="279">
        <v>0</v>
      </c>
      <c r="E21" s="279">
        <v>0</v>
      </c>
      <c r="F21" s="279">
        <v>0</v>
      </c>
      <c r="G21" s="279">
        <v>0</v>
      </c>
      <c r="H21" s="58">
        <v>8.14</v>
      </c>
      <c r="I21" s="59">
        <v>0</v>
      </c>
      <c r="J21" s="59">
        <v>0</v>
      </c>
      <c r="K21" s="59">
        <v>0</v>
      </c>
      <c r="L21" s="59">
        <v>0</v>
      </c>
      <c r="M21" s="59" t="e">
        <f>#REF!-H21</f>
        <v>#REF!</v>
      </c>
      <c r="N21" s="59" t="e">
        <f>#REF!-I21</f>
        <v>#REF!</v>
      </c>
      <c r="O21" s="59" t="e">
        <f>#REF!-J21</f>
        <v>#REF!</v>
      </c>
      <c r="P21" s="59" t="e">
        <f>#REF!-K21</f>
        <v>#REF!</v>
      </c>
      <c r="Q21" s="59" t="e">
        <f>#REF!-L21</f>
        <v>#REF!</v>
      </c>
      <c r="R21" s="59"/>
      <c r="S21" s="278"/>
    </row>
    <row r="22" spans="1:19" ht="21.75" customHeight="1">
      <c r="A22" s="244">
        <f t="shared" si="0"/>
        <v>19</v>
      </c>
      <c r="B22" s="53" t="s">
        <v>32</v>
      </c>
      <c r="C22" s="279">
        <v>5.86</v>
      </c>
      <c r="D22" s="279">
        <v>7.1</v>
      </c>
      <c r="E22" s="279">
        <v>0</v>
      </c>
      <c r="F22" s="279">
        <v>9.1999999999999993</v>
      </c>
      <c r="G22" s="279">
        <v>0</v>
      </c>
      <c r="H22" s="58">
        <v>9.1999999999999993</v>
      </c>
      <c r="I22" s="59">
        <v>10.84</v>
      </c>
      <c r="J22" s="59">
        <v>0</v>
      </c>
      <c r="K22" s="59">
        <v>10.81</v>
      </c>
      <c r="L22" s="59">
        <v>0</v>
      </c>
      <c r="M22" s="59" t="e">
        <f>#REF!-H22</f>
        <v>#REF!</v>
      </c>
      <c r="N22" s="59" t="e">
        <f>#REF!-I22</f>
        <v>#REF!</v>
      </c>
      <c r="O22" s="59" t="e">
        <f>#REF!-J22</f>
        <v>#REF!</v>
      </c>
      <c r="P22" s="59" t="e">
        <f>#REF!-K22</f>
        <v>#REF!</v>
      </c>
      <c r="Q22" s="59" t="e">
        <f>#REF!-L22</f>
        <v>#REF!</v>
      </c>
      <c r="R22" s="59"/>
      <c r="S22" s="278"/>
    </row>
    <row r="23" spans="1:19" ht="21.75" customHeight="1">
      <c r="A23" s="244">
        <f t="shared" si="0"/>
        <v>20</v>
      </c>
      <c r="B23" s="53" t="s">
        <v>33</v>
      </c>
      <c r="C23" s="279">
        <v>7.64</v>
      </c>
      <c r="D23" s="279">
        <v>0</v>
      </c>
      <c r="E23" s="279">
        <v>0</v>
      </c>
      <c r="F23" s="279">
        <v>0</v>
      </c>
      <c r="G23" s="279">
        <v>0</v>
      </c>
      <c r="H23" s="58">
        <v>8.35</v>
      </c>
      <c r="I23" s="59">
        <v>0</v>
      </c>
      <c r="J23" s="59">
        <v>0</v>
      </c>
      <c r="K23" s="59">
        <v>0</v>
      </c>
      <c r="L23" s="59">
        <v>0</v>
      </c>
      <c r="M23" s="59" t="e">
        <f>#REF!-H23</f>
        <v>#REF!</v>
      </c>
      <c r="N23" s="59" t="e">
        <f>#REF!-I23</f>
        <v>#REF!</v>
      </c>
      <c r="O23" s="59" t="e">
        <f>#REF!-J23</f>
        <v>#REF!</v>
      </c>
      <c r="P23" s="59" t="e">
        <f>#REF!-K23</f>
        <v>#REF!</v>
      </c>
      <c r="Q23" s="59" t="e">
        <f>#REF!-L23</f>
        <v>#REF!</v>
      </c>
      <c r="R23" s="59"/>
      <c r="S23" s="278"/>
    </row>
    <row r="24" spans="1:19" ht="21.75" customHeight="1">
      <c r="A24" s="244">
        <f t="shared" si="0"/>
        <v>21</v>
      </c>
      <c r="B24" s="53" t="s">
        <v>34</v>
      </c>
      <c r="C24" s="279">
        <v>5.95</v>
      </c>
      <c r="D24" s="279">
        <v>0</v>
      </c>
      <c r="E24" s="279">
        <v>0</v>
      </c>
      <c r="F24" s="279">
        <v>0</v>
      </c>
      <c r="G24" s="279">
        <v>0</v>
      </c>
      <c r="H24" s="58">
        <v>7.95</v>
      </c>
      <c r="I24" s="59">
        <v>0</v>
      </c>
      <c r="J24" s="59">
        <v>0</v>
      </c>
      <c r="K24" s="59">
        <v>0</v>
      </c>
      <c r="L24" s="59">
        <v>0</v>
      </c>
      <c r="M24" s="59" t="e">
        <f>#REF!-H24</f>
        <v>#REF!</v>
      </c>
      <c r="N24" s="59" t="e">
        <f>#REF!-I24</f>
        <v>#REF!</v>
      </c>
      <c r="O24" s="59" t="e">
        <f>#REF!-J24</f>
        <v>#REF!</v>
      </c>
      <c r="P24" s="59" t="e">
        <f>#REF!-K24</f>
        <v>#REF!</v>
      </c>
      <c r="Q24" s="59" t="e">
        <f>#REF!-L24</f>
        <v>#REF!</v>
      </c>
      <c r="R24" s="59"/>
      <c r="S24" s="278"/>
    </row>
    <row r="25" spans="1:19" ht="21.75" customHeight="1">
      <c r="A25" s="244">
        <f t="shared" si="0"/>
        <v>22</v>
      </c>
      <c r="B25" s="53" t="s">
        <v>35</v>
      </c>
      <c r="C25" s="279">
        <v>8</v>
      </c>
      <c r="D25" s="279">
        <v>0</v>
      </c>
      <c r="E25" s="279">
        <v>0</v>
      </c>
      <c r="F25" s="279">
        <v>8.1999999999999993</v>
      </c>
      <c r="G25" s="279">
        <v>0</v>
      </c>
      <c r="H25" s="58">
        <v>9.7899999999999991</v>
      </c>
      <c r="I25" s="59">
        <v>0</v>
      </c>
      <c r="J25" s="59">
        <v>0</v>
      </c>
      <c r="K25" s="59">
        <v>10.199999999999999</v>
      </c>
      <c r="L25" s="59">
        <v>0</v>
      </c>
      <c r="M25" s="59" t="e">
        <f>#REF!-H25</f>
        <v>#REF!</v>
      </c>
      <c r="N25" s="59" t="e">
        <f>#REF!-I25</f>
        <v>#REF!</v>
      </c>
      <c r="O25" s="59" t="e">
        <f>#REF!-J25</f>
        <v>#REF!</v>
      </c>
      <c r="P25" s="59" t="e">
        <f>#REF!-K25</f>
        <v>#REF!</v>
      </c>
      <c r="Q25" s="59" t="e">
        <f>#REF!-L25</f>
        <v>#REF!</v>
      </c>
      <c r="R25" s="59"/>
      <c r="S25" s="278"/>
    </row>
    <row r="26" spans="1:19" ht="21.75" customHeight="1">
      <c r="A26" s="244">
        <f t="shared" si="0"/>
        <v>23</v>
      </c>
      <c r="B26" s="53" t="s">
        <v>36</v>
      </c>
      <c r="C26" s="279">
        <v>14.19</v>
      </c>
      <c r="D26" s="279">
        <v>13.19</v>
      </c>
      <c r="E26" s="279">
        <v>13.19</v>
      </c>
      <c r="F26" s="279">
        <v>13.19</v>
      </c>
      <c r="G26" s="279">
        <v>13.19</v>
      </c>
      <c r="H26" s="58">
        <v>14.49</v>
      </c>
      <c r="I26" s="59">
        <v>13.49</v>
      </c>
      <c r="J26" s="59">
        <v>13.49</v>
      </c>
      <c r="K26" s="59">
        <v>13.49</v>
      </c>
      <c r="L26" s="59">
        <v>13.49</v>
      </c>
      <c r="M26" s="59" t="e">
        <f>#REF!-H26</f>
        <v>#REF!</v>
      </c>
      <c r="N26" s="59" t="e">
        <f>#REF!-I26</f>
        <v>#REF!</v>
      </c>
      <c r="O26" s="59" t="e">
        <f>#REF!-J26</f>
        <v>#REF!</v>
      </c>
      <c r="P26" s="59" t="e">
        <f>#REF!-K26</f>
        <v>#REF!</v>
      </c>
      <c r="Q26" s="59" t="e">
        <f>#REF!-L26</f>
        <v>#REF!</v>
      </c>
      <c r="R26" s="59"/>
      <c r="S26" s="278"/>
    </row>
    <row r="27" spans="1:19" ht="21.75" customHeight="1">
      <c r="A27" s="244">
        <f t="shared" si="0"/>
        <v>24</v>
      </c>
      <c r="B27" s="53" t="s">
        <v>37</v>
      </c>
      <c r="C27" s="279">
        <v>7.76</v>
      </c>
      <c r="D27" s="279">
        <v>0</v>
      </c>
      <c r="E27" s="279">
        <v>0</v>
      </c>
      <c r="F27" s="279">
        <v>0</v>
      </c>
      <c r="G27" s="279">
        <v>0</v>
      </c>
      <c r="H27" s="58">
        <v>8.36</v>
      </c>
      <c r="I27" s="59">
        <v>0</v>
      </c>
      <c r="J27" s="59">
        <v>0</v>
      </c>
      <c r="K27" s="59">
        <v>0</v>
      </c>
      <c r="L27" s="59">
        <v>0</v>
      </c>
      <c r="M27" s="59" t="e">
        <f>#REF!-H27</f>
        <v>#REF!</v>
      </c>
      <c r="N27" s="59" t="e">
        <f>#REF!-I27</f>
        <v>#REF!</v>
      </c>
      <c r="O27" s="59" t="e">
        <f>#REF!-J27</f>
        <v>#REF!</v>
      </c>
      <c r="P27" s="59" t="e">
        <f>#REF!-K27</f>
        <v>#REF!</v>
      </c>
      <c r="Q27" s="59" t="e">
        <f>#REF!-L27</f>
        <v>#REF!</v>
      </c>
      <c r="R27" s="59"/>
      <c r="S27" s="278"/>
    </row>
    <row r="28" spans="1:19" ht="21.75" customHeight="1">
      <c r="A28" s="244">
        <f t="shared" si="0"/>
        <v>25</v>
      </c>
      <c r="B28" s="53" t="s">
        <v>38</v>
      </c>
      <c r="C28" s="279">
        <v>7.69</v>
      </c>
      <c r="D28" s="279">
        <v>0</v>
      </c>
      <c r="E28" s="279">
        <v>0</v>
      </c>
      <c r="F28" s="279">
        <v>0</v>
      </c>
      <c r="G28" s="279">
        <v>0</v>
      </c>
      <c r="H28" s="58">
        <v>9.06</v>
      </c>
      <c r="I28" s="59">
        <v>0</v>
      </c>
      <c r="J28" s="59">
        <v>0</v>
      </c>
      <c r="K28" s="59">
        <v>0</v>
      </c>
      <c r="L28" s="59">
        <v>0</v>
      </c>
      <c r="M28" s="59" t="e">
        <f>#REF!-H28</f>
        <v>#REF!</v>
      </c>
      <c r="N28" s="59" t="e">
        <f>#REF!-I28</f>
        <v>#REF!</v>
      </c>
      <c r="O28" s="59" t="e">
        <f>#REF!-J28</f>
        <v>#REF!</v>
      </c>
      <c r="P28" s="59" t="e">
        <f>#REF!-K28</f>
        <v>#REF!</v>
      </c>
      <c r="Q28" s="59" t="e">
        <f>#REF!-L28</f>
        <v>#REF!</v>
      </c>
      <c r="R28" s="59"/>
      <c r="S28" s="278"/>
    </row>
    <row r="29" spans="1:19" ht="21.75" customHeight="1">
      <c r="A29" s="244">
        <f t="shared" si="0"/>
        <v>26</v>
      </c>
      <c r="B29" s="53" t="s">
        <v>39</v>
      </c>
      <c r="C29" s="279">
        <v>6</v>
      </c>
      <c r="D29" s="279">
        <v>0</v>
      </c>
      <c r="E29" s="279">
        <v>0</v>
      </c>
      <c r="F29" s="279">
        <v>0</v>
      </c>
      <c r="G29" s="279">
        <v>0</v>
      </c>
      <c r="H29" s="58">
        <v>0.09</v>
      </c>
      <c r="I29" s="59">
        <v>0</v>
      </c>
      <c r="J29" s="59">
        <v>0</v>
      </c>
      <c r="K29" s="59">
        <v>0</v>
      </c>
      <c r="L29" s="59">
        <v>0</v>
      </c>
      <c r="M29" s="59" t="e">
        <f>#REF!-H29</f>
        <v>#REF!</v>
      </c>
      <c r="N29" s="59" t="e">
        <f>#REF!-I29</f>
        <v>#REF!</v>
      </c>
      <c r="O29" s="59" t="e">
        <f>#REF!-J29</f>
        <v>#REF!</v>
      </c>
      <c r="P29" s="59" t="e">
        <f>#REF!-K29</f>
        <v>#REF!</v>
      </c>
      <c r="Q29" s="59" t="e">
        <f>#REF!-L29</f>
        <v>#REF!</v>
      </c>
      <c r="R29" s="59"/>
      <c r="S29" s="278"/>
    </row>
    <row r="30" spans="1:19" ht="21.75" customHeight="1">
      <c r="A30" s="244">
        <f t="shared" si="0"/>
        <v>27</v>
      </c>
      <c r="B30" s="53" t="s">
        <v>40</v>
      </c>
      <c r="C30" s="279">
        <v>6.4</v>
      </c>
      <c r="D30" s="279">
        <v>6.4</v>
      </c>
      <c r="E30" s="279">
        <v>0</v>
      </c>
      <c r="F30" s="279">
        <v>0</v>
      </c>
      <c r="G30" s="279">
        <v>0</v>
      </c>
      <c r="H30" s="58">
        <v>6.7</v>
      </c>
      <c r="I30" s="59">
        <v>6.7</v>
      </c>
      <c r="J30" s="59">
        <v>0</v>
      </c>
      <c r="K30" s="59">
        <v>0</v>
      </c>
      <c r="L30" s="59">
        <v>0</v>
      </c>
      <c r="M30" s="59" t="e">
        <f>#REF!-H30</f>
        <v>#REF!</v>
      </c>
      <c r="N30" s="59" t="e">
        <f>#REF!-I30</f>
        <v>#REF!</v>
      </c>
      <c r="O30" s="59" t="e">
        <f>#REF!-J30</f>
        <v>#REF!</v>
      </c>
      <c r="P30" s="59" t="e">
        <f>#REF!-K30</f>
        <v>#REF!</v>
      </c>
      <c r="Q30" s="59" t="e">
        <f>#REF!-L30</f>
        <v>#REF!</v>
      </c>
      <c r="R30" s="59"/>
      <c r="S30" s="278"/>
    </row>
    <row r="31" spans="1:19" ht="21.75" customHeight="1">
      <c r="A31" s="244">
        <f>A30+1</f>
        <v>28</v>
      </c>
      <c r="B31" s="53" t="s">
        <v>41</v>
      </c>
      <c r="C31" s="279">
        <v>10.01</v>
      </c>
      <c r="D31" s="279">
        <v>10.25</v>
      </c>
      <c r="E31" s="279">
        <v>15.22</v>
      </c>
      <c r="F31" s="279">
        <v>9.69</v>
      </c>
      <c r="G31" s="279">
        <v>14.18</v>
      </c>
      <c r="H31" s="58">
        <v>10.3</v>
      </c>
      <c r="I31" s="59">
        <v>10.56</v>
      </c>
      <c r="J31" s="59">
        <v>15.53</v>
      </c>
      <c r="K31" s="59">
        <v>10</v>
      </c>
      <c r="L31" s="59">
        <v>14.6</v>
      </c>
      <c r="M31" s="59" t="e">
        <f>#REF!-H31</f>
        <v>#REF!</v>
      </c>
      <c r="N31" s="59" t="e">
        <f>#REF!-I31</f>
        <v>#REF!</v>
      </c>
      <c r="O31" s="59" t="e">
        <f>#REF!-J31</f>
        <v>#REF!</v>
      </c>
      <c r="P31" s="59" t="e">
        <f>#REF!-K31</f>
        <v>#REF!</v>
      </c>
      <c r="Q31" s="59" t="e">
        <f>#REF!-L31</f>
        <v>#REF!</v>
      </c>
      <c r="R31" s="59"/>
      <c r="S31" s="278"/>
    </row>
    <row r="32" spans="1:19" ht="21.75" customHeight="1">
      <c r="A32" s="244">
        <f t="shared" si="0"/>
        <v>29</v>
      </c>
      <c r="B32" s="53" t="s">
        <v>42</v>
      </c>
      <c r="C32" s="279">
        <v>8.75</v>
      </c>
      <c r="D32" s="279">
        <v>10.25</v>
      </c>
      <c r="E32" s="279">
        <v>0</v>
      </c>
      <c r="F32" s="279">
        <v>10.25</v>
      </c>
      <c r="G32" s="279">
        <v>0</v>
      </c>
      <c r="H32" s="133"/>
      <c r="I32" s="84"/>
      <c r="J32" s="84"/>
      <c r="K32" s="100">
        <v>0</v>
      </c>
      <c r="L32" s="59">
        <v>0</v>
      </c>
      <c r="M32" s="59" t="e">
        <f>#REF!-H32</f>
        <v>#REF!</v>
      </c>
      <c r="N32" s="59" t="e">
        <f>#REF!-I32</f>
        <v>#REF!</v>
      </c>
      <c r="O32" s="59" t="e">
        <f>#REF!-J32</f>
        <v>#REF!</v>
      </c>
      <c r="P32" s="59" t="e">
        <f>#REF!-K32</f>
        <v>#REF!</v>
      </c>
      <c r="Q32" s="59" t="e">
        <f>#REF!-L32</f>
        <v>#REF!</v>
      </c>
      <c r="R32" s="59"/>
      <c r="S32" s="278"/>
    </row>
    <row r="33" spans="1:19" ht="21.75" customHeight="1">
      <c r="A33" s="244">
        <f t="shared" si="0"/>
        <v>30</v>
      </c>
      <c r="B33" s="53" t="s">
        <v>43</v>
      </c>
      <c r="C33" s="279">
        <v>0</v>
      </c>
      <c r="D33" s="279">
        <v>0</v>
      </c>
      <c r="E33" s="279">
        <v>0</v>
      </c>
      <c r="F33" s="279">
        <v>0</v>
      </c>
      <c r="G33" s="279">
        <v>0</v>
      </c>
      <c r="H33" s="58">
        <v>11.25</v>
      </c>
      <c r="I33" s="59">
        <v>13</v>
      </c>
      <c r="J33" s="59">
        <v>0</v>
      </c>
      <c r="K33" s="59">
        <v>13</v>
      </c>
      <c r="L33" s="59">
        <v>14</v>
      </c>
      <c r="M33" s="59" t="e">
        <f>#REF!-H33</f>
        <v>#REF!</v>
      </c>
      <c r="N33" s="59" t="e">
        <f>#REF!-I33</f>
        <v>#REF!</v>
      </c>
      <c r="O33" s="59" t="e">
        <f>#REF!-J33</f>
        <v>#REF!</v>
      </c>
      <c r="P33" s="59" t="e">
        <f>#REF!-K33</f>
        <v>#REF!</v>
      </c>
      <c r="Q33" s="59" t="e">
        <f>#REF!-L33</f>
        <v>#REF!</v>
      </c>
      <c r="R33" s="59"/>
      <c r="S33" s="278"/>
    </row>
    <row r="34" spans="1:19" ht="21.75" customHeight="1">
      <c r="A34" s="244">
        <f t="shared" si="0"/>
        <v>31</v>
      </c>
      <c r="B34" s="53" t="s">
        <v>44</v>
      </c>
      <c r="C34" s="279">
        <v>8.6999999999999993</v>
      </c>
      <c r="D34" s="279">
        <v>9.1999999999999993</v>
      </c>
      <c r="E34" s="279">
        <v>21</v>
      </c>
      <c r="F34" s="279">
        <v>11.55</v>
      </c>
      <c r="G34" s="279">
        <v>10.55</v>
      </c>
      <c r="H34" s="133"/>
      <c r="I34" s="84"/>
      <c r="J34" s="84"/>
      <c r="K34" s="100">
        <v>12</v>
      </c>
      <c r="L34" s="59">
        <v>0.12</v>
      </c>
      <c r="M34" s="59" t="e">
        <f>#REF!-H34</f>
        <v>#REF!</v>
      </c>
      <c r="N34" s="59" t="e">
        <f>#REF!-I34</f>
        <v>#REF!</v>
      </c>
      <c r="O34" s="59" t="e">
        <f>#REF!-J34</f>
        <v>#REF!</v>
      </c>
      <c r="P34" s="59" t="e">
        <f>#REF!-K34</f>
        <v>#REF!</v>
      </c>
      <c r="Q34" s="59" t="e">
        <f>#REF!-L34</f>
        <v>#REF!</v>
      </c>
      <c r="R34" s="59"/>
      <c r="S34" s="278"/>
    </row>
    <row r="35" spans="1:19" ht="21.75" customHeight="1">
      <c r="A35" s="244">
        <f t="shared" si="0"/>
        <v>32</v>
      </c>
      <c r="B35" s="53" t="s">
        <v>45</v>
      </c>
      <c r="C35" s="279">
        <v>10.6</v>
      </c>
      <c r="D35" s="279">
        <v>12.2</v>
      </c>
      <c r="E35" s="279">
        <v>14.2</v>
      </c>
      <c r="F35" s="279">
        <v>11.9</v>
      </c>
      <c r="G35" s="279">
        <v>12</v>
      </c>
      <c r="H35" s="58">
        <v>10.6</v>
      </c>
      <c r="I35" s="59">
        <v>12.2</v>
      </c>
      <c r="J35" s="59">
        <v>14.2</v>
      </c>
      <c r="K35" s="59">
        <v>11.9</v>
      </c>
      <c r="L35" s="59">
        <v>12</v>
      </c>
      <c r="M35" s="59" t="e">
        <f>#REF!-H35</f>
        <v>#REF!</v>
      </c>
      <c r="N35" s="59" t="e">
        <f>#REF!-I35</f>
        <v>#REF!</v>
      </c>
      <c r="O35" s="59" t="e">
        <f>#REF!-J35</f>
        <v>#REF!</v>
      </c>
      <c r="P35" s="59" t="e">
        <f>#REF!-K35</f>
        <v>#REF!</v>
      </c>
      <c r="Q35" s="59" t="e">
        <f>#REF!-L35</f>
        <v>#REF!</v>
      </c>
      <c r="R35" s="59"/>
      <c r="S35" s="278"/>
    </row>
    <row r="36" spans="1:19" ht="21.75" customHeight="1">
      <c r="A36" s="244">
        <f t="shared" si="0"/>
        <v>33</v>
      </c>
      <c r="B36" s="53" t="s">
        <v>46</v>
      </c>
      <c r="C36" s="279">
        <v>7.87</v>
      </c>
      <c r="D36" s="279">
        <v>9.32</v>
      </c>
      <c r="E36" s="279">
        <v>12.09</v>
      </c>
      <c r="F36" s="279">
        <v>9.5500000000000007</v>
      </c>
      <c r="G36" s="279">
        <v>9.39</v>
      </c>
      <c r="H36" s="58">
        <v>8.7899999999999991</v>
      </c>
      <c r="I36" s="59">
        <v>10.29</v>
      </c>
      <c r="J36" s="59">
        <v>13.4</v>
      </c>
      <c r="K36" s="59">
        <v>10.28</v>
      </c>
      <c r="L36" s="59">
        <v>10.15</v>
      </c>
      <c r="M36" s="59" t="e">
        <f>#REF!-H36</f>
        <v>#REF!</v>
      </c>
      <c r="N36" s="59" t="e">
        <f>#REF!-I36</f>
        <v>#REF!</v>
      </c>
      <c r="O36" s="59" t="e">
        <f>#REF!-J36</f>
        <v>#REF!</v>
      </c>
      <c r="P36" s="59" t="e">
        <f>#REF!-K36</f>
        <v>#REF!</v>
      </c>
      <c r="Q36" s="59" t="e">
        <f>#REF!-L36</f>
        <v>#REF!</v>
      </c>
      <c r="R36" s="59"/>
      <c r="S36" s="278"/>
    </row>
    <row r="37" spans="1:19" ht="21.75" customHeight="1">
      <c r="A37" s="244">
        <f t="shared" si="0"/>
        <v>34</v>
      </c>
      <c r="B37" s="53" t="s">
        <v>47</v>
      </c>
      <c r="C37" s="279">
        <v>9.75</v>
      </c>
      <c r="D37" s="279">
        <v>10</v>
      </c>
      <c r="E37" s="279">
        <v>12.5</v>
      </c>
      <c r="F37" s="279">
        <v>10</v>
      </c>
      <c r="G37" s="279">
        <v>11</v>
      </c>
      <c r="H37" s="58">
        <v>10</v>
      </c>
      <c r="I37" s="59">
        <v>10.25</v>
      </c>
      <c r="J37" s="59">
        <v>14.5</v>
      </c>
      <c r="K37" s="59">
        <v>10.5</v>
      </c>
      <c r="L37" s="59">
        <v>11</v>
      </c>
      <c r="M37" s="59" t="e">
        <f>#REF!-H37</f>
        <v>#REF!</v>
      </c>
      <c r="N37" s="59" t="e">
        <f>#REF!-I37</f>
        <v>#REF!</v>
      </c>
      <c r="O37" s="59" t="e">
        <f>#REF!-J37</f>
        <v>#REF!</v>
      </c>
      <c r="P37" s="59" t="e">
        <f>#REF!-K37</f>
        <v>#REF!</v>
      </c>
      <c r="Q37" s="59" t="e">
        <f>#REF!-L37</f>
        <v>#REF!</v>
      </c>
      <c r="R37" s="59"/>
      <c r="S37" s="278"/>
    </row>
    <row r="38" spans="1:19" ht="21.75" customHeight="1">
      <c r="A38" s="244">
        <f t="shared" si="0"/>
        <v>35</v>
      </c>
      <c r="B38" s="53" t="s">
        <v>48</v>
      </c>
      <c r="C38" s="279">
        <v>6.88</v>
      </c>
      <c r="D38" s="279">
        <v>6.93</v>
      </c>
      <c r="E38" s="279">
        <v>6.67</v>
      </c>
      <c r="F38" s="279">
        <v>6.66</v>
      </c>
      <c r="G38" s="279">
        <v>7.3</v>
      </c>
      <c r="H38" s="58">
        <v>7.05</v>
      </c>
      <c r="I38" s="59">
        <v>7.17</v>
      </c>
      <c r="J38" s="59">
        <v>6.63</v>
      </c>
      <c r="K38" s="59">
        <v>6.59</v>
      </c>
      <c r="L38" s="59">
        <v>7.68</v>
      </c>
      <c r="M38" s="59" t="e">
        <f>#REF!-H38</f>
        <v>#REF!</v>
      </c>
      <c r="N38" s="59" t="e">
        <f>#REF!-I38</f>
        <v>#REF!</v>
      </c>
      <c r="O38" s="59" t="e">
        <f>#REF!-J38</f>
        <v>#REF!</v>
      </c>
      <c r="P38" s="59" t="e">
        <f>#REF!-K38</f>
        <v>#REF!</v>
      </c>
      <c r="Q38" s="59" t="e">
        <f>#REF!-L38</f>
        <v>#REF!</v>
      </c>
      <c r="R38" s="59"/>
      <c r="S38" s="278"/>
    </row>
    <row r="39" spans="1:19" ht="21.75" customHeight="1">
      <c r="A39" s="244">
        <f t="shared" si="0"/>
        <v>36</v>
      </c>
      <c r="B39" s="53" t="s">
        <v>49</v>
      </c>
      <c r="C39" s="279">
        <v>9.89</v>
      </c>
      <c r="D39" s="279">
        <v>11.1</v>
      </c>
      <c r="E39" s="279">
        <v>14.49</v>
      </c>
      <c r="F39" s="279">
        <v>11.54</v>
      </c>
      <c r="G39" s="279">
        <v>13.31</v>
      </c>
      <c r="H39" s="58">
        <v>9.7100000000000009</v>
      </c>
      <c r="I39" s="59">
        <v>12.34</v>
      </c>
      <c r="J39" s="59">
        <v>13.05</v>
      </c>
      <c r="K39" s="59">
        <v>11.28</v>
      </c>
      <c r="L39" s="59">
        <v>11.7</v>
      </c>
      <c r="M39" s="59" t="e">
        <f>#REF!-H39</f>
        <v>#REF!</v>
      </c>
      <c r="N39" s="59" t="e">
        <f>#REF!-I39</f>
        <v>#REF!</v>
      </c>
      <c r="O39" s="59" t="e">
        <f>#REF!-J39</f>
        <v>#REF!</v>
      </c>
      <c r="P39" s="59" t="e">
        <f>#REF!-K39</f>
        <v>#REF!</v>
      </c>
      <c r="Q39" s="59" t="e">
        <f>#REF!-L39</f>
        <v>#REF!</v>
      </c>
      <c r="R39" s="59"/>
      <c r="S39" s="278"/>
    </row>
    <row r="40" spans="1:19" ht="21.75" customHeight="1">
      <c r="A40" s="244">
        <f t="shared" si="0"/>
        <v>37</v>
      </c>
      <c r="B40" s="53" t="s">
        <v>50</v>
      </c>
      <c r="C40" s="279">
        <v>6.13</v>
      </c>
      <c r="D40" s="279">
        <v>7.1</v>
      </c>
      <c r="E40" s="279">
        <v>11.59</v>
      </c>
      <c r="F40" s="279">
        <v>7.31</v>
      </c>
      <c r="G40" s="279">
        <v>8.77</v>
      </c>
      <c r="H40" s="58">
        <v>7.31</v>
      </c>
      <c r="I40" s="59">
        <v>8.27</v>
      </c>
      <c r="J40" s="59">
        <v>12.08</v>
      </c>
      <c r="K40" s="59">
        <v>7.38</v>
      </c>
      <c r="L40" s="59">
        <v>8.76</v>
      </c>
      <c r="M40" s="59" t="e">
        <f>#REF!-H40</f>
        <v>#REF!</v>
      </c>
      <c r="N40" s="59" t="e">
        <f>#REF!-I40</f>
        <v>#REF!</v>
      </c>
      <c r="O40" s="59" t="e">
        <f>#REF!-J40</f>
        <v>#REF!</v>
      </c>
      <c r="P40" s="59" t="e">
        <f>#REF!-K40</f>
        <v>#REF!</v>
      </c>
      <c r="Q40" s="59" t="e">
        <f>#REF!-L40</f>
        <v>#REF!</v>
      </c>
      <c r="R40" s="59"/>
      <c r="S40" s="278"/>
    </row>
    <row r="41" spans="1:19" ht="21.75" customHeight="1">
      <c r="A41" s="244">
        <f t="shared" si="0"/>
        <v>38</v>
      </c>
      <c r="B41" s="53" t="s">
        <v>51</v>
      </c>
      <c r="C41" s="279">
        <v>9.9700000000000006</v>
      </c>
      <c r="D41" s="279">
        <v>9.43</v>
      </c>
      <c r="E41" s="279">
        <v>9.1</v>
      </c>
      <c r="F41" s="279">
        <v>8.93</v>
      </c>
      <c r="G41" s="279">
        <v>8.99</v>
      </c>
      <c r="H41" s="58">
        <v>8.2200000000000006</v>
      </c>
      <c r="I41" s="59">
        <v>8.18</v>
      </c>
      <c r="J41" s="59">
        <v>7.71</v>
      </c>
      <c r="K41" s="59">
        <v>8.1199999999999992</v>
      </c>
      <c r="L41" s="59">
        <v>8.77</v>
      </c>
      <c r="M41" s="59" t="e">
        <f>#REF!-H41</f>
        <v>#REF!</v>
      </c>
      <c r="N41" s="59" t="e">
        <f>#REF!-I41</f>
        <v>#REF!</v>
      </c>
      <c r="O41" s="59" t="e">
        <f>#REF!-J41</f>
        <v>#REF!</v>
      </c>
      <c r="P41" s="59" t="e">
        <f>#REF!-K41</f>
        <v>#REF!</v>
      </c>
      <c r="Q41" s="59" t="e">
        <f>#REF!-L41</f>
        <v>#REF!</v>
      </c>
      <c r="R41" s="59"/>
      <c r="S41" s="278"/>
    </row>
    <row r="42" spans="1:19" ht="21.75" customHeight="1">
      <c r="A42" s="244">
        <f t="shared" si="0"/>
        <v>39</v>
      </c>
      <c r="B42" s="53" t="s">
        <v>52</v>
      </c>
      <c r="C42" s="279">
        <v>9.09</v>
      </c>
      <c r="D42" s="279">
        <v>9.7799999999999994</v>
      </c>
      <c r="E42" s="279">
        <v>12.29</v>
      </c>
      <c r="F42" s="279">
        <v>10.08</v>
      </c>
      <c r="G42" s="279">
        <v>11.43</v>
      </c>
      <c r="H42" s="58">
        <v>9.69</v>
      </c>
      <c r="I42" s="59">
        <v>10.09</v>
      </c>
      <c r="J42" s="59">
        <v>13.13</v>
      </c>
      <c r="K42" s="59">
        <v>10.4</v>
      </c>
      <c r="L42" s="59">
        <v>12.3</v>
      </c>
      <c r="M42" s="59" t="e">
        <f>#REF!-H42</f>
        <v>#REF!</v>
      </c>
      <c r="N42" s="59" t="e">
        <f>#REF!-I42</f>
        <v>#REF!</v>
      </c>
      <c r="O42" s="59" t="e">
        <f>#REF!-J42</f>
        <v>#REF!</v>
      </c>
      <c r="P42" s="59" t="e">
        <f>#REF!-K42</f>
        <v>#REF!</v>
      </c>
      <c r="Q42" s="59" t="e">
        <f>#REF!-L42</f>
        <v>#REF!</v>
      </c>
      <c r="R42" s="59"/>
      <c r="S42" s="278"/>
    </row>
    <row r="43" spans="1:19" ht="21.75" customHeight="1">
      <c r="A43" s="244">
        <f t="shared" si="0"/>
        <v>40</v>
      </c>
      <c r="B43" s="53" t="s">
        <v>53</v>
      </c>
      <c r="C43" s="279">
        <v>9.75</v>
      </c>
      <c r="D43" s="279">
        <v>10.25</v>
      </c>
      <c r="E43" s="279">
        <v>12.25</v>
      </c>
      <c r="F43" s="279">
        <v>10.75</v>
      </c>
      <c r="G43" s="279">
        <v>10.75</v>
      </c>
      <c r="H43" s="58">
        <v>10.25</v>
      </c>
      <c r="I43" s="59">
        <v>10.75</v>
      </c>
      <c r="J43" s="59">
        <v>12.75</v>
      </c>
      <c r="K43" s="59">
        <v>11.25</v>
      </c>
      <c r="L43" s="59">
        <v>11.25</v>
      </c>
      <c r="M43" s="59" t="e">
        <f>#REF!-H43</f>
        <v>#REF!</v>
      </c>
      <c r="N43" s="59" t="e">
        <f>#REF!-I43</f>
        <v>#REF!</v>
      </c>
      <c r="O43" s="59" t="e">
        <f>#REF!-J43</f>
        <v>#REF!</v>
      </c>
      <c r="P43" s="59" t="e">
        <f>#REF!-K43</f>
        <v>#REF!</v>
      </c>
      <c r="Q43" s="59" t="e">
        <f>#REF!-L43</f>
        <v>#REF!</v>
      </c>
      <c r="R43" s="59"/>
      <c r="S43" s="278"/>
    </row>
    <row r="44" spans="1:19" ht="21.75" customHeight="1">
      <c r="A44" s="244">
        <f t="shared" si="0"/>
        <v>41</v>
      </c>
      <c r="B44" s="53" t="s">
        <v>54</v>
      </c>
      <c r="C44" s="279">
        <v>7.67</v>
      </c>
      <c r="D44" s="279">
        <v>7.13</v>
      </c>
      <c r="E44" s="279">
        <v>7.34</v>
      </c>
      <c r="F44" s="279">
        <v>6.14</v>
      </c>
      <c r="G44" s="279">
        <v>6.92</v>
      </c>
      <c r="H44" s="58">
        <v>9.23</v>
      </c>
      <c r="I44" s="59">
        <v>8.9700000000000006</v>
      </c>
      <c r="J44" s="59">
        <v>9.01</v>
      </c>
      <c r="K44" s="59">
        <v>8.66</v>
      </c>
      <c r="L44" s="59">
        <v>8.92</v>
      </c>
      <c r="M44" s="59" t="e">
        <f>#REF!-H44</f>
        <v>#REF!</v>
      </c>
      <c r="N44" s="59" t="e">
        <f>#REF!-I44</f>
        <v>#REF!</v>
      </c>
      <c r="O44" s="59" t="e">
        <f>#REF!-J44</f>
        <v>#REF!</v>
      </c>
      <c r="P44" s="59" t="e">
        <f>#REF!-K44</f>
        <v>#REF!</v>
      </c>
      <c r="Q44" s="59" t="e">
        <f>#REF!-L44</f>
        <v>#REF!</v>
      </c>
      <c r="R44" s="59"/>
      <c r="S44" s="278"/>
    </row>
    <row r="45" spans="1:19" ht="21.75" customHeight="1">
      <c r="A45" s="244">
        <f t="shared" si="0"/>
        <v>42</v>
      </c>
      <c r="B45" s="53" t="s">
        <v>55</v>
      </c>
      <c r="C45" s="279">
        <v>9.9</v>
      </c>
      <c r="D45" s="279">
        <v>10.65</v>
      </c>
      <c r="E45" s="279">
        <v>13</v>
      </c>
      <c r="F45" s="279">
        <v>10.119999999999999</v>
      </c>
      <c r="G45" s="279">
        <v>12</v>
      </c>
      <c r="H45" s="58">
        <v>10.9</v>
      </c>
      <c r="I45" s="59">
        <v>12.65</v>
      </c>
      <c r="J45" s="59">
        <v>15</v>
      </c>
      <c r="K45" s="59">
        <v>12.12</v>
      </c>
      <c r="L45" s="59">
        <v>12.28</v>
      </c>
      <c r="M45" s="59" t="e">
        <f>#REF!-H45</f>
        <v>#REF!</v>
      </c>
      <c r="N45" s="59" t="e">
        <f>#REF!-I45</f>
        <v>#REF!</v>
      </c>
      <c r="O45" s="59" t="e">
        <f>#REF!-J45</f>
        <v>#REF!</v>
      </c>
      <c r="P45" s="59" t="e">
        <f>#REF!-K45</f>
        <v>#REF!</v>
      </c>
      <c r="Q45" s="59" t="e">
        <f>#REF!-L45</f>
        <v>#REF!</v>
      </c>
      <c r="R45" s="59"/>
      <c r="S45" s="278"/>
    </row>
    <row r="46" spans="1:19" ht="21.75" customHeight="1">
      <c r="A46" s="244">
        <f t="shared" si="0"/>
        <v>43</v>
      </c>
      <c r="B46" s="53" t="s">
        <v>56</v>
      </c>
      <c r="C46" s="279">
        <v>9.7899999999999991</v>
      </c>
      <c r="D46" s="279">
        <v>9.7899999999999991</v>
      </c>
      <c r="E46" s="279">
        <v>9.7899999999999991</v>
      </c>
      <c r="F46" s="279">
        <v>9.7899999999999991</v>
      </c>
      <c r="G46" s="279">
        <v>9.7899999999999991</v>
      </c>
      <c r="H46" s="58">
        <v>10.53</v>
      </c>
      <c r="I46" s="59">
        <v>10.53</v>
      </c>
      <c r="J46" s="59">
        <v>10.53</v>
      </c>
      <c r="K46" s="59">
        <v>0</v>
      </c>
      <c r="L46" s="59">
        <v>10.53</v>
      </c>
      <c r="M46" s="59" t="e">
        <f>#REF!-H46</f>
        <v>#REF!</v>
      </c>
      <c r="N46" s="59" t="e">
        <f>#REF!-I46</f>
        <v>#REF!</v>
      </c>
      <c r="O46" s="59" t="e">
        <f>#REF!-J46</f>
        <v>#REF!</v>
      </c>
      <c r="P46" s="59" t="e">
        <f>#REF!-K46</f>
        <v>#REF!</v>
      </c>
      <c r="Q46" s="59" t="e">
        <f>#REF!-L46</f>
        <v>#REF!</v>
      </c>
      <c r="R46" s="59"/>
      <c r="S46" s="278"/>
    </row>
    <row r="47" spans="1:19" ht="21.75" customHeight="1">
      <c r="A47" s="244">
        <f t="shared" si="0"/>
        <v>44</v>
      </c>
      <c r="B47" s="53" t="s">
        <v>57</v>
      </c>
      <c r="C47" s="279">
        <v>9.76</v>
      </c>
      <c r="D47" s="279">
        <v>10.119999999999999</v>
      </c>
      <c r="E47" s="279">
        <v>15.76</v>
      </c>
      <c r="F47" s="279">
        <v>10.130000000000001</v>
      </c>
      <c r="G47" s="279">
        <v>10.62</v>
      </c>
      <c r="H47" s="58">
        <v>9.76</v>
      </c>
      <c r="I47" s="59">
        <v>10.31</v>
      </c>
      <c r="J47" s="59">
        <v>13.06</v>
      </c>
      <c r="K47" s="59">
        <v>10.26</v>
      </c>
      <c r="L47" s="59">
        <v>10.91</v>
      </c>
      <c r="M47" s="59" t="e">
        <f>#REF!-H47</f>
        <v>#REF!</v>
      </c>
      <c r="N47" s="59" t="e">
        <f>#REF!-I47</f>
        <v>#REF!</v>
      </c>
      <c r="O47" s="59" t="e">
        <f>#REF!-J47</f>
        <v>#REF!</v>
      </c>
      <c r="P47" s="59" t="e">
        <f>#REF!-K47</f>
        <v>#REF!</v>
      </c>
      <c r="Q47" s="59" t="e">
        <f>#REF!-L47</f>
        <v>#REF!</v>
      </c>
      <c r="R47" s="59"/>
      <c r="S47" s="278"/>
    </row>
    <row r="48" spans="1:19" ht="21.75" customHeight="1">
      <c r="A48" s="244">
        <f t="shared" si="0"/>
        <v>45</v>
      </c>
      <c r="B48" s="53" t="s">
        <v>58</v>
      </c>
      <c r="C48" s="279">
        <v>8.1</v>
      </c>
      <c r="D48" s="279">
        <v>8.6</v>
      </c>
      <c r="E48" s="279">
        <v>9.6</v>
      </c>
      <c r="F48" s="279">
        <v>8.6</v>
      </c>
      <c r="G48" s="279">
        <v>9.35</v>
      </c>
      <c r="H48" s="58">
        <v>8.77</v>
      </c>
      <c r="I48" s="59">
        <v>8.77</v>
      </c>
      <c r="J48" s="59">
        <v>8.77</v>
      </c>
      <c r="K48" s="59">
        <v>10.47</v>
      </c>
      <c r="L48" s="59">
        <v>10.01</v>
      </c>
      <c r="M48" s="59" t="e">
        <f>#REF!-H48</f>
        <v>#REF!</v>
      </c>
      <c r="N48" s="59" t="e">
        <f>#REF!-I48</f>
        <v>#REF!</v>
      </c>
      <c r="O48" s="59" t="e">
        <f>#REF!-J48</f>
        <v>#REF!</v>
      </c>
      <c r="P48" s="59" t="e">
        <f>#REF!-K48</f>
        <v>#REF!</v>
      </c>
      <c r="Q48" s="59" t="e">
        <f>#REF!-L48</f>
        <v>#REF!</v>
      </c>
      <c r="R48" s="59"/>
      <c r="S48" s="278"/>
    </row>
    <row r="49" spans="1:19" ht="21.75" customHeight="1">
      <c r="A49" s="244">
        <f t="shared" si="0"/>
        <v>46</v>
      </c>
      <c r="B49" s="53" t="s">
        <v>59</v>
      </c>
      <c r="C49" s="279">
        <v>10.18</v>
      </c>
      <c r="D49" s="279">
        <v>9.9</v>
      </c>
      <c r="E49" s="279">
        <v>9.9</v>
      </c>
      <c r="F49" s="279">
        <v>10.18</v>
      </c>
      <c r="G49" s="279">
        <v>9.61</v>
      </c>
      <c r="H49" s="58">
        <v>11.51</v>
      </c>
      <c r="I49" s="59">
        <v>11.07</v>
      </c>
      <c r="J49" s="59">
        <v>11.07</v>
      </c>
      <c r="K49" s="59">
        <v>11.51</v>
      </c>
      <c r="L49" s="59">
        <v>10.63</v>
      </c>
      <c r="M49" s="59" t="e">
        <f>#REF!-H49</f>
        <v>#REF!</v>
      </c>
      <c r="N49" s="59" t="e">
        <f>#REF!-I49</f>
        <v>#REF!</v>
      </c>
      <c r="O49" s="59" t="e">
        <f>#REF!-J49</f>
        <v>#REF!</v>
      </c>
      <c r="P49" s="59" t="e">
        <f>#REF!-K49</f>
        <v>#REF!</v>
      </c>
      <c r="Q49" s="59" t="e">
        <f>#REF!-L49</f>
        <v>#REF!</v>
      </c>
      <c r="R49" s="59"/>
      <c r="S49" s="278"/>
    </row>
    <row r="50" spans="1:19" ht="21.75" customHeight="1">
      <c r="A50" s="244">
        <f t="shared" si="0"/>
        <v>47</v>
      </c>
      <c r="B50" s="53" t="s">
        <v>60</v>
      </c>
      <c r="C50" s="279">
        <v>9.6300000000000008</v>
      </c>
      <c r="D50" s="279">
        <v>7.62</v>
      </c>
      <c r="E50" s="279">
        <v>13.9</v>
      </c>
      <c r="F50" s="279">
        <v>10.19</v>
      </c>
      <c r="G50" s="279">
        <v>11.49</v>
      </c>
      <c r="H50" s="58">
        <v>8.69</v>
      </c>
      <c r="I50" s="59">
        <v>9.17</v>
      </c>
      <c r="J50" s="59">
        <v>13.87</v>
      </c>
      <c r="K50" s="59">
        <v>9.86</v>
      </c>
      <c r="L50" s="59">
        <v>11.71</v>
      </c>
      <c r="M50" s="59" t="e">
        <f>#REF!-H50</f>
        <v>#REF!</v>
      </c>
      <c r="N50" s="59" t="e">
        <f>#REF!-I50</f>
        <v>#REF!</v>
      </c>
      <c r="O50" s="59" t="e">
        <f>#REF!-J50</f>
        <v>#REF!</v>
      </c>
      <c r="P50" s="59" t="e">
        <f>#REF!-K50</f>
        <v>#REF!</v>
      </c>
      <c r="Q50" s="59" t="e">
        <f>#REF!-L50</f>
        <v>#REF!</v>
      </c>
      <c r="R50" s="59"/>
      <c r="S50" s="278"/>
    </row>
    <row r="51" spans="1:19" ht="21.75" customHeight="1">
      <c r="A51" s="244">
        <f t="shared" si="0"/>
        <v>48</v>
      </c>
      <c r="B51" s="53" t="s">
        <v>61</v>
      </c>
      <c r="C51" s="279">
        <v>8</v>
      </c>
      <c r="D51" s="279">
        <v>8.02</v>
      </c>
      <c r="E51" s="279">
        <v>7.89</v>
      </c>
      <c r="F51" s="279">
        <v>7.86</v>
      </c>
      <c r="G51" s="279">
        <v>10.17</v>
      </c>
      <c r="H51" s="58">
        <v>3.7</v>
      </c>
      <c r="I51" s="59">
        <v>4.0999999999999996</v>
      </c>
      <c r="J51" s="59">
        <v>3.54</v>
      </c>
      <c r="K51" s="59">
        <v>3.32</v>
      </c>
      <c r="L51" s="59">
        <v>11.18</v>
      </c>
      <c r="M51" s="59" t="e">
        <f>#REF!-H51</f>
        <v>#REF!</v>
      </c>
      <c r="N51" s="59" t="e">
        <f>#REF!-I51</f>
        <v>#REF!</v>
      </c>
      <c r="O51" s="59" t="e">
        <f>#REF!-J51</f>
        <v>#REF!</v>
      </c>
      <c r="P51" s="59" t="e">
        <f>#REF!-K51</f>
        <v>#REF!</v>
      </c>
      <c r="Q51" s="59" t="e">
        <f>#REF!-L51</f>
        <v>#REF!</v>
      </c>
      <c r="R51" s="59"/>
      <c r="S51" s="278"/>
    </row>
    <row r="52" spans="1:19" ht="21.75" customHeight="1">
      <c r="A52" s="244">
        <f t="shared" si="0"/>
        <v>49</v>
      </c>
      <c r="B52" s="53" t="s">
        <v>62</v>
      </c>
      <c r="C52" s="279">
        <v>8.86</v>
      </c>
      <c r="D52" s="279">
        <v>9.16</v>
      </c>
      <c r="E52" s="279">
        <v>9.16</v>
      </c>
      <c r="F52" s="279">
        <v>8.86</v>
      </c>
      <c r="G52" s="279">
        <v>9.16</v>
      </c>
      <c r="H52" s="58">
        <v>10.49</v>
      </c>
      <c r="I52" s="59">
        <v>10.79</v>
      </c>
      <c r="J52" s="59">
        <v>10.79</v>
      </c>
      <c r="K52" s="59">
        <v>10.49</v>
      </c>
      <c r="L52" s="59">
        <v>10.79</v>
      </c>
      <c r="M52" s="59" t="e">
        <f>#REF!-H52</f>
        <v>#REF!</v>
      </c>
      <c r="N52" s="59" t="e">
        <f>#REF!-I52</f>
        <v>#REF!</v>
      </c>
      <c r="O52" s="59" t="e">
        <f>#REF!-J52</f>
        <v>#REF!</v>
      </c>
      <c r="P52" s="59" t="e">
        <f>#REF!-K52</f>
        <v>#REF!</v>
      </c>
      <c r="Q52" s="59" t="e">
        <f>#REF!-L52</f>
        <v>#REF!</v>
      </c>
      <c r="R52" s="59"/>
      <c r="S52" s="278"/>
    </row>
    <row r="53" spans="1:19" ht="21.75" customHeight="1">
      <c r="A53" s="244">
        <f t="shared" si="0"/>
        <v>50</v>
      </c>
      <c r="B53" s="53" t="s">
        <v>64</v>
      </c>
      <c r="C53" s="279">
        <v>8.4499999999999993</v>
      </c>
      <c r="D53" s="279">
        <v>9.74</v>
      </c>
      <c r="E53" s="279">
        <v>9.57</v>
      </c>
      <c r="F53" s="279">
        <v>8.32</v>
      </c>
      <c r="G53" s="279">
        <v>11.62</v>
      </c>
      <c r="H53" s="58">
        <v>9.35</v>
      </c>
      <c r="I53" s="59">
        <v>10.57</v>
      </c>
      <c r="J53" s="59">
        <v>10.34</v>
      </c>
      <c r="K53" s="59">
        <v>10.050000000000001</v>
      </c>
      <c r="L53" s="59">
        <v>12.3</v>
      </c>
      <c r="M53" s="59" t="e">
        <f>#REF!-H53</f>
        <v>#REF!</v>
      </c>
      <c r="N53" s="59" t="e">
        <f>#REF!-I53</f>
        <v>#REF!</v>
      </c>
      <c r="O53" s="59" t="e">
        <f>#REF!-J53</f>
        <v>#REF!</v>
      </c>
      <c r="P53" s="59" t="e">
        <f>#REF!-K53</f>
        <v>#REF!</v>
      </c>
      <c r="Q53" s="59" t="e">
        <f>#REF!-L53</f>
        <v>#REF!</v>
      </c>
      <c r="R53" s="59"/>
      <c r="S53" s="278"/>
    </row>
    <row r="54" spans="1:19" ht="21.75" customHeight="1">
      <c r="A54" s="244">
        <f t="shared" si="0"/>
        <v>51</v>
      </c>
      <c r="B54" s="53" t="s">
        <v>65</v>
      </c>
      <c r="C54" s="279">
        <v>10.08</v>
      </c>
      <c r="D54" s="279">
        <v>10.66</v>
      </c>
      <c r="E54" s="279">
        <v>9.83</v>
      </c>
      <c r="F54" s="279">
        <v>9.93</v>
      </c>
      <c r="G54" s="279">
        <v>13.15</v>
      </c>
      <c r="H54" s="58">
        <v>10.19</v>
      </c>
      <c r="I54" s="59">
        <v>10.98</v>
      </c>
      <c r="J54" s="59">
        <v>10.1</v>
      </c>
      <c r="K54" s="59">
        <v>10.050000000000001</v>
      </c>
      <c r="L54" s="59">
        <v>13.27</v>
      </c>
      <c r="M54" s="59" t="e">
        <f>#REF!-H54</f>
        <v>#REF!</v>
      </c>
      <c r="N54" s="59" t="e">
        <f>#REF!-I54</f>
        <v>#REF!</v>
      </c>
      <c r="O54" s="59" t="e">
        <f>#REF!-J54</f>
        <v>#REF!</v>
      </c>
      <c r="P54" s="59" t="e">
        <f>#REF!-K54</f>
        <v>#REF!</v>
      </c>
      <c r="Q54" s="59" t="e">
        <f>#REF!-L54</f>
        <v>#REF!</v>
      </c>
      <c r="R54" s="59"/>
      <c r="S54" s="278"/>
    </row>
    <row r="55" spans="1:19" ht="21.75" customHeight="1">
      <c r="A55" s="244">
        <f t="shared" si="0"/>
        <v>52</v>
      </c>
      <c r="B55" s="53" t="s">
        <v>66</v>
      </c>
      <c r="C55" s="279">
        <v>5.79</v>
      </c>
      <c r="D55" s="279">
        <v>5.79</v>
      </c>
      <c r="E55" s="279">
        <v>5.79</v>
      </c>
      <c r="F55" s="279">
        <v>8.99</v>
      </c>
      <c r="G55" s="279">
        <v>8.99</v>
      </c>
      <c r="H55" s="58">
        <v>4.96</v>
      </c>
      <c r="I55" s="59">
        <v>4.96</v>
      </c>
      <c r="J55" s="59">
        <v>4.96</v>
      </c>
      <c r="K55" s="59">
        <v>9.7799999999999994</v>
      </c>
      <c r="L55" s="59">
        <v>9.7799999999999994</v>
      </c>
      <c r="M55" s="59" t="e">
        <f>#REF!-H55</f>
        <v>#REF!</v>
      </c>
      <c r="N55" s="59" t="e">
        <f>#REF!-I55</f>
        <v>#REF!</v>
      </c>
      <c r="O55" s="59" t="e">
        <f>#REF!-J55</f>
        <v>#REF!</v>
      </c>
      <c r="P55" s="59" t="e">
        <f>#REF!-K55</f>
        <v>#REF!</v>
      </c>
      <c r="Q55" s="59" t="e">
        <f>#REF!-L55</f>
        <v>#REF!</v>
      </c>
      <c r="R55" s="59"/>
      <c r="S55" s="278"/>
    </row>
    <row r="56" spans="1:19" s="102" customFormat="1" ht="21.75" customHeight="1">
      <c r="A56" s="244">
        <f>A55+1</f>
        <v>53</v>
      </c>
      <c r="B56" s="53" t="s">
        <v>67</v>
      </c>
      <c r="C56" s="279">
        <v>8.56</v>
      </c>
      <c r="D56" s="279">
        <v>8.68</v>
      </c>
      <c r="E56" s="279">
        <v>10.45</v>
      </c>
      <c r="F56" s="279">
        <v>8.3800000000000008</v>
      </c>
      <c r="G56" s="279">
        <v>8.4</v>
      </c>
      <c r="H56" s="58">
        <v>10.6</v>
      </c>
      <c r="I56" s="59">
        <v>10.38</v>
      </c>
      <c r="J56" s="59">
        <v>13.01</v>
      </c>
      <c r="K56" s="59">
        <v>9.4499999999999993</v>
      </c>
      <c r="L56" s="59">
        <v>10.050000000000001</v>
      </c>
      <c r="M56" s="59" t="e">
        <f>#REF!-H56</f>
        <v>#REF!</v>
      </c>
      <c r="N56" s="59" t="e">
        <f>#REF!-I56</f>
        <v>#REF!</v>
      </c>
      <c r="O56" s="59" t="e">
        <f>#REF!-J56</f>
        <v>#REF!</v>
      </c>
      <c r="P56" s="59" t="e">
        <f>#REF!-K56</f>
        <v>#REF!</v>
      </c>
      <c r="Q56" s="59" t="e">
        <f>#REF!-L56</f>
        <v>#REF!</v>
      </c>
      <c r="R56" s="59"/>
      <c r="S56" s="278"/>
    </row>
    <row r="57" spans="1:19" ht="21.75" customHeight="1">
      <c r="A57" s="244">
        <f t="shared" si="0"/>
        <v>54</v>
      </c>
      <c r="B57" s="53" t="s">
        <v>68</v>
      </c>
      <c r="C57" s="279">
        <v>7.9</v>
      </c>
      <c r="D57" s="279">
        <v>7.9</v>
      </c>
      <c r="E57" s="279">
        <v>7.9</v>
      </c>
      <c r="F57" s="279">
        <v>7.9</v>
      </c>
      <c r="G57" s="279">
        <v>7.9</v>
      </c>
      <c r="H57" s="58">
        <v>7.35</v>
      </c>
      <c r="I57" s="59">
        <v>7.35</v>
      </c>
      <c r="J57" s="59">
        <v>7.35</v>
      </c>
      <c r="K57" s="59">
        <v>7.35</v>
      </c>
      <c r="L57" s="59">
        <v>7.35</v>
      </c>
      <c r="M57" s="59" t="e">
        <f>#REF!-H57</f>
        <v>#REF!</v>
      </c>
      <c r="N57" s="59" t="e">
        <f>#REF!-I57</f>
        <v>#REF!</v>
      </c>
      <c r="O57" s="59" t="e">
        <f>#REF!-J57</f>
        <v>#REF!</v>
      </c>
      <c r="P57" s="59" t="e">
        <f>#REF!-K57</f>
        <v>#REF!</v>
      </c>
      <c r="Q57" s="59" t="e">
        <f>#REF!-L57</f>
        <v>#REF!</v>
      </c>
      <c r="R57" s="59"/>
      <c r="S57" s="278"/>
    </row>
    <row r="58" spans="1:19" ht="21.75" customHeight="1">
      <c r="A58" s="244">
        <f t="shared" si="0"/>
        <v>55</v>
      </c>
      <c r="B58" s="53" t="s">
        <v>69</v>
      </c>
      <c r="C58" s="279">
        <v>6.52</v>
      </c>
      <c r="D58" s="279">
        <v>6.5</v>
      </c>
      <c r="E58" s="279">
        <v>6.46</v>
      </c>
      <c r="F58" s="279">
        <v>6.48</v>
      </c>
      <c r="G58" s="279">
        <v>7.14</v>
      </c>
      <c r="H58" s="58">
        <v>8.7100000000000009</v>
      </c>
      <c r="I58" s="59">
        <v>8.7100000000000009</v>
      </c>
      <c r="J58" s="59">
        <v>8.7100000000000009</v>
      </c>
      <c r="K58" s="59">
        <v>8.7100000000000009</v>
      </c>
      <c r="L58" s="59">
        <v>8.7100000000000009</v>
      </c>
      <c r="M58" s="59" t="e">
        <f>#REF!-H58</f>
        <v>#REF!</v>
      </c>
      <c r="N58" s="59" t="e">
        <f>#REF!-I58</f>
        <v>#REF!</v>
      </c>
      <c r="O58" s="59" t="e">
        <f>#REF!-J58</f>
        <v>#REF!</v>
      </c>
      <c r="P58" s="59" t="e">
        <f>#REF!-K58</f>
        <v>#REF!</v>
      </c>
      <c r="Q58" s="59" t="e">
        <f>#REF!-L58</f>
        <v>#REF!</v>
      </c>
      <c r="R58" s="59"/>
      <c r="S58" s="278"/>
    </row>
    <row r="59" spans="1:19" ht="21.75" customHeight="1">
      <c r="A59" s="244">
        <f t="shared" si="0"/>
        <v>56</v>
      </c>
      <c r="B59" s="53" t="s">
        <v>70</v>
      </c>
      <c r="C59" s="279">
        <v>8.89</v>
      </c>
      <c r="D59" s="279">
        <v>9.1</v>
      </c>
      <c r="E59" s="279">
        <v>8.89</v>
      </c>
      <c r="F59" s="279">
        <v>8.94</v>
      </c>
      <c r="G59" s="279">
        <v>9.01</v>
      </c>
      <c r="H59" s="58">
        <v>9.0299999999999994</v>
      </c>
      <c r="I59" s="59">
        <v>9.17</v>
      </c>
      <c r="J59" s="59">
        <v>9.0299999999999994</v>
      </c>
      <c r="K59" s="59">
        <v>9.09</v>
      </c>
      <c r="L59" s="59">
        <v>9.17</v>
      </c>
      <c r="M59" s="59" t="e">
        <f>#REF!-H59</f>
        <v>#REF!</v>
      </c>
      <c r="N59" s="59" t="e">
        <f>#REF!-I59</f>
        <v>#REF!</v>
      </c>
      <c r="O59" s="59" t="e">
        <f>#REF!-J59</f>
        <v>#REF!</v>
      </c>
      <c r="P59" s="59" t="e">
        <f>#REF!-K59</f>
        <v>#REF!</v>
      </c>
      <c r="Q59" s="59" t="e">
        <f>#REF!-L59</f>
        <v>#REF!</v>
      </c>
      <c r="R59" s="59"/>
      <c r="S59" s="278"/>
    </row>
    <row r="60" spans="1:19" ht="21.75" customHeight="1">
      <c r="A60" s="244">
        <f t="shared" si="0"/>
        <v>57</v>
      </c>
      <c r="B60" s="53" t="s">
        <v>71</v>
      </c>
      <c r="C60" s="279">
        <v>8.2799999999999994</v>
      </c>
      <c r="D60" s="279">
        <v>9.0299999999999994</v>
      </c>
      <c r="E60" s="279">
        <v>10.8</v>
      </c>
      <c r="F60" s="279">
        <v>8.25</v>
      </c>
      <c r="G60" s="279">
        <v>10.47</v>
      </c>
      <c r="H60" s="58">
        <v>8.91</v>
      </c>
      <c r="I60" s="59">
        <v>9.57</v>
      </c>
      <c r="J60" s="59">
        <v>12.11</v>
      </c>
      <c r="K60" s="59">
        <v>8.76</v>
      </c>
      <c r="L60" s="59">
        <v>10.69</v>
      </c>
      <c r="M60" s="59" t="e">
        <f>#REF!-H60</f>
        <v>#REF!</v>
      </c>
      <c r="N60" s="59" t="e">
        <f>#REF!-I60</f>
        <v>#REF!</v>
      </c>
      <c r="O60" s="59" t="e">
        <f>#REF!-J60</f>
        <v>#REF!</v>
      </c>
      <c r="P60" s="59" t="e">
        <f>#REF!-K60</f>
        <v>#REF!</v>
      </c>
      <c r="Q60" s="59" t="e">
        <f>#REF!-L60</f>
        <v>#REF!</v>
      </c>
      <c r="R60" s="59"/>
      <c r="S60" s="278"/>
    </row>
    <row r="61" spans="1:19" ht="21.75" customHeight="1">
      <c r="A61" s="244">
        <f t="shared" si="0"/>
        <v>58</v>
      </c>
      <c r="B61" s="53" t="s">
        <v>73</v>
      </c>
      <c r="C61" s="279">
        <v>12.56</v>
      </c>
      <c r="D61" s="279">
        <v>12.56</v>
      </c>
      <c r="E61" s="279">
        <v>12.56</v>
      </c>
      <c r="F61" s="279">
        <v>12.56</v>
      </c>
      <c r="G61" s="279">
        <v>12.56</v>
      </c>
      <c r="H61" s="58">
        <v>13.58</v>
      </c>
      <c r="I61" s="59">
        <v>13.58</v>
      </c>
      <c r="J61" s="59">
        <v>13.58</v>
      </c>
      <c r="K61" s="59">
        <v>13.58</v>
      </c>
      <c r="L61" s="59">
        <v>13.58</v>
      </c>
      <c r="M61" s="59" t="e">
        <f>#REF!-H61</f>
        <v>#REF!</v>
      </c>
      <c r="N61" s="59" t="e">
        <f>#REF!-I61</f>
        <v>#REF!</v>
      </c>
      <c r="O61" s="59" t="e">
        <f>#REF!-J61</f>
        <v>#REF!</v>
      </c>
      <c r="P61" s="59" t="e">
        <f>#REF!-K61</f>
        <v>#REF!</v>
      </c>
      <c r="Q61" s="59" t="e">
        <f>#REF!-L61</f>
        <v>#REF!</v>
      </c>
      <c r="R61" s="59"/>
      <c r="S61" s="278"/>
    </row>
    <row r="62" spans="1:19" ht="21.75" customHeight="1">
      <c r="A62" s="244">
        <f t="shared" si="0"/>
        <v>59</v>
      </c>
      <c r="B62" s="53" t="s">
        <v>74</v>
      </c>
      <c r="C62" s="279">
        <v>10.07</v>
      </c>
      <c r="D62" s="279">
        <v>10.37</v>
      </c>
      <c r="E62" s="279">
        <v>10.37</v>
      </c>
      <c r="F62" s="279">
        <v>10.220000000000001</v>
      </c>
      <c r="G62" s="279">
        <v>10.27</v>
      </c>
      <c r="H62" s="58">
        <v>10.9</v>
      </c>
      <c r="I62" s="59">
        <v>11.2</v>
      </c>
      <c r="J62" s="59">
        <v>11.2</v>
      </c>
      <c r="K62" s="59">
        <v>11.05</v>
      </c>
      <c r="L62" s="59">
        <v>11.1</v>
      </c>
      <c r="M62" s="59" t="e">
        <f>#REF!-H62</f>
        <v>#REF!</v>
      </c>
      <c r="N62" s="59" t="e">
        <f>#REF!-I62</f>
        <v>#REF!</v>
      </c>
      <c r="O62" s="59" t="e">
        <f>#REF!-J62</f>
        <v>#REF!</v>
      </c>
      <c r="P62" s="59" t="e">
        <f>#REF!-K62</f>
        <v>#REF!</v>
      </c>
      <c r="Q62" s="59" t="e">
        <f>#REF!-L62</f>
        <v>#REF!</v>
      </c>
      <c r="R62" s="59"/>
      <c r="S62" s="278"/>
    </row>
    <row r="63" spans="1:19" ht="21.75" customHeight="1">
      <c r="A63" s="244">
        <f t="shared" si="0"/>
        <v>60</v>
      </c>
      <c r="B63" s="53" t="s">
        <v>75</v>
      </c>
      <c r="C63" s="279">
        <v>8.1300000000000008</v>
      </c>
      <c r="D63" s="279">
        <v>8.1300000000000008</v>
      </c>
      <c r="E63" s="279">
        <v>8.77</v>
      </c>
      <c r="F63" s="279">
        <v>8.1300000000000008</v>
      </c>
      <c r="G63" s="279">
        <v>8.1300000000000008</v>
      </c>
      <c r="H63" s="58">
        <v>8.4</v>
      </c>
      <c r="I63" s="59">
        <v>8.4</v>
      </c>
      <c r="J63" s="59">
        <v>9.4499999999999993</v>
      </c>
      <c r="K63" s="59">
        <v>8.4</v>
      </c>
      <c r="L63" s="59">
        <v>8.4700000000000006</v>
      </c>
      <c r="M63" s="59" t="e">
        <f>#REF!-H63</f>
        <v>#REF!</v>
      </c>
      <c r="N63" s="59" t="e">
        <f>#REF!-I63</f>
        <v>#REF!</v>
      </c>
      <c r="O63" s="59" t="e">
        <f>#REF!-J63</f>
        <v>#REF!</v>
      </c>
      <c r="P63" s="59" t="e">
        <f>#REF!-K63</f>
        <v>#REF!</v>
      </c>
      <c r="Q63" s="59" t="e">
        <f>#REF!-L63</f>
        <v>#REF!</v>
      </c>
      <c r="R63" s="59"/>
      <c r="S63" s="278"/>
    </row>
    <row r="64" spans="1:19" ht="21.75" customHeight="1">
      <c r="A64" s="244">
        <f t="shared" si="0"/>
        <v>61</v>
      </c>
      <c r="B64" s="53" t="s">
        <v>76</v>
      </c>
      <c r="C64" s="279">
        <v>10.5</v>
      </c>
      <c r="D64" s="279">
        <v>11.5</v>
      </c>
      <c r="E64" s="279">
        <v>15</v>
      </c>
      <c r="F64" s="279">
        <v>0</v>
      </c>
      <c r="G64" s="279">
        <v>10.5</v>
      </c>
      <c r="H64" s="58">
        <v>10.5</v>
      </c>
      <c r="I64" s="59">
        <v>11.5</v>
      </c>
      <c r="J64" s="59">
        <v>16</v>
      </c>
      <c r="K64" s="59">
        <v>0</v>
      </c>
      <c r="L64" s="59">
        <v>10.5</v>
      </c>
      <c r="M64" s="59" t="e">
        <f>#REF!-H64</f>
        <v>#REF!</v>
      </c>
      <c r="N64" s="59" t="e">
        <f>#REF!-I64</f>
        <v>#REF!</v>
      </c>
      <c r="O64" s="59" t="e">
        <f>#REF!-J64</f>
        <v>#REF!</v>
      </c>
      <c r="P64" s="59" t="e">
        <f>#REF!-K64</f>
        <v>#REF!</v>
      </c>
      <c r="Q64" s="59" t="e">
        <f>#REF!-L64</f>
        <v>#REF!</v>
      </c>
      <c r="R64" s="74"/>
      <c r="S64" s="278"/>
    </row>
    <row r="65" spans="1:19" ht="21.75" customHeight="1">
      <c r="A65" s="244">
        <f t="shared" si="0"/>
        <v>62</v>
      </c>
      <c r="B65" s="53" t="s">
        <v>77</v>
      </c>
      <c r="C65" s="279">
        <v>9.4499999999999993</v>
      </c>
      <c r="D65" s="279">
        <v>9.56</v>
      </c>
      <c r="E65" s="279">
        <v>0</v>
      </c>
      <c r="F65" s="279">
        <v>10.050000000000001</v>
      </c>
      <c r="G65" s="279">
        <v>10.050000000000001</v>
      </c>
      <c r="H65" s="58">
        <v>0</v>
      </c>
      <c r="I65" s="59">
        <v>10.09</v>
      </c>
      <c r="J65" s="59">
        <v>0</v>
      </c>
      <c r="K65" s="59">
        <v>10.09</v>
      </c>
      <c r="L65" s="59">
        <v>10.09</v>
      </c>
      <c r="M65" s="59" t="e">
        <f>#REF!-H65</f>
        <v>#REF!</v>
      </c>
      <c r="N65" s="59" t="e">
        <f>#REF!-I65</f>
        <v>#REF!</v>
      </c>
      <c r="O65" s="59" t="e">
        <f>#REF!-J65</f>
        <v>#REF!</v>
      </c>
      <c r="P65" s="59" t="e">
        <f>#REF!-K65</f>
        <v>#REF!</v>
      </c>
      <c r="Q65" s="59" t="e">
        <f>#REF!-L65</f>
        <v>#REF!</v>
      </c>
      <c r="R65" s="59"/>
      <c r="S65" s="278"/>
    </row>
    <row r="66" spans="1:19" ht="21.75" customHeight="1">
      <c r="A66" s="244">
        <f t="shared" si="0"/>
        <v>63</v>
      </c>
      <c r="B66" s="53" t="s">
        <v>78</v>
      </c>
      <c r="C66" s="279">
        <v>11</v>
      </c>
      <c r="D66" s="279">
        <v>13</v>
      </c>
      <c r="E66" s="279">
        <v>15</v>
      </c>
      <c r="F66" s="279">
        <v>12</v>
      </c>
      <c r="G66" s="279">
        <v>13.5</v>
      </c>
      <c r="H66" s="58">
        <v>11</v>
      </c>
      <c r="I66" s="59">
        <v>13</v>
      </c>
      <c r="J66" s="59">
        <v>15</v>
      </c>
      <c r="K66" s="59">
        <v>12</v>
      </c>
      <c r="L66" s="59">
        <v>13.5</v>
      </c>
      <c r="M66" s="59" t="e">
        <f>#REF!-H66</f>
        <v>#REF!</v>
      </c>
      <c r="N66" s="59" t="e">
        <f>#REF!-I66</f>
        <v>#REF!</v>
      </c>
      <c r="O66" s="59" t="e">
        <f>#REF!-J66</f>
        <v>#REF!</v>
      </c>
      <c r="P66" s="59" t="e">
        <f>#REF!-K66</f>
        <v>#REF!</v>
      </c>
      <c r="Q66" s="59" t="e">
        <f>#REF!-L66</f>
        <v>#REF!</v>
      </c>
      <c r="R66" s="59"/>
      <c r="S66" s="278"/>
    </row>
    <row r="67" spans="1:19" ht="21.75" customHeight="1">
      <c r="A67" s="244">
        <f t="shared" si="0"/>
        <v>64</v>
      </c>
      <c r="B67" s="53" t="s">
        <v>79</v>
      </c>
      <c r="C67" s="279">
        <v>7.7</v>
      </c>
      <c r="D67" s="279">
        <v>7.88</v>
      </c>
      <c r="E67" s="279">
        <v>0</v>
      </c>
      <c r="F67" s="279">
        <v>7.88</v>
      </c>
      <c r="G67" s="279">
        <v>0</v>
      </c>
      <c r="H67" s="58">
        <v>10.75</v>
      </c>
      <c r="I67" s="59">
        <v>11.25</v>
      </c>
      <c r="J67" s="59">
        <v>0</v>
      </c>
      <c r="K67" s="59">
        <v>9.25</v>
      </c>
      <c r="L67" s="59">
        <v>0</v>
      </c>
      <c r="M67" s="59" t="e">
        <f>#REF!-H67</f>
        <v>#REF!</v>
      </c>
      <c r="N67" s="59" t="e">
        <f>#REF!-I67</f>
        <v>#REF!</v>
      </c>
      <c r="O67" s="59" t="e">
        <f>#REF!-J67</f>
        <v>#REF!</v>
      </c>
      <c r="P67" s="59" t="e">
        <f>#REF!-K67</f>
        <v>#REF!</v>
      </c>
      <c r="Q67" s="59" t="e">
        <f>#REF!-L67</f>
        <v>#REF!</v>
      </c>
      <c r="R67" s="59"/>
      <c r="S67" s="278"/>
    </row>
    <row r="68" spans="1:19" ht="21.75" customHeight="1">
      <c r="A68" s="244">
        <f t="shared" si="0"/>
        <v>65</v>
      </c>
      <c r="B68" s="53" t="s">
        <v>80</v>
      </c>
      <c r="C68" s="279">
        <v>9.5</v>
      </c>
      <c r="D68" s="279">
        <v>10.5</v>
      </c>
      <c r="E68" s="279">
        <v>0</v>
      </c>
      <c r="F68" s="279">
        <v>10.5</v>
      </c>
      <c r="G68" s="279">
        <v>10.5</v>
      </c>
      <c r="H68" s="58">
        <v>11.5</v>
      </c>
      <c r="I68" s="59">
        <v>11.5</v>
      </c>
      <c r="J68" s="59">
        <v>0</v>
      </c>
      <c r="K68" s="59">
        <v>10.75</v>
      </c>
      <c r="L68" s="59">
        <v>11.5</v>
      </c>
      <c r="M68" s="59" t="e">
        <f>#REF!-H68</f>
        <v>#REF!</v>
      </c>
      <c r="N68" s="59" t="e">
        <f>#REF!-I68</f>
        <v>#REF!</v>
      </c>
      <c r="O68" s="59" t="e">
        <f>#REF!-J68</f>
        <v>#REF!</v>
      </c>
      <c r="P68" s="59" t="e">
        <f>#REF!-K68</f>
        <v>#REF!</v>
      </c>
      <c r="Q68" s="59" t="e">
        <f>#REF!-L68</f>
        <v>#REF!</v>
      </c>
      <c r="R68" s="59"/>
      <c r="S68" s="278"/>
    </row>
    <row r="69" spans="1:19" ht="21.75" customHeight="1">
      <c r="A69" s="244">
        <f t="shared" si="0"/>
        <v>66</v>
      </c>
      <c r="B69" s="53" t="s">
        <v>81</v>
      </c>
      <c r="C69" s="279">
        <v>10.24</v>
      </c>
      <c r="D69" s="279">
        <v>10.25</v>
      </c>
      <c r="E69" s="279">
        <v>0</v>
      </c>
      <c r="F69" s="279">
        <v>10.5</v>
      </c>
      <c r="G69" s="279">
        <v>11.49</v>
      </c>
      <c r="H69" s="58">
        <v>9</v>
      </c>
      <c r="I69" s="59">
        <v>15</v>
      </c>
      <c r="J69" s="59">
        <v>0</v>
      </c>
      <c r="K69" s="59">
        <v>11.25</v>
      </c>
      <c r="L69" s="59">
        <v>12.25</v>
      </c>
      <c r="M69" s="59" t="e">
        <f>#REF!-H69</f>
        <v>#REF!</v>
      </c>
      <c r="N69" s="59" t="e">
        <f>#REF!-I69</f>
        <v>#REF!</v>
      </c>
      <c r="O69" s="59" t="e">
        <f>#REF!-J69</f>
        <v>#REF!</v>
      </c>
      <c r="P69" s="59" t="e">
        <f>#REF!-K69</f>
        <v>#REF!</v>
      </c>
      <c r="Q69" s="59" t="e">
        <f>#REF!-L69</f>
        <v>#REF!</v>
      </c>
      <c r="R69" s="59"/>
      <c r="S69" s="278"/>
    </row>
    <row r="70" spans="1:19" ht="21.75" customHeight="1">
      <c r="A70" s="244">
        <f t="shared" si="0"/>
        <v>67</v>
      </c>
      <c r="B70" s="53" t="s">
        <v>82</v>
      </c>
      <c r="C70" s="279">
        <v>8</v>
      </c>
      <c r="D70" s="279">
        <v>13</v>
      </c>
      <c r="E70" s="279">
        <v>0</v>
      </c>
      <c r="F70" s="279">
        <v>10.75</v>
      </c>
      <c r="G70" s="279">
        <v>11.75</v>
      </c>
      <c r="H70" s="58">
        <v>7.9</v>
      </c>
      <c r="I70" s="59">
        <v>12.04</v>
      </c>
      <c r="J70" s="59">
        <v>16.579999999999998</v>
      </c>
      <c r="K70" s="59">
        <v>0</v>
      </c>
      <c r="L70" s="59">
        <v>14.04</v>
      </c>
      <c r="M70" s="59" t="e">
        <f>#REF!-H70</f>
        <v>#REF!</v>
      </c>
      <c r="N70" s="59" t="e">
        <f>#REF!-I70</f>
        <v>#REF!</v>
      </c>
      <c r="O70" s="59" t="e">
        <f>#REF!-J70</f>
        <v>#REF!</v>
      </c>
      <c r="P70" s="59" t="e">
        <f>#REF!-K70</f>
        <v>#REF!</v>
      </c>
      <c r="Q70" s="59" t="e">
        <f>#REF!-L70</f>
        <v>#REF!</v>
      </c>
      <c r="R70" s="59"/>
      <c r="S70" s="278"/>
    </row>
    <row r="71" spans="1:19" ht="21.75" customHeight="1">
      <c r="A71" s="244">
        <f t="shared" ref="A71:A99" si="1">A70+1</f>
        <v>68</v>
      </c>
      <c r="B71" s="53" t="s">
        <v>131</v>
      </c>
      <c r="C71" s="279">
        <v>6.64</v>
      </c>
      <c r="D71" s="279">
        <v>10.16</v>
      </c>
      <c r="E71" s="279">
        <v>15.9</v>
      </c>
      <c r="F71" s="279">
        <v>0</v>
      </c>
      <c r="G71" s="279">
        <v>10.96</v>
      </c>
      <c r="H71" s="58">
        <v>11.5</v>
      </c>
      <c r="I71" s="59">
        <v>11.5</v>
      </c>
      <c r="J71" s="59">
        <v>0</v>
      </c>
      <c r="K71" s="59">
        <v>11.5</v>
      </c>
      <c r="L71" s="59">
        <v>12.25</v>
      </c>
      <c r="M71" s="59" t="e">
        <f>#REF!-H71</f>
        <v>#REF!</v>
      </c>
      <c r="N71" s="59" t="e">
        <f>#REF!-I71</f>
        <v>#REF!</v>
      </c>
      <c r="O71" s="59" t="e">
        <f>#REF!-J71</f>
        <v>#REF!</v>
      </c>
      <c r="P71" s="59" t="e">
        <f>#REF!-K71</f>
        <v>#REF!</v>
      </c>
      <c r="Q71" s="59" t="e">
        <f>#REF!-L71</f>
        <v>#REF!</v>
      </c>
      <c r="R71" s="59"/>
      <c r="S71" s="278"/>
    </row>
    <row r="72" spans="1:19" ht="21.75" customHeight="1">
      <c r="A72" s="244">
        <f t="shared" si="1"/>
        <v>69</v>
      </c>
      <c r="B72" s="53" t="s">
        <v>84</v>
      </c>
      <c r="C72" s="279">
        <v>11.5</v>
      </c>
      <c r="D72" s="279">
        <v>11.5</v>
      </c>
      <c r="E72" s="279">
        <v>0</v>
      </c>
      <c r="F72" s="279">
        <v>11.5</v>
      </c>
      <c r="G72" s="279">
        <v>12.25</v>
      </c>
      <c r="H72" s="133"/>
      <c r="I72" s="84"/>
      <c r="J72" s="84"/>
      <c r="K72" s="100">
        <v>9.3699999999999992</v>
      </c>
      <c r="L72" s="59">
        <v>0.09</v>
      </c>
      <c r="M72" s="59" t="e">
        <f>#REF!-H72</f>
        <v>#REF!</v>
      </c>
      <c r="N72" s="59" t="e">
        <f>#REF!-I72</f>
        <v>#REF!</v>
      </c>
      <c r="O72" s="59" t="e">
        <f>#REF!-J72</f>
        <v>#REF!</v>
      </c>
      <c r="P72" s="59" t="e">
        <f>#REF!-K72</f>
        <v>#REF!</v>
      </c>
      <c r="Q72" s="59" t="e">
        <f>#REF!-L72</f>
        <v>#REF!</v>
      </c>
      <c r="R72" s="59"/>
      <c r="S72" s="278"/>
    </row>
    <row r="73" spans="1:19" ht="21.75" customHeight="1">
      <c r="A73" s="244">
        <f t="shared" si="1"/>
        <v>70</v>
      </c>
      <c r="B73" s="53" t="s">
        <v>85</v>
      </c>
      <c r="C73" s="279">
        <v>8.24</v>
      </c>
      <c r="D73" s="279">
        <v>8.84</v>
      </c>
      <c r="E73" s="279">
        <v>13</v>
      </c>
      <c r="F73" s="279">
        <v>10.11</v>
      </c>
      <c r="G73" s="279">
        <v>10.11</v>
      </c>
      <c r="H73" s="58">
        <v>0</v>
      </c>
      <c r="I73" s="59">
        <v>11.04</v>
      </c>
      <c r="J73" s="59">
        <v>0</v>
      </c>
      <c r="K73" s="59">
        <v>9.23</v>
      </c>
      <c r="L73" s="59">
        <v>10.32</v>
      </c>
      <c r="M73" s="59" t="e">
        <f>#REF!-H73</f>
        <v>#REF!</v>
      </c>
      <c r="N73" s="59" t="e">
        <f>#REF!-I73</f>
        <v>#REF!</v>
      </c>
      <c r="O73" s="59" t="e">
        <f>#REF!-J73</f>
        <v>#REF!</v>
      </c>
      <c r="P73" s="59" t="e">
        <f>#REF!-K73</f>
        <v>#REF!</v>
      </c>
      <c r="Q73" s="59" t="e">
        <f>#REF!-L73</f>
        <v>#REF!</v>
      </c>
      <c r="R73" s="59"/>
      <c r="S73" s="278"/>
    </row>
    <row r="74" spans="1:19" ht="21.75" customHeight="1">
      <c r="A74" s="244">
        <f t="shared" si="1"/>
        <v>71</v>
      </c>
      <c r="B74" s="53" t="s">
        <v>86</v>
      </c>
      <c r="C74" s="279">
        <v>0</v>
      </c>
      <c r="D74" s="279">
        <v>10.67</v>
      </c>
      <c r="E74" s="279">
        <v>0</v>
      </c>
      <c r="F74" s="279">
        <v>8.94</v>
      </c>
      <c r="G74" s="279">
        <v>10.06</v>
      </c>
      <c r="H74" s="58">
        <v>11.05</v>
      </c>
      <c r="I74" s="59">
        <v>11.05</v>
      </c>
      <c r="J74" s="59">
        <v>0</v>
      </c>
      <c r="K74" s="59">
        <v>10.8</v>
      </c>
      <c r="L74" s="59">
        <v>10.8</v>
      </c>
      <c r="M74" s="59" t="e">
        <f>#REF!-H74</f>
        <v>#REF!</v>
      </c>
      <c r="N74" s="59" t="e">
        <f>#REF!-I74</f>
        <v>#REF!</v>
      </c>
      <c r="O74" s="59" t="e">
        <f>#REF!-J74</f>
        <v>#REF!</v>
      </c>
      <c r="P74" s="59" t="e">
        <f>#REF!-K74</f>
        <v>#REF!</v>
      </c>
      <c r="Q74" s="59" t="e">
        <f>#REF!-L74</f>
        <v>#REF!</v>
      </c>
      <c r="R74" s="204"/>
      <c r="S74" s="278"/>
    </row>
    <row r="75" spans="1:19" ht="21.75" customHeight="1">
      <c r="A75" s="244">
        <f t="shared" si="1"/>
        <v>72</v>
      </c>
      <c r="B75" s="53" t="s">
        <v>88</v>
      </c>
      <c r="C75" s="279">
        <v>8.5</v>
      </c>
      <c r="D75" s="279">
        <v>8.5</v>
      </c>
      <c r="E75" s="279">
        <v>0</v>
      </c>
      <c r="F75" s="279">
        <v>8.25</v>
      </c>
      <c r="G75" s="279">
        <v>8.25</v>
      </c>
      <c r="H75" s="58">
        <v>8.5</v>
      </c>
      <c r="I75" s="59">
        <v>9</v>
      </c>
      <c r="J75" s="59">
        <v>9.75</v>
      </c>
      <c r="K75" s="59">
        <v>8.75</v>
      </c>
      <c r="L75" s="59">
        <v>10.5</v>
      </c>
      <c r="M75" s="59" t="e">
        <f>#REF!-H75</f>
        <v>#REF!</v>
      </c>
      <c r="N75" s="59" t="e">
        <f>#REF!-I75</f>
        <v>#REF!</v>
      </c>
      <c r="O75" s="59" t="e">
        <f>#REF!-J75</f>
        <v>#REF!</v>
      </c>
      <c r="P75" s="59" t="e">
        <f>#REF!-K75</f>
        <v>#REF!</v>
      </c>
      <c r="Q75" s="59" t="e">
        <f>#REF!-L75</f>
        <v>#REF!</v>
      </c>
      <c r="R75" s="59"/>
      <c r="S75" s="278"/>
    </row>
    <row r="76" spans="1:19" ht="21.75" customHeight="1">
      <c r="A76" s="244">
        <f t="shared" si="1"/>
        <v>73</v>
      </c>
      <c r="B76" s="53" t="s">
        <v>89</v>
      </c>
      <c r="C76" s="279">
        <v>8</v>
      </c>
      <c r="D76" s="279">
        <v>8.75</v>
      </c>
      <c r="E76" s="279">
        <v>9.5</v>
      </c>
      <c r="F76" s="279">
        <v>8.25</v>
      </c>
      <c r="G76" s="279">
        <v>10.25</v>
      </c>
      <c r="H76" s="58">
        <v>12.71</v>
      </c>
      <c r="I76" s="59">
        <v>12.62</v>
      </c>
      <c r="J76" s="59">
        <v>0</v>
      </c>
      <c r="K76" s="59">
        <v>12.49</v>
      </c>
      <c r="L76" s="59">
        <v>12.46</v>
      </c>
      <c r="M76" s="59" t="e">
        <f>#REF!-H76</f>
        <v>#REF!</v>
      </c>
      <c r="N76" s="59" t="e">
        <f>#REF!-I76</f>
        <v>#REF!</v>
      </c>
      <c r="O76" s="59" t="e">
        <f>#REF!-J76</f>
        <v>#REF!</v>
      </c>
      <c r="P76" s="59" t="e">
        <f>#REF!-K76</f>
        <v>#REF!</v>
      </c>
      <c r="Q76" s="59" t="e">
        <f>#REF!-L76</f>
        <v>#REF!</v>
      </c>
      <c r="R76" s="59"/>
      <c r="S76" s="278"/>
    </row>
    <row r="77" spans="1:19" ht="21.75" customHeight="1">
      <c r="A77" s="244">
        <f t="shared" si="1"/>
        <v>74</v>
      </c>
      <c r="B77" s="53" t="s">
        <v>90</v>
      </c>
      <c r="C77" s="279">
        <v>12.7</v>
      </c>
      <c r="D77" s="279">
        <v>12.79</v>
      </c>
      <c r="E77" s="279">
        <v>0</v>
      </c>
      <c r="F77" s="279">
        <v>12.86</v>
      </c>
      <c r="G77" s="279">
        <v>13.48</v>
      </c>
      <c r="H77" s="58">
        <v>13</v>
      </c>
      <c r="I77" s="59">
        <v>14</v>
      </c>
      <c r="J77" s="59">
        <v>14</v>
      </c>
      <c r="K77" s="59">
        <v>14.75</v>
      </c>
      <c r="L77" s="59">
        <v>14.75</v>
      </c>
      <c r="M77" s="59" t="e">
        <f>#REF!-H77</f>
        <v>#REF!</v>
      </c>
      <c r="N77" s="59" t="e">
        <f>#REF!-I77</f>
        <v>#REF!</v>
      </c>
      <c r="O77" s="59" t="e">
        <f>#REF!-J77</f>
        <v>#REF!</v>
      </c>
      <c r="P77" s="59" t="e">
        <f>#REF!-K77</f>
        <v>#REF!</v>
      </c>
      <c r="Q77" s="59" t="e">
        <f>#REF!-L77</f>
        <v>#REF!</v>
      </c>
      <c r="R77" s="59"/>
      <c r="S77" s="278"/>
    </row>
    <row r="78" spans="1:19" ht="21.75" customHeight="1">
      <c r="A78" s="244">
        <f t="shared" si="1"/>
        <v>75</v>
      </c>
      <c r="B78" s="53" t="s">
        <v>91</v>
      </c>
      <c r="C78" s="279">
        <v>13.89</v>
      </c>
      <c r="D78" s="279">
        <v>14.39</v>
      </c>
      <c r="E78" s="279">
        <v>14.39</v>
      </c>
      <c r="F78" s="279">
        <v>13.89</v>
      </c>
      <c r="G78" s="279">
        <v>15.14</v>
      </c>
      <c r="H78" s="58">
        <v>11</v>
      </c>
      <c r="I78" s="59">
        <v>11.75</v>
      </c>
      <c r="J78" s="59">
        <v>0</v>
      </c>
      <c r="K78" s="59">
        <v>12.07</v>
      </c>
      <c r="L78" s="59">
        <v>15.56</v>
      </c>
      <c r="M78" s="59" t="e">
        <f>#REF!-H78</f>
        <v>#REF!</v>
      </c>
      <c r="N78" s="59" t="e">
        <f>#REF!-I78</f>
        <v>#REF!</v>
      </c>
      <c r="O78" s="59" t="e">
        <f>#REF!-J78</f>
        <v>#REF!</v>
      </c>
      <c r="P78" s="59" t="e">
        <f>#REF!-K78</f>
        <v>#REF!</v>
      </c>
      <c r="Q78" s="59" t="e">
        <f>#REF!-L78</f>
        <v>#REF!</v>
      </c>
      <c r="R78" s="59"/>
      <c r="S78" s="278"/>
    </row>
    <row r="79" spans="1:19" ht="21.75" customHeight="1">
      <c r="A79" s="244">
        <f t="shared" si="1"/>
        <v>76</v>
      </c>
      <c r="B79" s="53" t="s">
        <v>93</v>
      </c>
      <c r="C79" s="279">
        <v>10.82</v>
      </c>
      <c r="D79" s="279">
        <v>12.32</v>
      </c>
      <c r="E79" s="279">
        <v>0</v>
      </c>
      <c r="F79" s="279">
        <v>10.57</v>
      </c>
      <c r="G79" s="279">
        <v>15.64</v>
      </c>
      <c r="H79" s="58">
        <v>12.5</v>
      </c>
      <c r="I79" s="59">
        <v>13.5</v>
      </c>
      <c r="J79" s="59">
        <v>0</v>
      </c>
      <c r="K79" s="59">
        <v>0</v>
      </c>
      <c r="L79" s="59">
        <v>0</v>
      </c>
      <c r="M79" s="59" t="e">
        <f>#REF!-H79</f>
        <v>#REF!</v>
      </c>
      <c r="N79" s="59" t="e">
        <f>#REF!-I79</f>
        <v>#REF!</v>
      </c>
      <c r="O79" s="59" t="e">
        <f>#REF!-J79</f>
        <v>#REF!</v>
      </c>
      <c r="P79" s="59" t="e">
        <f>#REF!-K79</f>
        <v>#REF!</v>
      </c>
      <c r="Q79" s="59" t="e">
        <f>#REF!-L79</f>
        <v>#REF!</v>
      </c>
      <c r="R79" s="59"/>
      <c r="S79" s="278"/>
    </row>
    <row r="80" spans="1:19" ht="21.75" customHeight="1">
      <c r="A80" s="244">
        <f t="shared" si="1"/>
        <v>77</v>
      </c>
      <c r="B80" s="53" t="s">
        <v>94</v>
      </c>
      <c r="C80" s="279">
        <v>11.5</v>
      </c>
      <c r="D80" s="279">
        <v>13.5</v>
      </c>
      <c r="E80" s="279">
        <v>0</v>
      </c>
      <c r="F80" s="279">
        <v>0</v>
      </c>
      <c r="G80" s="279">
        <v>0</v>
      </c>
      <c r="H80" s="58">
        <v>12.23</v>
      </c>
      <c r="I80" s="59">
        <v>12.23</v>
      </c>
      <c r="J80" s="59">
        <v>0</v>
      </c>
      <c r="K80" s="59">
        <v>12.23</v>
      </c>
      <c r="L80" s="59">
        <v>12.23</v>
      </c>
      <c r="M80" s="59" t="e">
        <f>#REF!-H80</f>
        <v>#REF!</v>
      </c>
      <c r="N80" s="59" t="e">
        <f>#REF!-I80</f>
        <v>#REF!</v>
      </c>
      <c r="O80" s="59" t="e">
        <f>#REF!-J80</f>
        <v>#REF!</v>
      </c>
      <c r="P80" s="59" t="e">
        <f>#REF!-K80</f>
        <v>#REF!</v>
      </c>
      <c r="Q80" s="59" t="e">
        <f>#REF!-L80</f>
        <v>#REF!</v>
      </c>
      <c r="R80" s="59"/>
      <c r="S80" s="278"/>
    </row>
    <row r="81" spans="1:19" ht="21.75" customHeight="1">
      <c r="A81" s="244">
        <f t="shared" si="1"/>
        <v>78</v>
      </c>
      <c r="B81" s="53" t="s">
        <v>177</v>
      </c>
      <c r="C81" s="279">
        <v>4.62</v>
      </c>
      <c r="D81" s="279">
        <v>4.62</v>
      </c>
      <c r="E81" s="279">
        <v>0</v>
      </c>
      <c r="F81" s="279">
        <v>4.62</v>
      </c>
      <c r="G81" s="279">
        <v>4.62</v>
      </c>
      <c r="H81" s="58">
        <v>0</v>
      </c>
      <c r="I81" s="59">
        <v>11.75</v>
      </c>
      <c r="J81" s="59">
        <v>15</v>
      </c>
      <c r="K81" s="59">
        <v>9.75</v>
      </c>
      <c r="L81" s="59">
        <v>0</v>
      </c>
      <c r="M81" s="59" t="e">
        <f>#REF!-H81</f>
        <v>#REF!</v>
      </c>
      <c r="N81" s="59" t="e">
        <f>#REF!-I81</f>
        <v>#REF!</v>
      </c>
      <c r="O81" s="59" t="e">
        <f>#REF!-J81</f>
        <v>#REF!</v>
      </c>
      <c r="P81" s="59" t="e">
        <f>#REF!-K81</f>
        <v>#REF!</v>
      </c>
      <c r="Q81" s="59" t="e">
        <f>#REF!-L81</f>
        <v>#REF!</v>
      </c>
      <c r="R81" s="74"/>
      <c r="S81" s="278"/>
    </row>
    <row r="82" spans="1:19" ht="21.75" customHeight="1">
      <c r="A82" s="244">
        <f t="shared" si="1"/>
        <v>79</v>
      </c>
      <c r="B82" s="53" t="s">
        <v>96</v>
      </c>
      <c r="C82" s="279">
        <v>0</v>
      </c>
      <c r="D82" s="279">
        <v>11.25</v>
      </c>
      <c r="E82" s="279">
        <v>14.5</v>
      </c>
      <c r="F82" s="279">
        <v>9.25</v>
      </c>
      <c r="G82" s="279">
        <v>0</v>
      </c>
      <c r="H82" s="58">
        <v>12.68</v>
      </c>
      <c r="I82" s="59">
        <v>12.68</v>
      </c>
      <c r="J82" s="59">
        <v>14.68</v>
      </c>
      <c r="K82" s="59">
        <v>12.68</v>
      </c>
      <c r="L82" s="59">
        <v>14.18</v>
      </c>
      <c r="M82" s="59" t="e">
        <f>#REF!-H82</f>
        <v>#REF!</v>
      </c>
      <c r="N82" s="59" t="e">
        <f>#REF!-I82</f>
        <v>#REF!</v>
      </c>
      <c r="O82" s="59" t="e">
        <f>#REF!-J82</f>
        <v>#REF!</v>
      </c>
      <c r="P82" s="59" t="e">
        <f>#REF!-K82</f>
        <v>#REF!</v>
      </c>
      <c r="Q82" s="59" t="e">
        <f>#REF!-L82</f>
        <v>#REF!</v>
      </c>
      <c r="R82" s="204"/>
      <c r="S82" s="278"/>
    </row>
    <row r="83" spans="1:19" ht="21.75" customHeight="1">
      <c r="A83" s="244">
        <f t="shared" si="1"/>
        <v>80</v>
      </c>
      <c r="B83" s="53" t="s">
        <v>97</v>
      </c>
      <c r="C83" s="279">
        <v>10.95</v>
      </c>
      <c r="D83" s="279">
        <v>10.95</v>
      </c>
      <c r="E83" s="279">
        <v>12.95</v>
      </c>
      <c r="F83" s="279">
        <v>10.95</v>
      </c>
      <c r="G83" s="279">
        <v>12.45</v>
      </c>
      <c r="H83" s="58">
        <v>12.2</v>
      </c>
      <c r="I83" s="59">
        <v>12.45</v>
      </c>
      <c r="J83" s="59">
        <v>12.95</v>
      </c>
      <c r="K83" s="59">
        <v>12.3</v>
      </c>
      <c r="L83" s="59">
        <v>12.7</v>
      </c>
      <c r="M83" s="59" t="e">
        <f>#REF!-H83</f>
        <v>#REF!</v>
      </c>
      <c r="N83" s="59" t="e">
        <f>#REF!-I83</f>
        <v>#REF!</v>
      </c>
      <c r="O83" s="59" t="e">
        <f>#REF!-J83</f>
        <v>#REF!</v>
      </c>
      <c r="P83" s="59" t="e">
        <f>#REF!-K83</f>
        <v>#REF!</v>
      </c>
      <c r="Q83" s="59" t="e">
        <f>#REF!-L83</f>
        <v>#REF!</v>
      </c>
      <c r="R83" s="59"/>
      <c r="S83" s="278"/>
    </row>
    <row r="84" spans="1:19" ht="21.75" customHeight="1">
      <c r="A84" s="244">
        <f t="shared" si="1"/>
        <v>81</v>
      </c>
      <c r="B84" s="53" t="s">
        <v>98</v>
      </c>
      <c r="C84" s="279">
        <v>12</v>
      </c>
      <c r="D84" s="279">
        <v>12.25</v>
      </c>
      <c r="E84" s="279">
        <v>12.75</v>
      </c>
      <c r="F84" s="279">
        <v>12.1</v>
      </c>
      <c r="G84" s="279">
        <v>12.5</v>
      </c>
      <c r="H84" s="58">
        <v>14.5</v>
      </c>
      <c r="I84" s="59">
        <v>14.75</v>
      </c>
      <c r="J84" s="59">
        <v>17</v>
      </c>
      <c r="K84" s="59">
        <v>16.5</v>
      </c>
      <c r="L84" s="59">
        <v>15.75</v>
      </c>
      <c r="M84" s="59" t="e">
        <f>#REF!-H84</f>
        <v>#REF!</v>
      </c>
      <c r="N84" s="59" t="e">
        <f>#REF!-I84</f>
        <v>#REF!</v>
      </c>
      <c r="O84" s="59" t="e">
        <f>#REF!-J84</f>
        <v>#REF!</v>
      </c>
      <c r="P84" s="59" t="e">
        <f>#REF!-K84</f>
        <v>#REF!</v>
      </c>
      <c r="Q84" s="59" t="e">
        <f>#REF!-L84</f>
        <v>#REF!</v>
      </c>
      <c r="R84" s="59"/>
      <c r="S84" s="278"/>
    </row>
    <row r="85" spans="1:19" ht="21.75" customHeight="1">
      <c r="A85" s="244">
        <f t="shared" si="1"/>
        <v>82</v>
      </c>
      <c r="B85" s="53" t="s">
        <v>99</v>
      </c>
      <c r="C85" s="279">
        <v>14.5</v>
      </c>
      <c r="D85" s="279">
        <v>14.75</v>
      </c>
      <c r="E85" s="279">
        <v>17</v>
      </c>
      <c r="F85" s="279">
        <v>16.5</v>
      </c>
      <c r="G85" s="279">
        <v>15.75</v>
      </c>
      <c r="H85" s="62">
        <v>9.51</v>
      </c>
      <c r="I85" s="63">
        <v>13</v>
      </c>
      <c r="J85" s="63">
        <v>0</v>
      </c>
      <c r="K85" s="63">
        <v>13</v>
      </c>
      <c r="L85" s="63">
        <v>13</v>
      </c>
      <c r="M85" s="59" t="e">
        <f>#REF!-H85</f>
        <v>#REF!</v>
      </c>
      <c r="N85" s="59" t="e">
        <f>#REF!-I85</f>
        <v>#REF!</v>
      </c>
      <c r="O85" s="59" t="e">
        <f>#REF!-J85</f>
        <v>#REF!</v>
      </c>
      <c r="P85" s="59" t="e">
        <f>#REF!-K85</f>
        <v>#REF!</v>
      </c>
      <c r="Q85" s="59" t="e">
        <f>#REF!-L85</f>
        <v>#REF!</v>
      </c>
      <c r="R85" s="59"/>
      <c r="S85" s="278"/>
    </row>
    <row r="86" spans="1:19" ht="21.75" customHeight="1">
      <c r="A86" s="244">
        <f t="shared" si="1"/>
        <v>83</v>
      </c>
      <c r="B86" s="61" t="s">
        <v>100</v>
      </c>
      <c r="C86" s="279">
        <v>9.5</v>
      </c>
      <c r="D86" s="279">
        <v>13</v>
      </c>
      <c r="E86" s="279">
        <v>14</v>
      </c>
      <c r="F86" s="279">
        <v>11</v>
      </c>
      <c r="G86" s="279">
        <v>13</v>
      </c>
      <c r="H86" s="58">
        <v>10</v>
      </c>
      <c r="I86" s="59">
        <v>11.25</v>
      </c>
      <c r="J86" s="59">
        <v>17</v>
      </c>
      <c r="K86" s="59">
        <v>13</v>
      </c>
      <c r="L86" s="59">
        <v>13</v>
      </c>
      <c r="M86" s="59" t="e">
        <f>#REF!-H86</f>
        <v>#REF!</v>
      </c>
      <c r="N86" s="59" t="e">
        <f>#REF!-I86</f>
        <v>#REF!</v>
      </c>
      <c r="O86" s="59" t="e">
        <f>#REF!-J86</f>
        <v>#REF!</v>
      </c>
      <c r="P86" s="59" t="e">
        <f>#REF!-K86</f>
        <v>#REF!</v>
      </c>
      <c r="Q86" s="59" t="e">
        <f>#REF!-L86</f>
        <v>#REF!</v>
      </c>
      <c r="R86" s="59"/>
      <c r="S86" s="278"/>
    </row>
    <row r="87" spans="1:19" ht="21.75" customHeight="1">
      <c r="A87" s="244">
        <f t="shared" si="1"/>
        <v>84</v>
      </c>
      <c r="B87" s="53" t="s">
        <v>101</v>
      </c>
      <c r="C87" s="279">
        <v>11</v>
      </c>
      <c r="D87" s="279">
        <v>11</v>
      </c>
      <c r="E87" s="279">
        <v>11</v>
      </c>
      <c r="F87" s="279">
        <v>11</v>
      </c>
      <c r="G87" s="279">
        <v>11</v>
      </c>
      <c r="H87" s="58">
        <v>11.9</v>
      </c>
      <c r="I87" s="59">
        <v>12.4</v>
      </c>
      <c r="J87" s="59">
        <v>12.9</v>
      </c>
      <c r="K87" s="59">
        <v>12.9</v>
      </c>
      <c r="L87" s="59">
        <v>12.9</v>
      </c>
      <c r="M87" s="59" t="e">
        <f>#REF!-H87</f>
        <v>#REF!</v>
      </c>
      <c r="N87" s="59" t="e">
        <f>#REF!-I87</f>
        <v>#REF!</v>
      </c>
      <c r="O87" s="59" t="e">
        <f>#REF!-J87</f>
        <v>#REF!</v>
      </c>
      <c r="P87" s="59" t="e">
        <f>#REF!-K87</f>
        <v>#REF!</v>
      </c>
      <c r="Q87" s="59" t="e">
        <f>#REF!-L87</f>
        <v>#REF!</v>
      </c>
      <c r="R87" s="59"/>
      <c r="S87" s="278"/>
    </row>
    <row r="88" spans="1:19" ht="21.75" customHeight="1">
      <c r="A88" s="244">
        <f t="shared" si="1"/>
        <v>85</v>
      </c>
      <c r="B88" s="53" t="s">
        <v>102</v>
      </c>
      <c r="C88" s="279">
        <v>8.89</v>
      </c>
      <c r="D88" s="279">
        <v>9.39</v>
      </c>
      <c r="E88" s="279">
        <v>9.89</v>
      </c>
      <c r="F88" s="279">
        <v>9.89</v>
      </c>
      <c r="G88" s="279">
        <v>9.89</v>
      </c>
      <c r="H88" s="58">
        <v>15.37</v>
      </c>
      <c r="I88" s="59">
        <v>15.37</v>
      </c>
      <c r="J88" s="59">
        <v>15.37</v>
      </c>
      <c r="K88" s="59">
        <v>15.37</v>
      </c>
      <c r="L88" s="59">
        <v>15.37</v>
      </c>
      <c r="M88" s="59" t="e">
        <f>#REF!-H88</f>
        <v>#REF!</v>
      </c>
      <c r="N88" s="59" t="e">
        <f>#REF!-I88</f>
        <v>#REF!</v>
      </c>
      <c r="O88" s="59" t="e">
        <f>#REF!-J88</f>
        <v>#REF!</v>
      </c>
      <c r="P88" s="59" t="e">
        <f>#REF!-K88</f>
        <v>#REF!</v>
      </c>
      <c r="Q88" s="59" t="e">
        <f>#REF!-L88</f>
        <v>#REF!</v>
      </c>
      <c r="R88" s="59"/>
      <c r="S88" s="278"/>
    </row>
    <row r="89" spans="1:19" ht="21.75" customHeight="1">
      <c r="A89" s="244">
        <f t="shared" si="1"/>
        <v>86</v>
      </c>
      <c r="B89" s="53" t="s">
        <v>175</v>
      </c>
      <c r="C89" s="279">
        <v>14.87</v>
      </c>
      <c r="D89" s="279">
        <v>14.87</v>
      </c>
      <c r="E89" s="279">
        <v>14.87</v>
      </c>
      <c r="F89" s="279">
        <v>14.87</v>
      </c>
      <c r="G89" s="279">
        <v>14.87</v>
      </c>
      <c r="H89" s="58">
        <v>10</v>
      </c>
      <c r="I89" s="59">
        <v>11</v>
      </c>
      <c r="J89" s="59">
        <v>0</v>
      </c>
      <c r="K89" s="59">
        <v>10</v>
      </c>
      <c r="L89" s="59">
        <v>11</v>
      </c>
      <c r="M89" s="59" t="e">
        <f>#REF!-H89</f>
        <v>#REF!</v>
      </c>
      <c r="N89" s="59" t="e">
        <f>#REF!-I89</f>
        <v>#REF!</v>
      </c>
      <c r="O89" s="59" t="e">
        <f>#REF!-J89</f>
        <v>#REF!</v>
      </c>
      <c r="P89" s="59" t="e">
        <f>#REF!-K89</f>
        <v>#REF!</v>
      </c>
      <c r="Q89" s="59" t="e">
        <f>#REF!-L89</f>
        <v>#REF!</v>
      </c>
      <c r="R89" s="59"/>
      <c r="S89" s="278"/>
    </row>
    <row r="90" spans="1:19" ht="21.75" customHeight="1">
      <c r="A90" s="244">
        <f t="shared" si="1"/>
        <v>87</v>
      </c>
      <c r="B90" s="53" t="s">
        <v>104</v>
      </c>
      <c r="C90" s="279">
        <v>8.23</v>
      </c>
      <c r="D90" s="279">
        <v>10.050000000000001</v>
      </c>
      <c r="E90" s="279">
        <v>13</v>
      </c>
      <c r="F90" s="279">
        <v>9.9499999999999993</v>
      </c>
      <c r="G90" s="279">
        <v>9.94</v>
      </c>
      <c r="H90" s="58">
        <v>10.83</v>
      </c>
      <c r="I90" s="59">
        <v>11.51</v>
      </c>
      <c r="J90" s="59">
        <v>12.51</v>
      </c>
      <c r="K90" s="59">
        <v>11.01</v>
      </c>
      <c r="L90" s="59">
        <v>11.01</v>
      </c>
      <c r="M90" s="59" t="e">
        <f>#REF!-H90</f>
        <v>#REF!</v>
      </c>
      <c r="N90" s="59" t="e">
        <f>#REF!-I90</f>
        <v>#REF!</v>
      </c>
      <c r="O90" s="59" t="e">
        <f>#REF!-J90</f>
        <v>#REF!</v>
      </c>
      <c r="P90" s="59" t="e">
        <f>#REF!-K90</f>
        <v>#REF!</v>
      </c>
      <c r="Q90" s="59" t="e">
        <f>#REF!-L90</f>
        <v>#REF!</v>
      </c>
      <c r="R90" s="59"/>
      <c r="S90" s="278"/>
    </row>
    <row r="91" spans="1:19" ht="21.75" customHeight="1">
      <c r="A91" s="244">
        <f t="shared" si="1"/>
        <v>88</v>
      </c>
      <c r="B91" s="53" t="s">
        <v>105</v>
      </c>
      <c r="C91" s="279">
        <v>9.2200000000000006</v>
      </c>
      <c r="D91" s="279">
        <v>9.8800000000000008</v>
      </c>
      <c r="E91" s="279">
        <v>10.88</v>
      </c>
      <c r="F91" s="279">
        <v>9.3800000000000008</v>
      </c>
      <c r="G91" s="279">
        <v>9.3800000000000008</v>
      </c>
      <c r="H91" s="58">
        <v>11.46</v>
      </c>
      <c r="I91" s="59">
        <v>11.96</v>
      </c>
      <c r="J91" s="59">
        <v>12.46</v>
      </c>
      <c r="K91" s="59">
        <v>11.46</v>
      </c>
      <c r="L91" s="59">
        <v>11.96</v>
      </c>
      <c r="M91" s="59" t="e">
        <f>#REF!-H91</f>
        <v>#REF!</v>
      </c>
      <c r="N91" s="59" t="e">
        <f>#REF!-I91</f>
        <v>#REF!</v>
      </c>
      <c r="O91" s="59" t="e">
        <f>#REF!-J91</f>
        <v>#REF!</v>
      </c>
      <c r="P91" s="59" t="e">
        <f>#REF!-K91</f>
        <v>#REF!</v>
      </c>
      <c r="Q91" s="59" t="e">
        <f>#REF!-L91</f>
        <v>#REF!</v>
      </c>
      <c r="R91" s="59"/>
      <c r="S91" s="278"/>
    </row>
    <row r="92" spans="1:19" ht="21.75" customHeight="1">
      <c r="A92" s="244">
        <f t="shared" si="1"/>
        <v>89</v>
      </c>
      <c r="B92" s="53" t="s">
        <v>106</v>
      </c>
      <c r="C92" s="279">
        <v>10.68</v>
      </c>
      <c r="D92" s="279">
        <v>11.18</v>
      </c>
      <c r="E92" s="279">
        <v>11.68</v>
      </c>
      <c r="F92" s="279">
        <v>10.68</v>
      </c>
      <c r="G92" s="279">
        <v>11.18</v>
      </c>
      <c r="H92" s="58">
        <v>10.8</v>
      </c>
      <c r="I92" s="59">
        <v>10.8</v>
      </c>
      <c r="J92" s="59">
        <v>11.8</v>
      </c>
      <c r="K92" s="59">
        <v>10.8</v>
      </c>
      <c r="L92" s="59">
        <v>10.8</v>
      </c>
      <c r="M92" s="59" t="e">
        <f>#REF!-H92</f>
        <v>#REF!</v>
      </c>
      <c r="N92" s="59" t="e">
        <f>#REF!-I92</f>
        <v>#REF!</v>
      </c>
      <c r="O92" s="59" t="e">
        <f>#REF!-J92</f>
        <v>#REF!</v>
      </c>
      <c r="P92" s="59" t="e">
        <f>#REF!-K92</f>
        <v>#REF!</v>
      </c>
      <c r="Q92" s="59" t="e">
        <f>#REF!-L92</f>
        <v>#REF!</v>
      </c>
      <c r="R92" s="59"/>
      <c r="S92" s="278"/>
    </row>
    <row r="93" spans="1:19" ht="21.75" customHeight="1">
      <c r="A93" s="244">
        <f t="shared" si="1"/>
        <v>90</v>
      </c>
      <c r="B93" s="53" t="s">
        <v>107</v>
      </c>
      <c r="C93" s="279">
        <v>10.119999999999999</v>
      </c>
      <c r="D93" s="279">
        <v>10.119999999999999</v>
      </c>
      <c r="E93" s="279">
        <v>11.12</v>
      </c>
      <c r="F93" s="279">
        <v>10.119999999999999</v>
      </c>
      <c r="G93" s="279">
        <v>10.119999999999999</v>
      </c>
      <c r="H93" s="58">
        <v>0</v>
      </c>
      <c r="I93" s="59">
        <v>12.99</v>
      </c>
      <c r="J93" s="59">
        <v>17.079999999999998</v>
      </c>
      <c r="K93" s="59">
        <v>0</v>
      </c>
      <c r="L93" s="59">
        <v>13.75</v>
      </c>
      <c r="M93" s="59" t="e">
        <f>#REF!-H93</f>
        <v>#REF!</v>
      </c>
      <c r="N93" s="59" t="e">
        <f>#REF!-I93</f>
        <v>#REF!</v>
      </c>
      <c r="O93" s="59" t="e">
        <f>#REF!-J93</f>
        <v>#REF!</v>
      </c>
      <c r="P93" s="59" t="e">
        <f>#REF!-K93</f>
        <v>#REF!</v>
      </c>
      <c r="Q93" s="59" t="e">
        <f>#REF!-L93</f>
        <v>#REF!</v>
      </c>
      <c r="R93" s="59"/>
      <c r="S93" s="278"/>
    </row>
    <row r="94" spans="1:19" ht="21.75" customHeight="1">
      <c r="A94" s="244">
        <f t="shared" si="1"/>
        <v>91</v>
      </c>
      <c r="B94" s="53" t="s">
        <v>108</v>
      </c>
      <c r="C94" s="279">
        <v>0</v>
      </c>
      <c r="D94" s="279">
        <v>11.88</v>
      </c>
      <c r="E94" s="279">
        <v>14.46</v>
      </c>
      <c r="F94" s="279">
        <v>0</v>
      </c>
      <c r="G94" s="279">
        <v>12.59</v>
      </c>
      <c r="H94" s="58">
        <v>11.53</v>
      </c>
      <c r="I94" s="59">
        <v>12.46</v>
      </c>
      <c r="J94" s="59">
        <v>0</v>
      </c>
      <c r="K94" s="59">
        <v>12.28</v>
      </c>
      <c r="L94" s="59">
        <v>13.78</v>
      </c>
      <c r="M94" s="59" t="e">
        <f>#REF!-H94</f>
        <v>#REF!</v>
      </c>
      <c r="N94" s="59" t="e">
        <f>#REF!-I94</f>
        <v>#REF!</v>
      </c>
      <c r="O94" s="59" t="e">
        <f>#REF!-J94</f>
        <v>#REF!</v>
      </c>
      <c r="P94" s="59" t="e">
        <f>#REF!-K94</f>
        <v>#REF!</v>
      </c>
      <c r="Q94" s="59" t="e">
        <f>#REF!-L94</f>
        <v>#REF!</v>
      </c>
      <c r="R94" s="59"/>
      <c r="S94" s="278"/>
    </row>
    <row r="95" spans="1:19" ht="21.75" customHeight="1">
      <c r="A95" s="244">
        <f t="shared" si="1"/>
        <v>92</v>
      </c>
      <c r="B95" s="53" t="s">
        <v>109</v>
      </c>
      <c r="C95" s="279">
        <v>11.52</v>
      </c>
      <c r="D95" s="279">
        <v>12.45</v>
      </c>
      <c r="E95" s="279">
        <v>0</v>
      </c>
      <c r="F95" s="279">
        <v>12.27</v>
      </c>
      <c r="G95" s="279">
        <v>13.77</v>
      </c>
      <c r="H95" s="58">
        <v>12.42</v>
      </c>
      <c r="I95" s="59">
        <v>12.42</v>
      </c>
      <c r="J95" s="59">
        <v>12.42</v>
      </c>
      <c r="K95" s="59">
        <v>12.42</v>
      </c>
      <c r="L95" s="59">
        <v>12.42</v>
      </c>
      <c r="M95" s="59" t="e">
        <f>#REF!-H95</f>
        <v>#REF!</v>
      </c>
      <c r="N95" s="59" t="e">
        <f>#REF!-I95</f>
        <v>#REF!</v>
      </c>
      <c r="O95" s="59" t="e">
        <f>#REF!-J95</f>
        <v>#REF!</v>
      </c>
      <c r="P95" s="59" t="e">
        <f>#REF!-K95</f>
        <v>#REF!</v>
      </c>
      <c r="Q95" s="59" t="e">
        <f>#REF!-L95</f>
        <v>#REF!</v>
      </c>
      <c r="R95" s="59"/>
      <c r="S95" s="278"/>
    </row>
    <row r="96" spans="1:19" ht="21.75" customHeight="1">
      <c r="A96" s="244">
        <f t="shared" si="1"/>
        <v>93</v>
      </c>
      <c r="B96" s="53" t="s">
        <v>110</v>
      </c>
      <c r="C96" s="279">
        <v>11.42</v>
      </c>
      <c r="D96" s="279">
        <v>11.42</v>
      </c>
      <c r="E96" s="279">
        <v>11.42</v>
      </c>
      <c r="F96" s="279">
        <v>11.42</v>
      </c>
      <c r="G96" s="279">
        <v>11.42</v>
      </c>
      <c r="H96" s="58">
        <v>11.95</v>
      </c>
      <c r="I96" s="59">
        <v>12.45</v>
      </c>
      <c r="J96" s="59">
        <v>14.45</v>
      </c>
      <c r="K96" s="59">
        <v>11.95</v>
      </c>
      <c r="L96" s="59">
        <v>11.95</v>
      </c>
      <c r="M96" s="59" t="e">
        <f>#REF!-H96</f>
        <v>#REF!</v>
      </c>
      <c r="N96" s="59" t="e">
        <f>#REF!-I96</f>
        <v>#REF!</v>
      </c>
      <c r="O96" s="59" t="e">
        <f>#REF!-J96</f>
        <v>#REF!</v>
      </c>
      <c r="P96" s="59" t="e">
        <f>#REF!-K96</f>
        <v>#REF!</v>
      </c>
      <c r="Q96" s="59" t="e">
        <f>#REF!-L96</f>
        <v>#REF!</v>
      </c>
      <c r="R96" s="59"/>
      <c r="S96" s="278"/>
    </row>
    <row r="97" spans="1:19" ht="21.75" customHeight="1">
      <c r="A97" s="244">
        <f t="shared" si="1"/>
        <v>94</v>
      </c>
      <c r="B97" s="53" t="s">
        <v>159</v>
      </c>
      <c r="C97" s="279">
        <v>10.61</v>
      </c>
      <c r="D97" s="279">
        <v>11.11</v>
      </c>
      <c r="E97" s="279">
        <v>13.11</v>
      </c>
      <c r="F97" s="279">
        <v>10.61</v>
      </c>
      <c r="G97" s="279">
        <v>10.61</v>
      </c>
      <c r="H97" s="133"/>
      <c r="I97" s="84"/>
      <c r="J97" s="84"/>
      <c r="K97" s="100">
        <v>0</v>
      </c>
      <c r="L97" s="59">
        <v>0</v>
      </c>
      <c r="M97" s="59" t="e">
        <f>#REF!-H97</f>
        <v>#REF!</v>
      </c>
      <c r="N97" s="59" t="e">
        <f>#REF!-I97</f>
        <v>#REF!</v>
      </c>
      <c r="O97" s="59" t="e">
        <f>#REF!-J97</f>
        <v>#REF!</v>
      </c>
      <c r="P97" s="59" t="e">
        <f>#REF!-K97</f>
        <v>#REF!</v>
      </c>
      <c r="Q97" s="59" t="e">
        <f>#REF!-L97</f>
        <v>#REF!</v>
      </c>
      <c r="R97" s="59"/>
      <c r="S97" s="278"/>
    </row>
    <row r="98" spans="1:19" ht="21.75" customHeight="1">
      <c r="A98" s="244">
        <f t="shared" si="1"/>
        <v>95</v>
      </c>
      <c r="B98" s="53" t="s">
        <v>112</v>
      </c>
      <c r="C98" s="279">
        <v>10.02</v>
      </c>
      <c r="D98" s="279">
        <v>9.9</v>
      </c>
      <c r="E98" s="279">
        <v>0</v>
      </c>
      <c r="F98" s="279">
        <v>9.9</v>
      </c>
      <c r="G98" s="279">
        <v>0</v>
      </c>
      <c r="H98" s="58">
        <v>0</v>
      </c>
      <c r="I98" s="59">
        <v>11</v>
      </c>
      <c r="J98" s="59">
        <v>0</v>
      </c>
      <c r="K98" s="59">
        <v>12</v>
      </c>
      <c r="L98" s="59">
        <v>12.5</v>
      </c>
      <c r="M98" s="59" t="e">
        <f>#REF!-H98</f>
        <v>#REF!</v>
      </c>
      <c r="N98" s="59" t="e">
        <f>#REF!-I98</f>
        <v>#REF!</v>
      </c>
      <c r="O98" s="59" t="e">
        <f>#REF!-J98</f>
        <v>#REF!</v>
      </c>
      <c r="P98" s="59" t="e">
        <f>#REF!-K98</f>
        <v>#REF!</v>
      </c>
      <c r="Q98" s="59" t="e">
        <f>#REF!-L98</f>
        <v>#REF!</v>
      </c>
      <c r="R98" s="59"/>
      <c r="S98" s="278"/>
    </row>
    <row r="99" spans="1:19" ht="21.75" customHeight="1">
      <c r="A99" s="244">
        <f t="shared" si="1"/>
        <v>96</v>
      </c>
      <c r="B99" s="53" t="s">
        <v>113</v>
      </c>
      <c r="C99" s="279">
        <v>0</v>
      </c>
      <c r="D99" s="279">
        <v>10.75</v>
      </c>
      <c r="E99" s="279">
        <v>0</v>
      </c>
      <c r="F99" s="279">
        <v>10.75</v>
      </c>
      <c r="G99" s="279">
        <v>11.25</v>
      </c>
      <c r="H99" s="258"/>
      <c r="I99" s="207"/>
      <c r="J99" s="207"/>
      <c r="K99" s="207"/>
      <c r="L99" s="207"/>
      <c r="M99" s="207"/>
      <c r="N99" s="207"/>
      <c r="O99" s="207"/>
      <c r="P99" s="207"/>
      <c r="Q99" s="207"/>
      <c r="R99" s="59"/>
      <c r="S99" s="278"/>
    </row>
    <row r="100" spans="1:19" ht="27" customHeight="1">
      <c r="A100" s="249"/>
      <c r="B100" s="501" t="s">
        <v>160</v>
      </c>
      <c r="C100" s="501"/>
      <c r="D100" s="501"/>
      <c r="E100" s="501"/>
      <c r="F100" s="501"/>
      <c r="G100" s="501"/>
      <c r="H100" s="210"/>
      <c r="I100" s="210"/>
      <c r="J100" s="210"/>
      <c r="K100" s="210"/>
      <c r="L100" s="210"/>
      <c r="M100" s="210"/>
      <c r="N100" s="210"/>
      <c r="O100" s="210"/>
      <c r="P100" s="210"/>
      <c r="Q100" s="210"/>
      <c r="R100" s="210"/>
    </row>
    <row r="101" spans="1:19" ht="27" customHeight="1">
      <c r="A101" s="249"/>
      <c r="B101" s="501" t="s">
        <v>171</v>
      </c>
      <c r="C101" s="501"/>
      <c r="D101" s="501"/>
      <c r="E101" s="501"/>
      <c r="F101" s="501"/>
      <c r="G101" s="501"/>
      <c r="H101" s="275"/>
      <c r="I101" s="275"/>
      <c r="J101" s="275"/>
      <c r="K101" s="275"/>
      <c r="L101" s="275"/>
      <c r="M101" s="275"/>
      <c r="N101" s="275"/>
      <c r="O101" s="275"/>
      <c r="P101" s="275"/>
      <c r="Q101" s="275"/>
      <c r="R101" s="275"/>
    </row>
    <row r="102" spans="1:19" ht="27.75" customHeight="1">
      <c r="A102" s="249"/>
      <c r="B102" s="501" t="s">
        <v>173</v>
      </c>
      <c r="C102" s="501"/>
      <c r="D102" s="501"/>
      <c r="E102" s="501"/>
      <c r="F102" s="501"/>
      <c r="G102" s="501"/>
      <c r="H102" s="275"/>
      <c r="I102" s="275"/>
      <c r="J102" s="275"/>
      <c r="K102" s="275"/>
      <c r="L102" s="275"/>
      <c r="M102" s="275"/>
      <c r="N102" s="275"/>
      <c r="O102" s="275"/>
      <c r="P102" s="275"/>
      <c r="Q102" s="275"/>
      <c r="R102" s="275"/>
    </row>
    <row r="103" spans="1:19" ht="21.75" hidden="1" customHeight="1">
      <c r="A103" s="249"/>
      <c r="B103" s="275"/>
      <c r="C103" s="269"/>
      <c r="D103" s="270"/>
      <c r="E103" s="270"/>
      <c r="F103" s="270"/>
      <c r="G103" s="270"/>
      <c r="H103" s="86"/>
      <c r="I103" s="86"/>
      <c r="J103" s="86"/>
      <c r="K103" s="86"/>
      <c r="L103" s="86"/>
      <c r="M103" s="86"/>
      <c r="N103" s="86"/>
      <c r="O103" s="86"/>
      <c r="P103" s="86"/>
      <c r="Q103" s="86"/>
      <c r="R103" s="86"/>
    </row>
    <row r="104" spans="1:19" ht="21.75" hidden="1" customHeight="1">
      <c r="B104" s="166" t="s">
        <v>178</v>
      </c>
      <c r="C104" s="269">
        <f>AVERAGE(C4:C32,C34:C73,C75:C81,C83:C93,C95:C98)</f>
        <v>9.2175824175824186</v>
      </c>
      <c r="D104" s="270">
        <f>AVERAGE(D4:D15,D18:D19,D22,D26,D30:D32,D34:D99)</f>
        <v>10.051882352941174</v>
      </c>
      <c r="E104" s="270">
        <f>AVERAGE(E4:E5,E11,E19,E26,E31,E34:E64,E66,E71,E73,E76,E78,E82:E94,E96:E97,)</f>
        <v>11.850344827586204</v>
      </c>
      <c r="F104" s="270">
        <f>AVERAGE(F4:F14,F18:F19,F18:F19,F22,F25:F26,F31:F32,F34:F63,F65:F70,F72:F79,F81:F93,F95:F99)</f>
        <v>9.9591463414634163</v>
      </c>
      <c r="G104" s="270">
        <f>AVERAGE(G4:G12,G14,G18:G19,G26,G31,G34:G66,G68:G79,G81,G83:G97,G99)</f>
        <v>10.876315789473686</v>
      </c>
      <c r="H104" s="86"/>
      <c r="I104" s="86"/>
      <c r="J104" s="86"/>
      <c r="K104" s="86"/>
      <c r="L104" s="86"/>
      <c r="M104" s="86"/>
      <c r="N104" s="86"/>
      <c r="O104" s="86"/>
      <c r="P104" s="86"/>
      <c r="Q104" s="86"/>
      <c r="R104" s="86"/>
    </row>
    <row r="105" spans="1:19" ht="21.75" hidden="1" customHeight="1">
      <c r="B105" s="166" t="s">
        <v>179</v>
      </c>
      <c r="C105" s="281">
        <v>4.62</v>
      </c>
      <c r="D105" s="281">
        <v>4.62</v>
      </c>
      <c r="E105" s="270">
        <v>5.79</v>
      </c>
      <c r="F105" s="281">
        <v>4.62</v>
      </c>
      <c r="G105" s="281">
        <v>4.62</v>
      </c>
      <c r="H105" s="86"/>
      <c r="I105" s="86"/>
      <c r="J105" s="86"/>
      <c r="K105" s="86"/>
      <c r="L105" s="86"/>
      <c r="N105" s="86"/>
      <c r="O105" s="86"/>
      <c r="P105" s="86"/>
      <c r="Q105" s="86"/>
      <c r="R105" s="86"/>
    </row>
    <row r="106" spans="1:19" ht="21.75" hidden="1" customHeight="1">
      <c r="B106" s="166" t="s">
        <v>180</v>
      </c>
      <c r="C106" s="281">
        <v>14.87</v>
      </c>
      <c r="D106" s="281">
        <v>14.87</v>
      </c>
      <c r="E106" s="270">
        <v>21</v>
      </c>
      <c r="F106" s="270">
        <v>16.5</v>
      </c>
      <c r="G106" s="270">
        <v>15.75</v>
      </c>
      <c r="H106" s="86"/>
      <c r="I106" s="86"/>
      <c r="J106" s="86"/>
      <c r="K106" s="86"/>
      <c r="L106" s="86"/>
      <c r="M106" s="86"/>
      <c r="N106" s="86"/>
      <c r="O106" s="86"/>
      <c r="P106" s="86"/>
      <c r="Q106" s="86"/>
      <c r="R106" s="86"/>
    </row>
    <row r="107" spans="1:19" ht="21.75" hidden="1" customHeight="1">
      <c r="B107" s="166"/>
      <c r="C107" s="280"/>
      <c r="D107" s="86"/>
      <c r="H107" s="86"/>
      <c r="I107" s="86"/>
      <c r="J107" s="86"/>
      <c r="K107" s="86"/>
      <c r="L107" s="86"/>
      <c r="M107" s="86"/>
      <c r="N107" s="86"/>
      <c r="O107" s="86"/>
      <c r="P107" s="86"/>
      <c r="Q107" s="86"/>
      <c r="R107" s="86"/>
    </row>
    <row r="108" spans="1:19" ht="21.75" hidden="1" customHeight="1">
      <c r="B108" s="166"/>
      <c r="C108" s="86"/>
      <c r="D108" s="86"/>
      <c r="H108" s="86"/>
      <c r="I108" s="86"/>
      <c r="J108" s="86"/>
      <c r="K108" s="86"/>
      <c r="L108" s="86"/>
      <c r="M108" s="86"/>
      <c r="N108" s="86"/>
      <c r="O108" s="86"/>
      <c r="P108" s="86"/>
      <c r="Q108" s="86"/>
      <c r="R108" s="86"/>
    </row>
    <row r="109" spans="1:19" ht="21.75" customHeight="1">
      <c r="B109" s="166"/>
      <c r="R109" s="86"/>
    </row>
    <row r="111" spans="1:19" s="137" customFormat="1" ht="21.75" customHeight="1">
      <c r="A111" s="87"/>
      <c r="B111" s="166"/>
      <c r="F111" s="182"/>
      <c r="H111" s="88"/>
      <c r="I111" s="88"/>
      <c r="J111" s="88"/>
      <c r="K111" s="88"/>
      <c r="L111" s="88"/>
      <c r="M111" s="88"/>
      <c r="N111" s="88"/>
      <c r="O111" s="88"/>
      <c r="P111" s="88"/>
      <c r="Q111" s="88"/>
      <c r="R111" s="88"/>
    </row>
    <row r="112" spans="1:19" s="137" customFormat="1" ht="21.75" customHeight="1">
      <c r="A112" s="87"/>
      <c r="B112" s="166"/>
      <c r="F112" s="182"/>
      <c r="H112" s="88"/>
      <c r="I112" s="88"/>
      <c r="J112" s="88"/>
      <c r="K112" s="88"/>
      <c r="L112" s="88"/>
      <c r="M112" s="88"/>
      <c r="N112" s="88"/>
      <c r="O112" s="88"/>
      <c r="P112" s="88"/>
      <c r="Q112" s="88"/>
      <c r="R112" s="88"/>
    </row>
    <row r="113" spans="1:18" s="137" customFormat="1" ht="21.75" customHeight="1">
      <c r="A113" s="87"/>
      <c r="B113" s="166"/>
      <c r="F113" s="182"/>
      <c r="H113" s="88"/>
      <c r="I113" s="88"/>
      <c r="J113" s="88"/>
      <c r="K113" s="88"/>
      <c r="L113" s="88"/>
      <c r="M113" s="88"/>
      <c r="N113" s="88"/>
      <c r="O113" s="88"/>
      <c r="P113" s="88"/>
      <c r="Q113" s="88"/>
      <c r="R113" s="88"/>
    </row>
    <row r="116" spans="1:18" s="137" customFormat="1" ht="21.75" customHeight="1">
      <c r="A116" s="87"/>
      <c r="B116" s="166"/>
      <c r="F116" s="182"/>
      <c r="H116" s="88"/>
      <c r="I116" s="88"/>
      <c r="J116" s="88"/>
      <c r="K116" s="88"/>
      <c r="L116" s="88"/>
      <c r="M116" s="88"/>
      <c r="N116" s="88"/>
      <c r="O116" s="88"/>
      <c r="P116" s="88"/>
      <c r="Q116" s="88"/>
      <c r="R116" s="88"/>
    </row>
    <row r="117" spans="1:18" s="137" customFormat="1" ht="21.75" customHeight="1">
      <c r="A117" s="87"/>
      <c r="B117" s="166"/>
      <c r="F117" s="182"/>
      <c r="H117" s="88"/>
      <c r="I117" s="88"/>
      <c r="J117" s="88"/>
      <c r="K117" s="88"/>
      <c r="L117" s="88"/>
      <c r="M117" s="88"/>
      <c r="N117" s="88"/>
      <c r="O117" s="88"/>
      <c r="P117" s="88"/>
      <c r="Q117" s="88"/>
      <c r="R117" s="88"/>
    </row>
    <row r="118" spans="1:18" s="137" customFormat="1" ht="21.75" customHeight="1">
      <c r="A118" s="87"/>
      <c r="B118" s="166"/>
      <c r="F118" s="182"/>
      <c r="H118" s="88"/>
      <c r="I118" s="88"/>
      <c r="J118" s="88"/>
      <c r="K118" s="88"/>
      <c r="L118" s="88"/>
      <c r="M118" s="88"/>
      <c r="N118" s="88"/>
      <c r="O118" s="88"/>
      <c r="P118" s="88"/>
      <c r="Q118" s="88"/>
      <c r="R118" s="88"/>
    </row>
  </sheetData>
  <mergeCells count="7">
    <mergeCell ref="B102:G102"/>
    <mergeCell ref="B1:H1"/>
    <mergeCell ref="C2:G2"/>
    <mergeCell ref="H2:L2"/>
    <mergeCell ref="M2:Q2"/>
    <mergeCell ref="B100:G100"/>
    <mergeCell ref="B101:G101"/>
  </mergeCells>
  <pageMargins left="0.70866141732283472" right="0.94488188976377963" top="0.74803149606299213" bottom="0.74803149606299213" header="0.31496062992125984" footer="0.31496062992125984"/>
  <pageSetup paperSize="9" scale="75" orientation="portrait" horizontalDpi="90" verticalDpi="90" r:id="rId1"/>
  <legacy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116"/>
  <sheetViews>
    <sheetView view="pageBreakPreview" topLeftCell="A97" zoomScale="140" zoomScaleNormal="100" zoomScaleSheetLayoutView="140" workbookViewId="0">
      <selection activeCell="A102" sqref="A102:XFD104"/>
    </sheetView>
  </sheetViews>
  <sheetFormatPr defaultColWidth="9.09765625" defaultRowHeight="21.75" customHeight="1"/>
  <cols>
    <col min="1" max="1" width="6.09765625" style="87" customWidth="1"/>
    <col min="2" max="2" width="54.3984375" style="88" customWidth="1"/>
    <col min="3" max="3" width="10.09765625" style="287" customWidth="1"/>
    <col min="4" max="6" width="9.296875" style="287" customWidth="1"/>
    <col min="7" max="7" width="10.3984375" style="287" customWidth="1"/>
    <col min="8" max="16384" width="9.09765625" style="86"/>
  </cols>
  <sheetData>
    <row r="1" spans="1:7" ht="21.75" customHeight="1">
      <c r="A1" s="277"/>
      <c r="B1" s="502" t="s">
        <v>181</v>
      </c>
      <c r="C1" s="502"/>
      <c r="D1" s="502"/>
      <c r="E1" s="502"/>
      <c r="F1" s="502"/>
      <c r="G1" s="502"/>
    </row>
    <row r="2" spans="1:7" ht="15" customHeight="1">
      <c r="C2" s="505" t="s">
        <v>186</v>
      </c>
      <c r="D2" s="506"/>
      <c r="E2" s="506"/>
      <c r="F2" s="506"/>
      <c r="G2" s="506"/>
    </row>
    <row r="3" spans="1:7" ht="26.25" customHeight="1">
      <c r="A3" s="259" t="s">
        <v>1</v>
      </c>
      <c r="B3" s="259" t="s">
        <v>4</v>
      </c>
      <c r="C3" s="286" t="s">
        <v>5</v>
      </c>
      <c r="D3" s="286" t="s">
        <v>6</v>
      </c>
      <c r="E3" s="286" t="s">
        <v>7</v>
      </c>
      <c r="F3" s="286" t="s">
        <v>8</v>
      </c>
      <c r="G3" s="286" t="s">
        <v>9</v>
      </c>
    </row>
    <row r="4" spans="1:7" ht="21.75" customHeight="1">
      <c r="A4" s="246">
        <v>1</v>
      </c>
      <c r="B4" s="53" t="s">
        <v>12</v>
      </c>
      <c r="C4" s="293">
        <v>9.9499999999999993</v>
      </c>
      <c r="D4" s="293">
        <v>9.75</v>
      </c>
      <c r="E4" s="293">
        <v>16.5</v>
      </c>
      <c r="F4" s="293">
        <v>9.9</v>
      </c>
      <c r="G4" s="293">
        <v>12</v>
      </c>
    </row>
    <row r="5" spans="1:7" ht="21.75" customHeight="1">
      <c r="A5" s="246">
        <v>2</v>
      </c>
      <c r="B5" s="53" t="s">
        <v>13</v>
      </c>
      <c r="C5" s="293">
        <v>9.85</v>
      </c>
      <c r="D5" s="293">
        <v>9.8000000000000007</v>
      </c>
      <c r="E5" s="293">
        <v>11.5</v>
      </c>
      <c r="F5" s="293">
        <v>10</v>
      </c>
      <c r="G5" s="293">
        <v>11.6</v>
      </c>
    </row>
    <row r="6" spans="1:7" ht="21.75" customHeight="1">
      <c r="A6" s="244">
        <f>A5+1</f>
        <v>3</v>
      </c>
      <c r="B6" s="53" t="s">
        <v>14</v>
      </c>
      <c r="C6" s="293">
        <v>9.8000000000000007</v>
      </c>
      <c r="D6" s="293">
        <v>9.8000000000000007</v>
      </c>
      <c r="E6" s="293" t="s">
        <v>120</v>
      </c>
      <c r="F6" s="293">
        <v>10.15</v>
      </c>
      <c r="G6" s="293">
        <v>11.95</v>
      </c>
    </row>
    <row r="7" spans="1:7" ht="21.75" customHeight="1">
      <c r="A7" s="244">
        <f t="shared" ref="A7:A70" si="0">A6+1</f>
        <v>4</v>
      </c>
      <c r="B7" s="53" t="s">
        <v>15</v>
      </c>
      <c r="C7" s="293">
        <v>9.75</v>
      </c>
      <c r="D7" s="293">
        <v>10</v>
      </c>
      <c r="E7" s="293" t="s">
        <v>120</v>
      </c>
      <c r="F7" s="293">
        <v>10</v>
      </c>
      <c r="G7" s="293">
        <v>12</v>
      </c>
    </row>
    <row r="8" spans="1:7" ht="21.75" customHeight="1">
      <c r="A8" s="244">
        <f t="shared" si="0"/>
        <v>5</v>
      </c>
      <c r="B8" s="53" t="s">
        <v>16</v>
      </c>
      <c r="C8" s="293">
        <v>9.6</v>
      </c>
      <c r="D8" s="293">
        <v>10</v>
      </c>
      <c r="E8" s="293" t="s">
        <v>120</v>
      </c>
      <c r="F8" s="293">
        <v>10</v>
      </c>
      <c r="G8" s="293">
        <v>10</v>
      </c>
    </row>
    <row r="9" spans="1:7" ht="21.75" customHeight="1">
      <c r="A9" s="244">
        <f t="shared" si="0"/>
        <v>6</v>
      </c>
      <c r="B9" s="53" t="s">
        <v>17</v>
      </c>
      <c r="C9" s="293">
        <v>8.25</v>
      </c>
      <c r="D9" s="293">
        <v>8.75</v>
      </c>
      <c r="E9" s="293" t="s">
        <v>120</v>
      </c>
      <c r="F9" s="293">
        <v>8.75</v>
      </c>
      <c r="G9" s="293">
        <v>8.61</v>
      </c>
    </row>
    <row r="10" spans="1:7" ht="21.75" customHeight="1">
      <c r="A10" s="244">
        <f t="shared" si="0"/>
        <v>7</v>
      </c>
      <c r="B10" s="53" t="s">
        <v>18</v>
      </c>
      <c r="C10" s="293">
        <v>9</v>
      </c>
      <c r="D10" s="293">
        <v>10</v>
      </c>
      <c r="E10" s="293" t="s">
        <v>120</v>
      </c>
      <c r="F10" s="293">
        <v>9.25</v>
      </c>
      <c r="G10" s="293">
        <v>9.5</v>
      </c>
    </row>
    <row r="11" spans="1:7" ht="21.75" customHeight="1">
      <c r="A11" s="244">
        <f t="shared" si="0"/>
        <v>8</v>
      </c>
      <c r="B11" s="53" t="s">
        <v>150</v>
      </c>
      <c r="C11" s="293">
        <v>10.23</v>
      </c>
      <c r="D11" s="293">
        <v>9.8000000000000007</v>
      </c>
      <c r="E11" s="293">
        <v>17.3</v>
      </c>
      <c r="F11" s="293">
        <v>10</v>
      </c>
      <c r="G11" s="293">
        <v>10.25</v>
      </c>
    </row>
    <row r="12" spans="1:7" ht="21.75" customHeight="1">
      <c r="A12" s="244">
        <f t="shared" si="0"/>
        <v>9</v>
      </c>
      <c r="B12" s="53" t="s">
        <v>20</v>
      </c>
      <c r="C12" s="293">
        <v>9.4</v>
      </c>
      <c r="D12" s="293">
        <v>9.9499999999999993</v>
      </c>
      <c r="E12" s="293" t="s">
        <v>120</v>
      </c>
      <c r="F12" s="293">
        <v>9.5</v>
      </c>
      <c r="G12" s="293">
        <v>9.9499999999999993</v>
      </c>
    </row>
    <row r="13" spans="1:7" ht="21.75" customHeight="1">
      <c r="A13" s="244">
        <f t="shared" si="0"/>
        <v>10</v>
      </c>
      <c r="B13" s="53" t="s">
        <v>21</v>
      </c>
      <c r="C13" s="293">
        <v>9.9</v>
      </c>
      <c r="D13" s="293">
        <v>10.25</v>
      </c>
      <c r="E13" s="293" t="s">
        <v>120</v>
      </c>
      <c r="F13" s="293">
        <v>10</v>
      </c>
      <c r="G13" s="293" t="s">
        <v>120</v>
      </c>
    </row>
    <row r="14" spans="1:7" ht="21.75" customHeight="1">
      <c r="A14" s="244">
        <f t="shared" si="0"/>
        <v>11</v>
      </c>
      <c r="B14" s="53" t="s">
        <v>22</v>
      </c>
      <c r="C14" s="293">
        <v>9.9499999999999993</v>
      </c>
      <c r="D14" s="293">
        <v>10.25</v>
      </c>
      <c r="E14" s="293" t="s">
        <v>120</v>
      </c>
      <c r="F14" s="293">
        <v>9.75</v>
      </c>
      <c r="G14" s="293">
        <v>10.75</v>
      </c>
    </row>
    <row r="15" spans="1:7" ht="21.75" customHeight="1">
      <c r="A15" s="244">
        <f t="shared" si="0"/>
        <v>12</v>
      </c>
      <c r="B15" s="53" t="s">
        <v>23</v>
      </c>
      <c r="C15" s="293">
        <v>6.5</v>
      </c>
      <c r="D15" s="293" t="s">
        <v>120</v>
      </c>
      <c r="E15" s="293" t="s">
        <v>120</v>
      </c>
      <c r="F15" s="293" t="s">
        <v>120</v>
      </c>
      <c r="G15" s="293" t="s">
        <v>120</v>
      </c>
    </row>
    <row r="16" spans="1:7" ht="21.75" customHeight="1">
      <c r="A16" s="244">
        <f t="shared" si="0"/>
        <v>13</v>
      </c>
      <c r="B16" s="53" t="s">
        <v>24</v>
      </c>
      <c r="C16" s="293">
        <v>5.0599999999999996</v>
      </c>
      <c r="D16" s="293" t="s">
        <v>120</v>
      </c>
      <c r="E16" s="293" t="s">
        <v>120</v>
      </c>
      <c r="F16" s="293" t="s">
        <v>120</v>
      </c>
      <c r="G16" s="293" t="s">
        <v>120</v>
      </c>
    </row>
    <row r="17" spans="1:7" ht="21.75" customHeight="1">
      <c r="A17" s="244">
        <f t="shared" si="0"/>
        <v>14</v>
      </c>
      <c r="B17" s="53" t="s">
        <v>25</v>
      </c>
      <c r="C17" s="293">
        <v>6.5</v>
      </c>
      <c r="D17" s="293" t="s">
        <v>120</v>
      </c>
      <c r="E17" s="293" t="s">
        <v>120</v>
      </c>
      <c r="F17" s="293" t="s">
        <v>120</v>
      </c>
      <c r="G17" s="293" t="s">
        <v>120</v>
      </c>
    </row>
    <row r="18" spans="1:7" ht="21.75" customHeight="1">
      <c r="A18" s="244">
        <f t="shared" si="0"/>
        <v>15</v>
      </c>
      <c r="B18" s="53" t="s">
        <v>26</v>
      </c>
      <c r="C18" s="293">
        <v>7.97</v>
      </c>
      <c r="D18" s="293">
        <v>7.97</v>
      </c>
      <c r="E18" s="293" t="s">
        <v>120</v>
      </c>
      <c r="F18" s="293">
        <v>7.97</v>
      </c>
      <c r="G18" s="293">
        <v>7.97</v>
      </c>
    </row>
    <row r="19" spans="1:7" ht="21.75" customHeight="1">
      <c r="A19" s="244">
        <f t="shared" si="0"/>
        <v>16</v>
      </c>
      <c r="B19" s="53" t="s">
        <v>27</v>
      </c>
      <c r="C19" s="293">
        <v>11</v>
      </c>
      <c r="D19" s="293">
        <v>10.4</v>
      </c>
      <c r="E19" s="293">
        <v>14</v>
      </c>
      <c r="F19" s="293">
        <v>10.9</v>
      </c>
      <c r="G19" s="293">
        <v>15.6</v>
      </c>
    </row>
    <row r="20" spans="1:7" ht="21.75" customHeight="1">
      <c r="A20" s="244">
        <f t="shared" si="0"/>
        <v>17</v>
      </c>
      <c r="B20" s="53" t="s">
        <v>28</v>
      </c>
      <c r="C20" s="293">
        <v>9.57</v>
      </c>
      <c r="D20" s="293" t="s">
        <v>120</v>
      </c>
      <c r="E20" s="293" t="s">
        <v>120</v>
      </c>
      <c r="F20" s="293" t="s">
        <v>120</v>
      </c>
      <c r="G20" s="293" t="s">
        <v>120</v>
      </c>
    </row>
    <row r="21" spans="1:7" ht="21.75" customHeight="1">
      <c r="A21" s="244">
        <f t="shared" si="0"/>
        <v>18</v>
      </c>
      <c r="B21" s="53" t="s">
        <v>30</v>
      </c>
      <c r="C21" s="293">
        <v>5.8</v>
      </c>
      <c r="D21" s="293" t="s">
        <v>120</v>
      </c>
      <c r="E21" s="293" t="s">
        <v>120</v>
      </c>
      <c r="F21" s="293" t="s">
        <v>120</v>
      </c>
      <c r="G21" s="293" t="s">
        <v>120</v>
      </c>
    </row>
    <row r="22" spans="1:7" ht="21.75" customHeight="1">
      <c r="A22" s="244">
        <f t="shared" si="0"/>
        <v>19</v>
      </c>
      <c r="B22" s="53" t="s">
        <v>32</v>
      </c>
      <c r="C22" s="293">
        <v>5.82</v>
      </c>
      <c r="D22" s="293">
        <v>7.07</v>
      </c>
      <c r="E22" s="293" t="s">
        <v>120</v>
      </c>
      <c r="F22" s="293">
        <v>9.15</v>
      </c>
      <c r="G22" s="293" t="s">
        <v>120</v>
      </c>
    </row>
    <row r="23" spans="1:7" ht="21.75" customHeight="1">
      <c r="A23" s="244">
        <f t="shared" si="0"/>
        <v>20</v>
      </c>
      <c r="B23" s="53" t="s">
        <v>33</v>
      </c>
      <c r="C23" s="293">
        <v>7.64</v>
      </c>
      <c r="D23" s="293" t="s">
        <v>120</v>
      </c>
      <c r="E23" s="293" t="s">
        <v>120</v>
      </c>
      <c r="F23" s="293" t="s">
        <v>120</v>
      </c>
      <c r="G23" s="293" t="s">
        <v>120</v>
      </c>
    </row>
    <row r="24" spans="1:7" ht="21.75" customHeight="1">
      <c r="A24" s="244">
        <f t="shared" si="0"/>
        <v>21</v>
      </c>
      <c r="B24" s="53" t="s">
        <v>34</v>
      </c>
      <c r="C24" s="293">
        <v>5.75</v>
      </c>
      <c r="D24" s="293" t="s">
        <v>120</v>
      </c>
      <c r="E24" s="293" t="s">
        <v>120</v>
      </c>
      <c r="F24" s="293" t="s">
        <v>120</v>
      </c>
      <c r="G24" s="293" t="s">
        <v>120</v>
      </c>
    </row>
    <row r="25" spans="1:7" ht="21.75" customHeight="1">
      <c r="A25" s="244">
        <f t="shared" si="0"/>
        <v>22</v>
      </c>
      <c r="B25" s="53" t="s">
        <v>35</v>
      </c>
      <c r="C25" s="293">
        <v>7.6</v>
      </c>
      <c r="D25" s="293" t="s">
        <v>120</v>
      </c>
      <c r="E25" s="293" t="s">
        <v>120</v>
      </c>
      <c r="F25" s="293">
        <v>7.8</v>
      </c>
      <c r="G25" s="293" t="s">
        <v>120</v>
      </c>
    </row>
    <row r="26" spans="1:7" ht="21.75" customHeight="1">
      <c r="A26" s="244">
        <f t="shared" si="0"/>
        <v>23</v>
      </c>
      <c r="B26" s="53" t="s">
        <v>36</v>
      </c>
      <c r="C26" s="293">
        <v>14.24</v>
      </c>
      <c r="D26" s="293">
        <v>13.24</v>
      </c>
      <c r="E26" s="293">
        <v>13.24</v>
      </c>
      <c r="F26" s="293">
        <v>13.24</v>
      </c>
      <c r="G26" s="293">
        <v>13.24</v>
      </c>
    </row>
    <row r="27" spans="1:7" ht="21.75" customHeight="1">
      <c r="A27" s="244">
        <f t="shared" si="0"/>
        <v>24</v>
      </c>
      <c r="B27" s="53" t="s">
        <v>37</v>
      </c>
      <c r="C27" s="293">
        <v>8.5</v>
      </c>
      <c r="D27" s="293" t="s">
        <v>120</v>
      </c>
      <c r="E27" s="293" t="s">
        <v>120</v>
      </c>
      <c r="F27" s="293" t="s">
        <v>120</v>
      </c>
      <c r="G27" s="293" t="s">
        <v>120</v>
      </c>
    </row>
    <row r="28" spans="1:7" ht="21.75" customHeight="1">
      <c r="A28" s="244">
        <f t="shared" si="0"/>
        <v>25</v>
      </c>
      <c r="B28" s="53" t="s">
        <v>38</v>
      </c>
      <c r="C28" s="293">
        <v>7.68</v>
      </c>
      <c r="D28" s="293" t="s">
        <v>120</v>
      </c>
      <c r="E28" s="293" t="s">
        <v>120</v>
      </c>
      <c r="F28" s="293" t="s">
        <v>120</v>
      </c>
      <c r="G28" s="293" t="s">
        <v>120</v>
      </c>
    </row>
    <row r="29" spans="1:7" ht="21.75" customHeight="1">
      <c r="A29" s="244">
        <f t="shared" si="0"/>
        <v>26</v>
      </c>
      <c r="B29" s="53" t="s">
        <v>39</v>
      </c>
      <c r="C29" s="293">
        <v>6</v>
      </c>
      <c r="D29" s="293" t="s">
        <v>120</v>
      </c>
      <c r="E29" s="293" t="s">
        <v>120</v>
      </c>
      <c r="F29" s="293" t="s">
        <v>120</v>
      </c>
      <c r="G29" s="293" t="s">
        <v>120</v>
      </c>
    </row>
    <row r="30" spans="1:7" ht="21.75" customHeight="1">
      <c r="A30" s="244">
        <f t="shared" si="0"/>
        <v>27</v>
      </c>
      <c r="B30" s="53" t="s">
        <v>40</v>
      </c>
      <c r="C30" s="293">
        <v>6.3</v>
      </c>
      <c r="D30" s="293">
        <v>6.3</v>
      </c>
      <c r="E30" s="293" t="s">
        <v>120</v>
      </c>
      <c r="F30" s="293" t="s">
        <v>120</v>
      </c>
      <c r="G30" s="293" t="s">
        <v>120</v>
      </c>
    </row>
    <row r="31" spans="1:7" ht="21.75" customHeight="1">
      <c r="A31" s="244">
        <f>A30+1</f>
        <v>28</v>
      </c>
      <c r="B31" s="53" t="s">
        <v>41</v>
      </c>
      <c r="C31" s="293">
        <v>10.01</v>
      </c>
      <c r="D31" s="293">
        <v>10.25</v>
      </c>
      <c r="E31" s="293">
        <v>15.22</v>
      </c>
      <c r="F31" s="293">
        <v>9.69</v>
      </c>
      <c r="G31" s="293">
        <v>14.26</v>
      </c>
    </row>
    <row r="32" spans="1:7" ht="21.75" customHeight="1">
      <c r="A32" s="244">
        <f t="shared" si="0"/>
        <v>29</v>
      </c>
      <c r="B32" s="53" t="s">
        <v>42</v>
      </c>
      <c r="C32" s="293">
        <v>8.5</v>
      </c>
      <c r="D32" s="293">
        <v>10</v>
      </c>
      <c r="E32" s="293" t="s">
        <v>120</v>
      </c>
      <c r="F32" s="293">
        <v>10</v>
      </c>
      <c r="G32" s="293" t="s">
        <v>120</v>
      </c>
    </row>
    <row r="33" spans="1:7" ht="21.75" customHeight="1">
      <c r="A33" s="244">
        <f t="shared" si="0"/>
        <v>30</v>
      </c>
      <c r="B33" s="53" t="s">
        <v>190</v>
      </c>
      <c r="C33" s="293" t="s">
        <v>120</v>
      </c>
      <c r="D33" s="293" t="s">
        <v>120</v>
      </c>
      <c r="E33" s="293" t="s">
        <v>120</v>
      </c>
      <c r="F33" s="293" t="s">
        <v>120</v>
      </c>
      <c r="G33" s="293" t="s">
        <v>120</v>
      </c>
    </row>
    <row r="34" spans="1:7" ht="21.75" customHeight="1">
      <c r="A34" s="244">
        <f t="shared" si="0"/>
        <v>31</v>
      </c>
      <c r="B34" s="53" t="s">
        <v>44</v>
      </c>
      <c r="C34" s="293">
        <v>8.6999999999999993</v>
      </c>
      <c r="D34" s="293">
        <v>9.1999999999999993</v>
      </c>
      <c r="E34" s="293">
        <v>21</v>
      </c>
      <c r="F34" s="293">
        <v>11.55</v>
      </c>
      <c r="G34" s="293">
        <v>10.55</v>
      </c>
    </row>
    <row r="35" spans="1:7" ht="21.75" customHeight="1">
      <c r="A35" s="244">
        <f t="shared" si="0"/>
        <v>32</v>
      </c>
      <c r="B35" s="53" t="s">
        <v>45</v>
      </c>
      <c r="C35" s="293">
        <v>10.6</v>
      </c>
      <c r="D35" s="293">
        <v>12.2</v>
      </c>
      <c r="E35" s="293">
        <v>14.2</v>
      </c>
      <c r="F35" s="293">
        <v>11.9</v>
      </c>
      <c r="G35" s="293">
        <v>12</v>
      </c>
    </row>
    <row r="36" spans="1:7" ht="21.75" customHeight="1">
      <c r="A36" s="244">
        <f t="shared" si="0"/>
        <v>33</v>
      </c>
      <c r="B36" s="53" t="s">
        <v>46</v>
      </c>
      <c r="C36" s="293">
        <v>7.83</v>
      </c>
      <c r="D36" s="293">
        <v>9.2100000000000009</v>
      </c>
      <c r="E36" s="293">
        <v>11.89</v>
      </c>
      <c r="F36" s="293">
        <v>9.4700000000000006</v>
      </c>
      <c r="G36" s="293">
        <v>9.27</v>
      </c>
    </row>
    <row r="37" spans="1:7" ht="21.75" customHeight="1">
      <c r="A37" s="244">
        <f t="shared" si="0"/>
        <v>34</v>
      </c>
      <c r="B37" s="53" t="s">
        <v>47</v>
      </c>
      <c r="C37" s="293">
        <v>9.75</v>
      </c>
      <c r="D37" s="293">
        <v>10</v>
      </c>
      <c r="E37" s="293">
        <v>12.5</v>
      </c>
      <c r="F37" s="293">
        <v>10</v>
      </c>
      <c r="G37" s="293">
        <v>11</v>
      </c>
    </row>
    <row r="38" spans="1:7" ht="21.75" customHeight="1">
      <c r="A38" s="244">
        <f t="shared" si="0"/>
        <v>35</v>
      </c>
      <c r="B38" s="53" t="s">
        <v>48</v>
      </c>
      <c r="C38" s="293">
        <v>6.63</v>
      </c>
      <c r="D38" s="293">
        <v>6.68</v>
      </c>
      <c r="E38" s="293">
        <v>6.42</v>
      </c>
      <c r="F38" s="293">
        <v>6.41</v>
      </c>
      <c r="G38" s="293">
        <v>7.04</v>
      </c>
    </row>
    <row r="39" spans="1:7" ht="21.75" customHeight="1">
      <c r="A39" s="244">
        <f t="shared" si="0"/>
        <v>36</v>
      </c>
      <c r="B39" s="53" t="s">
        <v>49</v>
      </c>
      <c r="C39" s="293">
        <v>9.85</v>
      </c>
      <c r="D39" s="293">
        <v>11.04</v>
      </c>
      <c r="E39" s="293">
        <v>14.36</v>
      </c>
      <c r="F39" s="293">
        <v>11.44</v>
      </c>
      <c r="G39" s="293">
        <v>13.28</v>
      </c>
    </row>
    <row r="40" spans="1:7" ht="21.75" customHeight="1">
      <c r="A40" s="244">
        <f t="shared" si="0"/>
        <v>37</v>
      </c>
      <c r="B40" s="53" t="s">
        <v>50</v>
      </c>
      <c r="C40" s="293">
        <v>5.85</v>
      </c>
      <c r="D40" s="293">
        <v>6.76</v>
      </c>
      <c r="E40" s="293">
        <v>11.03</v>
      </c>
      <c r="F40" s="293">
        <v>6.92</v>
      </c>
      <c r="G40" s="293">
        <v>8.3800000000000008</v>
      </c>
    </row>
    <row r="41" spans="1:7" ht="21.75" customHeight="1">
      <c r="A41" s="244">
        <f t="shared" si="0"/>
        <v>38</v>
      </c>
      <c r="B41" s="53" t="s">
        <v>51</v>
      </c>
      <c r="C41" s="293">
        <v>9.9600000000000009</v>
      </c>
      <c r="D41" s="293">
        <v>9.41</v>
      </c>
      <c r="E41" s="293">
        <v>9.09</v>
      </c>
      <c r="F41" s="293">
        <v>8.92</v>
      </c>
      <c r="G41" s="293">
        <v>8.9700000000000006</v>
      </c>
    </row>
    <row r="42" spans="1:7" ht="21.75" customHeight="1">
      <c r="A42" s="244">
        <f t="shared" si="0"/>
        <v>39</v>
      </c>
      <c r="B42" s="53" t="s">
        <v>52</v>
      </c>
      <c r="C42" s="293">
        <v>9.09</v>
      </c>
      <c r="D42" s="293">
        <v>9.73</v>
      </c>
      <c r="E42" s="293">
        <v>12.26</v>
      </c>
      <c r="F42" s="293">
        <v>10.09</v>
      </c>
      <c r="G42" s="293">
        <v>11.45</v>
      </c>
    </row>
    <row r="43" spans="1:7" ht="21.75" customHeight="1">
      <c r="A43" s="244">
        <f t="shared" si="0"/>
        <v>40</v>
      </c>
      <c r="B43" s="53" t="s">
        <v>53</v>
      </c>
      <c r="C43" s="293">
        <v>9.75</v>
      </c>
      <c r="D43" s="293">
        <v>10.25</v>
      </c>
      <c r="E43" s="293">
        <v>12.25</v>
      </c>
      <c r="F43" s="293">
        <v>10.75</v>
      </c>
      <c r="G43" s="293">
        <v>10.75</v>
      </c>
    </row>
    <row r="44" spans="1:7" ht="21.75" customHeight="1">
      <c r="A44" s="244">
        <f t="shared" si="0"/>
        <v>41</v>
      </c>
      <c r="B44" s="53" t="s">
        <v>54</v>
      </c>
      <c r="C44" s="293">
        <v>7.3</v>
      </c>
      <c r="D44" s="293">
        <v>6.98</v>
      </c>
      <c r="E44" s="293">
        <v>7.04</v>
      </c>
      <c r="F44" s="293">
        <v>5.9</v>
      </c>
      <c r="G44" s="293">
        <v>6.65</v>
      </c>
    </row>
    <row r="45" spans="1:7" ht="21.75" customHeight="1">
      <c r="A45" s="244">
        <f t="shared" si="0"/>
        <v>42</v>
      </c>
      <c r="B45" s="53" t="s">
        <v>55</v>
      </c>
      <c r="C45" s="293">
        <v>9.9</v>
      </c>
      <c r="D45" s="293">
        <v>10.65</v>
      </c>
      <c r="E45" s="293">
        <v>13</v>
      </c>
      <c r="F45" s="293">
        <v>10.119999999999999</v>
      </c>
      <c r="G45" s="293">
        <v>12</v>
      </c>
    </row>
    <row r="46" spans="1:7" ht="21.75" customHeight="1">
      <c r="A46" s="244">
        <f t="shared" si="0"/>
        <v>43</v>
      </c>
      <c r="B46" s="53" t="s">
        <v>56</v>
      </c>
      <c r="C46" s="293">
        <v>10.42</v>
      </c>
      <c r="D46" s="293">
        <v>10.42</v>
      </c>
      <c r="E46" s="293">
        <v>10.42</v>
      </c>
      <c r="F46" s="293">
        <v>10.42</v>
      </c>
      <c r="G46" s="293">
        <v>10.42</v>
      </c>
    </row>
    <row r="47" spans="1:7" ht="21.75" customHeight="1">
      <c r="A47" s="244">
        <f t="shared" si="0"/>
        <v>44</v>
      </c>
      <c r="B47" s="53" t="s">
        <v>57</v>
      </c>
      <c r="C47" s="293">
        <v>9.48</v>
      </c>
      <c r="D47" s="293">
        <v>9.83</v>
      </c>
      <c r="E47" s="293">
        <v>15.47</v>
      </c>
      <c r="F47" s="293">
        <v>9.84</v>
      </c>
      <c r="G47" s="293">
        <v>10.33</v>
      </c>
    </row>
    <row r="48" spans="1:7" ht="21.75" customHeight="1">
      <c r="A48" s="244">
        <f t="shared" si="0"/>
        <v>45</v>
      </c>
      <c r="B48" s="53" t="s">
        <v>58</v>
      </c>
      <c r="C48" s="293">
        <v>7.91</v>
      </c>
      <c r="D48" s="293">
        <v>8.41</v>
      </c>
      <c r="E48" s="293">
        <v>9.41</v>
      </c>
      <c r="F48" s="293">
        <v>8.41</v>
      </c>
      <c r="G48" s="293">
        <v>9.16</v>
      </c>
    </row>
    <row r="49" spans="1:7" ht="21.75" customHeight="1">
      <c r="A49" s="244">
        <f t="shared" si="0"/>
        <v>46</v>
      </c>
      <c r="B49" s="53" t="s">
        <v>59</v>
      </c>
      <c r="C49" s="293">
        <v>8.9700000000000006</v>
      </c>
      <c r="D49" s="293">
        <v>8.69</v>
      </c>
      <c r="E49" s="293">
        <v>8.69</v>
      </c>
      <c r="F49" s="293">
        <v>8.9700000000000006</v>
      </c>
      <c r="G49" s="293">
        <v>8.4</v>
      </c>
    </row>
    <row r="50" spans="1:7" ht="21.75" customHeight="1">
      <c r="A50" s="244">
        <f t="shared" si="0"/>
        <v>47</v>
      </c>
      <c r="B50" s="53" t="s">
        <v>60</v>
      </c>
      <c r="C50" s="293">
        <v>9.6199999999999992</v>
      </c>
      <c r="D50" s="293">
        <v>8.4</v>
      </c>
      <c r="E50" s="293">
        <v>13.99</v>
      </c>
      <c r="F50" s="293">
        <v>10.25</v>
      </c>
      <c r="G50" s="293">
        <v>10.29</v>
      </c>
    </row>
    <row r="51" spans="1:7" ht="21.75" customHeight="1">
      <c r="A51" s="244">
        <f t="shared" si="0"/>
        <v>48</v>
      </c>
      <c r="B51" s="53" t="s">
        <v>61</v>
      </c>
      <c r="C51" s="293">
        <v>8</v>
      </c>
      <c r="D51" s="293">
        <v>8.01</v>
      </c>
      <c r="E51" s="293">
        <v>7.88</v>
      </c>
      <c r="F51" s="293">
        <v>7.86</v>
      </c>
      <c r="G51" s="293">
        <v>10.14</v>
      </c>
    </row>
    <row r="52" spans="1:7" ht="21.75" customHeight="1">
      <c r="A52" s="244">
        <f t="shared" si="0"/>
        <v>49</v>
      </c>
      <c r="B52" s="53" t="s">
        <v>62</v>
      </c>
      <c r="C52" s="293">
        <v>8.9499999999999993</v>
      </c>
      <c r="D52" s="293">
        <v>9.25</v>
      </c>
      <c r="E52" s="293">
        <v>9.25</v>
      </c>
      <c r="F52" s="293">
        <v>9.25</v>
      </c>
      <c r="G52" s="293">
        <v>9.25</v>
      </c>
    </row>
    <row r="53" spans="1:7" ht="21.75" customHeight="1">
      <c r="A53" s="244">
        <f t="shared" si="0"/>
        <v>50</v>
      </c>
      <c r="B53" s="53" t="s">
        <v>64</v>
      </c>
      <c r="C53" s="293">
        <v>8.42</v>
      </c>
      <c r="D53" s="293">
        <v>9.74</v>
      </c>
      <c r="E53" s="293">
        <v>9.51</v>
      </c>
      <c r="F53" s="293">
        <v>8.23</v>
      </c>
      <c r="G53" s="293">
        <v>11.52</v>
      </c>
    </row>
    <row r="54" spans="1:7" ht="21.75" customHeight="1">
      <c r="A54" s="244">
        <f t="shared" si="0"/>
        <v>51</v>
      </c>
      <c r="B54" s="53" t="s">
        <v>65</v>
      </c>
      <c r="C54" s="293">
        <v>10.18</v>
      </c>
      <c r="D54" s="293">
        <v>10.82</v>
      </c>
      <c r="E54" s="293">
        <v>9.9</v>
      </c>
      <c r="F54" s="293">
        <v>10</v>
      </c>
      <c r="G54" s="293">
        <v>13.6</v>
      </c>
    </row>
    <row r="55" spans="1:7" ht="21.75" customHeight="1">
      <c r="A55" s="244">
        <f t="shared" si="0"/>
        <v>52</v>
      </c>
      <c r="B55" s="53" t="s">
        <v>66</v>
      </c>
      <c r="C55" s="293">
        <v>5.97</v>
      </c>
      <c r="D55" s="293">
        <v>5.97</v>
      </c>
      <c r="E55" s="293">
        <v>5.97</v>
      </c>
      <c r="F55" s="293">
        <v>9.16</v>
      </c>
      <c r="G55" s="293">
        <v>9.16</v>
      </c>
    </row>
    <row r="56" spans="1:7" s="102" customFormat="1" ht="21.75" customHeight="1">
      <c r="A56" s="244">
        <f>A55+1</f>
        <v>53</v>
      </c>
      <c r="B56" s="53" t="s">
        <v>67</v>
      </c>
      <c r="C56" s="293">
        <v>8.15</v>
      </c>
      <c r="D56" s="293">
        <v>8.25</v>
      </c>
      <c r="E56" s="293">
        <v>10.39</v>
      </c>
      <c r="F56" s="293">
        <v>8</v>
      </c>
      <c r="G56" s="293">
        <v>8.0299999999999994</v>
      </c>
    </row>
    <row r="57" spans="1:7" ht="21.75" customHeight="1">
      <c r="A57" s="244">
        <f t="shared" si="0"/>
        <v>54</v>
      </c>
      <c r="B57" s="53" t="s">
        <v>68</v>
      </c>
      <c r="C57" s="293">
        <v>7.94</v>
      </c>
      <c r="D57" s="293">
        <v>7.94</v>
      </c>
      <c r="E57" s="293">
        <v>7.94</v>
      </c>
      <c r="F57" s="293">
        <v>7.94</v>
      </c>
      <c r="G57" s="293">
        <v>7.94</v>
      </c>
    </row>
    <row r="58" spans="1:7" ht="21.75" customHeight="1">
      <c r="A58" s="244">
        <f t="shared" si="0"/>
        <v>55</v>
      </c>
      <c r="B58" s="53" t="s">
        <v>69</v>
      </c>
      <c r="C58" s="293">
        <v>6.45</v>
      </c>
      <c r="D58" s="293">
        <v>6.43</v>
      </c>
      <c r="E58" s="293">
        <v>6.4</v>
      </c>
      <c r="F58" s="293">
        <v>6.41</v>
      </c>
      <c r="G58" s="293">
        <v>7.15</v>
      </c>
    </row>
    <row r="59" spans="1:7" ht="21.75" customHeight="1">
      <c r="A59" s="244">
        <f t="shared" si="0"/>
        <v>56</v>
      </c>
      <c r="B59" s="53" t="s">
        <v>70</v>
      </c>
      <c r="C59" s="293">
        <v>8.9499999999999993</v>
      </c>
      <c r="D59" s="293">
        <v>9.17</v>
      </c>
      <c r="E59" s="293">
        <v>8.9499999999999993</v>
      </c>
      <c r="F59" s="293">
        <v>9</v>
      </c>
      <c r="G59" s="293">
        <v>9.07</v>
      </c>
    </row>
    <row r="60" spans="1:7" ht="21" customHeight="1">
      <c r="A60" s="244">
        <f t="shared" si="0"/>
        <v>57</v>
      </c>
      <c r="B60" s="53" t="s">
        <v>71</v>
      </c>
      <c r="C60" s="293">
        <v>8.33</v>
      </c>
      <c r="D60" s="293">
        <v>9.14</v>
      </c>
      <c r="E60" s="293">
        <v>10.97</v>
      </c>
      <c r="F60" s="293">
        <v>8.2899999999999991</v>
      </c>
      <c r="G60" s="293">
        <v>10.74</v>
      </c>
    </row>
    <row r="61" spans="1:7" ht="21.75" customHeight="1">
      <c r="A61" s="244">
        <f t="shared" si="0"/>
        <v>58</v>
      </c>
      <c r="B61" s="53" t="s">
        <v>73</v>
      </c>
      <c r="C61" s="293">
        <v>12.56</v>
      </c>
      <c r="D61" s="293">
        <v>12.56</v>
      </c>
      <c r="E61" s="293">
        <v>12.56</v>
      </c>
      <c r="F61" s="293">
        <v>12.56</v>
      </c>
      <c r="G61" s="293">
        <v>12.56</v>
      </c>
    </row>
    <row r="62" spans="1:7" ht="21.75" customHeight="1">
      <c r="A62" s="244">
        <f t="shared" si="0"/>
        <v>59</v>
      </c>
      <c r="B62" s="53" t="s">
        <v>74</v>
      </c>
      <c r="C62" s="293">
        <v>9.93</v>
      </c>
      <c r="D62" s="293">
        <v>10.23</v>
      </c>
      <c r="E62" s="293">
        <v>10.23</v>
      </c>
      <c r="F62" s="293">
        <v>10.08</v>
      </c>
      <c r="G62" s="293">
        <v>10.130000000000001</v>
      </c>
    </row>
    <row r="63" spans="1:7" ht="21.75" customHeight="1">
      <c r="A63" s="244">
        <f t="shared" si="0"/>
        <v>60</v>
      </c>
      <c r="B63" s="53" t="s">
        <v>75</v>
      </c>
      <c r="C63" s="293">
        <v>7.75</v>
      </c>
      <c r="D63" s="293">
        <v>7.75</v>
      </c>
      <c r="E63" s="293">
        <v>8.39</v>
      </c>
      <c r="F63" s="293">
        <v>7.75</v>
      </c>
      <c r="G63" s="293">
        <v>7.75</v>
      </c>
    </row>
    <row r="64" spans="1:7" ht="21.75" customHeight="1">
      <c r="A64" s="244">
        <f t="shared" si="0"/>
        <v>61</v>
      </c>
      <c r="B64" s="53" t="s">
        <v>76</v>
      </c>
      <c r="C64" s="293">
        <v>10.5</v>
      </c>
      <c r="D64" s="293">
        <v>11.5</v>
      </c>
      <c r="E64" s="293">
        <v>15</v>
      </c>
      <c r="F64" s="293" t="s">
        <v>120</v>
      </c>
      <c r="G64" s="293">
        <v>10.5</v>
      </c>
    </row>
    <row r="65" spans="1:7" ht="21.75" customHeight="1">
      <c r="A65" s="244">
        <f t="shared" si="0"/>
        <v>62</v>
      </c>
      <c r="B65" s="53" t="s">
        <v>77</v>
      </c>
      <c r="C65" s="293">
        <v>9.4499999999999993</v>
      </c>
      <c r="D65" s="293">
        <v>9.5399999999999991</v>
      </c>
      <c r="E65" s="293" t="s">
        <v>120</v>
      </c>
      <c r="F65" s="293">
        <v>10.050000000000001</v>
      </c>
      <c r="G65" s="293">
        <v>10.050000000000001</v>
      </c>
    </row>
    <row r="66" spans="1:7" ht="21.75" customHeight="1">
      <c r="A66" s="244">
        <f t="shared" si="0"/>
        <v>63</v>
      </c>
      <c r="B66" s="53" t="s">
        <v>78</v>
      </c>
      <c r="C66" s="293">
        <v>11</v>
      </c>
      <c r="D66" s="293">
        <v>13</v>
      </c>
      <c r="E66" s="293">
        <v>15</v>
      </c>
      <c r="F66" s="293">
        <v>12</v>
      </c>
      <c r="G66" s="293">
        <v>13.5</v>
      </c>
    </row>
    <row r="67" spans="1:7" ht="21.75" customHeight="1">
      <c r="A67" s="244">
        <f t="shared" si="0"/>
        <v>64</v>
      </c>
      <c r="B67" s="53" t="s">
        <v>79</v>
      </c>
      <c r="C67" s="293">
        <v>7.58</v>
      </c>
      <c r="D67" s="293">
        <v>7.72</v>
      </c>
      <c r="E67" s="293" t="s">
        <v>120</v>
      </c>
      <c r="F67" s="293">
        <v>7.72</v>
      </c>
      <c r="G67" s="293" t="s">
        <v>120</v>
      </c>
    </row>
    <row r="68" spans="1:7" ht="21.75" customHeight="1">
      <c r="A68" s="244">
        <f t="shared" si="0"/>
        <v>65</v>
      </c>
      <c r="B68" s="53" t="s">
        <v>80</v>
      </c>
      <c r="C68" s="293">
        <v>9.5</v>
      </c>
      <c r="D68" s="293">
        <v>10.5</v>
      </c>
      <c r="E68" s="293" t="s">
        <v>120</v>
      </c>
      <c r="F68" s="293">
        <v>10.5</v>
      </c>
      <c r="G68" s="293">
        <v>10.5</v>
      </c>
    </row>
    <row r="69" spans="1:7" ht="21.75" customHeight="1">
      <c r="A69" s="244">
        <f t="shared" si="0"/>
        <v>66</v>
      </c>
      <c r="B69" s="53" t="s">
        <v>81</v>
      </c>
      <c r="C69" s="293">
        <v>10.25</v>
      </c>
      <c r="D69" s="293">
        <v>10.25</v>
      </c>
      <c r="E69" s="293" t="s">
        <v>120</v>
      </c>
      <c r="F69" s="293">
        <v>10.5</v>
      </c>
      <c r="G69" s="293">
        <v>11.5</v>
      </c>
    </row>
    <row r="70" spans="1:7" ht="21.75" customHeight="1">
      <c r="A70" s="244">
        <f t="shared" si="0"/>
        <v>67</v>
      </c>
      <c r="B70" s="53" t="s">
        <v>82</v>
      </c>
      <c r="C70" s="293">
        <v>8</v>
      </c>
      <c r="D70" s="293">
        <v>13</v>
      </c>
      <c r="E70" s="293" t="s">
        <v>120</v>
      </c>
      <c r="F70" s="293">
        <v>10.75</v>
      </c>
      <c r="G70" s="293">
        <v>11.75</v>
      </c>
    </row>
    <row r="71" spans="1:7" ht="21.75" customHeight="1">
      <c r="A71" s="244">
        <f t="shared" ref="A71:A99" si="1">A70+1</f>
        <v>68</v>
      </c>
      <c r="B71" s="53" t="s">
        <v>131</v>
      </c>
      <c r="C71" s="293">
        <v>6.38</v>
      </c>
      <c r="D71" s="293">
        <v>10.11</v>
      </c>
      <c r="E71" s="293">
        <v>15.88</v>
      </c>
      <c r="F71" s="293" t="s">
        <v>120</v>
      </c>
      <c r="G71" s="293">
        <v>10.67</v>
      </c>
    </row>
    <row r="72" spans="1:7" ht="21.75" customHeight="1">
      <c r="A72" s="244">
        <f t="shared" si="1"/>
        <v>69</v>
      </c>
      <c r="B72" s="53" t="s">
        <v>84</v>
      </c>
      <c r="C72" s="293">
        <v>11.5</v>
      </c>
      <c r="D72" s="293">
        <v>11.5</v>
      </c>
      <c r="E72" s="293" t="s">
        <v>120</v>
      </c>
      <c r="F72" s="293">
        <v>11.5</v>
      </c>
      <c r="G72" s="293">
        <v>12.25</v>
      </c>
    </row>
    <row r="73" spans="1:7" ht="21.75" customHeight="1">
      <c r="A73" s="244">
        <f t="shared" si="1"/>
        <v>70</v>
      </c>
      <c r="B73" s="53" t="s">
        <v>85</v>
      </c>
      <c r="C73" s="293">
        <v>8.2799999999999994</v>
      </c>
      <c r="D73" s="293">
        <v>8.9</v>
      </c>
      <c r="E73" s="293">
        <v>13</v>
      </c>
      <c r="F73" s="293">
        <v>10.11</v>
      </c>
      <c r="G73" s="293">
        <v>10.11</v>
      </c>
    </row>
    <row r="74" spans="1:7" ht="21.75" customHeight="1">
      <c r="A74" s="244">
        <f t="shared" si="1"/>
        <v>71</v>
      </c>
      <c r="B74" s="53" t="s">
        <v>86</v>
      </c>
      <c r="C74" s="293" t="s">
        <v>120</v>
      </c>
      <c r="D74" s="293">
        <v>9.98</v>
      </c>
      <c r="E74" s="293" t="s">
        <v>120</v>
      </c>
      <c r="F74" s="293">
        <v>10.24</v>
      </c>
      <c r="G74" s="293">
        <v>11.42</v>
      </c>
    </row>
    <row r="75" spans="1:7" ht="21.75" customHeight="1">
      <c r="A75" s="244">
        <f t="shared" si="1"/>
        <v>72</v>
      </c>
      <c r="B75" s="53" t="s">
        <v>88</v>
      </c>
      <c r="C75" s="293">
        <v>8.6</v>
      </c>
      <c r="D75" s="293">
        <v>8.6</v>
      </c>
      <c r="E75" s="293" t="s">
        <v>120</v>
      </c>
      <c r="F75" s="293">
        <v>8.35</v>
      </c>
      <c r="G75" s="293">
        <v>8.35</v>
      </c>
    </row>
    <row r="76" spans="1:7" ht="21.75" customHeight="1">
      <c r="A76" s="244">
        <f t="shared" si="1"/>
        <v>73</v>
      </c>
      <c r="B76" s="53" t="s">
        <v>89</v>
      </c>
      <c r="C76" s="293">
        <v>8</v>
      </c>
      <c r="D76" s="293">
        <v>8.75</v>
      </c>
      <c r="E76" s="293">
        <v>9.5</v>
      </c>
      <c r="F76" s="293">
        <v>8.25</v>
      </c>
      <c r="G76" s="293">
        <v>10.25</v>
      </c>
    </row>
    <row r="77" spans="1:7" ht="21.75" customHeight="1">
      <c r="A77" s="244">
        <f t="shared" si="1"/>
        <v>74</v>
      </c>
      <c r="B77" s="53" t="s">
        <v>90</v>
      </c>
      <c r="C77" s="293">
        <v>12.74</v>
      </c>
      <c r="D77" s="293">
        <v>12.82</v>
      </c>
      <c r="E77" s="293" t="s">
        <v>120</v>
      </c>
      <c r="F77" s="293">
        <v>12.88</v>
      </c>
      <c r="G77" s="293">
        <v>13.51</v>
      </c>
    </row>
    <row r="78" spans="1:7" ht="21.75" customHeight="1">
      <c r="A78" s="244">
        <f t="shared" si="1"/>
        <v>75</v>
      </c>
      <c r="B78" s="53" t="s">
        <v>91</v>
      </c>
      <c r="C78" s="293">
        <v>14.96</v>
      </c>
      <c r="D78" s="293">
        <v>15.46</v>
      </c>
      <c r="E78" s="293">
        <v>15.46</v>
      </c>
      <c r="F78" s="293">
        <v>14.96</v>
      </c>
      <c r="G78" s="293">
        <v>16.21</v>
      </c>
    </row>
    <row r="79" spans="1:7" ht="21.75" customHeight="1">
      <c r="A79" s="244">
        <f t="shared" si="1"/>
        <v>76</v>
      </c>
      <c r="B79" s="53" t="s">
        <v>93</v>
      </c>
      <c r="C79" s="293">
        <v>10.52</v>
      </c>
      <c r="D79" s="293">
        <v>12</v>
      </c>
      <c r="E79" s="293" t="s">
        <v>120</v>
      </c>
      <c r="F79" s="293">
        <v>10.35</v>
      </c>
      <c r="G79" s="293">
        <v>15.33</v>
      </c>
    </row>
    <row r="80" spans="1:7" ht="21.75" customHeight="1">
      <c r="A80" s="244">
        <f t="shared" si="1"/>
        <v>77</v>
      </c>
      <c r="B80" s="53" t="s">
        <v>94</v>
      </c>
      <c r="C80" s="293">
        <v>11.5</v>
      </c>
      <c r="D80" s="293">
        <v>13.5</v>
      </c>
      <c r="E80" s="293" t="s">
        <v>120</v>
      </c>
      <c r="F80" s="293" t="s">
        <v>120</v>
      </c>
      <c r="G80" s="293" t="s">
        <v>120</v>
      </c>
    </row>
    <row r="81" spans="1:7" ht="21.75" customHeight="1">
      <c r="A81" s="244">
        <f t="shared" si="1"/>
        <v>78</v>
      </c>
      <c r="B81" s="53" t="s">
        <v>188</v>
      </c>
      <c r="C81" s="293">
        <v>4.66</v>
      </c>
      <c r="D81" s="293">
        <v>4.66</v>
      </c>
      <c r="E81" s="293" t="s">
        <v>120</v>
      </c>
      <c r="F81" s="293">
        <v>4.66</v>
      </c>
      <c r="G81" s="293">
        <v>4.66</v>
      </c>
    </row>
    <row r="82" spans="1:7" ht="21.75" customHeight="1">
      <c r="A82" s="244">
        <f t="shared" si="1"/>
        <v>79</v>
      </c>
      <c r="B82" s="53" t="s">
        <v>96</v>
      </c>
      <c r="C82" s="293" t="s">
        <v>120</v>
      </c>
      <c r="D82" s="293">
        <v>11.25</v>
      </c>
      <c r="E82" s="293">
        <v>14.5</v>
      </c>
      <c r="F82" s="293">
        <v>9.25</v>
      </c>
      <c r="G82" s="293" t="s">
        <v>120</v>
      </c>
    </row>
    <row r="83" spans="1:7" ht="21.75" customHeight="1">
      <c r="A83" s="244">
        <f t="shared" si="1"/>
        <v>80</v>
      </c>
      <c r="B83" s="53" t="s">
        <v>97</v>
      </c>
      <c r="C83" s="293">
        <v>10.62</v>
      </c>
      <c r="D83" s="293">
        <v>10.62</v>
      </c>
      <c r="E83" s="293">
        <v>12.62</v>
      </c>
      <c r="F83" s="293">
        <v>10.62</v>
      </c>
      <c r="G83" s="293">
        <v>12.12</v>
      </c>
    </row>
    <row r="84" spans="1:7" ht="21.75" customHeight="1">
      <c r="A84" s="244">
        <f t="shared" si="1"/>
        <v>81</v>
      </c>
      <c r="B84" s="53" t="s">
        <v>98</v>
      </c>
      <c r="C84" s="293">
        <v>12.28</v>
      </c>
      <c r="D84" s="293">
        <v>12.53</v>
      </c>
      <c r="E84" s="293">
        <v>13.03</v>
      </c>
      <c r="F84" s="293">
        <v>12.38</v>
      </c>
      <c r="G84" s="293">
        <v>12.78</v>
      </c>
    </row>
    <row r="85" spans="1:7" ht="21.75" customHeight="1">
      <c r="A85" s="244">
        <f t="shared" si="1"/>
        <v>82</v>
      </c>
      <c r="B85" s="53" t="s">
        <v>99</v>
      </c>
      <c r="C85" s="293">
        <v>14.5</v>
      </c>
      <c r="D85" s="293">
        <v>14.75</v>
      </c>
      <c r="E85" s="293">
        <v>17</v>
      </c>
      <c r="F85" s="293">
        <v>16.5</v>
      </c>
      <c r="G85" s="293">
        <v>15.75</v>
      </c>
    </row>
    <row r="86" spans="1:7" ht="21.75" customHeight="1">
      <c r="A86" s="244">
        <f t="shared" si="1"/>
        <v>83</v>
      </c>
      <c r="B86" s="61" t="s">
        <v>100</v>
      </c>
      <c r="C86" s="293">
        <v>9.5</v>
      </c>
      <c r="D86" s="293">
        <v>13</v>
      </c>
      <c r="E86" s="293">
        <v>14</v>
      </c>
      <c r="F86" s="293">
        <v>11</v>
      </c>
      <c r="G86" s="293">
        <v>13</v>
      </c>
    </row>
    <row r="87" spans="1:7" ht="21.75" customHeight="1">
      <c r="A87" s="244">
        <f t="shared" si="1"/>
        <v>84</v>
      </c>
      <c r="B87" s="53" t="s">
        <v>101</v>
      </c>
      <c r="C87" s="293">
        <v>11</v>
      </c>
      <c r="D87" s="293">
        <v>11</v>
      </c>
      <c r="E87" s="293">
        <v>17</v>
      </c>
      <c r="F87" s="293">
        <v>13</v>
      </c>
      <c r="G87" s="293">
        <v>13</v>
      </c>
    </row>
    <row r="88" spans="1:7" ht="21.75" customHeight="1">
      <c r="A88" s="244">
        <f t="shared" si="1"/>
        <v>85</v>
      </c>
      <c r="B88" s="53" t="s">
        <v>102</v>
      </c>
      <c r="C88" s="293">
        <v>8.7799999999999994</v>
      </c>
      <c r="D88" s="293">
        <v>9.2799999999999994</v>
      </c>
      <c r="E88" s="293">
        <v>9.7799999999999994</v>
      </c>
      <c r="F88" s="293">
        <v>9.7799999999999994</v>
      </c>
      <c r="G88" s="293">
        <v>9.7799999999999994</v>
      </c>
    </row>
    <row r="89" spans="1:7" ht="21.75" customHeight="1">
      <c r="A89" s="244">
        <f t="shared" si="1"/>
        <v>86</v>
      </c>
      <c r="B89" s="53" t="s">
        <v>189</v>
      </c>
      <c r="C89" s="293">
        <v>14.78</v>
      </c>
      <c r="D89" s="293">
        <v>14.78</v>
      </c>
      <c r="E89" s="293">
        <v>14.78</v>
      </c>
      <c r="F89" s="293">
        <v>14.78</v>
      </c>
      <c r="G89" s="293">
        <v>14.78</v>
      </c>
    </row>
    <row r="90" spans="1:7" ht="21.75" customHeight="1">
      <c r="A90" s="244">
        <f t="shared" si="1"/>
        <v>87</v>
      </c>
      <c r="B90" s="53" t="s">
        <v>104</v>
      </c>
      <c r="C90" s="293">
        <v>8.1</v>
      </c>
      <c r="D90" s="293">
        <v>9</v>
      </c>
      <c r="E90" s="293">
        <v>10</v>
      </c>
      <c r="F90" s="293">
        <v>8.85</v>
      </c>
      <c r="G90" s="293">
        <v>8.85</v>
      </c>
    </row>
    <row r="91" spans="1:7" ht="21.75" customHeight="1">
      <c r="A91" s="244">
        <f t="shared" si="1"/>
        <v>88</v>
      </c>
      <c r="B91" s="53" t="s">
        <v>105</v>
      </c>
      <c r="C91" s="293">
        <v>9.1999999999999993</v>
      </c>
      <c r="D91" s="293">
        <v>9.86</v>
      </c>
      <c r="E91" s="293">
        <v>10.86</v>
      </c>
      <c r="F91" s="293">
        <v>9.36</v>
      </c>
      <c r="G91" s="293">
        <v>9.36</v>
      </c>
    </row>
    <row r="92" spans="1:7" ht="21.75" customHeight="1">
      <c r="A92" s="244">
        <f t="shared" si="1"/>
        <v>89</v>
      </c>
      <c r="B92" s="53" t="s">
        <v>106</v>
      </c>
      <c r="C92" s="293">
        <v>10.6</v>
      </c>
      <c r="D92" s="293">
        <v>11.1</v>
      </c>
      <c r="E92" s="293">
        <v>11.6</v>
      </c>
      <c r="F92" s="293">
        <v>10.6</v>
      </c>
      <c r="G92" s="293">
        <v>11.1</v>
      </c>
    </row>
    <row r="93" spans="1:7" ht="21.75" customHeight="1">
      <c r="A93" s="244">
        <f t="shared" si="1"/>
        <v>90</v>
      </c>
      <c r="B93" s="53" t="s">
        <v>107</v>
      </c>
      <c r="C93" s="293">
        <v>8.81</v>
      </c>
      <c r="D93" s="293">
        <v>8.81</v>
      </c>
      <c r="E93" s="293">
        <v>9.81</v>
      </c>
      <c r="F93" s="293">
        <v>8.81</v>
      </c>
      <c r="G93" s="293">
        <v>8.81</v>
      </c>
    </row>
    <row r="94" spans="1:7" ht="21.75" customHeight="1">
      <c r="A94" s="244">
        <f t="shared" si="1"/>
        <v>91</v>
      </c>
      <c r="B94" s="53" t="s">
        <v>108</v>
      </c>
      <c r="C94" s="293" t="s">
        <v>120</v>
      </c>
      <c r="D94" s="293">
        <v>11.88</v>
      </c>
      <c r="E94" s="293">
        <v>14.46</v>
      </c>
      <c r="F94" s="293" t="s">
        <v>120</v>
      </c>
      <c r="G94" s="293">
        <v>12.59</v>
      </c>
    </row>
    <row r="95" spans="1:7" ht="21.75" customHeight="1">
      <c r="A95" s="244">
        <f t="shared" si="1"/>
        <v>92</v>
      </c>
      <c r="B95" s="53" t="s">
        <v>109</v>
      </c>
      <c r="C95" s="293">
        <v>10.69</v>
      </c>
      <c r="D95" s="293">
        <v>11.62</v>
      </c>
      <c r="E95" s="293" t="s">
        <v>120</v>
      </c>
      <c r="F95" s="293">
        <v>11.44</v>
      </c>
      <c r="G95" s="293">
        <v>12.94</v>
      </c>
    </row>
    <row r="96" spans="1:7" ht="21.75" customHeight="1">
      <c r="A96" s="244">
        <f t="shared" si="1"/>
        <v>93</v>
      </c>
      <c r="B96" s="53" t="s">
        <v>110</v>
      </c>
      <c r="C96" s="293">
        <v>11.43</v>
      </c>
      <c r="D96" s="293">
        <v>11.43</v>
      </c>
      <c r="E96" s="293">
        <v>11.43</v>
      </c>
      <c r="F96" s="293">
        <v>11.43</v>
      </c>
      <c r="G96" s="293">
        <v>11.43</v>
      </c>
    </row>
    <row r="97" spans="1:7" ht="21.75" customHeight="1">
      <c r="A97" s="244">
        <f t="shared" si="1"/>
        <v>94</v>
      </c>
      <c r="B97" s="53" t="s">
        <v>191</v>
      </c>
      <c r="C97" s="293">
        <v>10.93</v>
      </c>
      <c r="D97" s="293">
        <v>11.43</v>
      </c>
      <c r="E97" s="293">
        <v>13.43</v>
      </c>
      <c r="F97" s="293">
        <v>10.93</v>
      </c>
      <c r="G97" s="293">
        <v>10.93</v>
      </c>
    </row>
    <row r="98" spans="1:7" ht="21.75" customHeight="1">
      <c r="A98" s="244">
        <f t="shared" si="1"/>
        <v>95</v>
      </c>
      <c r="B98" s="53" t="s">
        <v>112</v>
      </c>
      <c r="C98" s="293">
        <v>9.75</v>
      </c>
      <c r="D98" s="293">
        <v>10.75</v>
      </c>
      <c r="E98" s="293" t="s">
        <v>120</v>
      </c>
      <c r="F98" s="293">
        <v>10.75</v>
      </c>
      <c r="G98" s="293" t="s">
        <v>120</v>
      </c>
    </row>
    <row r="99" spans="1:7" ht="21.75" customHeight="1">
      <c r="A99" s="244">
        <f t="shared" si="1"/>
        <v>96</v>
      </c>
      <c r="B99" s="53" t="s">
        <v>113</v>
      </c>
      <c r="C99" s="293" t="s">
        <v>120</v>
      </c>
      <c r="D99" s="293">
        <v>10.75</v>
      </c>
      <c r="E99" s="293" t="s">
        <v>120</v>
      </c>
      <c r="F99" s="293">
        <v>10.75</v>
      </c>
      <c r="G99" s="293">
        <v>11.25</v>
      </c>
    </row>
    <row r="100" spans="1:7" ht="27" customHeight="1">
      <c r="A100" s="249"/>
      <c r="B100" s="501" t="s">
        <v>187</v>
      </c>
      <c r="C100" s="501"/>
      <c r="D100" s="501"/>
      <c r="E100" s="501"/>
      <c r="F100" s="501"/>
      <c r="G100" s="501"/>
    </row>
    <row r="101" spans="1:7" ht="27" customHeight="1">
      <c r="A101" s="249"/>
      <c r="B101" s="282"/>
      <c r="C101" s="282"/>
      <c r="D101" s="282"/>
      <c r="E101" s="282"/>
      <c r="F101" s="282"/>
      <c r="G101" s="282"/>
    </row>
    <row r="102" spans="1:7" s="285" customFormat="1" ht="21.75" hidden="1" customHeight="1">
      <c r="A102" s="283"/>
      <c r="B102" s="284" t="s">
        <v>178</v>
      </c>
      <c r="C102" s="292">
        <f>AVERAGE(C4:C32,C34:C73,C75:C81,C83:C93,C95:C98)</f>
        <v>9.1615384615384627</v>
      </c>
      <c r="D102" s="291">
        <f>AVERAGE(D4:D14:D18:D19:D22,D26,D30:D32,D34:D99)</f>
        <v>10.027738095238094</v>
      </c>
      <c r="E102" s="291">
        <f>AVERAGE(E4:E5,E11,E19,E26,E31,E34:E64,E66,E71,E73,E76,E78,E82:E94,E96:E97)</f>
        <v>12.057192982456137</v>
      </c>
      <c r="F102" s="291">
        <f>AVERAGE(F4:F14,F18:F19,F22,F25:F26,F31:F32,F34:F63,F65:F70,F72:F79,F81:F93,F95:F99)</f>
        <v>9.9373750000000012</v>
      </c>
      <c r="G102" s="291">
        <f>AVERAGE(G4:G12,G14,G18:G19,G26,G31,G34:G66,G68:G79,G81,G83:G97,G99)</f>
        <v>10.838026315789472</v>
      </c>
    </row>
    <row r="103" spans="1:7" s="285" customFormat="1" ht="21.75" hidden="1" customHeight="1">
      <c r="A103" s="283"/>
      <c r="B103" s="284" t="s">
        <v>179</v>
      </c>
      <c r="C103" s="290">
        <v>4.66</v>
      </c>
      <c r="D103" s="290">
        <v>4.66</v>
      </c>
      <c r="E103" s="291">
        <v>5.97</v>
      </c>
      <c r="F103" s="290">
        <v>4.66</v>
      </c>
      <c r="G103" s="290">
        <v>4.66</v>
      </c>
    </row>
    <row r="104" spans="1:7" s="285" customFormat="1" ht="21.75" hidden="1" customHeight="1">
      <c r="A104" s="283"/>
      <c r="B104" s="284" t="s">
        <v>180</v>
      </c>
      <c r="C104" s="290">
        <v>14.96</v>
      </c>
      <c r="D104" s="290">
        <v>15.46</v>
      </c>
      <c r="E104" s="291">
        <v>21</v>
      </c>
      <c r="F104" s="291">
        <v>16.5</v>
      </c>
      <c r="G104" s="291">
        <v>16.21</v>
      </c>
    </row>
    <row r="105" spans="1:7" ht="21.75" customHeight="1">
      <c r="B105" s="166"/>
      <c r="C105" s="288"/>
      <c r="D105" s="289"/>
    </row>
    <row r="106" spans="1:7" ht="21.75" customHeight="1">
      <c r="B106" s="166"/>
      <c r="C106" s="289"/>
      <c r="D106" s="289"/>
    </row>
    <row r="107" spans="1:7" ht="21.75" customHeight="1">
      <c r="B107" s="166"/>
    </row>
    <row r="109" spans="1:7" s="137" customFormat="1" ht="21.75" customHeight="1">
      <c r="A109" s="87"/>
      <c r="B109" s="166"/>
      <c r="C109" s="287"/>
      <c r="D109" s="287"/>
      <c r="E109" s="287"/>
      <c r="F109" s="287"/>
      <c r="G109" s="287"/>
    </row>
    <row r="110" spans="1:7" s="137" customFormat="1" ht="21.75" customHeight="1">
      <c r="A110" s="87"/>
      <c r="B110" s="166"/>
      <c r="C110" s="287"/>
      <c r="D110" s="287"/>
      <c r="E110" s="287"/>
      <c r="F110" s="287"/>
      <c r="G110" s="287"/>
    </row>
    <row r="111" spans="1:7" s="137" customFormat="1" ht="21.75" customHeight="1">
      <c r="A111" s="87"/>
      <c r="B111" s="166"/>
      <c r="C111" s="287"/>
      <c r="D111" s="287"/>
      <c r="E111" s="287"/>
      <c r="F111" s="287"/>
      <c r="G111" s="287"/>
    </row>
    <row r="114" spans="1:7" s="137" customFormat="1" ht="21.75" customHeight="1">
      <c r="A114" s="87"/>
      <c r="B114" s="166"/>
      <c r="C114" s="287"/>
      <c r="D114" s="287"/>
      <c r="E114" s="287"/>
      <c r="F114" s="287"/>
      <c r="G114" s="287"/>
    </row>
    <row r="115" spans="1:7" s="137" customFormat="1" ht="21.75" customHeight="1">
      <c r="A115" s="87"/>
      <c r="B115" s="166"/>
      <c r="C115" s="287"/>
      <c r="D115" s="287"/>
      <c r="E115" s="287"/>
      <c r="F115" s="287"/>
      <c r="G115" s="287"/>
    </row>
    <row r="116" spans="1:7" s="137" customFormat="1" ht="21.75" customHeight="1">
      <c r="A116" s="87"/>
      <c r="B116" s="166"/>
      <c r="C116" s="287"/>
      <c r="D116" s="287"/>
      <c r="E116" s="287"/>
      <c r="F116" s="287"/>
      <c r="G116" s="287"/>
    </row>
  </sheetData>
  <autoFilter ref="C3:G104"/>
  <mergeCells count="3">
    <mergeCell ref="B1:G1"/>
    <mergeCell ref="C2:G2"/>
    <mergeCell ref="B100:G100"/>
  </mergeCells>
  <pageMargins left="0.70866141732283472" right="0.94488188976377963" top="0.74803149606299213" bottom="0.74803149606299213" header="0.31496062992125984" footer="0.31496062992125984"/>
  <pageSetup paperSize="9" scale="75" orientation="portrait" horizontalDpi="90" verticalDpi="90" r:id="rId1"/>
  <legacy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118"/>
  <sheetViews>
    <sheetView view="pageBreakPreview" topLeftCell="A95" zoomScale="110" zoomScaleNormal="100" zoomScaleSheetLayoutView="110" workbookViewId="0">
      <selection activeCell="B104" sqref="B104"/>
    </sheetView>
  </sheetViews>
  <sheetFormatPr defaultColWidth="9.09765625" defaultRowHeight="21.75" customHeight="1"/>
  <cols>
    <col min="1" max="1" width="6.09765625" style="87" customWidth="1"/>
    <col min="2" max="2" width="54.3984375" style="86" customWidth="1"/>
    <col min="3" max="3" width="10.09765625" style="287" customWidth="1"/>
    <col min="4" max="6" width="9.296875" style="287" customWidth="1"/>
    <col min="7" max="7" width="10.3984375" style="287" customWidth="1"/>
    <col min="8" max="16384" width="9.09765625" style="86"/>
  </cols>
  <sheetData>
    <row r="1" spans="1:12" ht="21.75" customHeight="1">
      <c r="A1" s="294"/>
      <c r="B1" s="502" t="s">
        <v>181</v>
      </c>
      <c r="C1" s="502"/>
      <c r="D1" s="502"/>
      <c r="E1" s="502"/>
      <c r="F1" s="502"/>
      <c r="G1" s="502"/>
    </row>
    <row r="2" spans="1:12" ht="15" customHeight="1">
      <c r="C2" s="505" t="s">
        <v>192</v>
      </c>
      <c r="D2" s="506"/>
      <c r="E2" s="506"/>
      <c r="F2" s="506"/>
      <c r="G2" s="506"/>
    </row>
    <row r="3" spans="1:12" ht="26.25" customHeight="1">
      <c r="A3" s="259" t="s">
        <v>1</v>
      </c>
      <c r="B3" s="259" t="s">
        <v>4</v>
      </c>
      <c r="C3" s="286" t="s">
        <v>5</v>
      </c>
      <c r="D3" s="286" t="s">
        <v>6</v>
      </c>
      <c r="E3" s="286" t="s">
        <v>7</v>
      </c>
      <c r="F3" s="286" t="s">
        <v>8</v>
      </c>
      <c r="G3" s="286" t="s">
        <v>9</v>
      </c>
    </row>
    <row r="4" spans="1:12" ht="21.75" customHeight="1">
      <c r="A4" s="246">
        <v>1</v>
      </c>
      <c r="B4" s="53" t="s">
        <v>12</v>
      </c>
      <c r="C4" s="297">
        <v>9.9499999999999993</v>
      </c>
      <c r="D4" s="297">
        <v>9.75</v>
      </c>
      <c r="E4" s="297">
        <v>16.5</v>
      </c>
      <c r="F4" s="297">
        <v>9.9</v>
      </c>
      <c r="G4" s="297">
        <v>12</v>
      </c>
      <c r="H4" s="223"/>
      <c r="I4" s="223"/>
      <c r="J4" s="223"/>
      <c r="K4" s="223"/>
      <c r="L4" s="223"/>
    </row>
    <row r="5" spans="1:12" ht="21.75" customHeight="1">
      <c r="A5" s="246">
        <v>2</v>
      </c>
      <c r="B5" s="53" t="s">
        <v>13</v>
      </c>
      <c r="C5" s="297">
        <v>9.85</v>
      </c>
      <c r="D5" s="297">
        <v>9.8000000000000007</v>
      </c>
      <c r="E5" s="297">
        <v>11.5</v>
      </c>
      <c r="F5" s="297">
        <v>9.9</v>
      </c>
      <c r="G5" s="297">
        <v>11.3</v>
      </c>
      <c r="H5" s="223"/>
      <c r="I5" s="223"/>
      <c r="J5" s="223"/>
      <c r="K5" s="223"/>
      <c r="L5" s="223"/>
    </row>
    <row r="6" spans="1:12" ht="21.75" customHeight="1">
      <c r="A6" s="244">
        <f>A5+1</f>
        <v>3</v>
      </c>
      <c r="B6" s="53" t="s">
        <v>14</v>
      </c>
      <c r="C6" s="297">
        <v>9.8000000000000007</v>
      </c>
      <c r="D6" s="297">
        <v>9.8000000000000007</v>
      </c>
      <c r="E6" s="298" t="s">
        <v>120</v>
      </c>
      <c r="F6" s="297">
        <v>10.15</v>
      </c>
      <c r="G6" s="297">
        <v>11.95</v>
      </c>
      <c r="H6" s="223"/>
      <c r="I6" s="223"/>
      <c r="J6" s="223"/>
      <c r="K6" s="223"/>
      <c r="L6" s="223"/>
    </row>
    <row r="7" spans="1:12" ht="21.75" customHeight="1">
      <c r="A7" s="244">
        <f t="shared" ref="A7:A70" si="0">A6+1</f>
        <v>4</v>
      </c>
      <c r="B7" s="53" t="s">
        <v>15</v>
      </c>
      <c r="C7" s="297">
        <v>9.75</v>
      </c>
      <c r="D7" s="297">
        <v>10</v>
      </c>
      <c r="E7" s="298" t="s">
        <v>120</v>
      </c>
      <c r="F7" s="297">
        <v>10</v>
      </c>
      <c r="G7" s="297">
        <v>12</v>
      </c>
      <c r="H7" s="223"/>
      <c r="I7" s="223"/>
      <c r="J7" s="223"/>
      <c r="K7" s="223"/>
      <c r="L7" s="223"/>
    </row>
    <row r="8" spans="1:12" ht="21.75" customHeight="1">
      <c r="A8" s="244">
        <f t="shared" si="0"/>
        <v>5</v>
      </c>
      <c r="B8" s="53" t="s">
        <v>16</v>
      </c>
      <c r="C8" s="297">
        <v>9.6</v>
      </c>
      <c r="D8" s="297">
        <v>10</v>
      </c>
      <c r="E8" s="298" t="s">
        <v>120</v>
      </c>
      <c r="F8" s="297">
        <v>10</v>
      </c>
      <c r="G8" s="297">
        <v>10</v>
      </c>
      <c r="H8" s="223"/>
      <c r="I8" s="223"/>
      <c r="J8" s="223"/>
      <c r="K8" s="223"/>
      <c r="L8" s="223"/>
    </row>
    <row r="9" spans="1:12" ht="21.75" customHeight="1">
      <c r="A9" s="244">
        <f t="shared" si="0"/>
        <v>6</v>
      </c>
      <c r="B9" s="53" t="s">
        <v>17</v>
      </c>
      <c r="C9" s="297">
        <v>8.25</v>
      </c>
      <c r="D9" s="297">
        <v>8.75</v>
      </c>
      <c r="E9" s="298" t="s">
        <v>120</v>
      </c>
      <c r="F9" s="297">
        <v>8.75</v>
      </c>
      <c r="G9" s="297">
        <v>8.61</v>
      </c>
      <c r="H9" s="223"/>
      <c r="I9" s="223"/>
      <c r="J9" s="223"/>
      <c r="K9" s="223"/>
      <c r="L9" s="223"/>
    </row>
    <row r="10" spans="1:12" ht="21.75" customHeight="1">
      <c r="A10" s="244">
        <f t="shared" si="0"/>
        <v>7</v>
      </c>
      <c r="B10" s="53" t="s">
        <v>18</v>
      </c>
      <c r="C10" s="297">
        <v>8.75</v>
      </c>
      <c r="D10" s="297">
        <v>10</v>
      </c>
      <c r="E10" s="298" t="s">
        <v>120</v>
      </c>
      <c r="F10" s="297">
        <v>9.25</v>
      </c>
      <c r="G10" s="297">
        <v>9.5</v>
      </c>
      <c r="H10" s="223"/>
      <c r="I10" s="223"/>
      <c r="J10" s="223"/>
      <c r="K10" s="223"/>
      <c r="L10" s="223"/>
    </row>
    <row r="11" spans="1:12" ht="21.75" customHeight="1">
      <c r="A11" s="244">
        <f t="shared" si="0"/>
        <v>8</v>
      </c>
      <c r="B11" s="53" t="s">
        <v>150</v>
      </c>
      <c r="C11" s="297">
        <v>10.23</v>
      </c>
      <c r="D11" s="297">
        <v>9.65</v>
      </c>
      <c r="E11" s="297">
        <v>16.5</v>
      </c>
      <c r="F11" s="297">
        <v>9.5</v>
      </c>
      <c r="G11" s="297">
        <v>10.25</v>
      </c>
      <c r="H11" s="223"/>
      <c r="I11" s="223"/>
      <c r="J11" s="223"/>
      <c r="K11" s="223"/>
      <c r="L11" s="223"/>
    </row>
    <row r="12" spans="1:12" ht="21.75" customHeight="1">
      <c r="A12" s="244">
        <f t="shared" si="0"/>
        <v>9</v>
      </c>
      <c r="B12" s="53" t="s">
        <v>20</v>
      </c>
      <c r="C12" s="297">
        <v>9.4</v>
      </c>
      <c r="D12" s="297">
        <v>9.9499999999999993</v>
      </c>
      <c r="E12" s="298" t="s">
        <v>120</v>
      </c>
      <c r="F12" s="297">
        <v>9.5</v>
      </c>
      <c r="G12" s="297">
        <v>9.9499999999999993</v>
      </c>
      <c r="H12" s="223"/>
      <c r="I12" s="223"/>
      <c r="J12" s="223"/>
      <c r="K12" s="223"/>
      <c r="L12" s="223"/>
    </row>
    <row r="13" spans="1:12" ht="21.75" customHeight="1">
      <c r="A13" s="244">
        <f t="shared" si="0"/>
        <v>10</v>
      </c>
      <c r="B13" s="53" t="s">
        <v>21</v>
      </c>
      <c r="C13" s="297">
        <v>9.9</v>
      </c>
      <c r="D13" s="297">
        <v>10.25</v>
      </c>
      <c r="E13" s="298" t="s">
        <v>120</v>
      </c>
      <c r="F13" s="297">
        <v>10</v>
      </c>
      <c r="G13" s="298" t="s">
        <v>120</v>
      </c>
      <c r="H13" s="223"/>
      <c r="I13" s="223"/>
      <c r="J13" s="223"/>
      <c r="K13" s="223"/>
      <c r="L13" s="223"/>
    </row>
    <row r="14" spans="1:12" ht="21.75" customHeight="1">
      <c r="A14" s="244">
        <f t="shared" si="0"/>
        <v>11</v>
      </c>
      <c r="B14" s="53" t="s">
        <v>22</v>
      </c>
      <c r="C14" s="297">
        <v>9.75</v>
      </c>
      <c r="D14" s="297">
        <v>10</v>
      </c>
      <c r="E14" s="298" t="s">
        <v>120</v>
      </c>
      <c r="F14" s="297">
        <v>9.75</v>
      </c>
      <c r="G14" s="297">
        <v>10.75</v>
      </c>
      <c r="H14" s="223"/>
      <c r="I14" s="223"/>
      <c r="J14" s="223"/>
      <c r="K14" s="223"/>
      <c r="L14" s="223"/>
    </row>
    <row r="15" spans="1:12" ht="21.75" customHeight="1">
      <c r="A15" s="244">
        <f t="shared" si="0"/>
        <v>12</v>
      </c>
      <c r="B15" s="53" t="s">
        <v>23</v>
      </c>
      <c r="C15" s="297">
        <v>6.25</v>
      </c>
      <c r="D15" s="298" t="s">
        <v>120</v>
      </c>
      <c r="E15" s="298" t="s">
        <v>120</v>
      </c>
      <c r="F15" s="298" t="s">
        <v>120</v>
      </c>
      <c r="G15" s="298" t="s">
        <v>120</v>
      </c>
      <c r="H15" s="223"/>
      <c r="I15" s="223"/>
      <c r="J15" s="223"/>
      <c r="K15" s="223"/>
      <c r="L15" s="223"/>
    </row>
    <row r="16" spans="1:12" ht="21.75" customHeight="1">
      <c r="A16" s="244">
        <f t="shared" si="0"/>
        <v>13</v>
      </c>
      <c r="B16" s="53" t="s">
        <v>24</v>
      </c>
      <c r="C16" s="297">
        <v>3.97</v>
      </c>
      <c r="D16" s="298" t="s">
        <v>120</v>
      </c>
      <c r="E16" s="298" t="s">
        <v>120</v>
      </c>
      <c r="F16" s="298" t="s">
        <v>120</v>
      </c>
      <c r="G16" s="298" t="s">
        <v>120</v>
      </c>
      <c r="H16" s="223"/>
      <c r="I16" s="223"/>
      <c r="J16" s="223"/>
      <c r="K16" s="223"/>
      <c r="L16" s="223"/>
    </row>
    <row r="17" spans="1:12" ht="21.75" customHeight="1">
      <c r="A17" s="244">
        <f t="shared" si="0"/>
        <v>14</v>
      </c>
      <c r="B17" s="53" t="s">
        <v>25</v>
      </c>
      <c r="C17" s="297">
        <v>6.5</v>
      </c>
      <c r="D17" s="298" t="s">
        <v>120</v>
      </c>
      <c r="E17" s="298" t="s">
        <v>120</v>
      </c>
      <c r="F17" s="298" t="s">
        <v>120</v>
      </c>
      <c r="G17" s="298" t="s">
        <v>120</v>
      </c>
      <c r="H17" s="223"/>
      <c r="I17" s="223"/>
      <c r="J17" s="223"/>
      <c r="K17" s="223"/>
      <c r="L17" s="223"/>
    </row>
    <row r="18" spans="1:12" ht="21.75" customHeight="1">
      <c r="A18" s="244">
        <f t="shared" si="0"/>
        <v>15</v>
      </c>
      <c r="B18" s="53" t="s">
        <v>26</v>
      </c>
      <c r="C18" s="297">
        <v>8.34</v>
      </c>
      <c r="D18" s="297">
        <v>8.34</v>
      </c>
      <c r="E18" s="298" t="s">
        <v>120</v>
      </c>
      <c r="F18" s="297">
        <v>8.34</v>
      </c>
      <c r="G18" s="297">
        <v>8.34</v>
      </c>
      <c r="H18" s="223"/>
      <c r="I18" s="223"/>
      <c r="J18" s="223"/>
      <c r="K18" s="223"/>
      <c r="L18" s="223"/>
    </row>
    <row r="19" spans="1:12" ht="21.75" customHeight="1">
      <c r="A19" s="244">
        <f t="shared" si="0"/>
        <v>16</v>
      </c>
      <c r="B19" s="53" t="s">
        <v>27</v>
      </c>
      <c r="C19" s="297">
        <v>11</v>
      </c>
      <c r="D19" s="297">
        <v>10.4</v>
      </c>
      <c r="E19" s="297">
        <v>14</v>
      </c>
      <c r="F19" s="297">
        <v>10.9</v>
      </c>
      <c r="G19" s="297">
        <v>15.6</v>
      </c>
      <c r="H19" s="223"/>
      <c r="I19" s="223"/>
      <c r="J19" s="223"/>
      <c r="K19" s="223"/>
      <c r="L19" s="223"/>
    </row>
    <row r="20" spans="1:12" ht="21.75" customHeight="1">
      <c r="A20" s="244">
        <f t="shared" si="0"/>
        <v>17</v>
      </c>
      <c r="B20" s="53" t="s">
        <v>28</v>
      </c>
      <c r="C20" s="297">
        <v>9.44</v>
      </c>
      <c r="D20" s="298" t="s">
        <v>120</v>
      </c>
      <c r="E20" s="298" t="s">
        <v>120</v>
      </c>
      <c r="F20" s="298" t="s">
        <v>120</v>
      </c>
      <c r="G20" s="298" t="s">
        <v>120</v>
      </c>
      <c r="H20" s="223"/>
      <c r="I20" s="223"/>
      <c r="J20" s="223"/>
      <c r="K20" s="223"/>
      <c r="L20" s="223"/>
    </row>
    <row r="21" spans="1:12" ht="21.75" customHeight="1">
      <c r="A21" s="244">
        <f t="shared" si="0"/>
        <v>18</v>
      </c>
      <c r="B21" s="53" t="s">
        <v>30</v>
      </c>
      <c r="C21" s="297">
        <v>5.82</v>
      </c>
      <c r="D21" s="298" t="s">
        <v>120</v>
      </c>
      <c r="E21" s="298" t="s">
        <v>120</v>
      </c>
      <c r="F21" s="298" t="s">
        <v>120</v>
      </c>
      <c r="G21" s="298" t="s">
        <v>120</v>
      </c>
      <c r="H21" s="223"/>
      <c r="I21" s="223"/>
      <c r="J21" s="223"/>
      <c r="K21" s="223"/>
      <c r="L21" s="223"/>
    </row>
    <row r="22" spans="1:12" ht="21.75" customHeight="1">
      <c r="A22" s="244">
        <f t="shared" si="0"/>
        <v>19</v>
      </c>
      <c r="B22" s="53" t="s">
        <v>32</v>
      </c>
      <c r="C22" s="297">
        <v>5.64</v>
      </c>
      <c r="D22" s="297">
        <v>6.9</v>
      </c>
      <c r="E22" s="298" t="s">
        <v>120</v>
      </c>
      <c r="F22" s="297">
        <v>9.11</v>
      </c>
      <c r="G22" s="298" t="s">
        <v>120</v>
      </c>
      <c r="H22" s="223"/>
      <c r="I22" s="223"/>
      <c r="J22" s="223"/>
      <c r="K22" s="223"/>
      <c r="L22" s="223"/>
    </row>
    <row r="23" spans="1:12" ht="21.75" customHeight="1">
      <c r="A23" s="244">
        <f t="shared" si="0"/>
        <v>20</v>
      </c>
      <c r="B23" s="53" t="s">
        <v>33</v>
      </c>
      <c r="C23" s="297">
        <v>7.59</v>
      </c>
      <c r="D23" s="298" t="s">
        <v>120</v>
      </c>
      <c r="E23" s="298" t="s">
        <v>120</v>
      </c>
      <c r="F23" s="298" t="s">
        <v>120</v>
      </c>
      <c r="G23" s="298" t="s">
        <v>120</v>
      </c>
      <c r="H23" s="223"/>
      <c r="I23" s="223"/>
      <c r="J23" s="223"/>
      <c r="K23" s="223"/>
      <c r="L23" s="223"/>
    </row>
    <row r="24" spans="1:12" ht="21.75" customHeight="1">
      <c r="A24" s="244">
        <f t="shared" si="0"/>
        <v>21</v>
      </c>
      <c r="B24" s="53" t="s">
        <v>34</v>
      </c>
      <c r="C24" s="297">
        <v>5.25</v>
      </c>
      <c r="D24" s="298" t="s">
        <v>120</v>
      </c>
      <c r="E24" s="298" t="s">
        <v>120</v>
      </c>
      <c r="F24" s="298" t="s">
        <v>120</v>
      </c>
      <c r="G24" s="298" t="s">
        <v>120</v>
      </c>
      <c r="H24" s="223"/>
      <c r="I24" s="223"/>
      <c r="J24" s="223"/>
      <c r="K24" s="223"/>
      <c r="L24" s="223"/>
    </row>
    <row r="25" spans="1:12" ht="21.75" customHeight="1">
      <c r="A25" s="244">
        <f t="shared" si="0"/>
        <v>22</v>
      </c>
      <c r="B25" s="53" t="s">
        <v>35</v>
      </c>
      <c r="C25" s="297">
        <v>7.6</v>
      </c>
      <c r="D25" s="298" t="s">
        <v>120</v>
      </c>
      <c r="E25" s="298" t="s">
        <v>120</v>
      </c>
      <c r="F25" s="297">
        <v>7.8</v>
      </c>
      <c r="G25" s="298" t="s">
        <v>120</v>
      </c>
      <c r="H25" s="223"/>
      <c r="I25" s="223"/>
      <c r="J25" s="223"/>
      <c r="K25" s="223"/>
      <c r="L25" s="223"/>
    </row>
    <row r="26" spans="1:12" ht="21.75" customHeight="1">
      <c r="A26" s="244">
        <f t="shared" si="0"/>
        <v>23</v>
      </c>
      <c r="B26" s="53" t="s">
        <v>36</v>
      </c>
      <c r="C26" s="297">
        <v>14.2</v>
      </c>
      <c r="D26" s="297">
        <v>13.2</v>
      </c>
      <c r="E26" s="297">
        <v>13.2</v>
      </c>
      <c r="F26" s="297">
        <v>13.2</v>
      </c>
      <c r="G26" s="297">
        <v>13.2</v>
      </c>
      <c r="H26" s="223"/>
      <c r="I26" s="223"/>
      <c r="J26" s="223"/>
      <c r="K26" s="223"/>
      <c r="L26" s="223"/>
    </row>
    <row r="27" spans="1:12" ht="21.75" customHeight="1">
      <c r="A27" s="244">
        <f t="shared" si="0"/>
        <v>24</v>
      </c>
      <c r="B27" s="53" t="s">
        <v>37</v>
      </c>
      <c r="C27" s="297">
        <v>7.02</v>
      </c>
      <c r="D27" s="298" t="s">
        <v>120</v>
      </c>
      <c r="E27" s="298" t="s">
        <v>120</v>
      </c>
      <c r="F27" s="298" t="s">
        <v>120</v>
      </c>
      <c r="G27" s="298" t="s">
        <v>120</v>
      </c>
      <c r="H27" s="223"/>
      <c r="I27" s="223"/>
      <c r="J27" s="223"/>
      <c r="K27" s="223"/>
      <c r="L27" s="223"/>
    </row>
    <row r="28" spans="1:12" ht="21.75" customHeight="1">
      <c r="A28" s="244">
        <f t="shared" si="0"/>
        <v>25</v>
      </c>
      <c r="B28" s="53" t="s">
        <v>38</v>
      </c>
      <c r="C28" s="297">
        <v>7.66</v>
      </c>
      <c r="D28" s="298" t="s">
        <v>120</v>
      </c>
      <c r="E28" s="298" t="s">
        <v>120</v>
      </c>
      <c r="F28" s="298" t="s">
        <v>120</v>
      </c>
      <c r="G28" s="298" t="s">
        <v>120</v>
      </c>
      <c r="H28" s="223"/>
      <c r="I28" s="223"/>
      <c r="J28" s="223"/>
      <c r="K28" s="223"/>
      <c r="L28" s="223"/>
    </row>
    <row r="29" spans="1:12" ht="21.75" customHeight="1">
      <c r="A29" s="244">
        <f t="shared" si="0"/>
        <v>26</v>
      </c>
      <c r="B29" s="53" t="s">
        <v>39</v>
      </c>
      <c r="C29" s="297">
        <v>6</v>
      </c>
      <c r="D29" s="298" t="s">
        <v>120</v>
      </c>
      <c r="E29" s="298" t="s">
        <v>120</v>
      </c>
      <c r="F29" s="298" t="s">
        <v>120</v>
      </c>
      <c r="G29" s="298" t="s">
        <v>120</v>
      </c>
      <c r="H29" s="223"/>
      <c r="I29" s="223"/>
      <c r="J29" s="223"/>
      <c r="K29" s="223"/>
      <c r="L29" s="223"/>
    </row>
    <row r="30" spans="1:12" ht="21.75" customHeight="1">
      <c r="A30" s="244">
        <f t="shared" si="0"/>
        <v>27</v>
      </c>
      <c r="B30" s="53" t="s">
        <v>40</v>
      </c>
      <c r="C30" s="297">
        <v>6.28</v>
      </c>
      <c r="D30" s="297">
        <v>6.28</v>
      </c>
      <c r="E30" s="298" t="s">
        <v>120</v>
      </c>
      <c r="F30" s="298" t="s">
        <v>120</v>
      </c>
      <c r="G30" s="298" t="s">
        <v>120</v>
      </c>
      <c r="H30" s="223"/>
      <c r="I30" s="223"/>
      <c r="J30" s="223"/>
      <c r="K30" s="223"/>
      <c r="L30" s="223"/>
    </row>
    <row r="31" spans="1:12" ht="21.75" customHeight="1">
      <c r="A31" s="244">
        <f>A30+1</f>
        <v>28</v>
      </c>
      <c r="B31" s="53" t="s">
        <v>41</v>
      </c>
      <c r="C31" s="297">
        <v>9.7799999999999994</v>
      </c>
      <c r="D31" s="297">
        <v>10.02</v>
      </c>
      <c r="E31" s="297">
        <v>14.99</v>
      </c>
      <c r="F31" s="297">
        <v>9.4600000000000009</v>
      </c>
      <c r="G31" s="297">
        <v>14</v>
      </c>
      <c r="H31" s="223"/>
      <c r="I31" s="223"/>
      <c r="J31" s="223"/>
      <c r="K31" s="223"/>
      <c r="L31" s="223"/>
    </row>
    <row r="32" spans="1:12" ht="21.75" customHeight="1">
      <c r="A32" s="244">
        <f t="shared" si="0"/>
        <v>29</v>
      </c>
      <c r="B32" s="53" t="s">
        <v>42</v>
      </c>
      <c r="C32" s="297">
        <v>8.25</v>
      </c>
      <c r="D32" s="297">
        <v>10</v>
      </c>
      <c r="E32" s="298" t="s">
        <v>120</v>
      </c>
      <c r="F32" s="297">
        <v>10</v>
      </c>
      <c r="G32" s="298" t="s">
        <v>120</v>
      </c>
      <c r="H32" s="223"/>
      <c r="I32" s="223"/>
      <c r="J32" s="223"/>
      <c r="K32" s="223"/>
      <c r="L32" s="223"/>
    </row>
    <row r="33" spans="1:12" ht="21.75" customHeight="1">
      <c r="A33" s="244">
        <f t="shared" si="0"/>
        <v>30</v>
      </c>
      <c r="B33" s="53" t="s">
        <v>190</v>
      </c>
      <c r="C33" s="298" t="s">
        <v>120</v>
      </c>
      <c r="D33" s="298" t="s">
        <v>120</v>
      </c>
      <c r="E33" s="298" t="s">
        <v>120</v>
      </c>
      <c r="F33" s="298" t="s">
        <v>120</v>
      </c>
      <c r="G33" s="298" t="s">
        <v>120</v>
      </c>
      <c r="H33" s="223"/>
      <c r="I33" s="223"/>
      <c r="J33" s="223"/>
      <c r="K33" s="223"/>
      <c r="L33" s="223"/>
    </row>
    <row r="34" spans="1:12" ht="21.75" customHeight="1">
      <c r="A34" s="244">
        <f t="shared" si="0"/>
        <v>31</v>
      </c>
      <c r="B34" s="53" t="s">
        <v>44</v>
      </c>
      <c r="C34" s="297">
        <v>10.55</v>
      </c>
      <c r="D34" s="297">
        <v>11.05</v>
      </c>
      <c r="E34" s="297">
        <v>26</v>
      </c>
      <c r="F34" s="297">
        <v>12.05</v>
      </c>
      <c r="G34" s="297">
        <v>11.05</v>
      </c>
      <c r="H34" s="223"/>
      <c r="I34" s="223"/>
      <c r="J34" s="223"/>
      <c r="K34" s="223"/>
      <c r="L34" s="223"/>
    </row>
    <row r="35" spans="1:12" ht="21.75" customHeight="1">
      <c r="A35" s="244">
        <f t="shared" si="0"/>
        <v>32</v>
      </c>
      <c r="B35" s="53" t="s">
        <v>45</v>
      </c>
      <c r="C35" s="297">
        <v>10.6</v>
      </c>
      <c r="D35" s="297">
        <v>12.2</v>
      </c>
      <c r="E35" s="297">
        <v>14.2</v>
      </c>
      <c r="F35" s="297">
        <v>11.9</v>
      </c>
      <c r="G35" s="297">
        <v>12</v>
      </c>
      <c r="H35" s="223"/>
      <c r="I35" s="223"/>
      <c r="J35" s="223"/>
      <c r="K35" s="223"/>
      <c r="L35" s="223"/>
    </row>
    <row r="36" spans="1:12" ht="21.75" customHeight="1">
      <c r="A36" s="244">
        <f t="shared" si="0"/>
        <v>33</v>
      </c>
      <c r="B36" s="53" t="s">
        <v>46</v>
      </c>
      <c r="C36" s="297">
        <v>7.69</v>
      </c>
      <c r="D36" s="297">
        <v>9.14</v>
      </c>
      <c r="E36" s="297">
        <v>11.88</v>
      </c>
      <c r="F36" s="297">
        <v>9.39</v>
      </c>
      <c r="G36" s="297">
        <v>9.2100000000000009</v>
      </c>
      <c r="H36" s="223"/>
      <c r="I36" s="223"/>
      <c r="J36" s="223"/>
      <c r="K36" s="223"/>
      <c r="L36" s="223"/>
    </row>
    <row r="37" spans="1:12" ht="21.75" customHeight="1">
      <c r="A37" s="244">
        <f t="shared" si="0"/>
        <v>34</v>
      </c>
      <c r="B37" s="53" t="s">
        <v>47</v>
      </c>
      <c r="C37" s="297">
        <v>9.75</v>
      </c>
      <c r="D37" s="297">
        <v>10</v>
      </c>
      <c r="E37" s="297">
        <v>12.5</v>
      </c>
      <c r="F37" s="297">
        <v>10</v>
      </c>
      <c r="G37" s="297">
        <v>11</v>
      </c>
      <c r="H37" s="223"/>
      <c r="I37" s="223"/>
      <c r="J37" s="223"/>
      <c r="K37" s="223"/>
      <c r="L37" s="223"/>
    </row>
    <row r="38" spans="1:12" ht="21.75" customHeight="1">
      <c r="A38" s="244">
        <f t="shared" si="0"/>
        <v>35</v>
      </c>
      <c r="B38" s="53" t="s">
        <v>48</v>
      </c>
      <c r="C38" s="297">
        <v>6.44</v>
      </c>
      <c r="D38" s="297">
        <v>6.49</v>
      </c>
      <c r="E38" s="297">
        <v>6.24</v>
      </c>
      <c r="F38" s="297">
        <v>6.22</v>
      </c>
      <c r="G38" s="297">
        <v>6.84</v>
      </c>
      <c r="H38" s="223"/>
      <c r="I38" s="223"/>
      <c r="J38" s="223"/>
      <c r="K38" s="223"/>
      <c r="L38" s="223"/>
    </row>
    <row r="39" spans="1:12" ht="21.75" customHeight="1">
      <c r="A39" s="244">
        <f t="shared" si="0"/>
        <v>36</v>
      </c>
      <c r="B39" s="53" t="s">
        <v>49</v>
      </c>
      <c r="C39" s="297">
        <v>9.7899999999999991</v>
      </c>
      <c r="D39" s="297">
        <v>10.99</v>
      </c>
      <c r="E39" s="297">
        <v>14.23</v>
      </c>
      <c r="F39" s="297">
        <v>11.36</v>
      </c>
      <c r="G39" s="297">
        <v>13.15</v>
      </c>
      <c r="H39" s="223"/>
      <c r="I39" s="223"/>
      <c r="J39" s="223"/>
      <c r="K39" s="223"/>
      <c r="L39" s="223"/>
    </row>
    <row r="40" spans="1:12" ht="21.75" customHeight="1">
      <c r="A40" s="244">
        <f t="shared" si="0"/>
        <v>37</v>
      </c>
      <c r="B40" s="53" t="s">
        <v>50</v>
      </c>
      <c r="C40" s="297">
        <v>5.92</v>
      </c>
      <c r="D40" s="297">
        <v>6.88</v>
      </c>
      <c r="E40" s="297">
        <v>11.31</v>
      </c>
      <c r="F40" s="297">
        <v>7.09</v>
      </c>
      <c r="G40" s="297">
        <v>8.5500000000000007</v>
      </c>
      <c r="H40" s="223"/>
      <c r="I40" s="223"/>
      <c r="J40" s="223"/>
      <c r="K40" s="223"/>
      <c r="L40" s="223"/>
    </row>
    <row r="41" spans="1:12" ht="21.75" customHeight="1">
      <c r="A41" s="244">
        <f t="shared" si="0"/>
        <v>38</v>
      </c>
      <c r="B41" s="53" t="s">
        <v>51</v>
      </c>
      <c r="C41" s="297">
        <v>9.5299999999999994</v>
      </c>
      <c r="D41" s="297">
        <v>9.0399999999999991</v>
      </c>
      <c r="E41" s="297">
        <v>8.7100000000000009</v>
      </c>
      <c r="F41" s="297">
        <v>8.56</v>
      </c>
      <c r="G41" s="297">
        <v>8.8800000000000008</v>
      </c>
      <c r="H41" s="223"/>
      <c r="I41" s="223"/>
      <c r="J41" s="223"/>
      <c r="K41" s="223"/>
      <c r="L41" s="223"/>
    </row>
    <row r="42" spans="1:12" ht="21.75" customHeight="1">
      <c r="A42" s="244">
        <f t="shared" si="0"/>
        <v>39</v>
      </c>
      <c r="B42" s="53" t="s">
        <v>52</v>
      </c>
      <c r="C42" s="297">
        <v>9.06</v>
      </c>
      <c r="D42" s="297">
        <v>9.68</v>
      </c>
      <c r="E42" s="297">
        <v>12.23</v>
      </c>
      <c r="F42" s="297">
        <v>10.09</v>
      </c>
      <c r="G42" s="297">
        <v>11.46</v>
      </c>
      <c r="H42" s="223"/>
      <c r="I42" s="223"/>
      <c r="J42" s="223"/>
      <c r="K42" s="223"/>
      <c r="L42" s="223"/>
    </row>
    <row r="43" spans="1:12" ht="21.75" customHeight="1">
      <c r="A43" s="244">
        <f t="shared" si="0"/>
        <v>40</v>
      </c>
      <c r="B43" s="53" t="s">
        <v>53</v>
      </c>
      <c r="C43" s="297">
        <v>9.75</v>
      </c>
      <c r="D43" s="297">
        <v>10.25</v>
      </c>
      <c r="E43" s="297">
        <v>12.25</v>
      </c>
      <c r="F43" s="297">
        <v>10.75</v>
      </c>
      <c r="G43" s="297">
        <v>10.75</v>
      </c>
      <c r="H43" s="223"/>
      <c r="I43" s="223"/>
      <c r="J43" s="223"/>
      <c r="K43" s="223"/>
      <c r="L43" s="223"/>
    </row>
    <row r="44" spans="1:12" ht="21.75" customHeight="1">
      <c r="A44" s="244">
        <f t="shared" si="0"/>
        <v>41</v>
      </c>
      <c r="B44" s="53" t="s">
        <v>54</v>
      </c>
      <c r="C44" s="297">
        <v>6.29</v>
      </c>
      <c r="D44" s="297">
        <v>6.88</v>
      </c>
      <c r="E44" s="297">
        <v>6.95</v>
      </c>
      <c r="F44" s="297">
        <v>6.45</v>
      </c>
      <c r="G44" s="297">
        <v>6.57</v>
      </c>
      <c r="H44" s="223"/>
      <c r="I44" s="223"/>
      <c r="J44" s="223"/>
      <c r="K44" s="223"/>
      <c r="L44" s="223"/>
    </row>
    <row r="45" spans="1:12" ht="21.75" customHeight="1">
      <c r="A45" s="244">
        <f t="shared" si="0"/>
        <v>42</v>
      </c>
      <c r="B45" s="53" t="s">
        <v>55</v>
      </c>
      <c r="C45" s="297">
        <v>9.9</v>
      </c>
      <c r="D45" s="297">
        <v>10.65</v>
      </c>
      <c r="E45" s="297">
        <v>13</v>
      </c>
      <c r="F45" s="297">
        <v>10.119999999999999</v>
      </c>
      <c r="G45" s="297">
        <v>12</v>
      </c>
      <c r="H45" s="223"/>
      <c r="I45" s="223"/>
      <c r="J45" s="223"/>
      <c r="K45" s="223"/>
      <c r="L45" s="223"/>
    </row>
    <row r="46" spans="1:12" ht="21.75" customHeight="1">
      <c r="A46" s="244">
        <f t="shared" si="0"/>
        <v>43</v>
      </c>
      <c r="B46" s="53" t="s">
        <v>56</v>
      </c>
      <c r="C46" s="297">
        <v>10.4</v>
      </c>
      <c r="D46" s="297">
        <v>10.4</v>
      </c>
      <c r="E46" s="297">
        <v>10.4</v>
      </c>
      <c r="F46" s="297">
        <v>10.4</v>
      </c>
      <c r="G46" s="297">
        <v>10.4</v>
      </c>
      <c r="H46" s="223"/>
      <c r="I46" s="223"/>
      <c r="J46" s="223"/>
      <c r="K46" s="223"/>
      <c r="L46" s="223"/>
    </row>
    <row r="47" spans="1:12" ht="21.75" customHeight="1">
      <c r="A47" s="244">
        <f t="shared" si="0"/>
        <v>44</v>
      </c>
      <c r="B47" s="53" t="s">
        <v>57</v>
      </c>
      <c r="C47" s="297">
        <v>9.9</v>
      </c>
      <c r="D47" s="297">
        <v>10.26</v>
      </c>
      <c r="E47" s="297">
        <v>15.9</v>
      </c>
      <c r="F47" s="297">
        <v>10.27</v>
      </c>
      <c r="G47" s="297">
        <v>10.76</v>
      </c>
      <c r="H47" s="223"/>
      <c r="I47" s="223"/>
      <c r="J47" s="223"/>
      <c r="K47" s="223"/>
      <c r="L47" s="223"/>
    </row>
    <row r="48" spans="1:12" ht="21.75" customHeight="1">
      <c r="A48" s="244">
        <f t="shared" si="0"/>
        <v>45</v>
      </c>
      <c r="B48" s="53" t="s">
        <v>58</v>
      </c>
      <c r="C48" s="297">
        <v>8.11</v>
      </c>
      <c r="D48" s="297">
        <v>8.61</v>
      </c>
      <c r="E48" s="297">
        <v>9.61</v>
      </c>
      <c r="F48" s="297">
        <v>8.61</v>
      </c>
      <c r="G48" s="297">
        <v>9.36</v>
      </c>
      <c r="H48" s="223"/>
      <c r="I48" s="223"/>
      <c r="J48" s="223"/>
      <c r="K48" s="223"/>
      <c r="L48" s="223"/>
    </row>
    <row r="49" spans="1:12" ht="21.75" customHeight="1">
      <c r="A49" s="244">
        <f t="shared" si="0"/>
        <v>46</v>
      </c>
      <c r="B49" s="53" t="s">
        <v>59</v>
      </c>
      <c r="C49" s="297">
        <v>9.7100000000000009</v>
      </c>
      <c r="D49" s="297">
        <v>9.43</v>
      </c>
      <c r="E49" s="297">
        <v>9.43</v>
      </c>
      <c r="F49" s="297">
        <v>9.7100000000000009</v>
      </c>
      <c r="G49" s="297">
        <v>9.14</v>
      </c>
      <c r="H49" s="223"/>
      <c r="I49" s="223"/>
      <c r="J49" s="223"/>
      <c r="K49" s="223"/>
      <c r="L49" s="223"/>
    </row>
    <row r="50" spans="1:12" ht="21.75" customHeight="1">
      <c r="A50" s="244">
        <f t="shared" si="0"/>
        <v>47</v>
      </c>
      <c r="B50" s="53" t="s">
        <v>60</v>
      </c>
      <c r="C50" s="307" t="s">
        <v>194</v>
      </c>
      <c r="D50" s="307" t="s">
        <v>196</v>
      </c>
      <c r="E50" s="307" t="s">
        <v>195</v>
      </c>
      <c r="F50" s="307" t="s">
        <v>193</v>
      </c>
      <c r="G50" s="307" t="s">
        <v>197</v>
      </c>
      <c r="H50" s="223"/>
      <c r="I50" s="223"/>
      <c r="J50" s="223"/>
      <c r="K50" s="223"/>
      <c r="L50" s="223"/>
    </row>
    <row r="51" spans="1:12" ht="21.75" customHeight="1">
      <c r="A51" s="244">
        <f t="shared" si="0"/>
        <v>48</v>
      </c>
      <c r="B51" s="53" t="s">
        <v>61</v>
      </c>
      <c r="C51" s="297">
        <v>7.63</v>
      </c>
      <c r="D51" s="297">
        <v>7.63</v>
      </c>
      <c r="E51" s="297">
        <v>7.52</v>
      </c>
      <c r="F51" s="297">
        <v>7.5</v>
      </c>
      <c r="G51" s="297">
        <v>9.58</v>
      </c>
      <c r="H51" s="223"/>
      <c r="I51" s="223"/>
      <c r="J51" s="223"/>
      <c r="K51" s="223"/>
      <c r="L51" s="223"/>
    </row>
    <row r="52" spans="1:12" ht="21.75" customHeight="1">
      <c r="A52" s="244">
        <f t="shared" si="0"/>
        <v>49</v>
      </c>
      <c r="B52" s="53" t="s">
        <v>62</v>
      </c>
      <c r="C52" s="297">
        <v>9.0399999999999991</v>
      </c>
      <c r="D52" s="297">
        <v>9.34</v>
      </c>
      <c r="E52" s="297">
        <v>9.34</v>
      </c>
      <c r="F52" s="297">
        <v>9.0399999999999991</v>
      </c>
      <c r="G52" s="297">
        <v>9.34</v>
      </c>
      <c r="H52" s="223"/>
      <c r="I52" s="223"/>
      <c r="J52" s="223"/>
      <c r="K52" s="223"/>
      <c r="L52" s="223"/>
    </row>
    <row r="53" spans="1:12" ht="21.75" customHeight="1">
      <c r="A53" s="244">
        <f t="shared" si="0"/>
        <v>50</v>
      </c>
      <c r="B53" s="53" t="s">
        <v>64</v>
      </c>
      <c r="C53" s="297">
        <v>8.49</v>
      </c>
      <c r="D53" s="297">
        <v>9.84</v>
      </c>
      <c r="E53" s="297">
        <v>9.61</v>
      </c>
      <c r="F53" s="297">
        <v>8.31</v>
      </c>
      <c r="G53" s="297">
        <v>11.6</v>
      </c>
      <c r="H53" s="223"/>
      <c r="I53" s="223"/>
      <c r="J53" s="223"/>
      <c r="K53" s="223"/>
      <c r="L53" s="223"/>
    </row>
    <row r="54" spans="1:12" ht="21.75" customHeight="1">
      <c r="A54" s="244">
        <f t="shared" si="0"/>
        <v>51</v>
      </c>
      <c r="B54" s="53" t="s">
        <v>65</v>
      </c>
      <c r="C54" s="297">
        <v>10.220000000000001</v>
      </c>
      <c r="D54" s="297">
        <v>10.74</v>
      </c>
      <c r="E54" s="297">
        <v>9.9700000000000006</v>
      </c>
      <c r="F54" s="297">
        <v>10.050000000000001</v>
      </c>
      <c r="G54" s="297">
        <v>13.13</v>
      </c>
      <c r="H54" s="223"/>
      <c r="I54" s="223"/>
      <c r="J54" s="223"/>
      <c r="K54" s="223"/>
      <c r="L54" s="223"/>
    </row>
    <row r="55" spans="1:12" ht="21.75" customHeight="1">
      <c r="A55" s="244">
        <f t="shared" si="0"/>
        <v>52</v>
      </c>
      <c r="B55" s="53" t="s">
        <v>66</v>
      </c>
      <c r="C55" s="297">
        <v>6.18</v>
      </c>
      <c r="D55" s="297">
        <v>6.18</v>
      </c>
      <c r="E55" s="297">
        <v>6.18</v>
      </c>
      <c r="F55" s="297">
        <v>9.36</v>
      </c>
      <c r="G55" s="297">
        <v>9.36</v>
      </c>
      <c r="H55" s="223"/>
      <c r="I55" s="223"/>
      <c r="J55" s="223"/>
      <c r="K55" s="223"/>
      <c r="L55" s="223"/>
    </row>
    <row r="56" spans="1:12" s="102" customFormat="1" ht="21.75" customHeight="1">
      <c r="A56" s="244">
        <f>A55+1</f>
        <v>53</v>
      </c>
      <c r="B56" s="53" t="s">
        <v>67</v>
      </c>
      <c r="C56" s="297">
        <v>8.23</v>
      </c>
      <c r="D56" s="297">
        <v>8.32</v>
      </c>
      <c r="E56" s="297">
        <v>10.58</v>
      </c>
      <c r="F56" s="297">
        <v>8.0500000000000007</v>
      </c>
      <c r="G56" s="297">
        <v>8.09</v>
      </c>
      <c r="H56" s="223"/>
      <c r="I56" s="223"/>
      <c r="J56" s="223"/>
      <c r="K56" s="223"/>
      <c r="L56" s="223"/>
    </row>
    <row r="57" spans="1:12" ht="21.75" customHeight="1">
      <c r="A57" s="244">
        <f t="shared" si="0"/>
        <v>54</v>
      </c>
      <c r="B57" s="53" t="s">
        <v>68</v>
      </c>
      <c r="C57" s="297">
        <v>8.0299999999999994</v>
      </c>
      <c r="D57" s="297">
        <v>8.0299999999999994</v>
      </c>
      <c r="E57" s="297">
        <v>8.0299999999999994</v>
      </c>
      <c r="F57" s="297">
        <v>8.0299999999999994</v>
      </c>
      <c r="G57" s="297">
        <v>8.0299999999999994</v>
      </c>
      <c r="H57" s="223"/>
      <c r="I57" s="223"/>
      <c r="J57" s="223"/>
      <c r="K57" s="223"/>
      <c r="L57" s="223"/>
    </row>
    <row r="58" spans="1:12" ht="21.75" customHeight="1">
      <c r="A58" s="244">
        <f t="shared" si="0"/>
        <v>55</v>
      </c>
      <c r="B58" s="53" t="s">
        <v>69</v>
      </c>
      <c r="C58" s="297">
        <v>6.42</v>
      </c>
      <c r="D58" s="297">
        <v>6.4</v>
      </c>
      <c r="E58" s="297">
        <v>6.36</v>
      </c>
      <c r="F58" s="297">
        <v>6.37</v>
      </c>
      <c r="G58" s="297">
        <v>7.19</v>
      </c>
      <c r="H58" s="223"/>
      <c r="I58" s="223"/>
      <c r="J58" s="223"/>
      <c r="K58" s="223"/>
      <c r="L58" s="223"/>
    </row>
    <row r="59" spans="1:12" ht="21.75" customHeight="1">
      <c r="A59" s="244">
        <f t="shared" si="0"/>
        <v>56</v>
      </c>
      <c r="B59" s="53" t="s">
        <v>70</v>
      </c>
      <c r="C59" s="297">
        <v>9.76</v>
      </c>
      <c r="D59" s="297">
        <v>9.98</v>
      </c>
      <c r="E59" s="297">
        <v>9.76</v>
      </c>
      <c r="F59" s="297">
        <v>9.81</v>
      </c>
      <c r="G59" s="297">
        <v>9.8800000000000008</v>
      </c>
      <c r="H59" s="223"/>
      <c r="I59" s="223"/>
      <c r="J59" s="223"/>
      <c r="K59" s="223"/>
      <c r="L59" s="223"/>
    </row>
    <row r="60" spans="1:12" ht="21" customHeight="1">
      <c r="A60" s="244">
        <f t="shared" si="0"/>
        <v>57</v>
      </c>
      <c r="B60" s="53" t="s">
        <v>71</v>
      </c>
      <c r="C60" s="297">
        <v>8.5399999999999991</v>
      </c>
      <c r="D60" s="297">
        <v>9.36</v>
      </c>
      <c r="E60" s="297">
        <v>11.28</v>
      </c>
      <c r="F60" s="297">
        <v>8.5</v>
      </c>
      <c r="G60" s="297">
        <v>10.97</v>
      </c>
      <c r="H60" s="223"/>
      <c r="I60" s="223"/>
      <c r="J60" s="223"/>
      <c r="K60" s="223"/>
      <c r="L60" s="223"/>
    </row>
    <row r="61" spans="1:12" ht="21.75" customHeight="1">
      <c r="A61" s="244">
        <f t="shared" si="0"/>
        <v>58</v>
      </c>
      <c r="B61" s="53" t="s">
        <v>73</v>
      </c>
      <c r="C61" s="297">
        <v>12.56</v>
      </c>
      <c r="D61" s="297">
        <v>12.56</v>
      </c>
      <c r="E61" s="297">
        <v>12.56</v>
      </c>
      <c r="F61" s="297">
        <v>12.56</v>
      </c>
      <c r="G61" s="297">
        <v>12.56</v>
      </c>
      <c r="H61" s="223"/>
      <c r="I61" s="223"/>
      <c r="J61" s="223"/>
      <c r="K61" s="223"/>
      <c r="L61" s="223"/>
    </row>
    <row r="62" spans="1:12" ht="21.75" customHeight="1">
      <c r="A62" s="244">
        <f t="shared" si="0"/>
        <v>59</v>
      </c>
      <c r="B62" s="53" t="s">
        <v>74</v>
      </c>
      <c r="C62" s="297">
        <v>9.8699999999999992</v>
      </c>
      <c r="D62" s="297">
        <v>10.17</v>
      </c>
      <c r="E62" s="297">
        <v>10.17</v>
      </c>
      <c r="F62" s="297">
        <v>10.02</v>
      </c>
      <c r="G62" s="297">
        <v>10.07</v>
      </c>
      <c r="H62" s="223"/>
      <c r="I62" s="223"/>
      <c r="J62" s="223"/>
      <c r="K62" s="223"/>
      <c r="L62" s="223"/>
    </row>
    <row r="63" spans="1:12" ht="21.75" customHeight="1">
      <c r="A63" s="244">
        <f t="shared" si="0"/>
        <v>60</v>
      </c>
      <c r="B63" s="53" t="s">
        <v>75</v>
      </c>
      <c r="C63" s="297">
        <v>8.6</v>
      </c>
      <c r="D63" s="297">
        <v>8.6</v>
      </c>
      <c r="E63" s="297">
        <v>9.24</v>
      </c>
      <c r="F63" s="297">
        <v>8.6</v>
      </c>
      <c r="G63" s="297">
        <v>8.6</v>
      </c>
      <c r="H63" s="223"/>
      <c r="I63" s="223"/>
      <c r="J63" s="223"/>
      <c r="K63" s="223"/>
      <c r="L63" s="223"/>
    </row>
    <row r="64" spans="1:12" ht="21.75" customHeight="1">
      <c r="A64" s="244">
        <f t="shared" si="0"/>
        <v>61</v>
      </c>
      <c r="B64" s="53" t="s">
        <v>76</v>
      </c>
      <c r="C64" s="297">
        <v>10.5</v>
      </c>
      <c r="D64" s="297">
        <v>11.5</v>
      </c>
      <c r="E64" s="297">
        <v>15</v>
      </c>
      <c r="F64" s="298" t="s">
        <v>120</v>
      </c>
      <c r="G64" s="297">
        <v>10.5</v>
      </c>
      <c r="H64" s="223"/>
      <c r="I64" s="223"/>
      <c r="J64" s="223"/>
      <c r="K64" s="223"/>
      <c r="L64" s="223"/>
    </row>
    <row r="65" spans="1:12" ht="21.75" customHeight="1">
      <c r="A65" s="244">
        <f t="shared" si="0"/>
        <v>62</v>
      </c>
      <c r="B65" s="53" t="s">
        <v>77</v>
      </c>
      <c r="C65" s="297">
        <v>9.42</v>
      </c>
      <c r="D65" s="297">
        <v>9.5500000000000007</v>
      </c>
      <c r="E65" s="298" t="s">
        <v>120</v>
      </c>
      <c r="F65" s="297">
        <v>10.02</v>
      </c>
      <c r="G65" s="297">
        <v>10.02</v>
      </c>
      <c r="H65" s="223"/>
      <c r="I65" s="223"/>
      <c r="J65" s="223"/>
      <c r="K65" s="223"/>
      <c r="L65" s="223"/>
    </row>
    <row r="66" spans="1:12" ht="21.75" customHeight="1">
      <c r="A66" s="244">
        <f t="shared" si="0"/>
        <v>63</v>
      </c>
      <c r="B66" s="53" t="s">
        <v>78</v>
      </c>
      <c r="C66" s="297">
        <v>11</v>
      </c>
      <c r="D66" s="297">
        <v>13</v>
      </c>
      <c r="E66" s="297">
        <v>15</v>
      </c>
      <c r="F66" s="297">
        <v>12</v>
      </c>
      <c r="G66" s="297">
        <v>13.5</v>
      </c>
      <c r="H66" s="223"/>
      <c r="I66" s="223"/>
      <c r="J66" s="223"/>
      <c r="K66" s="223"/>
      <c r="L66" s="223"/>
    </row>
    <row r="67" spans="1:12" ht="21.75" customHeight="1">
      <c r="A67" s="244">
        <f t="shared" si="0"/>
        <v>64</v>
      </c>
      <c r="B67" s="53" t="s">
        <v>79</v>
      </c>
      <c r="C67" s="297">
        <v>7.04</v>
      </c>
      <c r="D67" s="297">
        <v>7.53</v>
      </c>
      <c r="E67" s="298" t="s">
        <v>120</v>
      </c>
      <c r="F67" s="297">
        <v>7.53</v>
      </c>
      <c r="G67" s="298" t="s">
        <v>120</v>
      </c>
      <c r="H67" s="223"/>
      <c r="I67" s="223"/>
      <c r="J67" s="223"/>
      <c r="K67" s="223"/>
      <c r="L67" s="223"/>
    </row>
    <row r="68" spans="1:12" ht="21.75" customHeight="1">
      <c r="A68" s="244">
        <f t="shared" si="0"/>
        <v>65</v>
      </c>
      <c r="B68" s="53" t="s">
        <v>80</v>
      </c>
      <c r="C68" s="297">
        <v>9.5</v>
      </c>
      <c r="D68" s="297">
        <v>10.5</v>
      </c>
      <c r="E68" s="298" t="s">
        <v>120</v>
      </c>
      <c r="F68" s="297">
        <v>10.5</v>
      </c>
      <c r="G68" s="297">
        <v>10.5</v>
      </c>
      <c r="H68" s="223"/>
      <c r="I68" s="223"/>
      <c r="J68" s="223"/>
      <c r="K68" s="223"/>
      <c r="L68" s="223"/>
    </row>
    <row r="69" spans="1:12" ht="21.75" customHeight="1">
      <c r="A69" s="244">
        <f t="shared" si="0"/>
        <v>66</v>
      </c>
      <c r="B69" s="53" t="s">
        <v>81</v>
      </c>
      <c r="C69" s="297">
        <v>10.25</v>
      </c>
      <c r="D69" s="297">
        <v>10.25</v>
      </c>
      <c r="E69" s="298" t="s">
        <v>120</v>
      </c>
      <c r="F69" s="297">
        <v>10.5</v>
      </c>
      <c r="G69" s="297">
        <v>11.5</v>
      </c>
      <c r="H69" s="223"/>
      <c r="I69" s="223"/>
      <c r="J69" s="223"/>
      <c r="K69" s="223"/>
      <c r="L69" s="223"/>
    </row>
    <row r="70" spans="1:12" ht="21.75" customHeight="1">
      <c r="A70" s="244">
        <f t="shared" si="0"/>
        <v>67</v>
      </c>
      <c r="B70" s="53" t="s">
        <v>82</v>
      </c>
      <c r="C70" s="297">
        <v>8</v>
      </c>
      <c r="D70" s="297">
        <v>11.5</v>
      </c>
      <c r="E70" s="298" t="s">
        <v>120</v>
      </c>
      <c r="F70" s="297">
        <v>10.25</v>
      </c>
      <c r="G70" s="297">
        <v>11.25</v>
      </c>
      <c r="H70" s="223"/>
      <c r="I70" s="223"/>
      <c r="J70" s="223"/>
      <c r="K70" s="223"/>
      <c r="L70" s="223"/>
    </row>
    <row r="71" spans="1:12" ht="21.75" customHeight="1">
      <c r="A71" s="244">
        <f t="shared" ref="A71:A99" si="1">A70+1</f>
        <v>68</v>
      </c>
      <c r="B71" s="53" t="s">
        <v>131</v>
      </c>
      <c r="C71" s="297">
        <v>6.28</v>
      </c>
      <c r="D71" s="297">
        <v>10.029999999999999</v>
      </c>
      <c r="E71" s="297">
        <v>15.87</v>
      </c>
      <c r="F71" s="298" t="s">
        <v>120</v>
      </c>
      <c r="G71" s="297">
        <v>10.45</v>
      </c>
      <c r="H71" s="223"/>
      <c r="I71" s="223"/>
      <c r="J71" s="223"/>
      <c r="K71" s="223"/>
      <c r="L71" s="223"/>
    </row>
    <row r="72" spans="1:12" ht="21.75" customHeight="1">
      <c r="A72" s="244">
        <f t="shared" si="1"/>
        <v>69</v>
      </c>
      <c r="B72" s="53" t="s">
        <v>84</v>
      </c>
      <c r="C72" s="297">
        <v>11.5</v>
      </c>
      <c r="D72" s="297">
        <v>11.5</v>
      </c>
      <c r="E72" s="298" t="s">
        <v>120</v>
      </c>
      <c r="F72" s="297">
        <v>11.5</v>
      </c>
      <c r="G72" s="297">
        <v>12.25</v>
      </c>
      <c r="H72" s="223"/>
      <c r="I72" s="223"/>
      <c r="J72" s="223"/>
      <c r="K72" s="223"/>
      <c r="L72" s="223"/>
    </row>
    <row r="73" spans="1:12" ht="21.75" customHeight="1">
      <c r="A73" s="244">
        <f t="shared" si="1"/>
        <v>70</v>
      </c>
      <c r="B73" s="53" t="s">
        <v>85</v>
      </c>
      <c r="C73" s="297">
        <v>8.2899999999999991</v>
      </c>
      <c r="D73" s="297">
        <v>8.91</v>
      </c>
      <c r="E73" s="297">
        <v>13</v>
      </c>
      <c r="F73" s="297">
        <v>10.11</v>
      </c>
      <c r="G73" s="297">
        <v>10.11</v>
      </c>
      <c r="H73" s="223"/>
      <c r="I73" s="223"/>
      <c r="J73" s="223"/>
      <c r="K73" s="223"/>
      <c r="L73" s="223"/>
    </row>
    <row r="74" spans="1:12" ht="21.75" customHeight="1">
      <c r="A74" s="244">
        <f t="shared" si="1"/>
        <v>71</v>
      </c>
      <c r="B74" s="53" t="s">
        <v>86</v>
      </c>
      <c r="C74" s="298" t="s">
        <v>120</v>
      </c>
      <c r="D74" s="297">
        <v>9.8800000000000008</v>
      </c>
      <c r="E74" s="298" t="s">
        <v>120</v>
      </c>
      <c r="F74" s="297">
        <v>9.17</v>
      </c>
      <c r="G74" s="297">
        <v>10.55</v>
      </c>
      <c r="H74" s="223"/>
      <c r="I74" s="223"/>
      <c r="J74" s="223"/>
      <c r="K74" s="223"/>
      <c r="L74" s="223"/>
    </row>
    <row r="75" spans="1:12" ht="21.75" customHeight="1">
      <c r="A75" s="244">
        <f t="shared" si="1"/>
        <v>72</v>
      </c>
      <c r="B75" s="53" t="s">
        <v>88</v>
      </c>
      <c r="C75" s="297">
        <v>8.4499999999999993</v>
      </c>
      <c r="D75" s="297">
        <v>8.4499999999999993</v>
      </c>
      <c r="E75" s="298" t="s">
        <v>120</v>
      </c>
      <c r="F75" s="297">
        <v>8.1999999999999993</v>
      </c>
      <c r="G75" s="297">
        <v>8.1999999999999993</v>
      </c>
      <c r="H75" s="223"/>
      <c r="I75" s="223"/>
      <c r="J75" s="223"/>
      <c r="K75" s="223"/>
      <c r="L75" s="223"/>
    </row>
    <row r="76" spans="1:12" ht="21.75" customHeight="1">
      <c r="A76" s="244">
        <f t="shared" si="1"/>
        <v>73</v>
      </c>
      <c r="B76" s="53" t="s">
        <v>89</v>
      </c>
      <c r="C76" s="297">
        <v>7.75</v>
      </c>
      <c r="D76" s="297">
        <v>8.5</v>
      </c>
      <c r="E76" s="297">
        <v>9.25</v>
      </c>
      <c r="F76" s="297">
        <v>8</v>
      </c>
      <c r="G76" s="297">
        <v>10</v>
      </c>
      <c r="H76" s="223"/>
      <c r="I76" s="223"/>
      <c r="J76" s="223"/>
      <c r="K76" s="223"/>
      <c r="L76" s="223"/>
    </row>
    <row r="77" spans="1:12" ht="21.75" customHeight="1">
      <c r="A77" s="244">
        <f t="shared" si="1"/>
        <v>74</v>
      </c>
      <c r="B77" s="53" t="s">
        <v>90</v>
      </c>
      <c r="C77" s="297">
        <v>12.73</v>
      </c>
      <c r="D77" s="297">
        <v>12.81</v>
      </c>
      <c r="E77" s="298" t="s">
        <v>120</v>
      </c>
      <c r="F77" s="297">
        <v>12.86</v>
      </c>
      <c r="G77" s="297">
        <v>13.5</v>
      </c>
      <c r="H77" s="223"/>
      <c r="I77" s="223"/>
      <c r="J77" s="223"/>
      <c r="K77" s="223"/>
      <c r="L77" s="223"/>
    </row>
    <row r="78" spans="1:12" ht="21.75" customHeight="1">
      <c r="A78" s="244">
        <f t="shared" si="1"/>
        <v>75</v>
      </c>
      <c r="B78" s="53" t="s">
        <v>91</v>
      </c>
      <c r="C78" s="297">
        <v>13.77</v>
      </c>
      <c r="D78" s="297">
        <v>14.27</v>
      </c>
      <c r="E78" s="297">
        <v>14.27</v>
      </c>
      <c r="F78" s="297">
        <v>13.77</v>
      </c>
      <c r="G78" s="297">
        <v>15.02</v>
      </c>
      <c r="H78" s="223"/>
      <c r="I78" s="223"/>
      <c r="J78" s="223"/>
      <c r="K78" s="223"/>
      <c r="L78" s="223"/>
    </row>
    <row r="79" spans="1:12" ht="21.75" customHeight="1">
      <c r="A79" s="244">
        <f t="shared" si="1"/>
        <v>76</v>
      </c>
      <c r="B79" s="53" t="s">
        <v>93</v>
      </c>
      <c r="C79" s="297">
        <v>10.35</v>
      </c>
      <c r="D79" s="297">
        <v>11.81</v>
      </c>
      <c r="E79" s="298" t="s">
        <v>120</v>
      </c>
      <c r="F79" s="297">
        <v>10.130000000000001</v>
      </c>
      <c r="G79" s="297">
        <v>15.07</v>
      </c>
      <c r="H79" s="223"/>
      <c r="I79" s="223"/>
      <c r="J79" s="223"/>
      <c r="K79" s="223"/>
      <c r="L79" s="223"/>
    </row>
    <row r="80" spans="1:12" ht="21.75" customHeight="1">
      <c r="A80" s="244">
        <f t="shared" si="1"/>
        <v>77</v>
      </c>
      <c r="B80" s="53" t="s">
        <v>94</v>
      </c>
      <c r="C80" s="297">
        <v>11.5</v>
      </c>
      <c r="D80" s="297">
        <v>13.5</v>
      </c>
      <c r="E80" s="298" t="s">
        <v>120</v>
      </c>
      <c r="F80" s="298" t="s">
        <v>120</v>
      </c>
      <c r="G80" s="298" t="s">
        <v>120</v>
      </c>
      <c r="H80" s="223"/>
      <c r="I80" s="223"/>
      <c r="J80" s="223"/>
      <c r="K80" s="223"/>
      <c r="L80" s="223"/>
    </row>
    <row r="81" spans="1:12" ht="21.75" customHeight="1">
      <c r="A81" s="244">
        <f t="shared" si="1"/>
        <v>78</v>
      </c>
      <c r="B81" s="53" t="s">
        <v>188</v>
      </c>
      <c r="C81" s="297">
        <v>4.57</v>
      </c>
      <c r="D81" s="297">
        <v>4.57</v>
      </c>
      <c r="E81" s="298" t="s">
        <v>120</v>
      </c>
      <c r="F81" s="297">
        <v>4.57</v>
      </c>
      <c r="G81" s="297">
        <v>4.57</v>
      </c>
      <c r="H81" s="223"/>
      <c r="I81" s="223"/>
      <c r="J81" s="223"/>
      <c r="K81" s="223"/>
      <c r="L81" s="223"/>
    </row>
    <row r="82" spans="1:12" ht="21.75" customHeight="1">
      <c r="A82" s="244">
        <f t="shared" si="1"/>
        <v>79</v>
      </c>
      <c r="B82" s="53" t="s">
        <v>96</v>
      </c>
      <c r="C82" s="298" t="s">
        <v>120</v>
      </c>
      <c r="D82" s="297">
        <v>11.25</v>
      </c>
      <c r="E82" s="297">
        <v>14.5</v>
      </c>
      <c r="F82" s="297">
        <v>9.25</v>
      </c>
      <c r="G82" s="298" t="s">
        <v>120</v>
      </c>
      <c r="H82" s="223"/>
      <c r="I82" s="223"/>
      <c r="J82" s="223"/>
      <c r="K82" s="223"/>
      <c r="L82" s="223"/>
    </row>
    <row r="83" spans="1:12" ht="21.75" customHeight="1">
      <c r="A83" s="244">
        <f t="shared" si="1"/>
        <v>80</v>
      </c>
      <c r="B83" s="53" t="s">
        <v>97</v>
      </c>
      <c r="C83" s="297">
        <v>10.47</v>
      </c>
      <c r="D83" s="297">
        <v>10.47</v>
      </c>
      <c r="E83" s="297">
        <v>12.47</v>
      </c>
      <c r="F83" s="297">
        <v>10.47</v>
      </c>
      <c r="G83" s="297">
        <v>11.97</v>
      </c>
      <c r="H83" s="223"/>
      <c r="I83" s="223"/>
      <c r="J83" s="223"/>
      <c r="K83" s="223"/>
      <c r="L83" s="223"/>
    </row>
    <row r="84" spans="1:12" ht="21.75" customHeight="1">
      <c r="A84" s="244">
        <f t="shared" si="1"/>
        <v>81</v>
      </c>
      <c r="B84" s="53" t="s">
        <v>98</v>
      </c>
      <c r="C84" s="297">
        <v>12.29</v>
      </c>
      <c r="D84" s="297">
        <v>12.54</v>
      </c>
      <c r="E84" s="297">
        <v>13.04</v>
      </c>
      <c r="F84" s="297">
        <v>12.39</v>
      </c>
      <c r="G84" s="297">
        <v>12.79</v>
      </c>
      <c r="H84" s="223"/>
      <c r="I84" s="223"/>
      <c r="J84" s="223"/>
      <c r="K84" s="223"/>
      <c r="L84" s="223"/>
    </row>
    <row r="85" spans="1:12" ht="21.75" customHeight="1">
      <c r="A85" s="244">
        <f t="shared" si="1"/>
        <v>82</v>
      </c>
      <c r="B85" s="53" t="s">
        <v>99</v>
      </c>
      <c r="C85" s="297">
        <v>14.5</v>
      </c>
      <c r="D85" s="297">
        <v>14.75</v>
      </c>
      <c r="E85" s="297">
        <v>17</v>
      </c>
      <c r="F85" s="297">
        <v>16.5</v>
      </c>
      <c r="G85" s="297">
        <v>15.75</v>
      </c>
      <c r="H85" s="223"/>
      <c r="I85" s="223"/>
      <c r="J85" s="223"/>
      <c r="K85" s="223"/>
      <c r="L85" s="223"/>
    </row>
    <row r="86" spans="1:12" ht="21.75" customHeight="1">
      <c r="A86" s="244">
        <f t="shared" si="1"/>
        <v>83</v>
      </c>
      <c r="B86" s="61" t="s">
        <v>100</v>
      </c>
      <c r="C86" s="297">
        <v>9.51</v>
      </c>
      <c r="D86" s="297">
        <v>13.02</v>
      </c>
      <c r="E86" s="297">
        <v>14.02</v>
      </c>
      <c r="F86" s="297">
        <v>11.02</v>
      </c>
      <c r="G86" s="297">
        <v>13.02</v>
      </c>
      <c r="H86" s="223"/>
      <c r="I86" s="223"/>
      <c r="J86" s="223"/>
      <c r="K86" s="223"/>
      <c r="L86" s="223"/>
    </row>
    <row r="87" spans="1:12" ht="21.75" customHeight="1">
      <c r="A87" s="244">
        <f t="shared" si="1"/>
        <v>84</v>
      </c>
      <c r="B87" s="53" t="s">
        <v>101</v>
      </c>
      <c r="C87" s="297">
        <v>11</v>
      </c>
      <c r="D87" s="297">
        <v>11</v>
      </c>
      <c r="E87" s="297">
        <v>17</v>
      </c>
      <c r="F87" s="297">
        <v>13</v>
      </c>
      <c r="G87" s="297">
        <v>13</v>
      </c>
      <c r="H87" s="223"/>
      <c r="I87" s="223"/>
      <c r="J87" s="223"/>
      <c r="K87" s="223"/>
      <c r="L87" s="223"/>
    </row>
    <row r="88" spans="1:12" ht="21.75" customHeight="1">
      <c r="A88" s="244">
        <f t="shared" si="1"/>
        <v>85</v>
      </c>
      <c r="B88" s="53" t="s">
        <v>102</v>
      </c>
      <c r="C88" s="297">
        <v>8.65</v>
      </c>
      <c r="D88" s="297">
        <v>9.15</v>
      </c>
      <c r="E88" s="297">
        <v>9.65</v>
      </c>
      <c r="F88" s="297">
        <v>9.65</v>
      </c>
      <c r="G88" s="297">
        <v>9.65</v>
      </c>
      <c r="H88" s="223"/>
      <c r="I88" s="223"/>
      <c r="J88" s="223"/>
      <c r="K88" s="223"/>
      <c r="L88" s="223"/>
    </row>
    <row r="89" spans="1:12" ht="21.75" customHeight="1">
      <c r="A89" s="244">
        <f t="shared" si="1"/>
        <v>86</v>
      </c>
      <c r="B89" s="53" t="s">
        <v>189</v>
      </c>
      <c r="C89" s="297">
        <v>14.76</v>
      </c>
      <c r="D89" s="297">
        <v>14.76</v>
      </c>
      <c r="E89" s="297">
        <v>14.76</v>
      </c>
      <c r="F89" s="297">
        <v>14.76</v>
      </c>
      <c r="G89" s="297">
        <v>14.76</v>
      </c>
      <c r="H89" s="223"/>
      <c r="I89" s="223"/>
      <c r="J89" s="223"/>
      <c r="K89" s="223"/>
      <c r="L89" s="223"/>
    </row>
    <row r="90" spans="1:12" ht="21.75" customHeight="1">
      <c r="A90" s="244">
        <f t="shared" si="1"/>
        <v>87</v>
      </c>
      <c r="B90" s="53" t="s">
        <v>104</v>
      </c>
      <c r="C90" s="297">
        <v>8.1</v>
      </c>
      <c r="D90" s="297">
        <v>9</v>
      </c>
      <c r="E90" s="297">
        <v>10</v>
      </c>
      <c r="F90" s="297">
        <v>8.85</v>
      </c>
      <c r="G90" s="297">
        <v>8.85</v>
      </c>
      <c r="H90" s="223"/>
      <c r="I90" s="223"/>
      <c r="J90" s="223"/>
      <c r="K90" s="223"/>
      <c r="L90" s="223"/>
    </row>
    <row r="91" spans="1:12" ht="21.75" customHeight="1">
      <c r="A91" s="244">
        <f t="shared" si="1"/>
        <v>88</v>
      </c>
      <c r="B91" s="53" t="s">
        <v>105</v>
      </c>
      <c r="C91" s="297">
        <v>9.27</v>
      </c>
      <c r="D91" s="297">
        <v>9.93</v>
      </c>
      <c r="E91" s="297">
        <v>10.93</v>
      </c>
      <c r="F91" s="297">
        <v>9.43</v>
      </c>
      <c r="G91" s="297">
        <v>9.43</v>
      </c>
      <c r="H91" s="223"/>
      <c r="I91" s="223"/>
      <c r="J91" s="223"/>
      <c r="K91" s="223"/>
      <c r="L91" s="223"/>
    </row>
    <row r="92" spans="1:12" ht="21.75" customHeight="1">
      <c r="A92" s="244">
        <f t="shared" si="1"/>
        <v>89</v>
      </c>
      <c r="B92" s="53" t="s">
        <v>106</v>
      </c>
      <c r="C92" s="297">
        <v>10.5</v>
      </c>
      <c r="D92" s="297">
        <v>11</v>
      </c>
      <c r="E92" s="297">
        <v>11.5</v>
      </c>
      <c r="F92" s="297">
        <v>10.5</v>
      </c>
      <c r="G92" s="297">
        <v>11</v>
      </c>
      <c r="H92" s="223"/>
      <c r="I92" s="223"/>
      <c r="J92" s="223"/>
      <c r="K92" s="223"/>
      <c r="L92" s="223"/>
    </row>
    <row r="93" spans="1:12" ht="21.75" customHeight="1">
      <c r="A93" s="244">
        <f t="shared" si="1"/>
        <v>90</v>
      </c>
      <c r="B93" s="53" t="s">
        <v>107</v>
      </c>
      <c r="C93" s="297">
        <v>8.77</v>
      </c>
      <c r="D93" s="297">
        <v>8.77</v>
      </c>
      <c r="E93" s="297">
        <v>9.77</v>
      </c>
      <c r="F93" s="297">
        <v>8.68</v>
      </c>
      <c r="G93" s="297">
        <v>8.77</v>
      </c>
      <c r="H93" s="223"/>
      <c r="I93" s="223"/>
      <c r="J93" s="223"/>
      <c r="K93" s="223"/>
      <c r="L93" s="223"/>
    </row>
    <row r="94" spans="1:12" ht="21.75" customHeight="1">
      <c r="A94" s="244">
        <f t="shared" si="1"/>
        <v>91</v>
      </c>
      <c r="B94" s="53" t="s">
        <v>108</v>
      </c>
      <c r="C94" s="298" t="s">
        <v>120</v>
      </c>
      <c r="D94" s="297">
        <v>11.88</v>
      </c>
      <c r="E94" s="297">
        <v>14.46</v>
      </c>
      <c r="F94" s="298" t="s">
        <v>120</v>
      </c>
      <c r="G94" s="297">
        <v>12.59</v>
      </c>
      <c r="H94" s="223"/>
      <c r="I94" s="223"/>
      <c r="J94" s="223"/>
      <c r="K94" s="223"/>
      <c r="L94" s="223"/>
    </row>
    <row r="95" spans="1:12" ht="21.75" customHeight="1">
      <c r="A95" s="244">
        <f t="shared" si="1"/>
        <v>92</v>
      </c>
      <c r="B95" s="53" t="s">
        <v>109</v>
      </c>
      <c r="C95" s="297">
        <v>10.68</v>
      </c>
      <c r="D95" s="297">
        <v>11.61</v>
      </c>
      <c r="E95" s="298" t="s">
        <v>120</v>
      </c>
      <c r="F95" s="297">
        <v>11.43</v>
      </c>
      <c r="G95" s="297">
        <v>12.93</v>
      </c>
      <c r="H95" s="223"/>
      <c r="I95" s="223"/>
      <c r="J95" s="223"/>
      <c r="K95" s="223"/>
      <c r="L95" s="223"/>
    </row>
    <row r="96" spans="1:12" ht="21.75" customHeight="1">
      <c r="A96" s="244">
        <f t="shared" si="1"/>
        <v>93</v>
      </c>
      <c r="B96" s="53" t="s">
        <v>110</v>
      </c>
      <c r="C96" s="297">
        <v>11.43</v>
      </c>
      <c r="D96" s="297">
        <v>11.43</v>
      </c>
      <c r="E96" s="297">
        <v>11.43</v>
      </c>
      <c r="F96" s="297">
        <v>11.43</v>
      </c>
      <c r="G96" s="297">
        <v>11.43</v>
      </c>
      <c r="H96" s="223"/>
      <c r="I96" s="223"/>
      <c r="J96" s="223"/>
      <c r="K96" s="223"/>
      <c r="L96" s="223"/>
    </row>
    <row r="97" spans="1:12" ht="21.75" customHeight="1">
      <c r="A97" s="244">
        <f t="shared" si="1"/>
        <v>94</v>
      </c>
      <c r="B97" s="53" t="s">
        <v>191</v>
      </c>
      <c r="C97" s="297">
        <v>10.84</v>
      </c>
      <c r="D97" s="297">
        <v>11.34</v>
      </c>
      <c r="E97" s="297">
        <v>13.34</v>
      </c>
      <c r="F97" s="297">
        <v>10.84</v>
      </c>
      <c r="G97" s="297">
        <v>10.84</v>
      </c>
      <c r="H97" s="223"/>
      <c r="I97" s="223"/>
      <c r="J97" s="223"/>
      <c r="K97" s="223"/>
      <c r="L97" s="223"/>
    </row>
    <row r="98" spans="1:12" ht="21.75" customHeight="1">
      <c r="A98" s="244">
        <f t="shared" si="1"/>
        <v>95</v>
      </c>
      <c r="B98" s="53" t="s">
        <v>112</v>
      </c>
      <c r="C98" s="297">
        <v>9.75</v>
      </c>
      <c r="D98" s="297">
        <v>10.75</v>
      </c>
      <c r="E98" s="298" t="s">
        <v>120</v>
      </c>
      <c r="F98" s="297">
        <v>10.75</v>
      </c>
      <c r="G98" s="298" t="s">
        <v>120</v>
      </c>
      <c r="H98" s="223"/>
      <c r="I98" s="223"/>
      <c r="J98" s="223"/>
      <c r="K98" s="223"/>
      <c r="L98" s="223"/>
    </row>
    <row r="99" spans="1:12" ht="21.75" customHeight="1">
      <c r="A99" s="244">
        <f t="shared" si="1"/>
        <v>96</v>
      </c>
      <c r="B99" s="53" t="s">
        <v>113</v>
      </c>
      <c r="C99" s="298" t="s">
        <v>120</v>
      </c>
      <c r="D99" s="297">
        <v>10.75</v>
      </c>
      <c r="E99" s="298" t="s">
        <v>120</v>
      </c>
      <c r="F99" s="297">
        <v>10.75</v>
      </c>
      <c r="G99" s="297">
        <v>11.25</v>
      </c>
      <c r="H99" s="223"/>
      <c r="I99" s="223"/>
      <c r="J99" s="223"/>
      <c r="K99" s="223"/>
      <c r="L99" s="223"/>
    </row>
    <row r="100" spans="1:12" ht="27" customHeight="1">
      <c r="A100" s="249"/>
      <c r="B100" s="507" t="s">
        <v>187</v>
      </c>
      <c r="C100" s="507"/>
      <c r="D100" s="507"/>
      <c r="E100" s="507"/>
      <c r="F100" s="507"/>
      <c r="G100" s="507"/>
    </row>
    <row r="101" spans="1:12" ht="27" customHeight="1">
      <c r="A101" s="249"/>
      <c r="B101" s="303"/>
      <c r="C101" s="295"/>
      <c r="D101" s="295"/>
      <c r="E101" s="295"/>
      <c r="F101" s="295"/>
      <c r="G101" s="295"/>
    </row>
    <row r="102" spans="1:12" ht="12" customHeight="1">
      <c r="A102" s="249"/>
      <c r="B102" s="303"/>
      <c r="C102" s="296"/>
      <c r="D102" s="296"/>
      <c r="E102" s="296"/>
      <c r="F102" s="296"/>
      <c r="G102" s="296"/>
    </row>
    <row r="103" spans="1:12" ht="27" customHeight="1">
      <c r="A103" s="249"/>
      <c r="B103" s="303"/>
      <c r="C103" s="295"/>
      <c r="D103" s="295"/>
      <c r="E103" s="295"/>
      <c r="F103" s="295"/>
      <c r="G103" s="295"/>
    </row>
    <row r="104" spans="1:12" s="285" customFormat="1" ht="21.75" customHeight="1">
      <c r="A104" s="283"/>
      <c r="B104" s="304" t="s">
        <v>178</v>
      </c>
      <c r="C104" s="299">
        <f>AVERAGE(C4:C32,C34:C73,C75:C81,C83:C93,C95:C98)</f>
        <v>9.1133333333333333</v>
      </c>
      <c r="D104" s="300">
        <f>AVERAGE(D4:D14,D18:D19,D22,D26,D30:D32,D34:D99)</f>
        <v>10.043975903614454</v>
      </c>
      <c r="E104" s="300">
        <f>AVERAGE(E4:E5,E11,E19,E26,E31,E34:E64,E66,E71,E73,E76,E78,E82:E94,E96:E97)</f>
        <v>12.11410714285714</v>
      </c>
      <c r="F104" s="300">
        <f>AVERAGE(F4:F14,F18:F19,F22,F25:F26,F31:F32,F34:F63,F65:F70,F72:F79,F81:F93,F95:F99)</f>
        <v>9.9175949367088592</v>
      </c>
      <c r="G104" s="300">
        <f>AVERAGE(G4:G12,G14,G18:G19,G26,G31,G34:G66,G68:G79,G81,G83:G97,G99:G99)</f>
        <v>10.826533333333334</v>
      </c>
    </row>
    <row r="105" spans="1:12" s="285" customFormat="1" ht="21.75" customHeight="1">
      <c r="A105" s="283"/>
      <c r="B105" s="304" t="s">
        <v>179</v>
      </c>
      <c r="C105" s="301">
        <v>3.97</v>
      </c>
      <c r="D105" s="302">
        <v>4.57</v>
      </c>
      <c r="E105" s="300">
        <v>6.18</v>
      </c>
      <c r="F105" s="301">
        <v>4.57</v>
      </c>
      <c r="G105" s="301">
        <v>4.57</v>
      </c>
    </row>
    <row r="106" spans="1:12" s="285" customFormat="1" ht="21.75" customHeight="1">
      <c r="A106" s="283"/>
      <c r="B106" s="304" t="s">
        <v>180</v>
      </c>
      <c r="C106" s="301">
        <v>14.76</v>
      </c>
      <c r="D106" s="302">
        <v>14.76</v>
      </c>
      <c r="E106" s="300">
        <v>26</v>
      </c>
      <c r="F106" s="300">
        <v>16.5</v>
      </c>
      <c r="G106" s="300">
        <v>15.75</v>
      </c>
    </row>
    <row r="107" spans="1:12" ht="21.75" customHeight="1">
      <c r="B107" s="183"/>
      <c r="C107" s="288"/>
      <c r="D107" s="289"/>
    </row>
    <row r="108" spans="1:12" ht="21.75" customHeight="1">
      <c r="B108" s="183"/>
      <c r="C108" s="289"/>
      <c r="D108" s="289"/>
    </row>
    <row r="109" spans="1:12" ht="21.75" customHeight="1">
      <c r="B109" s="183"/>
    </row>
    <row r="111" spans="1:12" s="137" customFormat="1" ht="21.75" customHeight="1">
      <c r="A111" s="87"/>
      <c r="B111" s="183"/>
      <c r="C111" s="287"/>
      <c r="D111" s="287"/>
      <c r="E111" s="287"/>
      <c r="F111" s="287"/>
      <c r="G111" s="287"/>
    </row>
    <row r="112" spans="1:12" s="137" customFormat="1" ht="21.75" customHeight="1">
      <c r="A112" s="87"/>
      <c r="B112" s="183"/>
      <c r="C112" s="287"/>
      <c r="D112" s="287"/>
      <c r="E112" s="287"/>
      <c r="F112" s="287"/>
      <c r="G112" s="287"/>
    </row>
    <row r="113" spans="1:7" s="137" customFormat="1" ht="21.75" customHeight="1">
      <c r="A113" s="87"/>
      <c r="B113" s="183"/>
      <c r="C113" s="287"/>
      <c r="D113" s="287"/>
      <c r="E113" s="287"/>
      <c r="F113" s="287"/>
      <c r="G113" s="287"/>
    </row>
    <row r="116" spans="1:7" s="137" customFormat="1" ht="21.75" customHeight="1">
      <c r="A116" s="87"/>
      <c r="B116" s="183"/>
      <c r="C116" s="287"/>
      <c r="D116" s="287"/>
      <c r="E116" s="287"/>
      <c r="F116" s="287"/>
      <c r="G116" s="287"/>
    </row>
    <row r="117" spans="1:7" s="137" customFormat="1" ht="21.75" customHeight="1">
      <c r="A117" s="87"/>
      <c r="B117" s="183"/>
      <c r="C117" s="287"/>
      <c r="D117" s="287"/>
      <c r="E117" s="287"/>
      <c r="F117" s="287"/>
      <c r="G117" s="287"/>
    </row>
    <row r="118" spans="1:7" s="137" customFormat="1" ht="21.75" customHeight="1">
      <c r="A118" s="87"/>
      <c r="B118" s="183"/>
      <c r="C118" s="287"/>
      <c r="D118" s="287"/>
      <c r="E118" s="287"/>
      <c r="F118" s="287"/>
      <c r="G118" s="287"/>
    </row>
  </sheetData>
  <autoFilter ref="C3:G106"/>
  <mergeCells count="3">
    <mergeCell ref="B1:G1"/>
    <mergeCell ref="C2:G2"/>
    <mergeCell ref="B100:G100"/>
  </mergeCells>
  <pageMargins left="0.70866141732283472" right="0.94488188976377963" top="0.74803149606299213" bottom="0.74803149606299213" header="0.31496062992125984" footer="0.31496062992125984"/>
  <pageSetup paperSize="9" scale="75" orientation="portrait" horizontalDpi="90" verticalDpi="9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I104"/>
  <sheetViews>
    <sheetView zoomScaleSheetLayoutView="100" workbookViewId="0">
      <selection activeCell="B3" sqref="B3"/>
    </sheetView>
  </sheetViews>
  <sheetFormatPr defaultColWidth="9.09765625" defaultRowHeight="14"/>
  <cols>
    <col min="1" max="1" width="6.69921875" style="1" customWidth="1"/>
    <col min="2" max="2" width="10" style="1" customWidth="1"/>
    <col min="3" max="3" width="8" style="1" customWidth="1"/>
    <col min="4" max="4" width="54" style="1" customWidth="1"/>
    <col min="5" max="5" width="13" style="1" customWidth="1"/>
    <col min="6" max="6" width="9.09765625" style="1" customWidth="1"/>
    <col min="7" max="7" width="8.8984375" style="1" customWidth="1"/>
    <col min="8" max="8" width="8.3984375" style="1" customWidth="1"/>
    <col min="9" max="9" width="12.296875" style="1" customWidth="1"/>
    <col min="10" max="16384" width="9.09765625" style="1"/>
  </cols>
  <sheetData>
    <row r="1" spans="1:9">
      <c r="A1" s="476" t="s">
        <v>116</v>
      </c>
      <c r="B1" s="476"/>
      <c r="C1" s="476"/>
      <c r="D1" s="476"/>
      <c r="E1" s="476"/>
      <c r="F1" s="476"/>
      <c r="G1" s="476"/>
      <c r="H1" s="476"/>
      <c r="I1" s="476"/>
    </row>
    <row r="2" spans="1:9" ht="14.5" thickBot="1"/>
    <row r="3" spans="1:9" ht="34.5" customHeight="1" thickBot="1">
      <c r="A3" s="2" t="s">
        <v>1</v>
      </c>
      <c r="B3" s="3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  <c r="I3" s="5" t="s">
        <v>9</v>
      </c>
    </row>
    <row r="4" spans="1:9" ht="14.5" thickBot="1">
      <c r="A4" s="6">
        <v>1</v>
      </c>
      <c r="B4" s="7" t="s">
        <v>10</v>
      </c>
      <c r="C4" s="8" t="s">
        <v>117</v>
      </c>
      <c r="D4" s="7" t="s">
        <v>12</v>
      </c>
      <c r="E4" s="9">
        <v>9.9499999999999993</v>
      </c>
      <c r="F4" s="9">
        <v>9.9499999999999993</v>
      </c>
      <c r="G4" s="9">
        <v>17.5</v>
      </c>
      <c r="H4" s="9">
        <v>9.98</v>
      </c>
      <c r="I4" s="10">
        <v>12.5</v>
      </c>
    </row>
    <row r="5" spans="1:9" ht="14.5" thickBot="1">
      <c r="A5" s="6">
        <v>2</v>
      </c>
      <c r="B5" s="7" t="s">
        <v>10</v>
      </c>
      <c r="C5" s="8" t="s">
        <v>117</v>
      </c>
      <c r="D5" s="7" t="s">
        <v>13</v>
      </c>
      <c r="E5" s="9">
        <v>9.9499999999999993</v>
      </c>
      <c r="F5" s="9">
        <v>9.9499999999999993</v>
      </c>
      <c r="G5" s="9">
        <v>17.75</v>
      </c>
      <c r="H5" s="9">
        <v>10.25</v>
      </c>
      <c r="I5" s="10">
        <v>12</v>
      </c>
    </row>
    <row r="6" spans="1:9" ht="14.5" thickBot="1">
      <c r="A6" s="6">
        <v>3</v>
      </c>
      <c r="B6" s="7" t="s">
        <v>10</v>
      </c>
      <c r="C6" s="8" t="s">
        <v>117</v>
      </c>
      <c r="D6" s="7" t="s">
        <v>14</v>
      </c>
      <c r="E6" s="9">
        <v>9.9499999999999993</v>
      </c>
      <c r="F6" s="9">
        <v>9.9499999999999993</v>
      </c>
      <c r="G6" s="9">
        <v>0</v>
      </c>
      <c r="H6" s="9">
        <v>10.5</v>
      </c>
      <c r="I6" s="10">
        <v>12.5</v>
      </c>
    </row>
    <row r="7" spans="1:9" ht="14.5" thickBot="1">
      <c r="A7" s="6">
        <v>4</v>
      </c>
      <c r="B7" s="7" t="s">
        <v>10</v>
      </c>
      <c r="C7" s="8" t="s">
        <v>117</v>
      </c>
      <c r="D7" s="7" t="s">
        <v>15</v>
      </c>
      <c r="E7" s="9">
        <v>9.75</v>
      </c>
      <c r="F7" s="9">
        <v>10.5</v>
      </c>
      <c r="G7" s="9">
        <v>17</v>
      </c>
      <c r="H7" s="9">
        <v>10.25</v>
      </c>
      <c r="I7" s="10">
        <v>12</v>
      </c>
    </row>
    <row r="8" spans="1:9" ht="14.5" thickBot="1">
      <c r="A8" s="6">
        <v>5</v>
      </c>
      <c r="B8" s="7" t="s">
        <v>10</v>
      </c>
      <c r="C8" s="8" t="s">
        <v>117</v>
      </c>
      <c r="D8" s="7" t="s">
        <v>16</v>
      </c>
      <c r="E8" s="9">
        <v>9.8000000000000007</v>
      </c>
      <c r="F8" s="9">
        <v>9.8000000000000007</v>
      </c>
      <c r="G8" s="9">
        <v>0</v>
      </c>
      <c r="H8" s="9">
        <v>10</v>
      </c>
      <c r="I8" s="10">
        <v>9.5</v>
      </c>
    </row>
    <row r="9" spans="1:9" ht="14.5" thickBot="1">
      <c r="A9" s="6">
        <v>6</v>
      </c>
      <c r="B9" s="7" t="s">
        <v>10</v>
      </c>
      <c r="C9" s="8" t="s">
        <v>117</v>
      </c>
      <c r="D9" s="7" t="s">
        <v>17</v>
      </c>
      <c r="E9" s="9">
        <v>9.75</v>
      </c>
      <c r="F9" s="9">
        <v>9.9</v>
      </c>
      <c r="G9" s="9">
        <v>0</v>
      </c>
      <c r="H9" s="9">
        <v>9.9</v>
      </c>
      <c r="I9" s="10">
        <v>8.33</v>
      </c>
    </row>
    <row r="10" spans="1:9" ht="14.5" thickBot="1">
      <c r="A10" s="6">
        <v>7</v>
      </c>
      <c r="B10" s="7" t="s">
        <v>10</v>
      </c>
      <c r="C10" s="8" t="s">
        <v>117</v>
      </c>
      <c r="D10" s="7" t="s">
        <v>18</v>
      </c>
      <c r="E10" s="9">
        <v>9</v>
      </c>
      <c r="F10" s="9">
        <v>10.75</v>
      </c>
      <c r="G10" s="9">
        <v>18.3</v>
      </c>
      <c r="H10" s="9">
        <v>9.5</v>
      </c>
      <c r="I10" s="10">
        <v>10</v>
      </c>
    </row>
    <row r="11" spans="1:9" ht="14.5" thickBot="1">
      <c r="A11" s="6">
        <v>8</v>
      </c>
      <c r="B11" s="7" t="s">
        <v>10</v>
      </c>
      <c r="C11" s="8" t="s">
        <v>117</v>
      </c>
      <c r="D11" s="7" t="s">
        <v>19</v>
      </c>
      <c r="E11" s="9">
        <v>9.8800000000000008</v>
      </c>
      <c r="F11" s="9">
        <v>10.47</v>
      </c>
      <c r="G11" s="9">
        <v>18</v>
      </c>
      <c r="H11" s="9">
        <v>9.9</v>
      </c>
      <c r="I11" s="10">
        <v>9.9</v>
      </c>
    </row>
    <row r="12" spans="1:9" ht="14.5" thickBot="1">
      <c r="A12" s="6">
        <v>9</v>
      </c>
      <c r="B12" s="7" t="s">
        <v>10</v>
      </c>
      <c r="C12" s="8" t="s">
        <v>117</v>
      </c>
      <c r="D12" s="7" t="s">
        <v>20</v>
      </c>
      <c r="E12" s="9">
        <v>9.6</v>
      </c>
      <c r="F12" s="9">
        <v>10.4</v>
      </c>
      <c r="G12" s="9">
        <v>0</v>
      </c>
      <c r="H12" s="9">
        <v>9.9</v>
      </c>
      <c r="I12" s="10">
        <v>10.25</v>
      </c>
    </row>
    <row r="13" spans="1:9" ht="14.5" thickBot="1">
      <c r="A13" s="6">
        <v>10</v>
      </c>
      <c r="B13" s="7" t="s">
        <v>10</v>
      </c>
      <c r="C13" s="8" t="s">
        <v>117</v>
      </c>
      <c r="D13" s="7" t="s">
        <v>21</v>
      </c>
      <c r="E13" s="9">
        <v>10.25</v>
      </c>
      <c r="F13" s="9">
        <v>10.75</v>
      </c>
      <c r="G13" s="9">
        <v>0</v>
      </c>
      <c r="H13" s="9">
        <v>10.5</v>
      </c>
      <c r="I13" s="10">
        <v>0</v>
      </c>
    </row>
    <row r="14" spans="1:9" ht="14.5" thickBot="1">
      <c r="A14" s="6">
        <v>11</v>
      </c>
      <c r="B14" s="7" t="s">
        <v>10</v>
      </c>
      <c r="C14" s="8" t="s">
        <v>117</v>
      </c>
      <c r="D14" s="7" t="s">
        <v>22</v>
      </c>
      <c r="E14" s="9">
        <v>10.25</v>
      </c>
      <c r="F14" s="9">
        <v>11.25</v>
      </c>
      <c r="G14" s="9">
        <v>0</v>
      </c>
      <c r="H14" s="9">
        <v>10.199999999999999</v>
      </c>
      <c r="I14" s="10">
        <v>10.75</v>
      </c>
    </row>
    <row r="15" spans="1:9" ht="14.5" thickBot="1">
      <c r="A15" s="6">
        <v>12</v>
      </c>
      <c r="B15" s="7" t="s">
        <v>10</v>
      </c>
      <c r="C15" s="8" t="s">
        <v>117</v>
      </c>
      <c r="D15" s="7" t="s">
        <v>23</v>
      </c>
      <c r="E15" s="9">
        <v>7</v>
      </c>
      <c r="F15" s="9">
        <v>8</v>
      </c>
      <c r="G15" s="9">
        <v>0</v>
      </c>
      <c r="H15" s="9">
        <v>0</v>
      </c>
      <c r="I15" s="10">
        <v>0</v>
      </c>
    </row>
    <row r="16" spans="1:9" ht="14.5" thickBot="1">
      <c r="A16" s="6">
        <v>13</v>
      </c>
      <c r="B16" s="7" t="s">
        <v>10</v>
      </c>
      <c r="C16" s="8" t="s">
        <v>117</v>
      </c>
      <c r="D16" s="7" t="s">
        <v>24</v>
      </c>
      <c r="E16" s="9">
        <v>7.72</v>
      </c>
      <c r="F16" s="9">
        <v>0</v>
      </c>
      <c r="G16" s="9">
        <v>0</v>
      </c>
      <c r="H16" s="9">
        <v>0</v>
      </c>
      <c r="I16" s="10">
        <v>0</v>
      </c>
    </row>
    <row r="17" spans="1:9" ht="14.5" thickBot="1">
      <c r="A17" s="6">
        <v>14</v>
      </c>
      <c r="B17" s="7" t="s">
        <v>10</v>
      </c>
      <c r="C17" s="8" t="s">
        <v>117</v>
      </c>
      <c r="D17" s="7" t="s">
        <v>25</v>
      </c>
      <c r="E17" s="9">
        <v>8</v>
      </c>
      <c r="F17" s="9">
        <v>0</v>
      </c>
      <c r="G17" s="9">
        <v>0</v>
      </c>
      <c r="H17" s="9">
        <v>0</v>
      </c>
      <c r="I17" s="10">
        <v>0</v>
      </c>
    </row>
    <row r="18" spans="1:9" ht="24" thickBot="1">
      <c r="A18" s="6">
        <v>15</v>
      </c>
      <c r="B18" s="7" t="s">
        <v>10</v>
      </c>
      <c r="C18" s="8" t="s">
        <v>117</v>
      </c>
      <c r="D18" s="7" t="s">
        <v>26</v>
      </c>
      <c r="E18" s="9">
        <v>10.86</v>
      </c>
      <c r="F18" s="9">
        <v>10.86</v>
      </c>
      <c r="G18" s="9">
        <v>0</v>
      </c>
      <c r="H18" s="9">
        <v>10.86</v>
      </c>
      <c r="I18" s="10">
        <v>10.86</v>
      </c>
    </row>
    <row r="19" spans="1:9" ht="14.5" thickBot="1">
      <c r="A19" s="6">
        <v>16</v>
      </c>
      <c r="B19" s="7" t="s">
        <v>10</v>
      </c>
      <c r="C19" s="8" t="s">
        <v>117</v>
      </c>
      <c r="D19" s="7" t="s">
        <v>27</v>
      </c>
      <c r="E19" s="9">
        <v>13.43</v>
      </c>
      <c r="F19" s="9">
        <v>13.43</v>
      </c>
      <c r="G19" s="9">
        <v>17.78</v>
      </c>
      <c r="H19" s="9">
        <v>13.43</v>
      </c>
      <c r="I19" s="10">
        <v>13.43</v>
      </c>
    </row>
    <row r="20" spans="1:9" ht="14.5" thickBot="1">
      <c r="A20" s="6">
        <v>17</v>
      </c>
      <c r="B20" s="7" t="s">
        <v>10</v>
      </c>
      <c r="C20" s="8" t="s">
        <v>117</v>
      </c>
      <c r="D20" s="7" t="s">
        <v>28</v>
      </c>
      <c r="E20" s="9">
        <v>9.68</v>
      </c>
      <c r="F20" s="9">
        <v>0</v>
      </c>
      <c r="G20" s="9">
        <v>0</v>
      </c>
      <c r="H20" s="9">
        <v>0</v>
      </c>
      <c r="I20" s="10">
        <v>0</v>
      </c>
    </row>
    <row r="21" spans="1:9" ht="14.5" thickBot="1">
      <c r="A21" s="6">
        <v>18</v>
      </c>
      <c r="B21" s="7" t="s">
        <v>10</v>
      </c>
      <c r="C21" s="8" t="s">
        <v>117</v>
      </c>
      <c r="D21" s="7" t="s">
        <v>29</v>
      </c>
      <c r="E21" s="9">
        <v>10</v>
      </c>
      <c r="F21" s="9">
        <v>10</v>
      </c>
      <c r="G21" s="9">
        <v>0</v>
      </c>
      <c r="H21" s="9">
        <v>10</v>
      </c>
      <c r="I21" s="10">
        <v>0</v>
      </c>
    </row>
    <row r="22" spans="1:9" ht="14.5" thickBot="1">
      <c r="A22" s="6">
        <v>19</v>
      </c>
      <c r="B22" s="7" t="s">
        <v>10</v>
      </c>
      <c r="C22" s="8" t="s">
        <v>117</v>
      </c>
      <c r="D22" s="7" t="s">
        <v>30</v>
      </c>
      <c r="E22" s="9">
        <v>7.54</v>
      </c>
      <c r="F22" s="9">
        <v>0</v>
      </c>
      <c r="G22" s="9">
        <v>0</v>
      </c>
      <c r="H22" s="9">
        <v>0</v>
      </c>
      <c r="I22" s="10">
        <v>0</v>
      </c>
    </row>
    <row r="23" spans="1:9" ht="14.5" thickBot="1">
      <c r="A23" s="6">
        <v>20</v>
      </c>
      <c r="B23" s="7" t="s">
        <v>10</v>
      </c>
      <c r="C23" s="8" t="s">
        <v>117</v>
      </c>
      <c r="D23" s="7" t="s">
        <v>31</v>
      </c>
      <c r="E23" s="9">
        <v>7.92</v>
      </c>
      <c r="F23" s="9">
        <v>0</v>
      </c>
      <c r="G23" s="9">
        <v>0</v>
      </c>
      <c r="H23" s="9">
        <v>0</v>
      </c>
      <c r="I23" s="10">
        <v>0</v>
      </c>
    </row>
    <row r="24" spans="1:9" ht="14.5" thickBot="1">
      <c r="A24" s="6">
        <v>21</v>
      </c>
      <c r="B24" s="7" t="s">
        <v>10</v>
      </c>
      <c r="C24" s="8" t="s">
        <v>117</v>
      </c>
      <c r="D24" s="7" t="s">
        <v>32</v>
      </c>
      <c r="E24" s="9">
        <v>9.9</v>
      </c>
      <c r="F24" s="9">
        <v>11.48</v>
      </c>
      <c r="G24" s="9">
        <v>0</v>
      </c>
      <c r="H24" s="9">
        <v>10.62</v>
      </c>
      <c r="I24" s="10">
        <v>0</v>
      </c>
    </row>
    <row r="25" spans="1:9" ht="14.5" thickBot="1">
      <c r="A25" s="6">
        <v>22</v>
      </c>
      <c r="B25" s="7" t="s">
        <v>10</v>
      </c>
      <c r="C25" s="8" t="s">
        <v>117</v>
      </c>
      <c r="D25" s="7" t="s">
        <v>33</v>
      </c>
      <c r="E25" s="9">
        <v>9.24</v>
      </c>
      <c r="F25" s="9">
        <v>0</v>
      </c>
      <c r="G25" s="9">
        <v>0</v>
      </c>
      <c r="H25" s="9">
        <v>0</v>
      </c>
      <c r="I25" s="10">
        <v>0</v>
      </c>
    </row>
    <row r="26" spans="1:9" ht="14.5" thickBot="1">
      <c r="A26" s="6">
        <v>23</v>
      </c>
      <c r="B26" s="7" t="s">
        <v>10</v>
      </c>
      <c r="C26" s="8" t="s">
        <v>117</v>
      </c>
      <c r="D26" s="7" t="s">
        <v>34</v>
      </c>
      <c r="E26" s="9">
        <v>7.95</v>
      </c>
      <c r="F26" s="9">
        <v>0</v>
      </c>
      <c r="G26" s="9">
        <v>0</v>
      </c>
      <c r="H26" s="9">
        <v>0</v>
      </c>
      <c r="I26" s="10">
        <v>0</v>
      </c>
    </row>
    <row r="27" spans="1:9" ht="14.5" thickBot="1">
      <c r="A27" s="6">
        <v>24</v>
      </c>
      <c r="B27" s="7" t="s">
        <v>10</v>
      </c>
      <c r="C27" s="8" t="s">
        <v>117</v>
      </c>
      <c r="D27" s="7" t="s">
        <v>35</v>
      </c>
      <c r="E27" s="9">
        <v>8.77</v>
      </c>
      <c r="F27" s="9">
        <v>0</v>
      </c>
      <c r="G27" s="9">
        <v>0</v>
      </c>
      <c r="H27" s="9">
        <v>9.8800000000000008</v>
      </c>
      <c r="I27" s="10">
        <v>0</v>
      </c>
    </row>
    <row r="28" spans="1:9" ht="14.5" thickBot="1">
      <c r="A28" s="6">
        <v>25</v>
      </c>
      <c r="B28" s="7" t="s">
        <v>10</v>
      </c>
      <c r="C28" s="8" t="s">
        <v>117</v>
      </c>
      <c r="D28" s="7" t="s">
        <v>36</v>
      </c>
      <c r="E28" s="9">
        <v>14.46</v>
      </c>
      <c r="F28" s="9">
        <v>13.46</v>
      </c>
      <c r="G28" s="9">
        <v>13.46</v>
      </c>
      <c r="H28" s="9">
        <v>13.46</v>
      </c>
      <c r="I28" s="10">
        <v>13.46</v>
      </c>
    </row>
    <row r="29" spans="1:9" ht="14.5" thickBot="1">
      <c r="A29" s="6">
        <v>26</v>
      </c>
      <c r="B29" s="7" t="s">
        <v>10</v>
      </c>
      <c r="C29" s="8" t="s">
        <v>117</v>
      </c>
      <c r="D29" s="7" t="s">
        <v>37</v>
      </c>
      <c r="E29" s="9">
        <v>8.4</v>
      </c>
      <c r="F29" s="9">
        <v>0</v>
      </c>
      <c r="G29" s="9">
        <v>0</v>
      </c>
      <c r="H29" s="9">
        <v>0</v>
      </c>
      <c r="I29" s="10">
        <v>0</v>
      </c>
    </row>
    <row r="30" spans="1:9" ht="14.5" thickBot="1">
      <c r="A30" s="6">
        <v>27</v>
      </c>
      <c r="B30" s="7" t="s">
        <v>10</v>
      </c>
      <c r="C30" s="8" t="s">
        <v>117</v>
      </c>
      <c r="D30" s="7" t="s">
        <v>38</v>
      </c>
      <c r="E30" s="9">
        <v>8.98</v>
      </c>
      <c r="F30" s="9">
        <v>0</v>
      </c>
      <c r="G30" s="9">
        <v>0</v>
      </c>
      <c r="H30" s="9">
        <v>0</v>
      </c>
      <c r="I30" s="10">
        <v>0</v>
      </c>
    </row>
    <row r="31" spans="1:9" ht="14.5" thickBot="1">
      <c r="A31" s="6">
        <v>28</v>
      </c>
      <c r="B31" s="7" t="s">
        <v>10</v>
      </c>
      <c r="C31" s="8" t="s">
        <v>117</v>
      </c>
      <c r="D31" s="7" t="s">
        <v>39</v>
      </c>
      <c r="E31" s="9">
        <v>8.5</v>
      </c>
      <c r="F31" s="9">
        <v>0</v>
      </c>
      <c r="G31" s="9">
        <v>0</v>
      </c>
      <c r="H31" s="9">
        <v>0</v>
      </c>
      <c r="I31" s="10">
        <v>0</v>
      </c>
    </row>
    <row r="32" spans="1:9" ht="14.5" thickBot="1">
      <c r="A32" s="6">
        <v>29</v>
      </c>
      <c r="B32" s="7" t="s">
        <v>10</v>
      </c>
      <c r="C32" s="8" t="s">
        <v>117</v>
      </c>
      <c r="D32" s="7" t="s">
        <v>40</v>
      </c>
      <c r="E32" s="9">
        <v>6.98</v>
      </c>
      <c r="F32" s="9">
        <v>6.98</v>
      </c>
      <c r="G32" s="9">
        <v>0</v>
      </c>
      <c r="H32" s="9">
        <v>0</v>
      </c>
      <c r="I32" s="10">
        <v>0</v>
      </c>
    </row>
    <row r="33" spans="1:9" ht="14.5" thickBot="1">
      <c r="A33" s="6">
        <v>30</v>
      </c>
      <c r="B33" s="7" t="s">
        <v>10</v>
      </c>
      <c r="C33" s="8" t="s">
        <v>117</v>
      </c>
      <c r="D33" s="7" t="s">
        <v>41</v>
      </c>
      <c r="E33" s="9">
        <v>9.6199999999999992</v>
      </c>
      <c r="F33" s="9">
        <v>9.8800000000000008</v>
      </c>
      <c r="G33" s="9">
        <v>14.85</v>
      </c>
      <c r="H33" s="9">
        <v>9.32</v>
      </c>
      <c r="I33" s="10">
        <v>14.24</v>
      </c>
    </row>
    <row r="34" spans="1:9" ht="14.5" thickBot="1">
      <c r="A34" s="6">
        <v>31</v>
      </c>
      <c r="B34" s="7" t="s">
        <v>10</v>
      </c>
      <c r="C34" s="8" t="s">
        <v>117</v>
      </c>
      <c r="D34" s="7" t="s">
        <v>42</v>
      </c>
      <c r="E34" s="9">
        <v>9.75</v>
      </c>
      <c r="F34" s="9">
        <v>9.99</v>
      </c>
      <c r="G34" s="9">
        <v>0</v>
      </c>
      <c r="H34" s="9">
        <v>10.75</v>
      </c>
      <c r="I34" s="10">
        <v>0</v>
      </c>
    </row>
    <row r="35" spans="1:9" ht="14.5" thickBot="1">
      <c r="A35" s="6">
        <v>32</v>
      </c>
      <c r="B35" s="7" t="s">
        <v>10</v>
      </c>
      <c r="C35" s="8" t="s">
        <v>117</v>
      </c>
      <c r="D35" s="7" t="s">
        <v>43</v>
      </c>
      <c r="E35" s="9">
        <v>11.25</v>
      </c>
      <c r="F35" s="9">
        <v>13</v>
      </c>
      <c r="G35" s="9">
        <v>0</v>
      </c>
      <c r="H35" s="9">
        <v>13</v>
      </c>
      <c r="I35" s="10">
        <v>14</v>
      </c>
    </row>
    <row r="36" spans="1:9" ht="14.5" thickBot="1">
      <c r="A36" s="6">
        <v>33</v>
      </c>
      <c r="B36" s="7" t="s">
        <v>10</v>
      </c>
      <c r="C36" s="8" t="s">
        <v>117</v>
      </c>
      <c r="D36" s="7" t="s">
        <v>44</v>
      </c>
      <c r="E36" s="9">
        <v>10.15</v>
      </c>
      <c r="F36" s="9">
        <v>10.65</v>
      </c>
      <c r="G36" s="9">
        <v>21</v>
      </c>
      <c r="H36" s="9">
        <v>13</v>
      </c>
      <c r="I36" s="10">
        <v>12</v>
      </c>
    </row>
    <row r="37" spans="1:9" ht="14.5" thickBot="1">
      <c r="A37" s="6">
        <v>34</v>
      </c>
      <c r="B37" s="7" t="s">
        <v>10</v>
      </c>
      <c r="C37" s="8" t="s">
        <v>117</v>
      </c>
      <c r="D37" s="7" t="s">
        <v>45</v>
      </c>
      <c r="E37" s="9">
        <v>9.5</v>
      </c>
      <c r="F37" s="9">
        <v>11.1</v>
      </c>
      <c r="G37" s="9">
        <v>13.1</v>
      </c>
      <c r="H37" s="9">
        <v>10.9</v>
      </c>
      <c r="I37" s="10">
        <v>10.9</v>
      </c>
    </row>
    <row r="38" spans="1:9" ht="14.5" thickBot="1">
      <c r="A38" s="6">
        <v>35</v>
      </c>
      <c r="B38" s="7" t="s">
        <v>10</v>
      </c>
      <c r="C38" s="8" t="s">
        <v>117</v>
      </c>
      <c r="D38" s="7" t="s">
        <v>46</v>
      </c>
      <c r="E38" s="9">
        <v>8.44</v>
      </c>
      <c r="F38" s="9">
        <v>9.82</v>
      </c>
      <c r="G38" s="9">
        <v>13.07</v>
      </c>
      <c r="H38" s="9">
        <v>10</v>
      </c>
      <c r="I38" s="10">
        <v>9.99</v>
      </c>
    </row>
    <row r="39" spans="1:9" ht="14.5" thickBot="1">
      <c r="A39" s="6">
        <v>36</v>
      </c>
      <c r="B39" s="7" t="s">
        <v>10</v>
      </c>
      <c r="C39" s="8" t="s">
        <v>117</v>
      </c>
      <c r="D39" s="7" t="s">
        <v>47</v>
      </c>
      <c r="E39" s="9">
        <v>10</v>
      </c>
      <c r="F39" s="9">
        <v>10.5</v>
      </c>
      <c r="G39" s="9">
        <v>15</v>
      </c>
      <c r="H39" s="9">
        <v>10.5</v>
      </c>
      <c r="I39" s="10">
        <v>11.5</v>
      </c>
    </row>
    <row r="40" spans="1:9" ht="14.5" thickBot="1">
      <c r="A40" s="6">
        <v>37</v>
      </c>
      <c r="B40" s="7" t="s">
        <v>10</v>
      </c>
      <c r="C40" s="8" t="s">
        <v>117</v>
      </c>
      <c r="D40" s="7" t="s">
        <v>48</v>
      </c>
      <c r="E40" s="9">
        <v>7.43</v>
      </c>
      <c r="F40" s="9">
        <v>7.54</v>
      </c>
      <c r="G40" s="9">
        <v>7.04</v>
      </c>
      <c r="H40" s="9">
        <v>7.01</v>
      </c>
      <c r="I40" s="10">
        <v>8.0299999999999994</v>
      </c>
    </row>
    <row r="41" spans="1:9" ht="14.5" thickBot="1">
      <c r="A41" s="6">
        <v>38</v>
      </c>
      <c r="B41" s="7" t="s">
        <v>10</v>
      </c>
      <c r="C41" s="8" t="s">
        <v>117</v>
      </c>
      <c r="D41" s="7" t="s">
        <v>49</v>
      </c>
      <c r="E41" s="9">
        <v>7.51</v>
      </c>
      <c r="F41" s="9">
        <v>8.0399999999999991</v>
      </c>
      <c r="G41" s="9">
        <v>7.16</v>
      </c>
      <c r="H41" s="9">
        <v>6.75</v>
      </c>
      <c r="I41" s="10">
        <v>10.57</v>
      </c>
    </row>
    <row r="42" spans="1:9" ht="14.5" thickBot="1">
      <c r="A42" s="6">
        <v>39</v>
      </c>
      <c r="B42" s="7" t="s">
        <v>10</v>
      </c>
      <c r="C42" s="8" t="s">
        <v>117</v>
      </c>
      <c r="D42" s="7" t="s">
        <v>50</v>
      </c>
      <c r="E42" s="9">
        <v>8.1199999999999992</v>
      </c>
      <c r="F42" s="9">
        <v>9.3800000000000008</v>
      </c>
      <c r="G42" s="9">
        <v>11.95</v>
      </c>
      <c r="H42" s="9">
        <v>7.18</v>
      </c>
      <c r="I42" s="10">
        <v>9.17</v>
      </c>
    </row>
    <row r="43" spans="1:9" ht="14.5" thickBot="1">
      <c r="A43" s="6">
        <v>40</v>
      </c>
      <c r="B43" s="7" t="s">
        <v>10</v>
      </c>
      <c r="C43" s="8" t="s">
        <v>117</v>
      </c>
      <c r="D43" s="7" t="s">
        <v>51</v>
      </c>
      <c r="E43" s="9">
        <v>8.2100000000000009</v>
      </c>
      <c r="F43" s="9">
        <v>8.17</v>
      </c>
      <c r="G43" s="9">
        <v>7.69</v>
      </c>
      <c r="H43" s="9">
        <v>8.1</v>
      </c>
      <c r="I43" s="10">
        <v>8.75</v>
      </c>
    </row>
    <row r="44" spans="1:9" ht="14.5" thickBot="1">
      <c r="A44" s="6">
        <v>41</v>
      </c>
      <c r="B44" s="7" t="s">
        <v>10</v>
      </c>
      <c r="C44" s="8" t="s">
        <v>117</v>
      </c>
      <c r="D44" s="7" t="s">
        <v>52</v>
      </c>
      <c r="E44" s="9">
        <v>9.3699999999999992</v>
      </c>
      <c r="F44" s="9">
        <v>10.01</v>
      </c>
      <c r="G44" s="9">
        <v>12.81</v>
      </c>
      <c r="H44" s="9">
        <v>10.08</v>
      </c>
      <c r="I44" s="10">
        <v>12.78</v>
      </c>
    </row>
    <row r="45" spans="1:9" ht="14.5" thickBot="1">
      <c r="A45" s="6">
        <v>42</v>
      </c>
      <c r="B45" s="7" t="s">
        <v>10</v>
      </c>
      <c r="C45" s="8" t="s">
        <v>117</v>
      </c>
      <c r="D45" s="7" t="s">
        <v>53</v>
      </c>
      <c r="E45" s="9">
        <v>10</v>
      </c>
      <c r="F45" s="9">
        <v>10.5</v>
      </c>
      <c r="G45" s="9">
        <v>12.5</v>
      </c>
      <c r="H45" s="9">
        <v>11</v>
      </c>
      <c r="I45" s="10">
        <v>11</v>
      </c>
    </row>
    <row r="46" spans="1:9" ht="14.5" thickBot="1">
      <c r="A46" s="6">
        <v>43</v>
      </c>
      <c r="B46" s="7" t="s">
        <v>10</v>
      </c>
      <c r="C46" s="8" t="s">
        <v>117</v>
      </c>
      <c r="D46" s="7" t="s">
        <v>54</v>
      </c>
      <c r="E46" s="9">
        <v>9.44</v>
      </c>
      <c r="F46" s="9">
        <v>9.2100000000000009</v>
      </c>
      <c r="G46" s="9">
        <v>9.43</v>
      </c>
      <c r="H46" s="9">
        <v>8.99</v>
      </c>
      <c r="I46" s="10">
        <v>9.26</v>
      </c>
    </row>
    <row r="47" spans="1:9" ht="14.5" thickBot="1">
      <c r="A47" s="6">
        <v>44</v>
      </c>
      <c r="B47" s="7" t="s">
        <v>10</v>
      </c>
      <c r="C47" s="8" t="s">
        <v>117</v>
      </c>
      <c r="D47" s="7" t="s">
        <v>55</v>
      </c>
      <c r="E47" s="9">
        <v>10.9</v>
      </c>
      <c r="F47" s="9">
        <v>12.65</v>
      </c>
      <c r="G47" s="9">
        <v>15</v>
      </c>
      <c r="H47" s="9">
        <v>12.12</v>
      </c>
      <c r="I47" s="10">
        <v>12.28</v>
      </c>
    </row>
    <row r="48" spans="1:9" ht="14.5" thickBot="1">
      <c r="A48" s="6">
        <v>45</v>
      </c>
      <c r="B48" s="7" t="s">
        <v>10</v>
      </c>
      <c r="C48" s="8" t="s">
        <v>117</v>
      </c>
      <c r="D48" s="7" t="s">
        <v>56</v>
      </c>
      <c r="E48" s="9">
        <v>9.93</v>
      </c>
      <c r="F48" s="9">
        <v>9.93</v>
      </c>
      <c r="G48" s="9">
        <v>9.93</v>
      </c>
      <c r="H48" s="9">
        <v>0</v>
      </c>
      <c r="I48" s="10">
        <v>9.93</v>
      </c>
    </row>
    <row r="49" spans="1:9" ht="14.5" thickBot="1">
      <c r="A49" s="6">
        <v>46</v>
      </c>
      <c r="B49" s="7" t="s">
        <v>10</v>
      </c>
      <c r="C49" s="8" t="s">
        <v>117</v>
      </c>
      <c r="D49" s="7" t="s">
        <v>57</v>
      </c>
      <c r="E49" s="9">
        <v>10.86</v>
      </c>
      <c r="F49" s="9">
        <v>12.36</v>
      </c>
      <c r="G49" s="9">
        <v>14.36</v>
      </c>
      <c r="H49" s="9">
        <v>12.86</v>
      </c>
      <c r="I49" s="10">
        <v>12.36</v>
      </c>
    </row>
    <row r="50" spans="1:9" ht="14.5" thickBot="1">
      <c r="A50" s="6">
        <v>47</v>
      </c>
      <c r="B50" s="7" t="s">
        <v>10</v>
      </c>
      <c r="C50" s="8" t="s">
        <v>117</v>
      </c>
      <c r="D50" s="7" t="s">
        <v>58</v>
      </c>
      <c r="E50" s="9">
        <v>10.42</v>
      </c>
      <c r="F50" s="9">
        <v>10.67</v>
      </c>
      <c r="G50" s="9">
        <v>12.4</v>
      </c>
      <c r="H50" s="9">
        <v>10.65</v>
      </c>
      <c r="I50" s="10">
        <v>13.4</v>
      </c>
    </row>
    <row r="51" spans="1:9" ht="14.5" thickBot="1">
      <c r="A51" s="6">
        <v>48</v>
      </c>
      <c r="B51" s="7" t="s">
        <v>10</v>
      </c>
      <c r="C51" s="8" t="s">
        <v>117</v>
      </c>
      <c r="D51" s="7" t="s">
        <v>59</v>
      </c>
      <c r="E51" s="9">
        <v>12.06</v>
      </c>
      <c r="F51" s="9">
        <v>13.06</v>
      </c>
      <c r="G51" s="9">
        <v>13.06</v>
      </c>
      <c r="H51" s="9">
        <v>12.56</v>
      </c>
      <c r="I51" s="10">
        <v>12.06</v>
      </c>
    </row>
    <row r="52" spans="1:9" ht="14.5" thickBot="1">
      <c r="A52" s="6">
        <v>49</v>
      </c>
      <c r="B52" s="7" t="s">
        <v>10</v>
      </c>
      <c r="C52" s="8" t="s">
        <v>117</v>
      </c>
      <c r="D52" s="7" t="s">
        <v>60</v>
      </c>
      <c r="E52" s="9">
        <v>9.27</v>
      </c>
      <c r="F52" s="9">
        <v>9.44</v>
      </c>
      <c r="G52" s="9">
        <v>13.53</v>
      </c>
      <c r="H52" s="9">
        <v>9.36</v>
      </c>
      <c r="I52" s="10">
        <v>11.57</v>
      </c>
    </row>
    <row r="53" spans="1:9" ht="14.5" thickBot="1">
      <c r="A53" s="6">
        <v>50</v>
      </c>
      <c r="B53" s="7" t="s">
        <v>10</v>
      </c>
      <c r="C53" s="8" t="s">
        <v>117</v>
      </c>
      <c r="D53" s="7" t="s">
        <v>61</v>
      </c>
      <c r="E53" s="9">
        <v>3.59</v>
      </c>
      <c r="F53" s="9">
        <v>4.34</v>
      </c>
      <c r="G53" s="9">
        <v>3.69</v>
      </c>
      <c r="H53" s="9">
        <v>3.32</v>
      </c>
      <c r="I53" s="10">
        <v>11.76</v>
      </c>
    </row>
    <row r="54" spans="1:9" ht="14.5" thickBot="1">
      <c r="A54" s="6">
        <v>51</v>
      </c>
      <c r="B54" s="7" t="s">
        <v>10</v>
      </c>
      <c r="C54" s="8" t="s">
        <v>117</v>
      </c>
      <c r="D54" s="7" t="s">
        <v>62</v>
      </c>
      <c r="E54" s="9">
        <v>9</v>
      </c>
      <c r="F54" s="9">
        <v>10</v>
      </c>
      <c r="G54" s="9">
        <v>10</v>
      </c>
      <c r="H54" s="9">
        <v>9</v>
      </c>
      <c r="I54" s="10">
        <v>10</v>
      </c>
    </row>
    <row r="55" spans="1:9" ht="14.5" thickBot="1">
      <c r="A55" s="6">
        <v>52</v>
      </c>
      <c r="B55" s="7" t="s">
        <v>10</v>
      </c>
      <c r="C55" s="8" t="s">
        <v>117</v>
      </c>
      <c r="D55" s="7" t="s">
        <v>64</v>
      </c>
      <c r="E55" s="9">
        <v>9.4600000000000009</v>
      </c>
      <c r="F55" s="9">
        <v>10.56</v>
      </c>
      <c r="G55" s="9">
        <v>10.18</v>
      </c>
      <c r="H55" s="9">
        <v>10.18</v>
      </c>
      <c r="I55" s="10">
        <v>12.27</v>
      </c>
    </row>
    <row r="56" spans="1:9" ht="14.5" thickBot="1">
      <c r="A56" s="6">
        <v>53</v>
      </c>
      <c r="B56" s="7" t="s">
        <v>10</v>
      </c>
      <c r="C56" s="8" t="s">
        <v>117</v>
      </c>
      <c r="D56" s="7" t="s">
        <v>65</v>
      </c>
      <c r="E56" s="9">
        <v>10.46</v>
      </c>
      <c r="F56" s="9">
        <v>11.57</v>
      </c>
      <c r="G56" s="9">
        <v>10.53</v>
      </c>
      <c r="H56" s="9">
        <v>10.48</v>
      </c>
      <c r="I56" s="10">
        <v>13.76</v>
      </c>
    </row>
    <row r="57" spans="1:9" ht="14.5" thickBot="1">
      <c r="A57" s="6">
        <v>54</v>
      </c>
      <c r="B57" s="7" t="s">
        <v>10</v>
      </c>
      <c r="C57" s="8" t="s">
        <v>117</v>
      </c>
      <c r="D57" s="7" t="s">
        <v>66</v>
      </c>
      <c r="E57" s="9">
        <v>5.76</v>
      </c>
      <c r="F57" s="9">
        <v>5.76</v>
      </c>
      <c r="G57" s="9">
        <v>5.76</v>
      </c>
      <c r="H57" s="9">
        <v>9.94</v>
      </c>
      <c r="I57" s="10">
        <v>9.94</v>
      </c>
    </row>
    <row r="58" spans="1:9" ht="14.5" thickBot="1">
      <c r="A58" s="6">
        <v>55</v>
      </c>
      <c r="B58" s="7" t="s">
        <v>10</v>
      </c>
      <c r="C58" s="8" t="s">
        <v>117</v>
      </c>
      <c r="D58" s="7" t="s">
        <v>67</v>
      </c>
      <c r="E58" s="9">
        <v>9.9</v>
      </c>
      <c r="F58" s="9">
        <v>10.41</v>
      </c>
      <c r="G58" s="9">
        <v>11.93</v>
      </c>
      <c r="H58" s="9">
        <v>10.029999999999999</v>
      </c>
      <c r="I58" s="10">
        <v>9.94</v>
      </c>
    </row>
    <row r="59" spans="1:9" ht="14.5" thickBot="1">
      <c r="A59" s="6">
        <v>56</v>
      </c>
      <c r="B59" s="7" t="s">
        <v>10</v>
      </c>
      <c r="C59" s="8" t="s">
        <v>117</v>
      </c>
      <c r="D59" s="7" t="s">
        <v>68</v>
      </c>
      <c r="E59" s="9">
        <v>7.77</v>
      </c>
      <c r="F59" s="9">
        <v>7.77</v>
      </c>
      <c r="G59" s="9">
        <v>7.77</v>
      </c>
      <c r="H59" s="9">
        <v>7.77</v>
      </c>
      <c r="I59" s="10">
        <v>7.77</v>
      </c>
    </row>
    <row r="60" spans="1:9" ht="14.5" thickBot="1">
      <c r="A60" s="6">
        <v>57</v>
      </c>
      <c r="B60" s="7" t="s">
        <v>10</v>
      </c>
      <c r="C60" s="8" t="s">
        <v>117</v>
      </c>
      <c r="D60" s="7" t="s">
        <v>69</v>
      </c>
      <c r="E60" s="9">
        <v>0</v>
      </c>
      <c r="F60" s="9">
        <v>8.5399999999999991</v>
      </c>
      <c r="G60" s="9">
        <v>0</v>
      </c>
      <c r="H60" s="9">
        <v>8.5399999999999991</v>
      </c>
      <c r="I60" s="10">
        <v>8.5399999999999991</v>
      </c>
    </row>
    <row r="61" spans="1:9" ht="14.5" thickBot="1">
      <c r="A61" s="6">
        <v>58</v>
      </c>
      <c r="B61" s="7" t="s">
        <v>10</v>
      </c>
      <c r="C61" s="8" t="s">
        <v>117</v>
      </c>
      <c r="D61" s="7" t="s">
        <v>70</v>
      </c>
      <c r="E61" s="9">
        <v>8.15</v>
      </c>
      <c r="F61" s="9">
        <v>8.31</v>
      </c>
      <c r="G61" s="9">
        <v>8.16</v>
      </c>
      <c r="H61" s="9">
        <v>8.19</v>
      </c>
      <c r="I61" s="10">
        <v>8.3000000000000007</v>
      </c>
    </row>
    <row r="62" spans="1:9" ht="14.5" thickBot="1">
      <c r="A62" s="6">
        <v>59</v>
      </c>
      <c r="B62" s="7" t="s">
        <v>10</v>
      </c>
      <c r="C62" s="8" t="s">
        <v>117</v>
      </c>
      <c r="D62" s="7" t="s">
        <v>71</v>
      </c>
      <c r="E62" s="9">
        <v>9.1199999999999992</v>
      </c>
      <c r="F62" s="9">
        <v>9.5</v>
      </c>
      <c r="G62" s="9">
        <v>11.62</v>
      </c>
      <c r="H62" s="9">
        <v>8.81</v>
      </c>
      <c r="I62" s="10">
        <v>10.88</v>
      </c>
    </row>
    <row r="63" spans="1:9" ht="14.5" thickBot="1">
      <c r="A63" s="6">
        <v>60</v>
      </c>
      <c r="B63" s="7" t="s">
        <v>10</v>
      </c>
      <c r="C63" s="8" t="s">
        <v>117</v>
      </c>
      <c r="D63" s="7" t="s">
        <v>72</v>
      </c>
      <c r="E63" s="9">
        <v>12</v>
      </c>
      <c r="F63" s="9">
        <v>10.88</v>
      </c>
      <c r="G63" s="9">
        <v>7.41</v>
      </c>
      <c r="H63" s="9">
        <v>7.68</v>
      </c>
      <c r="I63" s="10">
        <v>7.47</v>
      </c>
    </row>
    <row r="64" spans="1:9" ht="14.5" thickBot="1">
      <c r="A64" s="6">
        <v>61</v>
      </c>
      <c r="B64" s="7" t="s">
        <v>10</v>
      </c>
      <c r="C64" s="8" t="s">
        <v>117</v>
      </c>
      <c r="D64" s="7" t="s">
        <v>73</v>
      </c>
      <c r="E64" s="9">
        <v>13.5</v>
      </c>
      <c r="F64" s="9">
        <v>13.5</v>
      </c>
      <c r="G64" s="9">
        <v>13.5</v>
      </c>
      <c r="H64" s="9">
        <v>13.5</v>
      </c>
      <c r="I64" s="10">
        <v>13.5</v>
      </c>
    </row>
    <row r="65" spans="1:9" ht="14.5" thickBot="1">
      <c r="A65" s="6">
        <v>62</v>
      </c>
      <c r="B65" s="7" t="s">
        <v>10</v>
      </c>
      <c r="C65" s="8" t="s">
        <v>117</v>
      </c>
      <c r="D65" s="7" t="s">
        <v>74</v>
      </c>
      <c r="E65" s="9">
        <v>10.65</v>
      </c>
      <c r="F65" s="9">
        <v>10.95</v>
      </c>
      <c r="G65" s="9">
        <v>10.95</v>
      </c>
      <c r="H65" s="9">
        <v>10.8</v>
      </c>
      <c r="I65" s="10">
        <v>10.85</v>
      </c>
    </row>
    <row r="66" spans="1:9" ht="14.5" thickBot="1">
      <c r="A66" s="6">
        <v>63</v>
      </c>
      <c r="B66" s="7" t="s">
        <v>10</v>
      </c>
      <c r="C66" s="8" t="s">
        <v>117</v>
      </c>
      <c r="D66" s="7" t="s">
        <v>75</v>
      </c>
      <c r="E66" s="9">
        <v>11.52</v>
      </c>
      <c r="F66" s="9">
        <v>11.52</v>
      </c>
      <c r="G66" s="9">
        <v>12.57</v>
      </c>
      <c r="H66" s="9">
        <v>11.52</v>
      </c>
      <c r="I66" s="10">
        <v>11.59</v>
      </c>
    </row>
    <row r="67" spans="1:9" ht="14.5" thickBot="1">
      <c r="A67" s="6">
        <v>64</v>
      </c>
      <c r="B67" s="7" t="s">
        <v>10</v>
      </c>
      <c r="C67" s="8" t="s">
        <v>117</v>
      </c>
      <c r="D67" s="7" t="s">
        <v>76</v>
      </c>
      <c r="E67" s="9">
        <v>10.5</v>
      </c>
      <c r="F67" s="9">
        <v>11.5</v>
      </c>
      <c r="G67" s="9">
        <v>16</v>
      </c>
      <c r="H67" s="9">
        <v>0</v>
      </c>
      <c r="I67" s="10">
        <v>11</v>
      </c>
    </row>
    <row r="68" spans="1:9" ht="14.5" thickBot="1">
      <c r="A68" s="6">
        <v>65</v>
      </c>
      <c r="B68" s="7" t="s">
        <v>10</v>
      </c>
      <c r="C68" s="8" t="s">
        <v>117</v>
      </c>
      <c r="D68" s="7" t="s">
        <v>77</v>
      </c>
      <c r="E68" s="9">
        <v>0</v>
      </c>
      <c r="F68" s="9">
        <v>10.07</v>
      </c>
      <c r="G68" s="9">
        <v>0</v>
      </c>
      <c r="H68" s="9">
        <v>10.07</v>
      </c>
      <c r="I68" s="10">
        <v>10.07</v>
      </c>
    </row>
    <row r="69" spans="1:9" ht="14.5" thickBot="1">
      <c r="A69" s="6">
        <v>66</v>
      </c>
      <c r="B69" s="7" t="s">
        <v>10</v>
      </c>
      <c r="C69" s="8" t="s">
        <v>117</v>
      </c>
      <c r="D69" s="7" t="s">
        <v>78</v>
      </c>
      <c r="E69" s="9">
        <v>11</v>
      </c>
      <c r="F69" s="9">
        <v>13</v>
      </c>
      <c r="G69" s="9">
        <v>15</v>
      </c>
      <c r="H69" s="9">
        <v>12.5</v>
      </c>
      <c r="I69" s="10">
        <v>13.5</v>
      </c>
    </row>
    <row r="70" spans="1:9" ht="14.5" thickBot="1">
      <c r="A70" s="6">
        <v>67</v>
      </c>
      <c r="B70" s="7" t="s">
        <v>10</v>
      </c>
      <c r="C70" s="8" t="s">
        <v>117</v>
      </c>
      <c r="D70" s="7" t="s">
        <v>79</v>
      </c>
      <c r="E70" s="9">
        <v>10.75</v>
      </c>
      <c r="F70" s="9">
        <v>11.25</v>
      </c>
      <c r="G70" s="9">
        <v>0</v>
      </c>
      <c r="H70" s="9">
        <v>9.25</v>
      </c>
      <c r="I70" s="10">
        <v>0</v>
      </c>
    </row>
    <row r="71" spans="1:9" ht="14.5" thickBot="1">
      <c r="A71" s="6">
        <v>68</v>
      </c>
      <c r="B71" s="7" t="s">
        <v>10</v>
      </c>
      <c r="C71" s="8" t="s">
        <v>117</v>
      </c>
      <c r="D71" s="7" t="s">
        <v>80</v>
      </c>
      <c r="E71" s="9">
        <v>10.37</v>
      </c>
      <c r="F71" s="9">
        <v>11.23</v>
      </c>
      <c r="G71" s="9">
        <v>12.23</v>
      </c>
      <c r="H71" s="9">
        <v>12.23</v>
      </c>
      <c r="I71" s="10">
        <v>12.23</v>
      </c>
    </row>
    <row r="72" spans="1:9" ht="14.5" thickBot="1">
      <c r="A72" s="6">
        <v>69</v>
      </c>
      <c r="B72" s="7" t="s">
        <v>10</v>
      </c>
      <c r="C72" s="8" t="s">
        <v>117</v>
      </c>
      <c r="D72" s="7" t="s">
        <v>81</v>
      </c>
      <c r="E72" s="9">
        <v>11.25</v>
      </c>
      <c r="F72" s="9">
        <v>11.5</v>
      </c>
      <c r="G72" s="9">
        <v>0</v>
      </c>
      <c r="H72" s="9">
        <v>10.5</v>
      </c>
      <c r="I72" s="10">
        <v>11.5</v>
      </c>
    </row>
    <row r="73" spans="1:9" ht="14.5" thickBot="1">
      <c r="A73" s="6">
        <v>70</v>
      </c>
      <c r="B73" s="7" t="s">
        <v>10</v>
      </c>
      <c r="C73" s="8" t="s">
        <v>117</v>
      </c>
      <c r="D73" s="7" t="s">
        <v>82</v>
      </c>
      <c r="E73" s="9">
        <v>9</v>
      </c>
      <c r="F73" s="9">
        <v>15</v>
      </c>
      <c r="G73" s="9">
        <v>0</v>
      </c>
      <c r="H73" s="9">
        <v>11.25</v>
      </c>
      <c r="I73" s="10">
        <v>12.25</v>
      </c>
    </row>
    <row r="74" spans="1:9" ht="14.5" thickBot="1">
      <c r="A74" s="6">
        <v>71</v>
      </c>
      <c r="B74" s="7" t="s">
        <v>10</v>
      </c>
      <c r="C74" s="8" t="s">
        <v>117</v>
      </c>
      <c r="D74" s="7" t="s">
        <v>83</v>
      </c>
      <c r="E74" s="9">
        <v>0</v>
      </c>
      <c r="F74" s="9">
        <v>12.03</v>
      </c>
      <c r="G74" s="9">
        <v>15.97</v>
      </c>
      <c r="H74" s="9">
        <v>0</v>
      </c>
      <c r="I74" s="10">
        <v>13.58</v>
      </c>
    </row>
    <row r="75" spans="1:9" ht="14.5" thickBot="1">
      <c r="A75" s="6">
        <v>72</v>
      </c>
      <c r="B75" s="7" t="s">
        <v>10</v>
      </c>
      <c r="C75" s="8" t="s">
        <v>117</v>
      </c>
      <c r="D75" s="7" t="s">
        <v>84</v>
      </c>
      <c r="E75" s="9">
        <v>11.5</v>
      </c>
      <c r="F75" s="9">
        <v>11.5</v>
      </c>
      <c r="G75" s="9">
        <v>0</v>
      </c>
      <c r="H75" s="9">
        <v>11.5</v>
      </c>
      <c r="I75" s="10">
        <v>12.25</v>
      </c>
    </row>
    <row r="76" spans="1:9" ht="14.5" thickBot="1">
      <c r="A76" s="6">
        <v>73</v>
      </c>
      <c r="B76" s="7" t="s">
        <v>10</v>
      </c>
      <c r="C76" s="8" t="s">
        <v>117</v>
      </c>
      <c r="D76" s="7" t="s">
        <v>85</v>
      </c>
      <c r="E76" s="9">
        <v>8.65</v>
      </c>
      <c r="F76" s="9">
        <v>9.23</v>
      </c>
      <c r="G76" s="9">
        <v>12.95</v>
      </c>
      <c r="H76" s="9">
        <v>8.99</v>
      </c>
      <c r="I76" s="10">
        <v>9.06</v>
      </c>
    </row>
    <row r="77" spans="1:9" ht="14.5" thickBot="1">
      <c r="A77" s="6">
        <v>74</v>
      </c>
      <c r="B77" s="7" t="s">
        <v>10</v>
      </c>
      <c r="C77" s="8" t="s">
        <v>117</v>
      </c>
      <c r="D77" s="7" t="s">
        <v>86</v>
      </c>
      <c r="E77" s="9">
        <v>0</v>
      </c>
      <c r="F77" s="9">
        <v>10.07</v>
      </c>
      <c r="G77" s="9">
        <v>0</v>
      </c>
      <c r="H77" s="9">
        <v>8.34</v>
      </c>
      <c r="I77" s="10">
        <v>9.48</v>
      </c>
    </row>
    <row r="78" spans="1:9" ht="14.5" thickBot="1">
      <c r="A78" s="6">
        <v>75</v>
      </c>
      <c r="B78" s="7" t="s">
        <v>10</v>
      </c>
      <c r="C78" s="8" t="s">
        <v>117</v>
      </c>
      <c r="D78" s="7" t="s">
        <v>87</v>
      </c>
      <c r="E78" s="9">
        <v>10.99</v>
      </c>
      <c r="F78" s="9">
        <v>13.52</v>
      </c>
      <c r="G78" s="9">
        <v>0</v>
      </c>
      <c r="H78" s="9">
        <v>0</v>
      </c>
      <c r="I78" s="10">
        <v>0</v>
      </c>
    </row>
    <row r="79" spans="1:9" ht="14.5" thickBot="1">
      <c r="A79" s="6">
        <v>76</v>
      </c>
      <c r="B79" s="7" t="s">
        <v>10</v>
      </c>
      <c r="C79" s="8" t="s">
        <v>117</v>
      </c>
      <c r="D79" s="7" t="s">
        <v>88</v>
      </c>
      <c r="E79" s="9">
        <v>10.44</v>
      </c>
      <c r="F79" s="9">
        <v>10.44</v>
      </c>
      <c r="G79" s="9">
        <v>0</v>
      </c>
      <c r="H79" s="9">
        <v>10.19</v>
      </c>
      <c r="I79" s="10">
        <v>10.19</v>
      </c>
    </row>
    <row r="80" spans="1:9" ht="14.5" thickBot="1">
      <c r="A80" s="6">
        <v>77</v>
      </c>
      <c r="B80" s="7" t="s">
        <v>10</v>
      </c>
      <c r="C80" s="8" t="s">
        <v>117</v>
      </c>
      <c r="D80" s="7" t="s">
        <v>89</v>
      </c>
      <c r="E80" s="9">
        <v>8.5</v>
      </c>
      <c r="F80" s="9">
        <v>9</v>
      </c>
      <c r="G80" s="9">
        <v>9.75</v>
      </c>
      <c r="H80" s="9">
        <v>8.75</v>
      </c>
      <c r="I80" s="10">
        <v>10.5</v>
      </c>
    </row>
    <row r="81" spans="1:9" ht="14.5" thickBot="1">
      <c r="A81" s="6">
        <v>78</v>
      </c>
      <c r="B81" s="7" t="s">
        <v>10</v>
      </c>
      <c r="C81" s="8" t="s">
        <v>117</v>
      </c>
      <c r="D81" s="7" t="s">
        <v>90</v>
      </c>
      <c r="E81" s="9">
        <v>13.15</v>
      </c>
      <c r="F81" s="9">
        <v>13.06</v>
      </c>
      <c r="G81" s="9">
        <v>15.07</v>
      </c>
      <c r="H81" s="9">
        <v>13.05</v>
      </c>
      <c r="I81" s="10">
        <v>13.06</v>
      </c>
    </row>
    <row r="82" spans="1:9" ht="14.5" thickBot="1">
      <c r="A82" s="6">
        <v>79</v>
      </c>
      <c r="B82" s="7" t="s">
        <v>10</v>
      </c>
      <c r="C82" s="8" t="s">
        <v>117</v>
      </c>
      <c r="D82" s="7" t="s">
        <v>91</v>
      </c>
      <c r="E82" s="9">
        <v>12.53</v>
      </c>
      <c r="F82" s="9">
        <v>13.53</v>
      </c>
      <c r="G82" s="9">
        <v>13.53</v>
      </c>
      <c r="H82" s="9">
        <v>14.28</v>
      </c>
      <c r="I82" s="10">
        <v>14.28</v>
      </c>
    </row>
    <row r="83" spans="1:9" ht="14.5" thickBot="1">
      <c r="A83" s="6">
        <v>80</v>
      </c>
      <c r="B83" s="7" t="s">
        <v>10</v>
      </c>
      <c r="C83" s="8" t="s">
        <v>117</v>
      </c>
      <c r="D83" s="7" t="s">
        <v>92</v>
      </c>
      <c r="E83" s="9">
        <v>12.27</v>
      </c>
      <c r="F83" s="9">
        <v>12.27</v>
      </c>
      <c r="G83" s="9">
        <v>12.27</v>
      </c>
      <c r="H83" s="9">
        <v>12.27</v>
      </c>
      <c r="I83" s="10">
        <v>12.27</v>
      </c>
    </row>
    <row r="84" spans="1:9" ht="14.5" thickBot="1">
      <c r="A84" s="6">
        <v>81</v>
      </c>
      <c r="B84" s="7" t="s">
        <v>10</v>
      </c>
      <c r="C84" s="8" t="s">
        <v>117</v>
      </c>
      <c r="D84" s="7" t="s">
        <v>93</v>
      </c>
      <c r="E84" s="9">
        <v>10.050000000000001</v>
      </c>
      <c r="F84" s="9">
        <v>9.17</v>
      </c>
      <c r="G84" s="9">
        <v>0</v>
      </c>
      <c r="H84" s="9">
        <v>0</v>
      </c>
      <c r="I84" s="10">
        <v>0</v>
      </c>
    </row>
    <row r="85" spans="1:9" ht="14.5" thickBot="1">
      <c r="A85" s="6">
        <v>82</v>
      </c>
      <c r="B85" s="7" t="s">
        <v>10</v>
      </c>
      <c r="C85" s="8" t="s">
        <v>117</v>
      </c>
      <c r="D85" s="7" t="s">
        <v>94</v>
      </c>
      <c r="E85" s="9">
        <v>12.5</v>
      </c>
      <c r="F85" s="9">
        <v>13.5</v>
      </c>
      <c r="G85" s="9">
        <v>0</v>
      </c>
      <c r="H85" s="9">
        <v>0</v>
      </c>
      <c r="I85" s="10">
        <v>0</v>
      </c>
    </row>
    <row r="86" spans="1:9" ht="14.5" thickBot="1">
      <c r="A86" s="6">
        <v>83</v>
      </c>
      <c r="B86" s="7" t="s">
        <v>10</v>
      </c>
      <c r="C86" s="8" t="s">
        <v>117</v>
      </c>
      <c r="D86" s="7" t="s">
        <v>95</v>
      </c>
      <c r="E86" s="9">
        <v>9.89</v>
      </c>
      <c r="F86" s="9">
        <v>9.89</v>
      </c>
      <c r="G86" s="9">
        <v>0</v>
      </c>
      <c r="H86" s="9">
        <v>9.89</v>
      </c>
      <c r="I86" s="10">
        <v>9.89</v>
      </c>
    </row>
    <row r="87" spans="1:9" ht="14.5" thickBot="1">
      <c r="A87" s="6">
        <v>84</v>
      </c>
      <c r="B87" s="7" t="s">
        <v>10</v>
      </c>
      <c r="C87" s="8" t="s">
        <v>117</v>
      </c>
      <c r="D87" s="7" t="s">
        <v>96</v>
      </c>
      <c r="E87" s="9">
        <v>0</v>
      </c>
      <c r="F87" s="9">
        <v>11.75</v>
      </c>
      <c r="G87" s="9">
        <v>0</v>
      </c>
      <c r="H87" s="9">
        <v>9.75</v>
      </c>
      <c r="I87" s="10">
        <v>0</v>
      </c>
    </row>
    <row r="88" spans="1:9" ht="14.5" thickBot="1">
      <c r="A88" s="6">
        <v>85</v>
      </c>
      <c r="B88" s="7" t="s">
        <v>10</v>
      </c>
      <c r="C88" s="8" t="s">
        <v>117</v>
      </c>
      <c r="D88" s="7" t="s">
        <v>97</v>
      </c>
      <c r="E88" s="9">
        <v>11.29</v>
      </c>
      <c r="F88" s="9">
        <v>11.29</v>
      </c>
      <c r="G88" s="9">
        <v>13.29</v>
      </c>
      <c r="H88" s="9">
        <v>11.29</v>
      </c>
      <c r="I88" s="10">
        <v>12.79</v>
      </c>
    </row>
    <row r="89" spans="1:9" ht="14.5" thickBot="1">
      <c r="A89" s="6">
        <v>86</v>
      </c>
      <c r="B89" s="7" t="s">
        <v>10</v>
      </c>
      <c r="C89" s="8" t="s">
        <v>117</v>
      </c>
      <c r="D89" s="7" t="s">
        <v>98</v>
      </c>
      <c r="E89" s="9">
        <v>13.6</v>
      </c>
      <c r="F89" s="9">
        <v>13.85</v>
      </c>
      <c r="G89" s="9">
        <v>14.35</v>
      </c>
      <c r="H89" s="9">
        <v>13.7</v>
      </c>
      <c r="I89" s="10">
        <v>14.1</v>
      </c>
    </row>
    <row r="90" spans="1:9" ht="14.5" thickBot="1">
      <c r="A90" s="6">
        <v>87</v>
      </c>
      <c r="B90" s="7" t="s">
        <v>10</v>
      </c>
      <c r="C90" s="8" t="s">
        <v>117</v>
      </c>
      <c r="D90" s="7" t="s">
        <v>99</v>
      </c>
      <c r="E90" s="9">
        <v>14</v>
      </c>
      <c r="F90" s="9">
        <v>14.25</v>
      </c>
      <c r="G90" s="9">
        <v>16.5</v>
      </c>
      <c r="H90" s="9">
        <v>16</v>
      </c>
      <c r="I90" s="10">
        <v>15.25</v>
      </c>
    </row>
    <row r="91" spans="1:9" ht="14.5" thickBot="1">
      <c r="A91" s="6">
        <v>88</v>
      </c>
      <c r="B91" s="7" t="s">
        <v>10</v>
      </c>
      <c r="C91" s="8" t="s">
        <v>117</v>
      </c>
      <c r="D91" s="7" t="s">
        <v>100</v>
      </c>
      <c r="E91" s="9">
        <v>12.3</v>
      </c>
      <c r="F91" s="9">
        <v>12.3</v>
      </c>
      <c r="G91" s="9">
        <v>0</v>
      </c>
      <c r="H91" s="9">
        <v>12.3</v>
      </c>
      <c r="I91" s="10">
        <v>12.3</v>
      </c>
    </row>
    <row r="92" spans="1:9" ht="14.5" thickBot="1">
      <c r="A92" s="6">
        <v>89</v>
      </c>
      <c r="B92" s="7" t="s">
        <v>10</v>
      </c>
      <c r="C92" s="8" t="s">
        <v>117</v>
      </c>
      <c r="D92" s="7" t="s">
        <v>101</v>
      </c>
      <c r="E92" s="9">
        <v>10</v>
      </c>
      <c r="F92" s="9">
        <v>11.25</v>
      </c>
      <c r="G92" s="9">
        <v>17</v>
      </c>
      <c r="H92" s="9">
        <v>13</v>
      </c>
      <c r="I92" s="10">
        <v>13</v>
      </c>
    </row>
    <row r="93" spans="1:9" ht="14.5" thickBot="1">
      <c r="A93" s="6">
        <v>90</v>
      </c>
      <c r="B93" s="7" t="s">
        <v>10</v>
      </c>
      <c r="C93" s="8" t="s">
        <v>117</v>
      </c>
      <c r="D93" s="7" t="s">
        <v>102</v>
      </c>
      <c r="E93" s="9">
        <v>11.18</v>
      </c>
      <c r="F93" s="9">
        <v>11.68</v>
      </c>
      <c r="G93" s="9">
        <v>12.18</v>
      </c>
      <c r="H93" s="9">
        <v>12.18</v>
      </c>
      <c r="I93" s="10">
        <v>12.18</v>
      </c>
    </row>
    <row r="94" spans="1:9" ht="14.5" thickBot="1">
      <c r="A94" s="6">
        <v>91</v>
      </c>
      <c r="B94" s="7" t="s">
        <v>10</v>
      </c>
      <c r="C94" s="8" t="s">
        <v>117</v>
      </c>
      <c r="D94" s="7" t="s">
        <v>103</v>
      </c>
      <c r="E94" s="9">
        <v>14.26</v>
      </c>
      <c r="F94" s="9">
        <v>14.26</v>
      </c>
      <c r="G94" s="9">
        <v>14.26</v>
      </c>
      <c r="H94" s="9">
        <v>14.26</v>
      </c>
      <c r="I94" s="10">
        <v>14.26</v>
      </c>
    </row>
    <row r="95" spans="1:9" ht="14.5" thickBot="1">
      <c r="A95" s="6">
        <v>92</v>
      </c>
      <c r="B95" s="7" t="s">
        <v>10</v>
      </c>
      <c r="C95" s="8" t="s">
        <v>117</v>
      </c>
      <c r="D95" s="7" t="s">
        <v>104</v>
      </c>
      <c r="E95" s="9">
        <v>10</v>
      </c>
      <c r="F95" s="9">
        <v>11</v>
      </c>
      <c r="G95" s="9">
        <v>0</v>
      </c>
      <c r="H95" s="9">
        <v>10</v>
      </c>
      <c r="I95" s="10">
        <v>11</v>
      </c>
    </row>
    <row r="96" spans="1:9" ht="14.5" thickBot="1">
      <c r="A96" s="6">
        <v>93</v>
      </c>
      <c r="B96" s="7" t="s">
        <v>10</v>
      </c>
      <c r="C96" s="8" t="s">
        <v>117</v>
      </c>
      <c r="D96" s="7" t="s">
        <v>105</v>
      </c>
      <c r="E96" s="9">
        <v>10.66</v>
      </c>
      <c r="F96" s="9">
        <v>11.35</v>
      </c>
      <c r="G96" s="9">
        <v>12.35</v>
      </c>
      <c r="H96" s="9">
        <v>10.85</v>
      </c>
      <c r="I96" s="10">
        <v>10.85</v>
      </c>
    </row>
    <row r="97" spans="1:9" ht="14.5" thickBot="1">
      <c r="A97" s="6">
        <v>94</v>
      </c>
      <c r="B97" s="7" t="s">
        <v>10</v>
      </c>
      <c r="C97" s="8" t="s">
        <v>117</v>
      </c>
      <c r="D97" s="7" t="s">
        <v>106</v>
      </c>
      <c r="E97" s="9">
        <v>11.29</v>
      </c>
      <c r="F97" s="9">
        <v>11.79</v>
      </c>
      <c r="G97" s="9">
        <v>12.29</v>
      </c>
      <c r="H97" s="9">
        <v>11.29</v>
      </c>
      <c r="I97" s="10">
        <v>11.79</v>
      </c>
    </row>
    <row r="98" spans="1:9" ht="14.5" thickBot="1">
      <c r="A98" s="6">
        <v>95</v>
      </c>
      <c r="B98" s="7" t="s">
        <v>10</v>
      </c>
      <c r="C98" s="8" t="s">
        <v>117</v>
      </c>
      <c r="D98" s="7" t="s">
        <v>107</v>
      </c>
      <c r="E98" s="9">
        <v>11.44</v>
      </c>
      <c r="F98" s="9">
        <v>11.44</v>
      </c>
      <c r="G98" s="9">
        <v>12.44</v>
      </c>
      <c r="H98" s="9">
        <v>11.44</v>
      </c>
      <c r="I98" s="10">
        <v>11.44</v>
      </c>
    </row>
    <row r="99" spans="1:9" ht="14.5" thickBot="1">
      <c r="A99" s="6">
        <v>96</v>
      </c>
      <c r="B99" s="7" t="s">
        <v>10</v>
      </c>
      <c r="C99" s="8" t="s">
        <v>117</v>
      </c>
      <c r="D99" s="7" t="s">
        <v>108</v>
      </c>
      <c r="E99" s="9">
        <v>0</v>
      </c>
      <c r="F99" s="9">
        <v>12.68</v>
      </c>
      <c r="G99" s="9">
        <v>17.05</v>
      </c>
      <c r="H99" s="9">
        <v>0</v>
      </c>
      <c r="I99" s="10">
        <v>14.11</v>
      </c>
    </row>
    <row r="100" spans="1:9" ht="14.5" thickBot="1">
      <c r="A100" s="6">
        <v>97</v>
      </c>
      <c r="B100" s="7" t="s">
        <v>10</v>
      </c>
      <c r="C100" s="8" t="s">
        <v>117</v>
      </c>
      <c r="D100" s="7" t="s">
        <v>109</v>
      </c>
      <c r="E100" s="9">
        <v>11.38</v>
      </c>
      <c r="F100" s="9">
        <v>12.06</v>
      </c>
      <c r="G100" s="9">
        <v>0</v>
      </c>
      <c r="H100" s="9">
        <v>11.88</v>
      </c>
      <c r="I100" s="10">
        <v>13.38</v>
      </c>
    </row>
    <row r="101" spans="1:9" ht="14.5" thickBot="1">
      <c r="A101" s="6">
        <v>98</v>
      </c>
      <c r="B101" s="7" t="s">
        <v>10</v>
      </c>
      <c r="C101" s="8" t="s">
        <v>117</v>
      </c>
      <c r="D101" s="7" t="s">
        <v>110</v>
      </c>
      <c r="E101" s="9">
        <v>11.97</v>
      </c>
      <c r="F101" s="9">
        <v>11.97</v>
      </c>
      <c r="G101" s="9">
        <v>11.97</v>
      </c>
      <c r="H101" s="9">
        <v>11.97</v>
      </c>
      <c r="I101" s="10">
        <v>11.97</v>
      </c>
    </row>
    <row r="102" spans="1:9" ht="14.5" thickBot="1">
      <c r="A102" s="6">
        <v>99</v>
      </c>
      <c r="B102" s="7" t="s">
        <v>10</v>
      </c>
      <c r="C102" s="8" t="s">
        <v>117</v>
      </c>
      <c r="D102" s="7" t="s">
        <v>111</v>
      </c>
      <c r="E102" s="9">
        <v>10.54</v>
      </c>
      <c r="F102" s="9">
        <v>11.04</v>
      </c>
      <c r="G102" s="9">
        <v>13.04</v>
      </c>
      <c r="H102" s="9">
        <v>10.54</v>
      </c>
      <c r="I102" s="10">
        <v>10.54</v>
      </c>
    </row>
    <row r="103" spans="1:9" ht="14.5" thickBot="1">
      <c r="A103" s="6">
        <v>100</v>
      </c>
      <c r="B103" s="7" t="s">
        <v>10</v>
      </c>
      <c r="C103" s="8" t="s">
        <v>117</v>
      </c>
      <c r="D103" s="7" t="s">
        <v>112</v>
      </c>
      <c r="E103" s="9">
        <v>9.52</v>
      </c>
      <c r="F103" s="9">
        <v>9.15</v>
      </c>
      <c r="G103" s="9">
        <v>0</v>
      </c>
      <c r="H103" s="9">
        <v>9.15</v>
      </c>
      <c r="I103" s="10">
        <v>0</v>
      </c>
    </row>
    <row r="104" spans="1:9" ht="14.5" thickBot="1">
      <c r="A104" s="18">
        <v>101</v>
      </c>
      <c r="B104" s="13" t="s">
        <v>10</v>
      </c>
      <c r="C104" s="14" t="s">
        <v>117</v>
      </c>
      <c r="D104" s="13" t="s">
        <v>113</v>
      </c>
      <c r="E104" s="15">
        <v>0</v>
      </c>
      <c r="F104" s="15">
        <v>11</v>
      </c>
      <c r="G104" s="15">
        <v>0</v>
      </c>
      <c r="H104" s="15">
        <v>12</v>
      </c>
      <c r="I104" s="16">
        <v>12.5</v>
      </c>
    </row>
  </sheetData>
  <mergeCells count="1">
    <mergeCell ref="A1:I1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  <customProperties>
    <customPr name="EpmWorksheetKeyString_GUID" r:id="rId2"/>
  </customProperties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116"/>
  <sheetViews>
    <sheetView view="pageBreakPreview" zoomScale="110" zoomScaleNormal="100" zoomScaleSheetLayoutView="110" workbookViewId="0">
      <selection activeCell="J5" sqref="J5"/>
    </sheetView>
  </sheetViews>
  <sheetFormatPr defaultColWidth="9.09765625" defaultRowHeight="21.75" customHeight="1"/>
  <cols>
    <col min="1" max="1" width="6.09765625" style="87" customWidth="1"/>
    <col min="2" max="2" width="54.3984375" style="86" customWidth="1"/>
    <col min="3" max="3" width="10.09765625" style="287" customWidth="1"/>
    <col min="4" max="4" width="9.296875" style="287" customWidth="1"/>
    <col min="5" max="5" width="9.296875" style="309" customWidth="1"/>
    <col min="6" max="6" width="9.296875" style="287" customWidth="1"/>
    <col min="7" max="7" width="10.3984375" style="287" customWidth="1"/>
    <col min="8" max="16384" width="9.09765625" style="86"/>
  </cols>
  <sheetData>
    <row r="1" spans="1:7" ht="21.75" customHeight="1">
      <c r="A1" s="305"/>
      <c r="B1" s="502" t="s">
        <v>181</v>
      </c>
      <c r="C1" s="502"/>
      <c r="D1" s="502"/>
      <c r="E1" s="508"/>
      <c r="F1" s="502"/>
      <c r="G1" s="502"/>
    </row>
    <row r="2" spans="1:7" ht="15" customHeight="1">
      <c r="C2" s="505" t="s">
        <v>198</v>
      </c>
      <c r="D2" s="506"/>
      <c r="E2" s="506"/>
      <c r="F2" s="506"/>
      <c r="G2" s="506"/>
    </row>
    <row r="3" spans="1:7" ht="26.25" customHeight="1">
      <c r="A3" s="259" t="s">
        <v>1</v>
      </c>
      <c r="B3" s="259" t="s">
        <v>4</v>
      </c>
      <c r="C3" s="286" t="s">
        <v>5</v>
      </c>
      <c r="D3" s="286" t="s">
        <v>6</v>
      </c>
      <c r="E3" s="308" t="s">
        <v>7</v>
      </c>
      <c r="F3" s="286" t="s">
        <v>8</v>
      </c>
      <c r="G3" s="286" t="s">
        <v>9</v>
      </c>
    </row>
    <row r="4" spans="1:7" ht="21.75" customHeight="1">
      <c r="A4" s="246">
        <v>1</v>
      </c>
      <c r="B4" s="53" t="s">
        <v>12</v>
      </c>
      <c r="C4" s="297">
        <v>9.9499999999999993</v>
      </c>
      <c r="D4" s="297">
        <v>9.75</v>
      </c>
      <c r="E4" s="297">
        <v>16.5</v>
      </c>
      <c r="F4" s="297">
        <v>9.9</v>
      </c>
      <c r="G4" s="297">
        <v>12</v>
      </c>
    </row>
    <row r="5" spans="1:7" ht="21.75" customHeight="1">
      <c r="A5" s="246">
        <v>2</v>
      </c>
      <c r="B5" s="53" t="s">
        <v>13</v>
      </c>
      <c r="C5" s="297">
        <v>9.85</v>
      </c>
      <c r="D5" s="297">
        <v>9.8000000000000007</v>
      </c>
      <c r="E5" s="297">
        <v>11.5</v>
      </c>
      <c r="F5" s="297">
        <v>9.75</v>
      </c>
      <c r="G5" s="297">
        <v>10.95</v>
      </c>
    </row>
    <row r="6" spans="1:7" ht="21.75" customHeight="1">
      <c r="A6" s="244">
        <f>A5+1</f>
        <v>3</v>
      </c>
      <c r="B6" s="53" t="s">
        <v>14</v>
      </c>
      <c r="C6" s="297">
        <v>9.64</v>
      </c>
      <c r="D6" s="297">
        <v>9.64</v>
      </c>
      <c r="E6" s="298" t="s">
        <v>120</v>
      </c>
      <c r="F6" s="297">
        <v>9.99</v>
      </c>
      <c r="G6" s="297">
        <v>11.82</v>
      </c>
    </row>
    <row r="7" spans="1:7" ht="21.75" customHeight="1">
      <c r="A7" s="244">
        <f t="shared" ref="A7:A70" si="0">A6+1</f>
        <v>4</v>
      </c>
      <c r="B7" s="53" t="s">
        <v>15</v>
      </c>
      <c r="C7" s="297">
        <v>9.75</v>
      </c>
      <c r="D7" s="297">
        <v>10</v>
      </c>
      <c r="E7" s="298" t="s">
        <v>120</v>
      </c>
      <c r="F7" s="297">
        <v>10</v>
      </c>
      <c r="G7" s="297">
        <v>12</v>
      </c>
    </row>
    <row r="8" spans="1:7" ht="21.75" customHeight="1">
      <c r="A8" s="244">
        <f t="shared" si="0"/>
        <v>5</v>
      </c>
      <c r="B8" s="53" t="s">
        <v>16</v>
      </c>
      <c r="C8" s="297">
        <v>9.6</v>
      </c>
      <c r="D8" s="297">
        <v>10</v>
      </c>
      <c r="E8" s="298" t="s">
        <v>120</v>
      </c>
      <c r="F8" s="297">
        <v>10</v>
      </c>
      <c r="G8" s="297">
        <v>10</v>
      </c>
    </row>
    <row r="9" spans="1:7" ht="21.75" customHeight="1">
      <c r="A9" s="244">
        <f t="shared" si="0"/>
        <v>6</v>
      </c>
      <c r="B9" s="53" t="s">
        <v>17</v>
      </c>
      <c r="C9" s="297">
        <v>8.25</v>
      </c>
      <c r="D9" s="297">
        <v>8.75</v>
      </c>
      <c r="E9" s="298" t="s">
        <v>120</v>
      </c>
      <c r="F9" s="297">
        <v>8.75</v>
      </c>
      <c r="G9" s="297">
        <v>8.61</v>
      </c>
    </row>
    <row r="10" spans="1:7" ht="21.75" customHeight="1">
      <c r="A10" s="244">
        <f t="shared" si="0"/>
        <v>7</v>
      </c>
      <c r="B10" s="53" t="s">
        <v>18</v>
      </c>
      <c r="C10" s="297">
        <v>8.75</v>
      </c>
      <c r="D10" s="297">
        <v>10</v>
      </c>
      <c r="E10" s="298" t="s">
        <v>120</v>
      </c>
      <c r="F10" s="297">
        <v>9.25</v>
      </c>
      <c r="G10" s="297">
        <v>9.5</v>
      </c>
    </row>
    <row r="11" spans="1:7" ht="21.75" customHeight="1">
      <c r="A11" s="244">
        <f t="shared" si="0"/>
        <v>8</v>
      </c>
      <c r="B11" s="53" t="s">
        <v>150</v>
      </c>
      <c r="C11" s="297">
        <v>10.23</v>
      </c>
      <c r="D11" s="297">
        <v>9.65</v>
      </c>
      <c r="E11" s="297">
        <v>16.5</v>
      </c>
      <c r="F11" s="297">
        <v>9.5</v>
      </c>
      <c r="G11" s="297">
        <v>9.08</v>
      </c>
    </row>
    <row r="12" spans="1:7" ht="21.75" customHeight="1">
      <c r="A12" s="244">
        <f t="shared" si="0"/>
        <v>9</v>
      </c>
      <c r="B12" s="53" t="s">
        <v>20</v>
      </c>
      <c r="C12" s="297">
        <v>9.4</v>
      </c>
      <c r="D12" s="297">
        <v>9.9499999999999993</v>
      </c>
      <c r="E12" s="298" t="s">
        <v>120</v>
      </c>
      <c r="F12" s="297">
        <v>9.5</v>
      </c>
      <c r="G12" s="297">
        <v>9.9499999999999993</v>
      </c>
    </row>
    <row r="13" spans="1:7" ht="21.75" customHeight="1">
      <c r="A13" s="244">
        <f t="shared" si="0"/>
        <v>10</v>
      </c>
      <c r="B13" s="53" t="s">
        <v>21</v>
      </c>
      <c r="C13" s="297">
        <v>9.9</v>
      </c>
      <c r="D13" s="297">
        <v>10.25</v>
      </c>
      <c r="E13" s="298" t="s">
        <v>120</v>
      </c>
      <c r="F13" s="297">
        <v>10</v>
      </c>
      <c r="G13" s="298" t="s">
        <v>120</v>
      </c>
    </row>
    <row r="14" spans="1:7" ht="21.75" customHeight="1">
      <c r="A14" s="244">
        <f t="shared" si="0"/>
        <v>11</v>
      </c>
      <c r="B14" s="53" t="s">
        <v>22</v>
      </c>
      <c r="C14" s="297">
        <v>9.75</v>
      </c>
      <c r="D14" s="297">
        <v>10</v>
      </c>
      <c r="E14" s="298" t="s">
        <v>120</v>
      </c>
      <c r="F14" s="297">
        <v>9.75</v>
      </c>
      <c r="G14" s="297">
        <v>10.75</v>
      </c>
    </row>
    <row r="15" spans="1:7" ht="21.75" customHeight="1">
      <c r="A15" s="244">
        <f t="shared" si="0"/>
        <v>12</v>
      </c>
      <c r="B15" s="53" t="s">
        <v>23</v>
      </c>
      <c r="C15" s="297">
        <v>6.25</v>
      </c>
      <c r="D15" s="298">
        <f>G10</f>
        <v>9.5</v>
      </c>
      <c r="E15" s="298" t="s">
        <v>120</v>
      </c>
      <c r="F15" s="298" t="s">
        <v>120</v>
      </c>
      <c r="G15" s="298" t="s">
        <v>120</v>
      </c>
    </row>
    <row r="16" spans="1:7" ht="21.75" customHeight="1">
      <c r="A16" s="244">
        <f t="shared" si="0"/>
        <v>13</v>
      </c>
      <c r="B16" s="53" t="s">
        <v>24</v>
      </c>
      <c r="C16" s="297">
        <v>3.81</v>
      </c>
      <c r="D16" s="298" t="s">
        <v>120</v>
      </c>
      <c r="E16" s="298" t="s">
        <v>120</v>
      </c>
      <c r="F16" s="298" t="s">
        <v>120</v>
      </c>
      <c r="G16" s="298" t="s">
        <v>120</v>
      </c>
    </row>
    <row r="17" spans="1:7" ht="21.75" customHeight="1">
      <c r="A17" s="244">
        <f t="shared" si="0"/>
        <v>14</v>
      </c>
      <c r="B17" s="53" t="s">
        <v>25</v>
      </c>
      <c r="C17" s="297">
        <v>6.25</v>
      </c>
      <c r="D17" s="298" t="s">
        <v>120</v>
      </c>
      <c r="E17" s="298" t="s">
        <v>120</v>
      </c>
      <c r="F17" s="298" t="s">
        <v>120</v>
      </c>
      <c r="G17" s="298" t="s">
        <v>120</v>
      </c>
    </row>
    <row r="18" spans="1:7" ht="21.75" customHeight="1">
      <c r="A18" s="244">
        <f t="shared" si="0"/>
        <v>15</v>
      </c>
      <c r="B18" s="53" t="s">
        <v>26</v>
      </c>
      <c r="C18" s="297">
        <v>7.99</v>
      </c>
      <c r="D18" s="297">
        <v>7.99</v>
      </c>
      <c r="E18" s="298" t="s">
        <v>120</v>
      </c>
      <c r="F18" s="297">
        <v>7.99</v>
      </c>
      <c r="G18" s="297">
        <v>7.99</v>
      </c>
    </row>
    <row r="19" spans="1:7" ht="21.75" customHeight="1">
      <c r="A19" s="244">
        <f t="shared" si="0"/>
        <v>16</v>
      </c>
      <c r="B19" s="53" t="s">
        <v>27</v>
      </c>
      <c r="C19" s="297">
        <v>11</v>
      </c>
      <c r="D19" s="297">
        <v>10.15</v>
      </c>
      <c r="E19" s="297">
        <v>14</v>
      </c>
      <c r="F19" s="297">
        <v>10.65</v>
      </c>
      <c r="G19" s="297">
        <v>15.6</v>
      </c>
    </row>
    <row r="20" spans="1:7" ht="21.75" customHeight="1">
      <c r="A20" s="244">
        <f t="shared" si="0"/>
        <v>17</v>
      </c>
      <c r="B20" s="53" t="s">
        <v>28</v>
      </c>
      <c r="C20" s="297">
        <v>10.33</v>
      </c>
      <c r="D20" s="298" t="s">
        <v>120</v>
      </c>
      <c r="E20" s="298" t="s">
        <v>120</v>
      </c>
      <c r="F20" s="298" t="s">
        <v>120</v>
      </c>
      <c r="G20" s="298" t="s">
        <v>120</v>
      </c>
    </row>
    <row r="21" spans="1:7" ht="21.75" customHeight="1">
      <c r="A21" s="244">
        <f t="shared" si="0"/>
        <v>18</v>
      </c>
      <c r="B21" s="53" t="s">
        <v>30</v>
      </c>
      <c r="C21" s="297">
        <v>5.71</v>
      </c>
      <c r="D21" s="298" t="s">
        <v>120</v>
      </c>
      <c r="E21" s="298" t="s">
        <v>120</v>
      </c>
      <c r="F21" s="298" t="s">
        <v>120</v>
      </c>
      <c r="G21" s="298" t="s">
        <v>120</v>
      </c>
    </row>
    <row r="22" spans="1:7" ht="21.75" customHeight="1">
      <c r="A22" s="244">
        <f t="shared" si="0"/>
        <v>19</v>
      </c>
      <c r="B22" s="53" t="s">
        <v>32</v>
      </c>
      <c r="C22" s="297">
        <v>5.52</v>
      </c>
      <c r="D22" s="297">
        <v>6.83</v>
      </c>
      <c r="E22" s="298" t="s">
        <v>120</v>
      </c>
      <c r="F22" s="297">
        <v>9.08</v>
      </c>
      <c r="G22" s="298" t="s">
        <v>120</v>
      </c>
    </row>
    <row r="23" spans="1:7" ht="21.75" customHeight="1">
      <c r="A23" s="244">
        <f t="shared" si="0"/>
        <v>20</v>
      </c>
      <c r="B23" s="53" t="s">
        <v>33</v>
      </c>
      <c r="C23" s="297">
        <v>7.39</v>
      </c>
      <c r="D23" s="298" t="s">
        <v>120</v>
      </c>
      <c r="E23" s="298" t="s">
        <v>120</v>
      </c>
      <c r="F23" s="298" t="s">
        <v>120</v>
      </c>
      <c r="G23" s="298" t="s">
        <v>120</v>
      </c>
    </row>
    <row r="24" spans="1:7" ht="21.75" customHeight="1">
      <c r="A24" s="244">
        <f t="shared" si="0"/>
        <v>21</v>
      </c>
      <c r="B24" s="53" t="s">
        <v>34</v>
      </c>
      <c r="C24" s="297">
        <v>5.25</v>
      </c>
      <c r="D24" s="298" t="s">
        <v>120</v>
      </c>
      <c r="E24" s="298" t="s">
        <v>120</v>
      </c>
      <c r="F24" s="298" t="s">
        <v>120</v>
      </c>
      <c r="G24" s="298" t="s">
        <v>120</v>
      </c>
    </row>
    <row r="25" spans="1:7" ht="21.75" customHeight="1">
      <c r="A25" s="244">
        <f t="shared" si="0"/>
        <v>22</v>
      </c>
      <c r="B25" s="53" t="s">
        <v>35</v>
      </c>
      <c r="C25" s="297">
        <v>7.61</v>
      </c>
      <c r="D25" s="298" t="s">
        <v>120</v>
      </c>
      <c r="E25" s="298" t="s">
        <v>120</v>
      </c>
      <c r="F25" s="297">
        <v>7.8</v>
      </c>
      <c r="G25" s="298" t="s">
        <v>120</v>
      </c>
    </row>
    <row r="26" spans="1:7" ht="21.75" customHeight="1">
      <c r="A26" s="244">
        <f t="shared" si="0"/>
        <v>23</v>
      </c>
      <c r="B26" s="53" t="s">
        <v>36</v>
      </c>
      <c r="C26" s="297">
        <v>14.14</v>
      </c>
      <c r="D26" s="297">
        <v>13.24</v>
      </c>
      <c r="E26" s="297">
        <v>13.24</v>
      </c>
      <c r="F26" s="297">
        <v>13.24</v>
      </c>
      <c r="G26" s="297">
        <v>13.24</v>
      </c>
    </row>
    <row r="27" spans="1:7" ht="21.75" customHeight="1">
      <c r="A27" s="244">
        <f t="shared" si="0"/>
        <v>24</v>
      </c>
      <c r="B27" s="53" t="s">
        <v>37</v>
      </c>
      <c r="C27" s="297">
        <v>6.91</v>
      </c>
      <c r="D27" s="298" t="s">
        <v>120</v>
      </c>
      <c r="E27" s="298" t="s">
        <v>120</v>
      </c>
      <c r="F27" s="298" t="s">
        <v>120</v>
      </c>
      <c r="G27" s="298" t="s">
        <v>120</v>
      </c>
    </row>
    <row r="28" spans="1:7" ht="21.75" customHeight="1">
      <c r="A28" s="244">
        <f t="shared" si="0"/>
        <v>25</v>
      </c>
      <c r="B28" s="53" t="s">
        <v>38</v>
      </c>
      <c r="C28" s="297">
        <v>7.64</v>
      </c>
      <c r="D28" s="298" t="s">
        <v>120</v>
      </c>
      <c r="E28" s="298" t="s">
        <v>120</v>
      </c>
      <c r="F28" s="298" t="s">
        <v>120</v>
      </c>
      <c r="G28" s="298" t="s">
        <v>120</v>
      </c>
    </row>
    <row r="29" spans="1:7" ht="21.75" customHeight="1">
      <c r="A29" s="244">
        <f t="shared" si="0"/>
        <v>26</v>
      </c>
      <c r="B29" s="53" t="s">
        <v>39</v>
      </c>
      <c r="C29" s="297">
        <v>6</v>
      </c>
      <c r="D29" s="298" t="s">
        <v>120</v>
      </c>
      <c r="E29" s="298" t="s">
        <v>120</v>
      </c>
      <c r="F29" s="298" t="s">
        <v>120</v>
      </c>
      <c r="G29" s="298" t="s">
        <v>120</v>
      </c>
    </row>
    <row r="30" spans="1:7" ht="21.75" customHeight="1">
      <c r="A30" s="244">
        <f t="shared" si="0"/>
        <v>27</v>
      </c>
      <c r="B30" s="53" t="s">
        <v>40</v>
      </c>
      <c r="C30" s="297">
        <v>6.2</v>
      </c>
      <c r="D30" s="297">
        <v>6.2</v>
      </c>
      <c r="E30" s="298" t="s">
        <v>120</v>
      </c>
      <c r="F30" s="298" t="s">
        <v>120</v>
      </c>
      <c r="G30" s="298" t="s">
        <v>120</v>
      </c>
    </row>
    <row r="31" spans="1:7" ht="21.75" customHeight="1">
      <c r="A31" s="244">
        <f>A30+1</f>
        <v>28</v>
      </c>
      <c r="B31" s="53" t="s">
        <v>41</v>
      </c>
      <c r="C31" s="297">
        <v>9.7899999999999991</v>
      </c>
      <c r="D31" s="297">
        <v>10.02</v>
      </c>
      <c r="E31" s="297">
        <v>15.01</v>
      </c>
      <c r="F31" s="297">
        <v>9.48</v>
      </c>
      <c r="G31" s="297">
        <v>13.87</v>
      </c>
    </row>
    <row r="32" spans="1:7" ht="21.75" customHeight="1">
      <c r="A32" s="244">
        <f t="shared" si="0"/>
        <v>29</v>
      </c>
      <c r="B32" s="53" t="s">
        <v>42</v>
      </c>
      <c r="C32" s="297">
        <v>8</v>
      </c>
      <c r="D32" s="297">
        <v>9.8000000000000007</v>
      </c>
      <c r="E32" s="298" t="s">
        <v>120</v>
      </c>
      <c r="F32" s="297">
        <v>10</v>
      </c>
      <c r="G32" s="298" t="s">
        <v>120</v>
      </c>
    </row>
    <row r="33" spans="1:7" ht="21.75" customHeight="1">
      <c r="A33" s="244">
        <f t="shared" si="0"/>
        <v>30</v>
      </c>
      <c r="B33" s="53" t="s">
        <v>44</v>
      </c>
      <c r="C33" s="297">
        <v>10.55</v>
      </c>
      <c r="D33" s="297">
        <v>11.05</v>
      </c>
      <c r="E33" s="297">
        <v>26</v>
      </c>
      <c r="F33" s="297">
        <v>12.05</v>
      </c>
      <c r="G33" s="297">
        <v>11.05</v>
      </c>
    </row>
    <row r="34" spans="1:7" ht="21.75" customHeight="1">
      <c r="A34" s="244">
        <f t="shared" si="0"/>
        <v>31</v>
      </c>
      <c r="B34" s="53" t="s">
        <v>45</v>
      </c>
      <c r="C34" s="297">
        <v>10.6</v>
      </c>
      <c r="D34" s="297">
        <v>12.2</v>
      </c>
      <c r="E34" s="297">
        <v>14.2</v>
      </c>
      <c r="F34" s="297">
        <v>11.9</v>
      </c>
      <c r="G34" s="297">
        <v>12</v>
      </c>
    </row>
    <row r="35" spans="1:7" ht="21.75" customHeight="1">
      <c r="A35" s="244">
        <f t="shared" si="0"/>
        <v>32</v>
      </c>
      <c r="B35" s="53" t="s">
        <v>46</v>
      </c>
      <c r="C35" s="297">
        <v>7.6</v>
      </c>
      <c r="D35" s="297">
        <v>9.2100000000000009</v>
      </c>
      <c r="E35" s="297">
        <v>12.32</v>
      </c>
      <c r="F35" s="297">
        <v>9.52</v>
      </c>
      <c r="G35" s="297">
        <v>9.4600000000000009</v>
      </c>
    </row>
    <row r="36" spans="1:7" ht="21.75" customHeight="1">
      <c r="A36" s="244">
        <f t="shared" si="0"/>
        <v>33</v>
      </c>
      <c r="B36" s="53" t="s">
        <v>47</v>
      </c>
      <c r="C36" s="297">
        <v>9.75</v>
      </c>
      <c r="D36" s="297">
        <v>10</v>
      </c>
      <c r="E36" s="297">
        <v>12.5</v>
      </c>
      <c r="F36" s="297">
        <v>10</v>
      </c>
      <c r="G36" s="297">
        <v>11</v>
      </c>
    </row>
    <row r="37" spans="1:7" ht="21.75" customHeight="1">
      <c r="A37" s="244">
        <f t="shared" si="0"/>
        <v>34</v>
      </c>
      <c r="B37" s="53" t="s">
        <v>48</v>
      </c>
      <c r="C37" s="297">
        <v>6.52</v>
      </c>
      <c r="D37" s="297">
        <v>6.57</v>
      </c>
      <c r="E37" s="297">
        <v>6.33</v>
      </c>
      <c r="F37" s="297">
        <v>6.31</v>
      </c>
      <c r="G37" s="297">
        <v>6.93</v>
      </c>
    </row>
    <row r="38" spans="1:7" ht="21.75" customHeight="1">
      <c r="A38" s="244">
        <f t="shared" si="0"/>
        <v>35</v>
      </c>
      <c r="B38" s="53" t="s">
        <v>49</v>
      </c>
      <c r="C38" s="297">
        <v>9.7899999999999991</v>
      </c>
      <c r="D38" s="297">
        <v>11.06</v>
      </c>
      <c r="E38" s="297">
        <v>13.97</v>
      </c>
      <c r="F38" s="297">
        <v>11.3</v>
      </c>
      <c r="G38" s="297">
        <v>13.15</v>
      </c>
    </row>
    <row r="39" spans="1:7" ht="21.75" customHeight="1">
      <c r="A39" s="244">
        <f t="shared" si="0"/>
        <v>36</v>
      </c>
      <c r="B39" s="53" t="s">
        <v>50</v>
      </c>
      <c r="C39" s="297">
        <v>6.16</v>
      </c>
      <c r="D39" s="297">
        <v>7.17</v>
      </c>
      <c r="E39" s="297">
        <v>11.82</v>
      </c>
      <c r="F39" s="297">
        <v>7.43</v>
      </c>
      <c r="G39" s="297">
        <v>8.89</v>
      </c>
    </row>
    <row r="40" spans="1:7" ht="21.75" customHeight="1">
      <c r="A40" s="244">
        <f t="shared" si="0"/>
        <v>37</v>
      </c>
      <c r="B40" s="53" t="s">
        <v>51</v>
      </c>
      <c r="C40" s="297">
        <v>9.0299999999999994</v>
      </c>
      <c r="D40" s="297">
        <v>8.8000000000000007</v>
      </c>
      <c r="E40" s="297">
        <v>8.42</v>
      </c>
      <c r="F40" s="297">
        <v>8.34</v>
      </c>
      <c r="G40" s="297">
        <v>8.6999999999999993</v>
      </c>
    </row>
    <row r="41" spans="1:7" ht="21.75" customHeight="1">
      <c r="A41" s="244">
        <f t="shared" si="0"/>
        <v>38</v>
      </c>
      <c r="B41" s="53" t="s">
        <v>52</v>
      </c>
      <c r="C41" s="297">
        <v>9.0500000000000007</v>
      </c>
      <c r="D41" s="297">
        <v>9.58</v>
      </c>
      <c r="E41" s="297">
        <v>12.52</v>
      </c>
      <c r="F41" s="297">
        <v>10.07</v>
      </c>
      <c r="G41" s="297">
        <v>11.45</v>
      </c>
    </row>
    <row r="42" spans="1:7" ht="21.75" customHeight="1">
      <c r="A42" s="244">
        <f t="shared" si="0"/>
        <v>39</v>
      </c>
      <c r="B42" s="53" t="s">
        <v>53</v>
      </c>
      <c r="C42" s="297">
        <v>9.25</v>
      </c>
      <c r="D42" s="297">
        <v>9.75</v>
      </c>
      <c r="E42" s="297">
        <v>11.75</v>
      </c>
      <c r="F42" s="297">
        <v>10.25</v>
      </c>
      <c r="G42" s="297">
        <v>10.25</v>
      </c>
    </row>
    <row r="43" spans="1:7" ht="21.75" customHeight="1">
      <c r="A43" s="244">
        <f t="shared" si="0"/>
        <v>40</v>
      </c>
      <c r="B43" s="53" t="s">
        <v>54</v>
      </c>
      <c r="C43" s="297">
        <v>7</v>
      </c>
      <c r="D43" s="297">
        <v>7.12</v>
      </c>
      <c r="E43" s="297">
        <v>7.22</v>
      </c>
      <c r="F43" s="297">
        <v>6.45</v>
      </c>
      <c r="G43" s="297">
        <v>6.81</v>
      </c>
    </row>
    <row r="44" spans="1:7" ht="21.75" customHeight="1">
      <c r="A44" s="244">
        <f t="shared" si="0"/>
        <v>41</v>
      </c>
      <c r="B44" s="53" t="s">
        <v>55</v>
      </c>
      <c r="C44" s="297">
        <v>9.85</v>
      </c>
      <c r="D44" s="297">
        <v>10.4</v>
      </c>
      <c r="E44" s="297">
        <v>12.75</v>
      </c>
      <c r="F44" s="297">
        <v>9.8699999999999992</v>
      </c>
      <c r="G44" s="297">
        <v>11.75</v>
      </c>
    </row>
    <row r="45" spans="1:7" ht="21.75" customHeight="1">
      <c r="A45" s="244">
        <f t="shared" si="0"/>
        <v>42</v>
      </c>
      <c r="B45" s="53" t="s">
        <v>56</v>
      </c>
      <c r="C45" s="297">
        <v>10.37</v>
      </c>
      <c r="D45" s="297">
        <v>10.37</v>
      </c>
      <c r="E45" s="297">
        <v>10.37</v>
      </c>
      <c r="F45" s="297">
        <v>10.37</v>
      </c>
      <c r="G45" s="297">
        <v>10.37</v>
      </c>
    </row>
    <row r="46" spans="1:7" ht="21.75" customHeight="1">
      <c r="A46" s="244">
        <f t="shared" si="0"/>
        <v>43</v>
      </c>
      <c r="B46" s="53" t="s">
        <v>57</v>
      </c>
      <c r="C46" s="297">
        <v>10.45</v>
      </c>
      <c r="D46" s="297">
        <v>10.81</v>
      </c>
      <c r="E46" s="297">
        <v>16.45</v>
      </c>
      <c r="F46" s="297">
        <v>10.82</v>
      </c>
      <c r="G46" s="297">
        <v>11.31</v>
      </c>
    </row>
    <row r="47" spans="1:7" ht="21.75" customHeight="1">
      <c r="A47" s="244">
        <f t="shared" si="0"/>
        <v>44</v>
      </c>
      <c r="B47" s="53" t="s">
        <v>58</v>
      </c>
      <c r="C47" s="297">
        <v>9.25</v>
      </c>
      <c r="D47" s="297">
        <v>9.75</v>
      </c>
      <c r="E47" s="297">
        <v>10.75</v>
      </c>
      <c r="F47" s="297">
        <v>9.75</v>
      </c>
      <c r="G47" s="297">
        <v>12.5</v>
      </c>
    </row>
    <row r="48" spans="1:7" ht="21.75" customHeight="1">
      <c r="A48" s="244">
        <f t="shared" si="0"/>
        <v>45</v>
      </c>
      <c r="B48" s="53" t="s">
        <v>59</v>
      </c>
      <c r="C48" s="297">
        <v>9.6999999999999993</v>
      </c>
      <c r="D48" s="297">
        <v>9.42</v>
      </c>
      <c r="E48" s="297">
        <v>9.42</v>
      </c>
      <c r="F48" s="297">
        <v>9.6999999999999993</v>
      </c>
      <c r="G48" s="297">
        <v>9.1300000000000008</v>
      </c>
    </row>
    <row r="49" spans="1:7" ht="21.75" customHeight="1">
      <c r="A49" s="244">
        <f t="shared" si="0"/>
        <v>46</v>
      </c>
      <c r="B49" s="53" t="s">
        <v>60</v>
      </c>
      <c r="C49" s="297">
        <v>9.77</v>
      </c>
      <c r="D49" s="297">
        <v>8.5500000000000007</v>
      </c>
      <c r="E49" s="297">
        <v>14.14</v>
      </c>
      <c r="F49" s="297">
        <v>10.4</v>
      </c>
      <c r="G49" s="297">
        <v>10.45</v>
      </c>
    </row>
    <row r="50" spans="1:7" ht="21.75" customHeight="1">
      <c r="A50" s="244">
        <f t="shared" si="0"/>
        <v>47</v>
      </c>
      <c r="B50" s="53" t="s">
        <v>61</v>
      </c>
      <c r="C50" s="297">
        <v>8.1</v>
      </c>
      <c r="D50" s="297">
        <v>8.1</v>
      </c>
      <c r="E50" s="297">
        <v>7.99</v>
      </c>
      <c r="F50" s="297">
        <v>7.95</v>
      </c>
      <c r="G50" s="297">
        <v>10.38</v>
      </c>
    </row>
    <row r="51" spans="1:7" ht="21.75" customHeight="1">
      <c r="A51" s="244">
        <f t="shared" si="0"/>
        <v>48</v>
      </c>
      <c r="B51" s="53" t="s">
        <v>62</v>
      </c>
      <c r="C51" s="297">
        <v>9.14</v>
      </c>
      <c r="D51" s="297">
        <v>9.44</v>
      </c>
      <c r="E51" s="297">
        <v>9.44</v>
      </c>
      <c r="F51" s="297">
        <v>9.14</v>
      </c>
      <c r="G51" s="297">
        <v>9.44</v>
      </c>
    </row>
    <row r="52" spans="1:7" ht="21.75" customHeight="1">
      <c r="A52" s="244">
        <f t="shared" si="0"/>
        <v>49</v>
      </c>
      <c r="B52" s="53" t="s">
        <v>64</v>
      </c>
      <c r="C52" s="297">
        <v>8.44</v>
      </c>
      <c r="D52" s="297">
        <v>9.76</v>
      </c>
      <c r="E52" s="297">
        <v>9.4600000000000009</v>
      </c>
      <c r="F52" s="297">
        <v>8.16</v>
      </c>
      <c r="G52" s="297">
        <v>11.46</v>
      </c>
    </row>
    <row r="53" spans="1:7" ht="21.75" customHeight="1">
      <c r="A53" s="244">
        <f t="shared" si="0"/>
        <v>50</v>
      </c>
      <c r="B53" s="53" t="s">
        <v>65</v>
      </c>
      <c r="C53" s="297">
        <v>10.039999999999999</v>
      </c>
      <c r="D53" s="297">
        <v>10.49</v>
      </c>
      <c r="E53" s="297">
        <v>9.7100000000000009</v>
      </c>
      <c r="F53" s="297">
        <v>9.82</v>
      </c>
      <c r="G53" s="297">
        <v>13.14</v>
      </c>
    </row>
    <row r="54" spans="1:7" ht="21.75" customHeight="1">
      <c r="A54" s="244">
        <f t="shared" si="0"/>
        <v>51</v>
      </c>
      <c r="B54" s="53" t="s">
        <v>66</v>
      </c>
      <c r="C54" s="297">
        <v>7.41</v>
      </c>
      <c r="D54" s="297">
        <v>7.41</v>
      </c>
      <c r="E54" s="297">
        <v>7.41</v>
      </c>
      <c r="F54" s="297">
        <v>9.83</v>
      </c>
      <c r="G54" s="297">
        <v>9.83</v>
      </c>
    </row>
    <row r="55" spans="1:7" s="102" customFormat="1" ht="21.75" customHeight="1">
      <c r="A55" s="244">
        <f t="shared" si="0"/>
        <v>52</v>
      </c>
      <c r="B55" s="53" t="s">
        <v>67</v>
      </c>
      <c r="C55" s="297">
        <v>10.28</v>
      </c>
      <c r="D55" s="297">
        <v>10.42</v>
      </c>
      <c r="E55" s="297">
        <v>11.96</v>
      </c>
      <c r="F55" s="297">
        <v>10.26</v>
      </c>
      <c r="G55" s="297">
        <v>10.3</v>
      </c>
    </row>
    <row r="56" spans="1:7" ht="21.75" customHeight="1">
      <c r="A56" s="244">
        <f t="shared" si="0"/>
        <v>53</v>
      </c>
      <c r="B56" s="53" t="s">
        <v>68</v>
      </c>
      <c r="C56" s="297">
        <v>8.0299999999999994</v>
      </c>
      <c r="D56" s="297">
        <v>8.0299999999999994</v>
      </c>
      <c r="E56" s="297">
        <v>8.0299999999999994</v>
      </c>
      <c r="F56" s="297">
        <v>8.0299999999999994</v>
      </c>
      <c r="G56" s="297">
        <v>8.0299999999999994</v>
      </c>
    </row>
    <row r="57" spans="1:7" ht="21.75" customHeight="1">
      <c r="A57" s="244">
        <f t="shared" si="0"/>
        <v>54</v>
      </c>
      <c r="B57" s="53" t="s">
        <v>69</v>
      </c>
      <c r="C57" s="297">
        <v>6.29</v>
      </c>
      <c r="D57" s="297">
        <v>6.28</v>
      </c>
      <c r="E57" s="297">
        <v>6.23</v>
      </c>
      <c r="F57" s="297">
        <v>6.25</v>
      </c>
      <c r="G57" s="297">
        <v>7.14</v>
      </c>
    </row>
    <row r="58" spans="1:7" ht="21.75" customHeight="1">
      <c r="A58" s="244">
        <f t="shared" si="0"/>
        <v>55</v>
      </c>
      <c r="B58" s="53" t="s">
        <v>70</v>
      </c>
      <c r="C58" s="297">
        <v>9.41</v>
      </c>
      <c r="D58" s="297">
        <v>9.4700000000000006</v>
      </c>
      <c r="E58" s="297">
        <v>9.26</v>
      </c>
      <c r="F58" s="297">
        <v>9.31</v>
      </c>
      <c r="G58" s="297">
        <v>9.3800000000000008</v>
      </c>
    </row>
    <row r="59" spans="1:7" ht="21" customHeight="1">
      <c r="A59" s="244">
        <f t="shared" si="0"/>
        <v>56</v>
      </c>
      <c r="B59" s="53" t="s">
        <v>71</v>
      </c>
      <c r="C59" s="297">
        <v>10.3</v>
      </c>
      <c r="D59" s="297">
        <v>11.11</v>
      </c>
      <c r="E59" s="297">
        <v>13.14</v>
      </c>
      <c r="F59" s="297">
        <v>10.26</v>
      </c>
      <c r="G59" s="297">
        <v>12.8</v>
      </c>
    </row>
    <row r="60" spans="1:7" ht="21.75" customHeight="1">
      <c r="A60" s="244">
        <f t="shared" si="0"/>
        <v>57</v>
      </c>
      <c r="B60" s="53" t="s">
        <v>73</v>
      </c>
      <c r="C60" s="297">
        <v>12</v>
      </c>
      <c r="D60" s="297">
        <v>12</v>
      </c>
      <c r="E60" s="297">
        <v>12</v>
      </c>
      <c r="F60" s="297">
        <v>12</v>
      </c>
      <c r="G60" s="297">
        <v>12</v>
      </c>
    </row>
    <row r="61" spans="1:7" ht="21.75" customHeight="1">
      <c r="A61" s="244">
        <f t="shared" si="0"/>
        <v>58</v>
      </c>
      <c r="B61" s="53" t="s">
        <v>74</v>
      </c>
      <c r="C61" s="297">
        <v>9.8000000000000007</v>
      </c>
      <c r="D61" s="297">
        <v>10.1</v>
      </c>
      <c r="E61" s="297">
        <v>10.1</v>
      </c>
      <c r="F61" s="297">
        <v>9.9499999999999993</v>
      </c>
      <c r="G61" s="297">
        <v>10</v>
      </c>
    </row>
    <row r="62" spans="1:7" ht="21.75" customHeight="1">
      <c r="A62" s="244">
        <f t="shared" si="0"/>
        <v>59</v>
      </c>
      <c r="B62" s="53" t="s">
        <v>75</v>
      </c>
      <c r="C62" s="297">
        <v>8.24</v>
      </c>
      <c r="D62" s="297">
        <v>8.24</v>
      </c>
      <c r="E62" s="297">
        <v>8.8800000000000008</v>
      </c>
      <c r="F62" s="297">
        <v>8.24</v>
      </c>
      <c r="G62" s="297">
        <v>8.24</v>
      </c>
    </row>
    <row r="63" spans="1:7" ht="21.75" customHeight="1">
      <c r="A63" s="244">
        <f t="shared" si="0"/>
        <v>60</v>
      </c>
      <c r="B63" s="53" t="s">
        <v>76</v>
      </c>
      <c r="C63" s="297">
        <v>10.5</v>
      </c>
      <c r="D63" s="297">
        <v>11.5</v>
      </c>
      <c r="E63" s="297">
        <v>15</v>
      </c>
      <c r="F63" s="298" t="s">
        <v>120</v>
      </c>
      <c r="G63" s="297">
        <v>10.5</v>
      </c>
    </row>
    <row r="64" spans="1:7" ht="21.75" customHeight="1">
      <c r="A64" s="244">
        <f t="shared" si="0"/>
        <v>61</v>
      </c>
      <c r="B64" s="53" t="s">
        <v>77</v>
      </c>
      <c r="C64" s="297">
        <v>9.34</v>
      </c>
      <c r="D64" s="297">
        <v>9.52</v>
      </c>
      <c r="E64" s="298" t="s">
        <v>120</v>
      </c>
      <c r="F64" s="297">
        <v>10.01</v>
      </c>
      <c r="G64" s="297">
        <v>10.01</v>
      </c>
    </row>
    <row r="65" spans="1:7" ht="21.75" customHeight="1">
      <c r="A65" s="244">
        <f t="shared" si="0"/>
        <v>62</v>
      </c>
      <c r="B65" s="53" t="s">
        <v>78</v>
      </c>
      <c r="C65" s="297">
        <v>11</v>
      </c>
      <c r="D65" s="297">
        <v>13</v>
      </c>
      <c r="E65" s="297">
        <v>15</v>
      </c>
      <c r="F65" s="297">
        <v>12</v>
      </c>
      <c r="G65" s="297">
        <v>13.5</v>
      </c>
    </row>
    <row r="66" spans="1:7" ht="21.75" customHeight="1">
      <c r="A66" s="244">
        <f t="shared" si="0"/>
        <v>63</v>
      </c>
      <c r="B66" s="53" t="s">
        <v>79</v>
      </c>
      <c r="C66" s="297">
        <v>6.92</v>
      </c>
      <c r="D66" s="297">
        <v>7.36</v>
      </c>
      <c r="E66" s="298" t="s">
        <v>120</v>
      </c>
      <c r="F66" s="297">
        <v>7.36</v>
      </c>
      <c r="G66" s="298" t="s">
        <v>120</v>
      </c>
    </row>
    <row r="67" spans="1:7" ht="21.75" customHeight="1">
      <c r="A67" s="244">
        <f t="shared" si="0"/>
        <v>64</v>
      </c>
      <c r="B67" s="53" t="s">
        <v>80</v>
      </c>
      <c r="C67" s="297">
        <v>9.5</v>
      </c>
      <c r="D67" s="297">
        <v>10.5</v>
      </c>
      <c r="E67" s="298" t="s">
        <v>120</v>
      </c>
      <c r="F67" s="297">
        <v>10.5</v>
      </c>
      <c r="G67" s="297">
        <v>10.5</v>
      </c>
    </row>
    <row r="68" spans="1:7" ht="21.75" customHeight="1">
      <c r="A68" s="244">
        <f t="shared" si="0"/>
        <v>65</v>
      </c>
      <c r="B68" s="53" t="s">
        <v>81</v>
      </c>
      <c r="C68" s="297">
        <v>9.9</v>
      </c>
      <c r="D68" s="297">
        <v>9.9</v>
      </c>
      <c r="E68" s="298" t="s">
        <v>120</v>
      </c>
      <c r="F68" s="297">
        <v>9.9499999999999993</v>
      </c>
      <c r="G68" s="297">
        <v>11.25</v>
      </c>
    </row>
    <row r="69" spans="1:7" ht="21.75" customHeight="1">
      <c r="A69" s="244">
        <f t="shared" si="0"/>
        <v>66</v>
      </c>
      <c r="B69" s="53" t="s">
        <v>82</v>
      </c>
      <c r="C69" s="297">
        <v>8</v>
      </c>
      <c r="D69" s="297">
        <v>11.5</v>
      </c>
      <c r="E69" s="298" t="s">
        <v>120</v>
      </c>
      <c r="F69" s="297">
        <v>10.25</v>
      </c>
      <c r="G69" s="297">
        <v>11.25</v>
      </c>
    </row>
    <row r="70" spans="1:7" ht="21.75" customHeight="1">
      <c r="A70" s="244">
        <f t="shared" si="0"/>
        <v>67</v>
      </c>
      <c r="B70" s="53" t="s">
        <v>131</v>
      </c>
      <c r="C70" s="297">
        <v>6.08</v>
      </c>
      <c r="D70" s="297">
        <v>9.92</v>
      </c>
      <c r="E70" s="297">
        <v>15.42</v>
      </c>
      <c r="F70" s="298" t="s">
        <v>120</v>
      </c>
      <c r="G70" s="297">
        <v>10.34</v>
      </c>
    </row>
    <row r="71" spans="1:7" ht="21.75" customHeight="1">
      <c r="A71" s="244">
        <f t="shared" ref="A71:A98" si="1">A70+1</f>
        <v>68</v>
      </c>
      <c r="B71" s="53" t="s">
        <v>84</v>
      </c>
      <c r="C71" s="297">
        <v>11.5</v>
      </c>
      <c r="D71" s="297">
        <v>11.5</v>
      </c>
      <c r="E71" s="298" t="s">
        <v>120</v>
      </c>
      <c r="F71" s="297">
        <v>11.5</v>
      </c>
      <c r="G71" s="297">
        <v>12.25</v>
      </c>
    </row>
    <row r="72" spans="1:7" ht="21.75" customHeight="1">
      <c r="A72" s="244">
        <f t="shared" si="1"/>
        <v>69</v>
      </c>
      <c r="B72" s="53" t="s">
        <v>85</v>
      </c>
      <c r="C72" s="297">
        <v>8.33</v>
      </c>
      <c r="D72" s="297">
        <v>8.9600000000000009</v>
      </c>
      <c r="E72" s="297">
        <v>13</v>
      </c>
      <c r="F72" s="297">
        <v>10.16</v>
      </c>
      <c r="G72" s="297">
        <v>10.16</v>
      </c>
    </row>
    <row r="73" spans="1:7" ht="21.75" customHeight="1">
      <c r="A73" s="244">
        <f t="shared" si="1"/>
        <v>70</v>
      </c>
      <c r="B73" s="53" t="s">
        <v>86</v>
      </c>
      <c r="C73" s="298" t="s">
        <v>120</v>
      </c>
      <c r="D73" s="297">
        <v>10.51</v>
      </c>
      <c r="E73" s="298" t="s">
        <v>120</v>
      </c>
      <c r="F73" s="297">
        <v>9.77</v>
      </c>
      <c r="G73" s="297">
        <v>11.07</v>
      </c>
    </row>
    <row r="74" spans="1:7" ht="21.75" customHeight="1">
      <c r="A74" s="244">
        <f t="shared" si="1"/>
        <v>71</v>
      </c>
      <c r="B74" s="53" t="s">
        <v>88</v>
      </c>
      <c r="C74" s="297">
        <v>8.5</v>
      </c>
      <c r="D74" s="297">
        <v>8.5</v>
      </c>
      <c r="E74" s="298" t="s">
        <v>120</v>
      </c>
      <c r="F74" s="297">
        <v>8.25</v>
      </c>
      <c r="G74" s="297">
        <v>8.25</v>
      </c>
    </row>
    <row r="75" spans="1:7" ht="21.75" customHeight="1">
      <c r="A75" s="244">
        <f t="shared" si="1"/>
        <v>72</v>
      </c>
      <c r="B75" s="53" t="s">
        <v>89</v>
      </c>
      <c r="C75" s="297">
        <v>7.75</v>
      </c>
      <c r="D75" s="297">
        <v>8.5</v>
      </c>
      <c r="E75" s="297">
        <v>9.25</v>
      </c>
      <c r="F75" s="297">
        <v>8</v>
      </c>
      <c r="G75" s="297">
        <v>10</v>
      </c>
    </row>
    <row r="76" spans="1:7" ht="21.75" customHeight="1">
      <c r="A76" s="244">
        <f t="shared" si="1"/>
        <v>73</v>
      </c>
      <c r="B76" s="53" t="s">
        <v>90</v>
      </c>
      <c r="C76" s="297">
        <v>12.48</v>
      </c>
      <c r="D76" s="297">
        <v>12.55</v>
      </c>
      <c r="E76" s="298" t="s">
        <v>120</v>
      </c>
      <c r="F76" s="297">
        <v>12.6</v>
      </c>
      <c r="G76" s="297">
        <v>13.24</v>
      </c>
    </row>
    <row r="77" spans="1:7" ht="21.75" customHeight="1">
      <c r="A77" s="244">
        <f t="shared" si="1"/>
        <v>74</v>
      </c>
      <c r="B77" s="53" t="s">
        <v>91</v>
      </c>
      <c r="C77" s="297">
        <v>13.86</v>
      </c>
      <c r="D77" s="297">
        <v>14.36</v>
      </c>
      <c r="E77" s="297">
        <v>14.36</v>
      </c>
      <c r="F77" s="297">
        <v>13.86</v>
      </c>
      <c r="G77" s="297">
        <v>15.11</v>
      </c>
    </row>
    <row r="78" spans="1:7" ht="21.75" customHeight="1">
      <c r="A78" s="244">
        <f t="shared" si="1"/>
        <v>75</v>
      </c>
      <c r="B78" s="53" t="s">
        <v>93</v>
      </c>
      <c r="C78" s="297">
        <v>9.9</v>
      </c>
      <c r="D78" s="297">
        <v>11.36</v>
      </c>
      <c r="E78" s="298" t="s">
        <v>120</v>
      </c>
      <c r="F78" s="297">
        <v>9.68</v>
      </c>
      <c r="G78" s="297">
        <v>14.62</v>
      </c>
    </row>
    <row r="79" spans="1:7" ht="21.75" customHeight="1">
      <c r="A79" s="244">
        <f t="shared" si="1"/>
        <v>76</v>
      </c>
      <c r="B79" s="53" t="s">
        <v>94</v>
      </c>
      <c r="C79" s="297">
        <v>11.5</v>
      </c>
      <c r="D79" s="297">
        <v>13.5</v>
      </c>
      <c r="E79" s="298" t="s">
        <v>120</v>
      </c>
      <c r="F79" s="298" t="s">
        <v>120</v>
      </c>
      <c r="G79" s="298" t="s">
        <v>120</v>
      </c>
    </row>
    <row r="80" spans="1:7" ht="21.75" customHeight="1">
      <c r="A80" s="244">
        <f t="shared" si="1"/>
        <v>77</v>
      </c>
      <c r="B80" s="53" t="s">
        <v>188</v>
      </c>
      <c r="C80" s="297">
        <v>3.62</v>
      </c>
      <c r="D80" s="297">
        <v>3.62</v>
      </c>
      <c r="E80" s="298" t="s">
        <v>120</v>
      </c>
      <c r="F80" s="297">
        <v>3.62</v>
      </c>
      <c r="G80" s="297">
        <v>3.62</v>
      </c>
    </row>
    <row r="81" spans="1:7" ht="21.75" customHeight="1">
      <c r="A81" s="244">
        <f t="shared" si="1"/>
        <v>78</v>
      </c>
      <c r="B81" s="53" t="s">
        <v>96</v>
      </c>
      <c r="C81" s="298" t="s">
        <v>120</v>
      </c>
      <c r="D81" s="297">
        <v>11.25</v>
      </c>
      <c r="E81" s="297">
        <v>14.5</v>
      </c>
      <c r="F81" s="297">
        <v>9.25</v>
      </c>
      <c r="G81" s="298" t="s">
        <v>120</v>
      </c>
    </row>
    <row r="82" spans="1:7" ht="21.75" customHeight="1">
      <c r="A82" s="244">
        <f t="shared" si="1"/>
        <v>79</v>
      </c>
      <c r="B82" s="53" t="s">
        <v>97</v>
      </c>
      <c r="C82" s="297">
        <v>9.69</v>
      </c>
      <c r="D82" s="297">
        <v>9.69</v>
      </c>
      <c r="E82" s="297">
        <v>11.69</v>
      </c>
      <c r="F82" s="297">
        <v>9.69</v>
      </c>
      <c r="G82" s="297">
        <v>11.19</v>
      </c>
    </row>
    <row r="83" spans="1:7" ht="21.75" customHeight="1">
      <c r="A83" s="244">
        <f t="shared" si="1"/>
        <v>80</v>
      </c>
      <c r="B83" s="53" t="s">
        <v>98</v>
      </c>
      <c r="C83" s="297">
        <v>13.01</v>
      </c>
      <c r="D83" s="297">
        <v>13.26</v>
      </c>
      <c r="E83" s="297">
        <v>13.76</v>
      </c>
      <c r="F83" s="297">
        <v>13.11</v>
      </c>
      <c r="G83" s="297">
        <v>13.51</v>
      </c>
    </row>
    <row r="84" spans="1:7" ht="21.75" customHeight="1">
      <c r="A84" s="244">
        <f t="shared" si="1"/>
        <v>81</v>
      </c>
      <c r="B84" s="53" t="s">
        <v>99</v>
      </c>
      <c r="C84" s="297">
        <v>14.5</v>
      </c>
      <c r="D84" s="297">
        <v>14.75</v>
      </c>
      <c r="E84" s="297">
        <v>17</v>
      </c>
      <c r="F84" s="297">
        <v>16.5</v>
      </c>
      <c r="G84" s="297">
        <v>15.75</v>
      </c>
    </row>
    <row r="85" spans="1:7" ht="21.75" customHeight="1">
      <c r="A85" s="244">
        <f t="shared" si="1"/>
        <v>82</v>
      </c>
      <c r="B85" s="61" t="s">
        <v>100</v>
      </c>
      <c r="C85" s="297">
        <v>9.51</v>
      </c>
      <c r="D85" s="297">
        <v>13</v>
      </c>
      <c r="E85" s="297">
        <v>14</v>
      </c>
      <c r="F85" s="297">
        <v>11</v>
      </c>
      <c r="G85" s="297">
        <v>13</v>
      </c>
    </row>
    <row r="86" spans="1:7" ht="21.75" customHeight="1">
      <c r="A86" s="244">
        <f t="shared" si="1"/>
        <v>83</v>
      </c>
      <c r="B86" s="53" t="s">
        <v>101</v>
      </c>
      <c r="C86" s="297">
        <v>11</v>
      </c>
      <c r="D86" s="297">
        <v>11</v>
      </c>
      <c r="E86" s="297">
        <v>17</v>
      </c>
      <c r="F86" s="297">
        <v>13</v>
      </c>
      <c r="G86" s="297">
        <v>13</v>
      </c>
    </row>
    <row r="87" spans="1:7" ht="21.75" customHeight="1">
      <c r="A87" s="244">
        <f t="shared" si="1"/>
        <v>84</v>
      </c>
      <c r="B87" s="53" t="s">
        <v>102</v>
      </c>
      <c r="C87" s="297">
        <v>8.68</v>
      </c>
      <c r="D87" s="297">
        <v>9.18</v>
      </c>
      <c r="E87" s="297">
        <v>9.68</v>
      </c>
      <c r="F87" s="297">
        <v>9.68</v>
      </c>
      <c r="G87" s="297">
        <v>9.68</v>
      </c>
    </row>
    <row r="88" spans="1:7" ht="21.75" customHeight="1">
      <c r="A88" s="244">
        <f t="shared" si="1"/>
        <v>85</v>
      </c>
      <c r="B88" s="53" t="s">
        <v>189</v>
      </c>
      <c r="C88" s="297">
        <v>14.75</v>
      </c>
      <c r="D88" s="297">
        <v>14.75</v>
      </c>
      <c r="E88" s="297">
        <v>14.75</v>
      </c>
      <c r="F88" s="297">
        <v>14.75</v>
      </c>
      <c r="G88" s="297">
        <v>14.75</v>
      </c>
    </row>
    <row r="89" spans="1:7" ht="21.75" customHeight="1">
      <c r="A89" s="244">
        <f t="shared" si="1"/>
        <v>86</v>
      </c>
      <c r="B89" s="53" t="s">
        <v>104</v>
      </c>
      <c r="C89" s="297">
        <v>8.1</v>
      </c>
      <c r="D89" s="297">
        <v>9</v>
      </c>
      <c r="E89" s="297">
        <v>10</v>
      </c>
      <c r="F89" s="297">
        <v>8.85</v>
      </c>
      <c r="G89" s="297">
        <v>8.85</v>
      </c>
    </row>
    <row r="90" spans="1:7" ht="21.75" customHeight="1">
      <c r="A90" s="244">
        <f t="shared" si="1"/>
        <v>87</v>
      </c>
      <c r="B90" s="53" t="s">
        <v>105</v>
      </c>
      <c r="C90" s="297">
        <v>9.2100000000000009</v>
      </c>
      <c r="D90" s="297">
        <v>9.8699999999999992</v>
      </c>
      <c r="E90" s="297">
        <v>10.87</v>
      </c>
      <c r="F90" s="297">
        <v>9.3699999999999992</v>
      </c>
      <c r="G90" s="297">
        <v>9.3699999999999992</v>
      </c>
    </row>
    <row r="91" spans="1:7" ht="21.75" customHeight="1">
      <c r="A91" s="244">
        <f t="shared" si="1"/>
        <v>88</v>
      </c>
      <c r="B91" s="53" t="s">
        <v>106</v>
      </c>
      <c r="C91" s="297">
        <v>10.49</v>
      </c>
      <c r="D91" s="297">
        <v>10.99</v>
      </c>
      <c r="E91" s="297">
        <v>11.49</v>
      </c>
      <c r="F91" s="297">
        <v>10.49</v>
      </c>
      <c r="G91" s="297">
        <v>10.99</v>
      </c>
    </row>
    <row r="92" spans="1:7" ht="21.75" customHeight="1">
      <c r="A92" s="244">
        <f t="shared" si="1"/>
        <v>89</v>
      </c>
      <c r="B92" s="53" t="s">
        <v>107</v>
      </c>
      <c r="C92" s="297">
        <v>8.5299999999999994</v>
      </c>
      <c r="D92" s="297">
        <v>8.5299999999999994</v>
      </c>
      <c r="E92" s="297">
        <v>9.5299999999999994</v>
      </c>
      <c r="F92" s="297">
        <v>8.5299999999999994</v>
      </c>
      <c r="G92" s="297">
        <v>8.5299999999999994</v>
      </c>
    </row>
    <row r="93" spans="1:7" ht="21.75" customHeight="1">
      <c r="A93" s="244">
        <f t="shared" si="1"/>
        <v>90</v>
      </c>
      <c r="B93" s="53" t="s">
        <v>108</v>
      </c>
      <c r="C93" s="298" t="s">
        <v>120</v>
      </c>
      <c r="D93" s="297">
        <v>11.88</v>
      </c>
      <c r="E93" s="297">
        <v>14.46</v>
      </c>
      <c r="F93" s="298" t="s">
        <v>120</v>
      </c>
      <c r="G93" s="297">
        <v>12.59</v>
      </c>
    </row>
    <row r="94" spans="1:7" ht="21.75" customHeight="1">
      <c r="A94" s="244">
        <f t="shared" si="1"/>
        <v>91</v>
      </c>
      <c r="B94" s="53" t="s">
        <v>109</v>
      </c>
      <c r="C94" s="297">
        <v>10.69</v>
      </c>
      <c r="D94" s="297">
        <v>11.62</v>
      </c>
      <c r="E94" s="298" t="s">
        <v>120</v>
      </c>
      <c r="F94" s="297">
        <v>11.44</v>
      </c>
      <c r="G94" s="297">
        <v>12.94</v>
      </c>
    </row>
    <row r="95" spans="1:7" ht="21.75" customHeight="1">
      <c r="A95" s="244">
        <f t="shared" si="1"/>
        <v>92</v>
      </c>
      <c r="B95" s="53" t="s">
        <v>110</v>
      </c>
      <c r="C95" s="297">
        <v>11.48</v>
      </c>
      <c r="D95" s="297">
        <v>11.48</v>
      </c>
      <c r="E95" s="297">
        <v>11.48</v>
      </c>
      <c r="F95" s="297">
        <v>11.48</v>
      </c>
      <c r="G95" s="297">
        <v>11.48</v>
      </c>
    </row>
    <row r="96" spans="1:7" ht="21.75" customHeight="1">
      <c r="A96" s="244">
        <f t="shared" si="1"/>
        <v>93</v>
      </c>
      <c r="B96" s="53" t="s">
        <v>191</v>
      </c>
      <c r="C96" s="297">
        <v>10.44</v>
      </c>
      <c r="D96" s="297">
        <v>10.94</v>
      </c>
      <c r="E96" s="297">
        <v>12.94</v>
      </c>
      <c r="F96" s="297">
        <v>10.44</v>
      </c>
      <c r="G96" s="297">
        <v>10.44</v>
      </c>
    </row>
    <row r="97" spans="1:7" ht="21.75" customHeight="1">
      <c r="A97" s="244">
        <f t="shared" si="1"/>
        <v>94</v>
      </c>
      <c r="B97" s="53" t="s">
        <v>112</v>
      </c>
      <c r="C97" s="297">
        <v>9.75</v>
      </c>
      <c r="D97" s="297">
        <v>10.75</v>
      </c>
      <c r="E97" s="298" t="s">
        <v>120</v>
      </c>
      <c r="F97" s="297">
        <v>10.75</v>
      </c>
      <c r="G97" s="298" t="s">
        <v>120</v>
      </c>
    </row>
    <row r="98" spans="1:7" ht="21.75" customHeight="1">
      <c r="A98" s="244">
        <f t="shared" si="1"/>
        <v>95</v>
      </c>
      <c r="B98" s="53" t="s">
        <v>113</v>
      </c>
      <c r="C98" s="298" t="s">
        <v>120</v>
      </c>
      <c r="D98" s="297">
        <v>10.25</v>
      </c>
      <c r="E98" s="298" t="s">
        <v>120</v>
      </c>
      <c r="F98" s="297">
        <v>10.25</v>
      </c>
      <c r="G98" s="297">
        <v>10.75</v>
      </c>
    </row>
    <row r="99" spans="1:7" ht="27" customHeight="1">
      <c r="A99" s="249"/>
      <c r="B99" s="509" t="s">
        <v>199</v>
      </c>
      <c r="C99" s="509"/>
      <c r="D99" s="509"/>
      <c r="E99" s="509"/>
      <c r="F99" s="509"/>
      <c r="G99" s="509"/>
    </row>
    <row r="100" spans="1:7" ht="27" customHeight="1">
      <c r="A100" s="249"/>
      <c r="B100" s="303"/>
      <c r="C100" s="306"/>
      <c r="D100" s="306"/>
      <c r="E100" s="306"/>
      <c r="F100" s="306"/>
      <c r="G100" s="306"/>
    </row>
    <row r="101" spans="1:7" ht="12" customHeight="1">
      <c r="A101" s="249"/>
      <c r="B101" s="303"/>
      <c r="C101" s="306"/>
      <c r="D101" s="306"/>
      <c r="E101" s="306"/>
      <c r="F101" s="306"/>
      <c r="G101" s="306"/>
    </row>
    <row r="102" spans="1:7" ht="27" customHeight="1">
      <c r="A102" s="249"/>
      <c r="B102" s="303"/>
      <c r="C102" s="306"/>
      <c r="D102" s="306"/>
      <c r="E102" s="306"/>
      <c r="F102" s="306"/>
      <c r="G102" s="306"/>
    </row>
    <row r="103" spans="1:7" s="285" customFormat="1" ht="21.75" customHeight="1">
      <c r="A103" s="283"/>
      <c r="B103" s="310" t="s">
        <v>178</v>
      </c>
      <c r="C103" s="311">
        <f>AVERAGE(C4:C72,C74:C80,C82:C92,C94:C97)</f>
        <v>9.1378021978022019</v>
      </c>
      <c r="D103" s="312">
        <f>AVERAGE(D4:D15,D18:D19,D22,D26,D30:D98)</f>
        <v>10.034470588235296</v>
      </c>
      <c r="E103" s="312">
        <f>AVERAGE(E4:E5,E11,E19,E26,E31,E33:E63,E65,E70,E72,E75,E77,E81:E93,E95:E96)</f>
        <v>12.218771929824563</v>
      </c>
      <c r="F103" s="312">
        <f>AVERAGE(F4:F14,F18:F19,F22,F25:F26,F31:F62,F64:F69,F71:F78,F80:F92,F94:F98)</f>
        <v>9.9306250000000009</v>
      </c>
      <c r="G103" s="312">
        <f>AVERAGE(G4:G12,G14,G18:G19,G26,G31,G33:G65,G67:G78,G80,G82:G96,G98)</f>
        <v>10.857763157894739</v>
      </c>
    </row>
    <row r="104" spans="1:7" s="285" customFormat="1" ht="21.75" customHeight="1">
      <c r="A104" s="283"/>
      <c r="B104" s="310" t="s">
        <v>179</v>
      </c>
      <c r="C104" s="188">
        <v>3.62</v>
      </c>
      <c r="D104" s="188">
        <v>3.62</v>
      </c>
      <c r="E104" s="315">
        <v>6.23</v>
      </c>
      <c r="F104" s="314">
        <v>3.62</v>
      </c>
      <c r="G104" s="188">
        <v>3.62</v>
      </c>
    </row>
    <row r="105" spans="1:7" s="285" customFormat="1" ht="21.75" customHeight="1">
      <c r="A105" s="283"/>
      <c r="B105" s="310" t="s">
        <v>180</v>
      </c>
      <c r="C105" s="188">
        <v>14.75</v>
      </c>
      <c r="D105" s="188">
        <v>14.75</v>
      </c>
      <c r="E105" s="313">
        <v>26</v>
      </c>
      <c r="F105" s="315">
        <v>16.5</v>
      </c>
      <c r="G105" s="188">
        <v>15.75</v>
      </c>
    </row>
    <row r="106" spans="1:7" ht="21.75" customHeight="1">
      <c r="B106" s="183"/>
      <c r="C106" s="289"/>
      <c r="D106" s="289"/>
    </row>
    <row r="107" spans="1:7" ht="21.75" customHeight="1">
      <c r="B107" s="183"/>
    </row>
    <row r="109" spans="1:7" s="137" customFormat="1" ht="21.75" customHeight="1">
      <c r="A109" s="87"/>
      <c r="B109" s="183"/>
      <c r="C109" s="287"/>
      <c r="D109" s="287"/>
      <c r="E109" s="309"/>
      <c r="F109" s="287"/>
      <c r="G109" s="287"/>
    </row>
    <row r="110" spans="1:7" s="137" customFormat="1" ht="21.75" customHeight="1">
      <c r="A110" s="87"/>
      <c r="B110" s="183"/>
      <c r="C110" s="287"/>
      <c r="D110" s="287"/>
      <c r="E110" s="309"/>
      <c r="F110" s="287"/>
      <c r="G110" s="287"/>
    </row>
    <row r="111" spans="1:7" s="137" customFormat="1" ht="21.75" customHeight="1">
      <c r="A111" s="87"/>
      <c r="B111" s="183"/>
      <c r="C111" s="287"/>
      <c r="D111" s="287"/>
      <c r="E111" s="309"/>
      <c r="F111" s="287"/>
      <c r="G111" s="287"/>
    </row>
    <row r="114" spans="1:7" s="137" customFormat="1" ht="21.75" customHeight="1">
      <c r="A114" s="87"/>
      <c r="B114" s="183"/>
      <c r="C114" s="287"/>
      <c r="D114" s="287"/>
      <c r="E114" s="309"/>
      <c r="F114" s="287"/>
      <c r="G114" s="287"/>
    </row>
    <row r="115" spans="1:7" s="137" customFormat="1" ht="21.75" customHeight="1">
      <c r="A115" s="87"/>
      <c r="B115" s="183"/>
      <c r="C115" s="287"/>
      <c r="D115" s="287"/>
      <c r="E115" s="309"/>
      <c r="F115" s="287"/>
      <c r="G115" s="287"/>
    </row>
    <row r="116" spans="1:7" s="137" customFormat="1" ht="21.75" customHeight="1">
      <c r="A116" s="87"/>
      <c r="B116" s="183"/>
      <c r="C116" s="287"/>
      <c r="D116" s="287"/>
      <c r="E116" s="309"/>
      <c r="F116" s="287"/>
      <c r="G116" s="287"/>
    </row>
  </sheetData>
  <mergeCells count="3">
    <mergeCell ref="B1:G1"/>
    <mergeCell ref="C2:G2"/>
    <mergeCell ref="B99:G99"/>
  </mergeCells>
  <pageMargins left="0.70866141732283472" right="0.94488188976377963" top="0.74803149606299213" bottom="0.74803149606299213" header="0.31496062992125984" footer="0.31496062992125984"/>
  <pageSetup paperSize="9" scale="75" orientation="portrait" horizontalDpi="90" verticalDpi="90" r:id="rId1"/>
  <legacy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117"/>
  <sheetViews>
    <sheetView showGridLines="0" view="pageBreakPreview" topLeftCell="A96" zoomScaleNormal="100" zoomScaleSheetLayoutView="100" workbookViewId="0">
      <selection activeCell="A103" sqref="A103:XFD107"/>
    </sheetView>
  </sheetViews>
  <sheetFormatPr defaultColWidth="9.09765625" defaultRowHeight="21.75" customHeight="1"/>
  <cols>
    <col min="1" max="1" width="6.09765625" style="335" customWidth="1"/>
    <col min="2" max="2" width="54.3984375" style="316" customWidth="1"/>
    <col min="3" max="3" width="11.09765625" style="338" customWidth="1"/>
    <col min="4" max="6" width="9.296875" style="338" customWidth="1"/>
    <col min="7" max="7" width="10.3984375" style="338" customWidth="1"/>
    <col min="8" max="16384" width="9.09765625" style="316"/>
  </cols>
  <sheetData>
    <row r="1" spans="1:7" ht="21.75" customHeight="1">
      <c r="A1" s="511" t="s">
        <v>200</v>
      </c>
      <c r="B1" s="511"/>
      <c r="C1" s="511"/>
      <c r="D1" s="511"/>
      <c r="E1" s="511"/>
      <c r="F1" s="511"/>
      <c r="G1" s="511"/>
    </row>
    <row r="2" spans="1:7" ht="21.75" customHeight="1">
      <c r="A2" s="512" t="s">
        <v>201</v>
      </c>
      <c r="B2" s="512"/>
      <c r="C2" s="512"/>
      <c r="D2" s="512"/>
      <c r="E2" s="512"/>
      <c r="F2" s="512"/>
      <c r="G2" s="512"/>
    </row>
    <row r="3" spans="1:7" ht="21.75" customHeight="1" thickBot="1">
      <c r="A3" s="513" t="s">
        <v>210</v>
      </c>
      <c r="B3" s="513"/>
      <c r="C3" s="513"/>
      <c r="D3" s="513"/>
      <c r="E3" s="513"/>
      <c r="F3" s="513"/>
      <c r="G3" s="513"/>
    </row>
    <row r="4" spans="1:7" ht="26.25" customHeight="1">
      <c r="A4" s="317" t="s">
        <v>1</v>
      </c>
      <c r="B4" s="318" t="s">
        <v>4</v>
      </c>
      <c r="C4" s="319" t="s">
        <v>5</v>
      </c>
      <c r="D4" s="319" t="s">
        <v>6</v>
      </c>
      <c r="E4" s="319" t="s">
        <v>7</v>
      </c>
      <c r="F4" s="319" t="s">
        <v>8</v>
      </c>
      <c r="G4" s="320" t="s">
        <v>209</v>
      </c>
    </row>
    <row r="5" spans="1:7" ht="26.25" customHeight="1">
      <c r="A5" s="321" t="s">
        <v>202</v>
      </c>
      <c r="B5" s="322" t="s">
        <v>203</v>
      </c>
      <c r="C5" s="322" t="s">
        <v>204</v>
      </c>
      <c r="D5" s="322" t="s">
        <v>205</v>
      </c>
      <c r="E5" s="322" t="s">
        <v>206</v>
      </c>
      <c r="F5" s="322" t="s">
        <v>207</v>
      </c>
      <c r="G5" s="323" t="s">
        <v>208</v>
      </c>
    </row>
    <row r="6" spans="1:7" ht="21.75" customHeight="1">
      <c r="A6" s="348">
        <v>1</v>
      </c>
      <c r="B6" s="354" t="s">
        <v>12</v>
      </c>
      <c r="C6" s="324">
        <v>9.9499999999999993</v>
      </c>
      <c r="D6" s="324">
        <v>9.75</v>
      </c>
      <c r="E6" s="324">
        <v>16.5</v>
      </c>
      <c r="F6" s="324">
        <v>9.9</v>
      </c>
      <c r="G6" s="328">
        <v>12</v>
      </c>
    </row>
    <row r="7" spans="1:7" ht="21.75" customHeight="1">
      <c r="A7" s="349">
        <v>2</v>
      </c>
      <c r="B7" s="355" t="s">
        <v>13</v>
      </c>
      <c r="C7" s="325">
        <v>9.85</v>
      </c>
      <c r="D7" s="325">
        <v>9.8000000000000007</v>
      </c>
      <c r="E7" s="325">
        <v>11.5</v>
      </c>
      <c r="F7" s="325">
        <v>9.75</v>
      </c>
      <c r="G7" s="327">
        <v>10.95</v>
      </c>
    </row>
    <row r="8" spans="1:7" ht="21.75" customHeight="1">
      <c r="A8" s="350">
        <f>A7+1</f>
        <v>3</v>
      </c>
      <c r="B8" s="354" t="s">
        <v>14</v>
      </c>
      <c r="C8" s="324">
        <v>9.8000000000000007</v>
      </c>
      <c r="D8" s="324">
        <v>9.8000000000000007</v>
      </c>
      <c r="E8" s="324" t="s">
        <v>120</v>
      </c>
      <c r="F8" s="324">
        <v>10</v>
      </c>
      <c r="G8" s="328">
        <v>11.7</v>
      </c>
    </row>
    <row r="9" spans="1:7" ht="21.75" customHeight="1">
      <c r="A9" s="351">
        <f t="shared" ref="A9:A72" si="0">A8+1</f>
        <v>4</v>
      </c>
      <c r="B9" s="355" t="s">
        <v>15</v>
      </c>
      <c r="C9" s="325">
        <v>9.75</v>
      </c>
      <c r="D9" s="325">
        <v>10</v>
      </c>
      <c r="E9" s="325" t="s">
        <v>120</v>
      </c>
      <c r="F9" s="325">
        <v>10</v>
      </c>
      <c r="G9" s="327">
        <v>12</v>
      </c>
    </row>
    <row r="10" spans="1:7" ht="21.75" customHeight="1">
      <c r="A10" s="350">
        <f t="shared" si="0"/>
        <v>5</v>
      </c>
      <c r="B10" s="354" t="s">
        <v>16</v>
      </c>
      <c r="C10" s="324">
        <v>9.5</v>
      </c>
      <c r="D10" s="324">
        <v>9.9</v>
      </c>
      <c r="E10" s="324" t="s">
        <v>120</v>
      </c>
      <c r="F10" s="324">
        <v>9.9</v>
      </c>
      <c r="G10" s="328">
        <v>9.9</v>
      </c>
    </row>
    <row r="11" spans="1:7" ht="21.75" customHeight="1">
      <c r="A11" s="351">
        <f t="shared" si="0"/>
        <v>6</v>
      </c>
      <c r="B11" s="355" t="s">
        <v>17</v>
      </c>
      <c r="C11" s="325">
        <v>8</v>
      </c>
      <c r="D11" s="325">
        <v>8.5</v>
      </c>
      <c r="E11" s="325" t="s">
        <v>120</v>
      </c>
      <c r="F11" s="325">
        <v>8.5</v>
      </c>
      <c r="G11" s="327">
        <v>8.36</v>
      </c>
    </row>
    <row r="12" spans="1:7" ht="21.75" customHeight="1">
      <c r="A12" s="350">
        <f t="shared" si="0"/>
        <v>7</v>
      </c>
      <c r="B12" s="354" t="s">
        <v>18</v>
      </c>
      <c r="C12" s="324">
        <v>8.75</v>
      </c>
      <c r="D12" s="324">
        <v>10</v>
      </c>
      <c r="E12" s="324" t="s">
        <v>120</v>
      </c>
      <c r="F12" s="324">
        <v>9.25</v>
      </c>
      <c r="G12" s="328">
        <v>9.5</v>
      </c>
    </row>
    <row r="13" spans="1:7" ht="21.75" customHeight="1">
      <c r="A13" s="351">
        <f t="shared" si="0"/>
        <v>8</v>
      </c>
      <c r="B13" s="355" t="s">
        <v>150</v>
      </c>
      <c r="C13" s="325">
        <v>10.050000000000001</v>
      </c>
      <c r="D13" s="325">
        <v>9.15</v>
      </c>
      <c r="E13" s="325">
        <v>15.9</v>
      </c>
      <c r="F13" s="325">
        <v>9</v>
      </c>
      <c r="G13" s="327">
        <v>7.33</v>
      </c>
    </row>
    <row r="14" spans="1:7" s="326" customFormat="1" ht="21.75" customHeight="1">
      <c r="A14" s="350">
        <f t="shared" si="0"/>
        <v>9</v>
      </c>
      <c r="B14" s="354" t="s">
        <v>20</v>
      </c>
      <c r="C14" s="324">
        <v>9.35</v>
      </c>
      <c r="D14" s="324">
        <v>9.9499999999999993</v>
      </c>
      <c r="E14" s="324" t="s">
        <v>120</v>
      </c>
      <c r="F14" s="324">
        <v>9.4499999999999993</v>
      </c>
      <c r="G14" s="328">
        <v>9.9499999999999993</v>
      </c>
    </row>
    <row r="15" spans="1:7" ht="21.75" customHeight="1">
      <c r="A15" s="351">
        <f t="shared" si="0"/>
        <v>10</v>
      </c>
      <c r="B15" s="355" t="s">
        <v>21</v>
      </c>
      <c r="C15" s="325">
        <v>9.9</v>
      </c>
      <c r="D15" s="325">
        <v>10</v>
      </c>
      <c r="E15" s="325" t="s">
        <v>120</v>
      </c>
      <c r="F15" s="325">
        <v>10</v>
      </c>
      <c r="G15" s="327" t="s">
        <v>120</v>
      </c>
    </row>
    <row r="16" spans="1:7" s="326" customFormat="1" ht="21.75" customHeight="1">
      <c r="A16" s="350">
        <f t="shared" si="0"/>
        <v>11</v>
      </c>
      <c r="B16" s="354" t="s">
        <v>22</v>
      </c>
      <c r="C16" s="324">
        <v>9.75</v>
      </c>
      <c r="D16" s="324">
        <v>9.8000000000000007</v>
      </c>
      <c r="E16" s="324" t="s">
        <v>120</v>
      </c>
      <c r="F16" s="324">
        <v>9.5</v>
      </c>
      <c r="G16" s="328">
        <v>9.9499999999999993</v>
      </c>
    </row>
    <row r="17" spans="1:7" ht="21.75" customHeight="1">
      <c r="A17" s="351">
        <f t="shared" si="0"/>
        <v>12</v>
      </c>
      <c r="B17" s="355" t="s">
        <v>23</v>
      </c>
      <c r="C17" s="325">
        <v>6</v>
      </c>
      <c r="D17" s="325" t="s">
        <v>120</v>
      </c>
      <c r="E17" s="325" t="s">
        <v>120</v>
      </c>
      <c r="F17" s="325" t="s">
        <v>120</v>
      </c>
      <c r="G17" s="327" t="s">
        <v>120</v>
      </c>
    </row>
    <row r="18" spans="1:7" s="326" customFormat="1" ht="21.75" customHeight="1">
      <c r="A18" s="350">
        <f t="shared" si="0"/>
        <v>13</v>
      </c>
      <c r="B18" s="354" t="s">
        <v>24</v>
      </c>
      <c r="C18" s="324">
        <v>3.8</v>
      </c>
      <c r="D18" s="324" t="s">
        <v>120</v>
      </c>
      <c r="E18" s="324" t="s">
        <v>120</v>
      </c>
      <c r="F18" s="324" t="s">
        <v>120</v>
      </c>
      <c r="G18" s="328" t="s">
        <v>120</v>
      </c>
    </row>
    <row r="19" spans="1:7" ht="21.75" customHeight="1">
      <c r="A19" s="351">
        <f t="shared" si="0"/>
        <v>14</v>
      </c>
      <c r="B19" s="355" t="s">
        <v>25</v>
      </c>
      <c r="C19" s="325">
        <v>6.25</v>
      </c>
      <c r="D19" s="325" t="s">
        <v>120</v>
      </c>
      <c r="E19" s="325" t="s">
        <v>120</v>
      </c>
      <c r="F19" s="325" t="s">
        <v>120</v>
      </c>
      <c r="G19" s="327" t="s">
        <v>120</v>
      </c>
    </row>
    <row r="20" spans="1:7" s="326" customFormat="1" ht="33">
      <c r="A20" s="350">
        <f t="shared" si="0"/>
        <v>15</v>
      </c>
      <c r="B20" s="354" t="s">
        <v>26</v>
      </c>
      <c r="C20" s="324">
        <v>7.7</v>
      </c>
      <c r="D20" s="324">
        <v>7.7</v>
      </c>
      <c r="E20" s="324" t="s">
        <v>120</v>
      </c>
      <c r="F20" s="324">
        <v>7.7</v>
      </c>
      <c r="G20" s="328">
        <v>7.7</v>
      </c>
    </row>
    <row r="21" spans="1:7" ht="21.75" customHeight="1">
      <c r="A21" s="351">
        <f t="shared" si="0"/>
        <v>16</v>
      </c>
      <c r="B21" s="355" t="s">
        <v>27</v>
      </c>
      <c r="C21" s="325">
        <v>10</v>
      </c>
      <c r="D21" s="325">
        <v>12.35</v>
      </c>
      <c r="E21" s="325">
        <v>15</v>
      </c>
      <c r="F21" s="325">
        <v>9.36</v>
      </c>
      <c r="G21" s="327">
        <v>15</v>
      </c>
    </row>
    <row r="22" spans="1:7" s="326" customFormat="1" ht="21.75" customHeight="1">
      <c r="A22" s="350">
        <f t="shared" si="0"/>
        <v>17</v>
      </c>
      <c r="B22" s="354" t="s">
        <v>28</v>
      </c>
      <c r="C22" s="324">
        <v>11.39</v>
      </c>
      <c r="D22" s="324" t="s">
        <v>120</v>
      </c>
      <c r="E22" s="324" t="s">
        <v>120</v>
      </c>
      <c r="F22" s="324" t="s">
        <v>120</v>
      </c>
      <c r="G22" s="328" t="s">
        <v>120</v>
      </c>
    </row>
    <row r="23" spans="1:7" ht="21.75" customHeight="1">
      <c r="A23" s="351">
        <f t="shared" si="0"/>
        <v>18</v>
      </c>
      <c r="B23" s="355" t="s">
        <v>30</v>
      </c>
      <c r="C23" s="325">
        <v>6.78</v>
      </c>
      <c r="D23" s="325" t="s">
        <v>120</v>
      </c>
      <c r="E23" s="325" t="s">
        <v>120</v>
      </c>
      <c r="F23" s="325" t="s">
        <v>120</v>
      </c>
      <c r="G23" s="327" t="s">
        <v>120</v>
      </c>
    </row>
    <row r="24" spans="1:7" s="326" customFormat="1" ht="21.75" customHeight="1">
      <c r="A24" s="350">
        <f t="shared" si="0"/>
        <v>19</v>
      </c>
      <c r="B24" s="354" t="s">
        <v>32</v>
      </c>
      <c r="C24" s="324">
        <v>5.42</v>
      </c>
      <c r="D24" s="324">
        <v>6.78</v>
      </c>
      <c r="E24" s="324" t="s">
        <v>120</v>
      </c>
      <c r="F24" s="324">
        <v>7.79</v>
      </c>
      <c r="G24" s="328" t="s">
        <v>120</v>
      </c>
    </row>
    <row r="25" spans="1:7" ht="21.75" customHeight="1">
      <c r="A25" s="351">
        <f t="shared" si="0"/>
        <v>20</v>
      </c>
      <c r="B25" s="355" t="s">
        <v>33</v>
      </c>
      <c r="C25" s="325">
        <v>6.93</v>
      </c>
      <c r="D25" s="325" t="s">
        <v>120</v>
      </c>
      <c r="E25" s="325" t="s">
        <v>120</v>
      </c>
      <c r="F25" s="325" t="s">
        <v>120</v>
      </c>
      <c r="G25" s="327" t="s">
        <v>120</v>
      </c>
    </row>
    <row r="26" spans="1:7" s="326" customFormat="1" ht="21.75" customHeight="1">
      <c r="A26" s="350">
        <f t="shared" si="0"/>
        <v>21</v>
      </c>
      <c r="B26" s="354" t="s">
        <v>34</v>
      </c>
      <c r="C26" s="324">
        <v>4.75</v>
      </c>
      <c r="D26" s="324" t="s">
        <v>120</v>
      </c>
      <c r="E26" s="324" t="s">
        <v>120</v>
      </c>
      <c r="F26" s="324" t="s">
        <v>120</v>
      </c>
      <c r="G26" s="328" t="s">
        <v>120</v>
      </c>
    </row>
    <row r="27" spans="1:7" ht="21.75" customHeight="1">
      <c r="A27" s="351">
        <f t="shared" si="0"/>
        <v>22</v>
      </c>
      <c r="B27" s="355" t="s">
        <v>35</v>
      </c>
      <c r="C27" s="325">
        <v>7.61</v>
      </c>
      <c r="D27" s="325" t="s">
        <v>120</v>
      </c>
      <c r="E27" s="325" t="s">
        <v>120</v>
      </c>
      <c r="F27" s="325">
        <v>7.73</v>
      </c>
      <c r="G27" s="327" t="s">
        <v>120</v>
      </c>
    </row>
    <row r="28" spans="1:7" s="326" customFormat="1" ht="21.75" customHeight="1">
      <c r="A28" s="350">
        <f t="shared" si="0"/>
        <v>23</v>
      </c>
      <c r="B28" s="354" t="s">
        <v>36</v>
      </c>
      <c r="C28" s="324">
        <v>14.4</v>
      </c>
      <c r="D28" s="324">
        <v>13.4</v>
      </c>
      <c r="E28" s="324">
        <v>13.4</v>
      </c>
      <c r="F28" s="324">
        <v>13.4</v>
      </c>
      <c r="G28" s="328" t="s">
        <v>120</v>
      </c>
    </row>
    <row r="29" spans="1:7" ht="21.75" customHeight="1">
      <c r="A29" s="351">
        <f t="shared" si="0"/>
        <v>24</v>
      </c>
      <c r="B29" s="355" t="s">
        <v>37</v>
      </c>
      <c r="C29" s="325">
        <v>6.21</v>
      </c>
      <c r="D29" s="325" t="s">
        <v>120</v>
      </c>
      <c r="E29" s="325" t="s">
        <v>120</v>
      </c>
      <c r="F29" s="325" t="s">
        <v>120</v>
      </c>
      <c r="G29" s="327" t="s">
        <v>120</v>
      </c>
    </row>
    <row r="30" spans="1:7" s="326" customFormat="1" ht="21.75" customHeight="1">
      <c r="A30" s="350">
        <f t="shared" si="0"/>
        <v>25</v>
      </c>
      <c r="B30" s="354" t="s">
        <v>38</v>
      </c>
      <c r="C30" s="324">
        <v>7.63</v>
      </c>
      <c r="D30" s="324" t="s">
        <v>120</v>
      </c>
      <c r="E30" s="324" t="s">
        <v>120</v>
      </c>
      <c r="F30" s="324" t="s">
        <v>120</v>
      </c>
      <c r="G30" s="328" t="s">
        <v>120</v>
      </c>
    </row>
    <row r="31" spans="1:7" ht="21.75" customHeight="1">
      <c r="A31" s="351">
        <f t="shared" si="0"/>
        <v>26</v>
      </c>
      <c r="B31" s="355" t="s">
        <v>39</v>
      </c>
      <c r="C31" s="325">
        <v>6</v>
      </c>
      <c r="D31" s="325" t="s">
        <v>120</v>
      </c>
      <c r="E31" s="325" t="s">
        <v>120</v>
      </c>
      <c r="F31" s="325" t="s">
        <v>120</v>
      </c>
      <c r="G31" s="327" t="s">
        <v>120</v>
      </c>
    </row>
    <row r="32" spans="1:7" s="326" customFormat="1" ht="21.75" customHeight="1">
      <c r="A32" s="350">
        <f t="shared" si="0"/>
        <v>27</v>
      </c>
      <c r="B32" s="354" t="s">
        <v>40</v>
      </c>
      <c r="C32" s="324">
        <v>5.87</v>
      </c>
      <c r="D32" s="324">
        <v>5.87</v>
      </c>
      <c r="E32" s="324" t="s">
        <v>120</v>
      </c>
      <c r="F32" s="324" t="s">
        <v>120</v>
      </c>
      <c r="G32" s="328" t="s">
        <v>120</v>
      </c>
    </row>
    <row r="33" spans="1:7" ht="21.75" customHeight="1">
      <c r="A33" s="351">
        <f>A32+1</f>
        <v>28</v>
      </c>
      <c r="B33" s="355" t="s">
        <v>41</v>
      </c>
      <c r="C33" s="325">
        <v>9.23</v>
      </c>
      <c r="D33" s="325">
        <v>9.5500000000000007</v>
      </c>
      <c r="E33" s="325">
        <v>14.4</v>
      </c>
      <c r="F33" s="325">
        <v>8.8800000000000008</v>
      </c>
      <c r="G33" s="327">
        <v>14.87</v>
      </c>
    </row>
    <row r="34" spans="1:7" s="326" customFormat="1" ht="21.75" customHeight="1">
      <c r="A34" s="350">
        <f t="shared" si="0"/>
        <v>29</v>
      </c>
      <c r="B34" s="354" t="s">
        <v>42</v>
      </c>
      <c r="C34" s="324">
        <v>7.75</v>
      </c>
      <c r="D34" s="324">
        <v>9.8000000000000007</v>
      </c>
      <c r="E34" s="324" t="s">
        <v>120</v>
      </c>
      <c r="F34" s="324">
        <v>9.75</v>
      </c>
      <c r="G34" s="328" t="s">
        <v>120</v>
      </c>
    </row>
    <row r="35" spans="1:7" ht="21.75" customHeight="1">
      <c r="A35" s="351">
        <f t="shared" si="0"/>
        <v>30</v>
      </c>
      <c r="B35" s="355" t="s">
        <v>44</v>
      </c>
      <c r="C35" s="325">
        <v>10.55</v>
      </c>
      <c r="D35" s="325">
        <v>11.05</v>
      </c>
      <c r="E35" s="325">
        <v>26</v>
      </c>
      <c r="F35" s="325">
        <v>12.05</v>
      </c>
      <c r="G35" s="327">
        <v>11.05</v>
      </c>
    </row>
    <row r="36" spans="1:7" s="326" customFormat="1" ht="21.75" customHeight="1">
      <c r="A36" s="350">
        <f t="shared" si="0"/>
        <v>31</v>
      </c>
      <c r="B36" s="354" t="s">
        <v>45</v>
      </c>
      <c r="C36" s="324">
        <v>10.6</v>
      </c>
      <c r="D36" s="324">
        <v>12.2</v>
      </c>
      <c r="E36" s="324">
        <v>14.2</v>
      </c>
      <c r="F36" s="324">
        <v>11.9</v>
      </c>
      <c r="G36" s="328">
        <v>12</v>
      </c>
    </row>
    <row r="37" spans="1:7" ht="21.75" customHeight="1">
      <c r="A37" s="351">
        <f t="shared" si="0"/>
        <v>32</v>
      </c>
      <c r="B37" s="355" t="s">
        <v>46</v>
      </c>
      <c r="C37" s="325">
        <v>7.25</v>
      </c>
      <c r="D37" s="325">
        <v>8.9600000000000009</v>
      </c>
      <c r="E37" s="325">
        <v>13.1</v>
      </c>
      <c r="F37" s="325">
        <v>9.26</v>
      </c>
      <c r="G37" s="327">
        <v>9.1</v>
      </c>
    </row>
    <row r="38" spans="1:7" s="326" customFormat="1" ht="21.75" customHeight="1">
      <c r="A38" s="350">
        <f t="shared" si="0"/>
        <v>33</v>
      </c>
      <c r="B38" s="354" t="s">
        <v>47</v>
      </c>
      <c r="C38" s="324">
        <v>9.6199999999999992</v>
      </c>
      <c r="D38" s="324">
        <v>9.8699999999999992</v>
      </c>
      <c r="E38" s="324">
        <v>12.37</v>
      </c>
      <c r="F38" s="324">
        <v>9.8699999999999992</v>
      </c>
      <c r="G38" s="328">
        <v>10.87</v>
      </c>
    </row>
    <row r="39" spans="1:7" ht="21.75" customHeight="1">
      <c r="A39" s="351">
        <f t="shared" si="0"/>
        <v>34</v>
      </c>
      <c r="B39" s="355" t="s">
        <v>48</v>
      </c>
      <c r="C39" s="325">
        <v>5.83</v>
      </c>
      <c r="D39" s="325">
        <v>5.72</v>
      </c>
      <c r="E39" s="325">
        <v>5.32</v>
      </c>
      <c r="F39" s="325">
        <v>5.3</v>
      </c>
      <c r="G39" s="327">
        <v>6.27</v>
      </c>
    </row>
    <row r="40" spans="1:7" s="326" customFormat="1" ht="21.75" customHeight="1">
      <c r="A40" s="350">
        <f t="shared" si="0"/>
        <v>35</v>
      </c>
      <c r="B40" s="354" t="s">
        <v>49</v>
      </c>
      <c r="C40" s="324">
        <v>9.85</v>
      </c>
      <c r="D40" s="324">
        <v>10.87</v>
      </c>
      <c r="E40" s="324">
        <v>13.88</v>
      </c>
      <c r="F40" s="324">
        <v>11.21</v>
      </c>
      <c r="G40" s="328">
        <v>13.34</v>
      </c>
    </row>
    <row r="41" spans="1:7" ht="21.75" customHeight="1">
      <c r="A41" s="351">
        <f t="shared" si="0"/>
        <v>36</v>
      </c>
      <c r="B41" s="355" t="s">
        <v>50</v>
      </c>
      <c r="C41" s="325">
        <v>6.14</v>
      </c>
      <c r="D41" s="325">
        <v>7.02</v>
      </c>
      <c r="E41" s="325">
        <v>10.89</v>
      </c>
      <c r="F41" s="325">
        <v>6.94</v>
      </c>
      <c r="G41" s="327">
        <v>8.61</v>
      </c>
    </row>
    <row r="42" spans="1:7" s="326" customFormat="1" ht="21.75" customHeight="1">
      <c r="A42" s="350">
        <f t="shared" si="0"/>
        <v>37</v>
      </c>
      <c r="B42" s="354" t="s">
        <v>51</v>
      </c>
      <c r="C42" s="324">
        <v>8.89</v>
      </c>
      <c r="D42" s="324">
        <v>8.66</v>
      </c>
      <c r="E42" s="324">
        <v>8.27</v>
      </c>
      <c r="F42" s="324">
        <v>8.2100000000000009</v>
      </c>
      <c r="G42" s="328">
        <v>8.59</v>
      </c>
    </row>
    <row r="43" spans="1:7" ht="21.75" customHeight="1">
      <c r="A43" s="351">
        <f t="shared" si="0"/>
        <v>38</v>
      </c>
      <c r="B43" s="355" t="s">
        <v>52</v>
      </c>
      <c r="C43" s="325">
        <v>9.0299999999999994</v>
      </c>
      <c r="D43" s="325">
        <v>9.7200000000000006</v>
      </c>
      <c r="E43" s="325">
        <v>12.55</v>
      </c>
      <c r="F43" s="325">
        <v>10.09</v>
      </c>
      <c r="G43" s="327">
        <v>11.5</v>
      </c>
    </row>
    <row r="44" spans="1:7" s="326" customFormat="1" ht="21.75" customHeight="1">
      <c r="A44" s="350">
        <f t="shared" si="0"/>
        <v>39</v>
      </c>
      <c r="B44" s="354" t="s">
        <v>53</v>
      </c>
      <c r="C44" s="324">
        <v>9.25</v>
      </c>
      <c r="D44" s="324">
        <v>9.75</v>
      </c>
      <c r="E44" s="324">
        <v>11.75</v>
      </c>
      <c r="F44" s="324">
        <v>10.25</v>
      </c>
      <c r="G44" s="328">
        <v>10.25</v>
      </c>
    </row>
    <row r="45" spans="1:7" ht="21.75" customHeight="1">
      <c r="A45" s="351">
        <f t="shared" si="0"/>
        <v>40</v>
      </c>
      <c r="B45" s="355" t="s">
        <v>54</v>
      </c>
      <c r="C45" s="325">
        <v>8.07</v>
      </c>
      <c r="D45" s="325">
        <v>8.24</v>
      </c>
      <c r="E45" s="325">
        <v>8.44</v>
      </c>
      <c r="F45" s="325">
        <v>7.2</v>
      </c>
      <c r="G45" s="327">
        <v>7.92</v>
      </c>
    </row>
    <row r="46" spans="1:7" s="326" customFormat="1" ht="21.75" customHeight="1">
      <c r="A46" s="350">
        <f t="shared" si="0"/>
        <v>41</v>
      </c>
      <c r="B46" s="354" t="s">
        <v>55</v>
      </c>
      <c r="C46" s="324">
        <v>9.85</v>
      </c>
      <c r="D46" s="324">
        <v>10.4</v>
      </c>
      <c r="E46" s="324">
        <v>12.75</v>
      </c>
      <c r="F46" s="324">
        <v>9.8699999999999992</v>
      </c>
      <c r="G46" s="328">
        <v>11.75</v>
      </c>
    </row>
    <row r="47" spans="1:7" ht="21.75" customHeight="1">
      <c r="A47" s="351">
        <f t="shared" si="0"/>
        <v>42</v>
      </c>
      <c r="B47" s="355" t="s">
        <v>56</v>
      </c>
      <c r="C47" s="325">
        <v>9.76</v>
      </c>
      <c r="D47" s="325">
        <v>9.76</v>
      </c>
      <c r="E47" s="325">
        <v>9.76</v>
      </c>
      <c r="F47" s="325">
        <v>9.76</v>
      </c>
      <c r="G47" s="327">
        <v>9.76</v>
      </c>
    </row>
    <row r="48" spans="1:7" s="326" customFormat="1" ht="21.75" customHeight="1">
      <c r="A48" s="350">
        <f t="shared" si="0"/>
        <v>43</v>
      </c>
      <c r="B48" s="354" t="s">
        <v>57</v>
      </c>
      <c r="C48" s="324">
        <v>9.15</v>
      </c>
      <c r="D48" s="324">
        <v>9.52</v>
      </c>
      <c r="E48" s="324">
        <v>13.36</v>
      </c>
      <c r="F48" s="324">
        <v>9.6</v>
      </c>
      <c r="G48" s="328">
        <v>10.98</v>
      </c>
    </row>
    <row r="49" spans="1:7" ht="21.75" customHeight="1">
      <c r="A49" s="351">
        <f t="shared" si="0"/>
        <v>44</v>
      </c>
      <c r="B49" s="355" t="s">
        <v>58</v>
      </c>
      <c r="C49" s="325">
        <v>9.49</v>
      </c>
      <c r="D49" s="325">
        <v>10</v>
      </c>
      <c r="E49" s="325">
        <v>11.09</v>
      </c>
      <c r="F49" s="325">
        <v>10.41</v>
      </c>
      <c r="G49" s="327">
        <v>11.94</v>
      </c>
    </row>
    <row r="50" spans="1:7" s="326" customFormat="1" ht="43.5" customHeight="1">
      <c r="A50" s="350">
        <f t="shared" si="0"/>
        <v>45</v>
      </c>
      <c r="B50" s="354" t="s">
        <v>59</v>
      </c>
      <c r="C50" s="324">
        <v>10.02</v>
      </c>
      <c r="D50" s="324">
        <v>9.7200000000000006</v>
      </c>
      <c r="E50" s="324">
        <v>9.7200000000000006</v>
      </c>
      <c r="F50" s="324">
        <v>10.02</v>
      </c>
      <c r="G50" s="328">
        <v>9.42</v>
      </c>
    </row>
    <row r="51" spans="1:7" ht="21.75" customHeight="1">
      <c r="A51" s="351">
        <f t="shared" si="0"/>
        <v>46</v>
      </c>
      <c r="B51" s="355" t="s">
        <v>60</v>
      </c>
      <c r="C51" s="325">
        <v>9.91</v>
      </c>
      <c r="D51" s="325">
        <v>8.17</v>
      </c>
      <c r="E51" s="325">
        <v>14.17</v>
      </c>
      <c r="F51" s="325">
        <v>10.42</v>
      </c>
      <c r="G51" s="327">
        <v>10.57</v>
      </c>
    </row>
    <row r="52" spans="1:7" s="326" customFormat="1" ht="21.75" customHeight="1">
      <c r="A52" s="352">
        <f t="shared" si="0"/>
        <v>47</v>
      </c>
      <c r="B52" s="356" t="s">
        <v>61</v>
      </c>
      <c r="C52" s="345">
        <v>8.58</v>
      </c>
      <c r="D52" s="345">
        <v>8.57</v>
      </c>
      <c r="E52" s="345">
        <v>8.4600000000000009</v>
      </c>
      <c r="F52" s="345">
        <v>8.44</v>
      </c>
      <c r="G52" s="346">
        <v>10.54</v>
      </c>
    </row>
    <row r="53" spans="1:7" ht="21.75" customHeight="1">
      <c r="A53" s="351">
        <f>A52+1</f>
        <v>48</v>
      </c>
      <c r="B53" s="355" t="s">
        <v>62</v>
      </c>
      <c r="C53" s="325">
        <v>8.8699999999999992</v>
      </c>
      <c r="D53" s="325">
        <v>9.17</v>
      </c>
      <c r="E53" s="325">
        <v>9.17</v>
      </c>
      <c r="F53" s="325">
        <v>8.8699999999999992</v>
      </c>
      <c r="G53" s="327">
        <v>9.17</v>
      </c>
    </row>
    <row r="54" spans="1:7" s="326" customFormat="1" ht="21.75" customHeight="1">
      <c r="A54" s="350">
        <f t="shared" si="0"/>
        <v>49</v>
      </c>
      <c r="B54" s="354" t="s">
        <v>64</v>
      </c>
      <c r="C54" s="324">
        <v>8.8000000000000007</v>
      </c>
      <c r="D54" s="324">
        <v>10.42</v>
      </c>
      <c r="E54" s="324">
        <v>9.94</v>
      </c>
      <c r="F54" s="324">
        <v>8.4600000000000009</v>
      </c>
      <c r="G54" s="328">
        <v>11.86</v>
      </c>
    </row>
    <row r="55" spans="1:7" ht="21.75" customHeight="1">
      <c r="A55" s="351">
        <f t="shared" si="0"/>
        <v>50</v>
      </c>
      <c r="B55" s="355" t="s">
        <v>65</v>
      </c>
      <c r="C55" s="325">
        <v>10.33</v>
      </c>
      <c r="D55" s="325">
        <v>10.88</v>
      </c>
      <c r="E55" s="325">
        <v>10.02</v>
      </c>
      <c r="F55" s="325">
        <v>10.14</v>
      </c>
      <c r="G55" s="327">
        <v>13.77</v>
      </c>
    </row>
    <row r="56" spans="1:7" s="326" customFormat="1" ht="21.75" customHeight="1">
      <c r="A56" s="350">
        <f t="shared" si="0"/>
        <v>51</v>
      </c>
      <c r="B56" s="354" t="s">
        <v>66</v>
      </c>
      <c r="C56" s="324">
        <v>7.43</v>
      </c>
      <c r="D56" s="324">
        <v>7.43</v>
      </c>
      <c r="E56" s="324">
        <v>7.43</v>
      </c>
      <c r="F56" s="324">
        <v>9.89</v>
      </c>
      <c r="G56" s="328">
        <v>9.89</v>
      </c>
    </row>
    <row r="57" spans="1:7" s="329" customFormat="1" ht="21.75" customHeight="1">
      <c r="A57" s="351">
        <f t="shared" si="0"/>
        <v>52</v>
      </c>
      <c r="B57" s="355" t="s">
        <v>67</v>
      </c>
      <c r="C57" s="325">
        <v>10.96</v>
      </c>
      <c r="D57" s="325">
        <v>11.11</v>
      </c>
      <c r="E57" s="325">
        <v>11.98</v>
      </c>
      <c r="F57" s="325">
        <v>10.96</v>
      </c>
      <c r="G57" s="327">
        <v>10.99</v>
      </c>
    </row>
    <row r="58" spans="1:7" s="326" customFormat="1" ht="21.75" customHeight="1">
      <c r="A58" s="350">
        <f t="shared" si="0"/>
        <v>53</v>
      </c>
      <c r="B58" s="354" t="s">
        <v>68</v>
      </c>
      <c r="C58" s="324">
        <v>7.13</v>
      </c>
      <c r="D58" s="324">
        <v>7.13</v>
      </c>
      <c r="E58" s="324">
        <v>7.13</v>
      </c>
      <c r="F58" s="324">
        <v>7.13</v>
      </c>
      <c r="G58" s="328">
        <v>7.13</v>
      </c>
    </row>
    <row r="59" spans="1:7" ht="21.75" customHeight="1">
      <c r="A59" s="351">
        <f t="shared" si="0"/>
        <v>54</v>
      </c>
      <c r="B59" s="355" t="s">
        <v>69</v>
      </c>
      <c r="C59" s="325">
        <v>5.95</v>
      </c>
      <c r="D59" s="325">
        <v>5.95</v>
      </c>
      <c r="E59" s="325">
        <v>5.95</v>
      </c>
      <c r="F59" s="325">
        <v>5.95</v>
      </c>
      <c r="G59" s="327">
        <v>5.98</v>
      </c>
    </row>
    <row r="60" spans="1:7" s="326" customFormat="1" ht="21.75" customHeight="1">
      <c r="A60" s="350">
        <f t="shared" si="0"/>
        <v>55</v>
      </c>
      <c r="B60" s="354" t="s">
        <v>70</v>
      </c>
      <c r="C60" s="324">
        <v>10.62</v>
      </c>
      <c r="D60" s="324">
        <v>10.62</v>
      </c>
      <c r="E60" s="324">
        <v>10.44</v>
      </c>
      <c r="F60" s="324">
        <v>10.49</v>
      </c>
      <c r="G60" s="328">
        <v>10.55</v>
      </c>
    </row>
    <row r="61" spans="1:7" ht="21" customHeight="1">
      <c r="A61" s="351">
        <f t="shared" si="0"/>
        <v>56</v>
      </c>
      <c r="B61" s="355" t="s">
        <v>71</v>
      </c>
      <c r="C61" s="325">
        <v>9.07</v>
      </c>
      <c r="D61" s="325">
        <v>9.69</v>
      </c>
      <c r="E61" s="325">
        <v>12.32</v>
      </c>
      <c r="F61" s="325">
        <v>8.84</v>
      </c>
      <c r="G61" s="327">
        <v>11.94</v>
      </c>
    </row>
    <row r="62" spans="1:7" s="326" customFormat="1" ht="21.75" customHeight="1">
      <c r="A62" s="350">
        <f t="shared" si="0"/>
        <v>57</v>
      </c>
      <c r="B62" s="354" t="s">
        <v>73</v>
      </c>
      <c r="C62" s="324">
        <v>11.24</v>
      </c>
      <c r="D62" s="324">
        <v>12</v>
      </c>
      <c r="E62" s="324">
        <v>12</v>
      </c>
      <c r="F62" s="324">
        <v>12</v>
      </c>
      <c r="G62" s="328">
        <v>12</v>
      </c>
    </row>
    <row r="63" spans="1:7" ht="21.75" customHeight="1">
      <c r="A63" s="351">
        <f t="shared" si="0"/>
        <v>58</v>
      </c>
      <c r="B63" s="355" t="s">
        <v>74</v>
      </c>
      <c r="C63" s="325">
        <v>8.17</v>
      </c>
      <c r="D63" s="325">
        <v>8.4700000000000006</v>
      </c>
      <c r="E63" s="325">
        <v>8.4700000000000006</v>
      </c>
      <c r="F63" s="325">
        <v>8.32</v>
      </c>
      <c r="G63" s="327">
        <v>8.3699999999999992</v>
      </c>
    </row>
    <row r="64" spans="1:7" s="326" customFormat="1" ht="21.75" customHeight="1">
      <c r="A64" s="350">
        <f t="shared" si="0"/>
        <v>59</v>
      </c>
      <c r="B64" s="354" t="s">
        <v>75</v>
      </c>
      <c r="C64" s="324">
        <v>7.93</v>
      </c>
      <c r="D64" s="324">
        <v>7.93</v>
      </c>
      <c r="E64" s="324">
        <v>8.57</v>
      </c>
      <c r="F64" s="324">
        <v>7.93</v>
      </c>
      <c r="G64" s="328">
        <v>7.93</v>
      </c>
    </row>
    <row r="65" spans="1:7" ht="21.75" customHeight="1">
      <c r="A65" s="351">
        <f t="shared" si="0"/>
        <v>60</v>
      </c>
      <c r="B65" s="355" t="s">
        <v>76</v>
      </c>
      <c r="C65" s="325">
        <v>10.5</v>
      </c>
      <c r="D65" s="325">
        <v>11.5</v>
      </c>
      <c r="E65" s="325">
        <v>15</v>
      </c>
      <c r="F65" s="325" t="s">
        <v>120</v>
      </c>
      <c r="G65" s="327">
        <v>10.5</v>
      </c>
    </row>
    <row r="66" spans="1:7" s="326" customFormat="1" ht="21.75" customHeight="1">
      <c r="A66" s="350">
        <f t="shared" si="0"/>
        <v>61</v>
      </c>
      <c r="B66" s="354" t="s">
        <v>77</v>
      </c>
      <c r="C66" s="324">
        <v>9.34</v>
      </c>
      <c r="D66" s="324">
        <v>9.52</v>
      </c>
      <c r="E66" s="324" t="s">
        <v>120</v>
      </c>
      <c r="F66" s="324">
        <v>10.01</v>
      </c>
      <c r="G66" s="328">
        <v>10.01</v>
      </c>
    </row>
    <row r="67" spans="1:7" ht="21.75" customHeight="1">
      <c r="A67" s="351">
        <f t="shared" si="0"/>
        <v>62</v>
      </c>
      <c r="B67" s="355" t="s">
        <v>78</v>
      </c>
      <c r="C67" s="325">
        <v>11</v>
      </c>
      <c r="D67" s="325">
        <v>13</v>
      </c>
      <c r="E67" s="325">
        <v>15</v>
      </c>
      <c r="F67" s="325">
        <v>12</v>
      </c>
      <c r="G67" s="327">
        <v>13.5</v>
      </c>
    </row>
    <row r="68" spans="1:7" s="326" customFormat="1" ht="21.75" customHeight="1">
      <c r="A68" s="350">
        <f t="shared" si="0"/>
        <v>63</v>
      </c>
      <c r="B68" s="354" t="s">
        <v>79</v>
      </c>
      <c r="C68" s="324">
        <v>7</v>
      </c>
      <c r="D68" s="324">
        <v>7.24</v>
      </c>
      <c r="E68" s="324" t="s">
        <v>120</v>
      </c>
      <c r="F68" s="324">
        <v>7.24</v>
      </c>
      <c r="G68" s="328" t="s">
        <v>120</v>
      </c>
    </row>
    <row r="69" spans="1:7" ht="21.75" customHeight="1">
      <c r="A69" s="351">
        <f t="shared" si="0"/>
        <v>64</v>
      </c>
      <c r="B69" s="355" t="s">
        <v>80</v>
      </c>
      <c r="C69" s="325">
        <v>9.5</v>
      </c>
      <c r="D69" s="325">
        <v>10.5</v>
      </c>
      <c r="E69" s="325" t="s">
        <v>120</v>
      </c>
      <c r="F69" s="325">
        <v>10.5</v>
      </c>
      <c r="G69" s="327">
        <v>10.5</v>
      </c>
    </row>
    <row r="70" spans="1:7" s="326" customFormat="1" ht="21.75" customHeight="1">
      <c r="A70" s="350">
        <f t="shared" si="0"/>
        <v>65</v>
      </c>
      <c r="B70" s="354" t="s">
        <v>81</v>
      </c>
      <c r="C70" s="324">
        <v>9.9</v>
      </c>
      <c r="D70" s="324">
        <v>9.9</v>
      </c>
      <c r="E70" s="324" t="s">
        <v>120</v>
      </c>
      <c r="F70" s="324">
        <v>9.9499999999999993</v>
      </c>
      <c r="G70" s="328">
        <v>11.25</v>
      </c>
    </row>
    <row r="71" spans="1:7" ht="21.75" customHeight="1">
      <c r="A71" s="351">
        <f t="shared" si="0"/>
        <v>66</v>
      </c>
      <c r="B71" s="355" t="s">
        <v>82</v>
      </c>
      <c r="C71" s="325">
        <v>8</v>
      </c>
      <c r="D71" s="325">
        <v>11.5</v>
      </c>
      <c r="E71" s="325" t="s">
        <v>120</v>
      </c>
      <c r="F71" s="325">
        <v>10.25</v>
      </c>
      <c r="G71" s="327">
        <v>11.5</v>
      </c>
    </row>
    <row r="72" spans="1:7" s="326" customFormat="1" ht="21.75" customHeight="1">
      <c r="A72" s="350">
        <f t="shared" si="0"/>
        <v>67</v>
      </c>
      <c r="B72" s="354" t="s">
        <v>131</v>
      </c>
      <c r="C72" s="324">
        <v>6.14</v>
      </c>
      <c r="D72" s="324">
        <v>9.68</v>
      </c>
      <c r="E72" s="324">
        <v>15.71</v>
      </c>
      <c r="F72" s="324" t="s">
        <v>120</v>
      </c>
      <c r="G72" s="328">
        <v>10.32</v>
      </c>
    </row>
    <row r="73" spans="1:7" ht="21.75" customHeight="1">
      <c r="A73" s="351">
        <f t="shared" ref="A73:A100" si="1">A72+1</f>
        <v>68</v>
      </c>
      <c r="B73" s="355" t="s">
        <v>84</v>
      </c>
      <c r="C73" s="325">
        <v>10.23</v>
      </c>
      <c r="D73" s="325">
        <v>11.17</v>
      </c>
      <c r="E73" s="325" t="s">
        <v>120</v>
      </c>
      <c r="F73" s="325">
        <v>11.17</v>
      </c>
      <c r="G73" s="327">
        <v>10.49</v>
      </c>
    </row>
    <row r="74" spans="1:7" s="326" customFormat="1" ht="21.75" customHeight="1">
      <c r="A74" s="350">
        <f t="shared" si="1"/>
        <v>69</v>
      </c>
      <c r="B74" s="354" t="s">
        <v>85</v>
      </c>
      <c r="C74" s="324">
        <v>8.33</v>
      </c>
      <c r="D74" s="324">
        <v>8.9600000000000009</v>
      </c>
      <c r="E74" s="324">
        <v>13</v>
      </c>
      <c r="F74" s="324">
        <v>10.16</v>
      </c>
      <c r="G74" s="328">
        <v>10.16</v>
      </c>
    </row>
    <row r="75" spans="1:7" ht="21.75" customHeight="1">
      <c r="A75" s="351">
        <f t="shared" si="1"/>
        <v>70</v>
      </c>
      <c r="B75" s="355" t="s">
        <v>86</v>
      </c>
      <c r="C75" s="325" t="s">
        <v>120</v>
      </c>
      <c r="D75" s="325">
        <v>10.56</v>
      </c>
      <c r="E75" s="325" t="s">
        <v>120</v>
      </c>
      <c r="F75" s="325">
        <v>9.74</v>
      </c>
      <c r="G75" s="327">
        <v>10.88</v>
      </c>
    </row>
    <row r="76" spans="1:7" s="326" customFormat="1" ht="21.75" customHeight="1">
      <c r="A76" s="350">
        <f t="shared" si="1"/>
        <v>71</v>
      </c>
      <c r="B76" s="354" t="s">
        <v>88</v>
      </c>
      <c r="C76" s="324">
        <v>8.5</v>
      </c>
      <c r="D76" s="324">
        <v>8.5</v>
      </c>
      <c r="E76" s="324" t="s">
        <v>120</v>
      </c>
      <c r="F76" s="324">
        <v>8.25</v>
      </c>
      <c r="G76" s="328">
        <v>8.25</v>
      </c>
    </row>
    <row r="77" spans="1:7" ht="21.75" customHeight="1">
      <c r="A77" s="351">
        <f t="shared" si="1"/>
        <v>72</v>
      </c>
      <c r="B77" s="355" t="s">
        <v>89</v>
      </c>
      <c r="C77" s="325">
        <v>7.5</v>
      </c>
      <c r="D77" s="325">
        <v>8.25</v>
      </c>
      <c r="E77" s="325">
        <v>9</v>
      </c>
      <c r="F77" s="325">
        <v>7.75</v>
      </c>
      <c r="G77" s="327">
        <v>10</v>
      </c>
    </row>
    <row r="78" spans="1:7" s="326" customFormat="1" ht="21.75" customHeight="1">
      <c r="A78" s="350">
        <f t="shared" si="1"/>
        <v>73</v>
      </c>
      <c r="B78" s="354" t="s">
        <v>90</v>
      </c>
      <c r="C78" s="324">
        <v>12.58</v>
      </c>
      <c r="D78" s="324">
        <v>12.58</v>
      </c>
      <c r="E78" s="324" t="s">
        <v>120</v>
      </c>
      <c r="F78" s="324">
        <v>12.66</v>
      </c>
      <c r="G78" s="328">
        <v>13.21</v>
      </c>
    </row>
    <row r="79" spans="1:7" ht="21.75" customHeight="1">
      <c r="A79" s="351">
        <f t="shared" si="1"/>
        <v>74</v>
      </c>
      <c r="B79" s="355" t="s">
        <v>91</v>
      </c>
      <c r="C79" s="325">
        <v>12.44</v>
      </c>
      <c r="D79" s="325">
        <v>12.94</v>
      </c>
      <c r="E79" s="325">
        <v>12.94</v>
      </c>
      <c r="F79" s="325">
        <v>12.44</v>
      </c>
      <c r="G79" s="327">
        <v>13.69</v>
      </c>
    </row>
    <row r="80" spans="1:7" s="326" customFormat="1" ht="21.75" customHeight="1">
      <c r="A80" s="350">
        <f t="shared" si="1"/>
        <v>75</v>
      </c>
      <c r="B80" s="354" t="s">
        <v>93</v>
      </c>
      <c r="C80" s="324">
        <v>9.59</v>
      </c>
      <c r="D80" s="324">
        <v>11.05</v>
      </c>
      <c r="E80" s="324" t="s">
        <v>120</v>
      </c>
      <c r="F80" s="324">
        <v>9.3699999999999992</v>
      </c>
      <c r="G80" s="328">
        <v>14.31</v>
      </c>
    </row>
    <row r="81" spans="1:7" ht="21.75" customHeight="1">
      <c r="A81" s="351">
        <f t="shared" si="1"/>
        <v>76</v>
      </c>
      <c r="B81" s="355" t="s">
        <v>94</v>
      </c>
      <c r="C81" s="325">
        <v>11.5</v>
      </c>
      <c r="D81" s="325">
        <v>13.5</v>
      </c>
      <c r="E81" s="325" t="s">
        <v>120</v>
      </c>
      <c r="F81" s="325" t="s">
        <v>120</v>
      </c>
      <c r="G81" s="327" t="s">
        <v>120</v>
      </c>
    </row>
    <row r="82" spans="1:7" s="326" customFormat="1" ht="21.75" customHeight="1">
      <c r="A82" s="350">
        <f t="shared" si="1"/>
        <v>77</v>
      </c>
      <c r="B82" s="354" t="s">
        <v>188</v>
      </c>
      <c r="C82" s="324">
        <v>6.94</v>
      </c>
      <c r="D82" s="324">
        <v>6.94</v>
      </c>
      <c r="E82" s="324">
        <v>1.0900000000000001</v>
      </c>
      <c r="F82" s="324">
        <v>6.94</v>
      </c>
      <c r="G82" s="328">
        <v>6.94</v>
      </c>
    </row>
    <row r="83" spans="1:7" ht="21.75" customHeight="1">
      <c r="A83" s="351">
        <f t="shared" si="1"/>
        <v>78</v>
      </c>
      <c r="B83" s="355" t="s">
        <v>96</v>
      </c>
      <c r="C83" s="325" t="s">
        <v>120</v>
      </c>
      <c r="D83" s="325">
        <v>11.25</v>
      </c>
      <c r="E83" s="325">
        <v>14.5</v>
      </c>
      <c r="F83" s="325">
        <v>9.25</v>
      </c>
      <c r="G83" s="327" t="s">
        <v>120</v>
      </c>
    </row>
    <row r="84" spans="1:7" s="326" customFormat="1" ht="21.75" customHeight="1">
      <c r="A84" s="350">
        <f t="shared" si="1"/>
        <v>79</v>
      </c>
      <c r="B84" s="354" t="s">
        <v>97</v>
      </c>
      <c r="C84" s="324">
        <v>9.3000000000000007</v>
      </c>
      <c r="D84" s="324">
        <v>9.3000000000000007</v>
      </c>
      <c r="E84" s="324">
        <v>11.3</v>
      </c>
      <c r="F84" s="324">
        <v>9.3000000000000007</v>
      </c>
      <c r="G84" s="328">
        <v>10.8</v>
      </c>
    </row>
    <row r="85" spans="1:7" ht="21.75" customHeight="1">
      <c r="A85" s="351">
        <f t="shared" si="1"/>
        <v>80</v>
      </c>
      <c r="B85" s="355" t="s">
        <v>98</v>
      </c>
      <c r="C85" s="325">
        <v>12.68</v>
      </c>
      <c r="D85" s="325">
        <v>12.93</v>
      </c>
      <c r="E85" s="325">
        <v>13.43</v>
      </c>
      <c r="F85" s="325">
        <v>12.78</v>
      </c>
      <c r="G85" s="327">
        <v>13.18</v>
      </c>
    </row>
    <row r="86" spans="1:7" s="326" customFormat="1" ht="21.75" customHeight="1">
      <c r="A86" s="350">
        <f t="shared" si="1"/>
        <v>81</v>
      </c>
      <c r="B86" s="354" t="s">
        <v>99</v>
      </c>
      <c r="C86" s="324">
        <v>14.5</v>
      </c>
      <c r="D86" s="324">
        <v>14.75</v>
      </c>
      <c r="E86" s="324">
        <v>17</v>
      </c>
      <c r="F86" s="324">
        <v>16.5</v>
      </c>
      <c r="G86" s="328">
        <v>15.75</v>
      </c>
    </row>
    <row r="87" spans="1:7" ht="21.75" customHeight="1">
      <c r="A87" s="351">
        <f t="shared" si="1"/>
        <v>82</v>
      </c>
      <c r="B87" s="357" t="s">
        <v>100</v>
      </c>
      <c r="C87" s="325">
        <v>9.5</v>
      </c>
      <c r="D87" s="325">
        <v>12.99</v>
      </c>
      <c r="E87" s="325">
        <v>13.99</v>
      </c>
      <c r="F87" s="325">
        <v>10.99</v>
      </c>
      <c r="G87" s="327">
        <v>12.99</v>
      </c>
    </row>
    <row r="88" spans="1:7" s="326" customFormat="1" ht="21.75" customHeight="1">
      <c r="A88" s="350">
        <f t="shared" si="1"/>
        <v>83</v>
      </c>
      <c r="B88" s="354" t="s">
        <v>101</v>
      </c>
      <c r="C88" s="324">
        <v>11</v>
      </c>
      <c r="D88" s="324">
        <v>11</v>
      </c>
      <c r="E88" s="324">
        <v>17</v>
      </c>
      <c r="F88" s="324">
        <v>13</v>
      </c>
      <c r="G88" s="328">
        <v>13</v>
      </c>
    </row>
    <row r="89" spans="1:7" ht="21.75" customHeight="1">
      <c r="A89" s="351">
        <f t="shared" si="1"/>
        <v>84</v>
      </c>
      <c r="B89" s="355" t="s">
        <v>102</v>
      </c>
      <c r="C89" s="325">
        <v>8.76</v>
      </c>
      <c r="D89" s="325">
        <v>9.26</v>
      </c>
      <c r="E89" s="325">
        <v>9.76</v>
      </c>
      <c r="F89" s="325">
        <v>9.76</v>
      </c>
      <c r="G89" s="327">
        <v>9.76</v>
      </c>
    </row>
    <row r="90" spans="1:7" s="326" customFormat="1" ht="21.75" customHeight="1">
      <c r="A90" s="350">
        <f t="shared" si="1"/>
        <v>85</v>
      </c>
      <c r="B90" s="354" t="s">
        <v>189</v>
      </c>
      <c r="C90" s="324">
        <v>14.6</v>
      </c>
      <c r="D90" s="324">
        <v>14.6</v>
      </c>
      <c r="E90" s="324">
        <v>14.6</v>
      </c>
      <c r="F90" s="324">
        <v>14.6</v>
      </c>
      <c r="G90" s="328">
        <v>14.6</v>
      </c>
    </row>
    <row r="91" spans="1:7" ht="21.75" customHeight="1">
      <c r="A91" s="351">
        <f t="shared" si="1"/>
        <v>86</v>
      </c>
      <c r="B91" s="355" t="s">
        <v>104</v>
      </c>
      <c r="C91" s="325">
        <v>8.1</v>
      </c>
      <c r="D91" s="325">
        <v>9</v>
      </c>
      <c r="E91" s="325">
        <v>10</v>
      </c>
      <c r="F91" s="325">
        <v>8.85</v>
      </c>
      <c r="G91" s="327">
        <v>8.85</v>
      </c>
    </row>
    <row r="92" spans="1:7" s="326" customFormat="1" ht="21.75" customHeight="1">
      <c r="A92" s="350">
        <f t="shared" si="1"/>
        <v>87</v>
      </c>
      <c r="B92" s="354" t="s">
        <v>105</v>
      </c>
      <c r="C92" s="324">
        <v>9.2200000000000006</v>
      </c>
      <c r="D92" s="324">
        <v>9.8800000000000008</v>
      </c>
      <c r="E92" s="324">
        <v>10.88</v>
      </c>
      <c r="F92" s="324">
        <v>9.3800000000000008</v>
      </c>
      <c r="G92" s="328">
        <v>9.3800000000000008</v>
      </c>
    </row>
    <row r="93" spans="1:7" ht="21.75" customHeight="1">
      <c r="A93" s="351">
        <f t="shared" si="1"/>
        <v>88</v>
      </c>
      <c r="B93" s="355" t="s">
        <v>106</v>
      </c>
      <c r="C93" s="325">
        <v>10.45</v>
      </c>
      <c r="D93" s="325">
        <v>10.95</v>
      </c>
      <c r="E93" s="325">
        <v>11.45</v>
      </c>
      <c r="F93" s="325">
        <v>10.45</v>
      </c>
      <c r="G93" s="327">
        <v>10.95</v>
      </c>
    </row>
    <row r="94" spans="1:7" s="326" customFormat="1" ht="21.75" customHeight="1">
      <c r="A94" s="350">
        <f t="shared" si="1"/>
        <v>89</v>
      </c>
      <c r="B94" s="354" t="s">
        <v>107</v>
      </c>
      <c r="C94" s="324">
        <v>7.2</v>
      </c>
      <c r="D94" s="324">
        <v>7.2</v>
      </c>
      <c r="E94" s="324">
        <v>8.1999999999999993</v>
      </c>
      <c r="F94" s="324">
        <v>7.2</v>
      </c>
      <c r="G94" s="328">
        <v>7.2</v>
      </c>
    </row>
    <row r="95" spans="1:7" ht="21.75" customHeight="1">
      <c r="A95" s="351">
        <f t="shared" si="1"/>
        <v>90</v>
      </c>
      <c r="B95" s="355" t="s">
        <v>108</v>
      </c>
      <c r="C95" s="325" t="s">
        <v>120</v>
      </c>
      <c r="D95" s="325">
        <v>11.88</v>
      </c>
      <c r="E95" s="325">
        <v>14.46</v>
      </c>
      <c r="F95" s="325" t="s">
        <v>120</v>
      </c>
      <c r="G95" s="327">
        <v>12.59</v>
      </c>
    </row>
    <row r="96" spans="1:7" s="326" customFormat="1" ht="21.75" customHeight="1">
      <c r="A96" s="350">
        <f t="shared" si="1"/>
        <v>91</v>
      </c>
      <c r="B96" s="354" t="s">
        <v>109</v>
      </c>
      <c r="C96" s="324">
        <v>10.65</v>
      </c>
      <c r="D96" s="324">
        <v>11.58</v>
      </c>
      <c r="E96" s="324" t="s">
        <v>120</v>
      </c>
      <c r="F96" s="324">
        <v>11.4</v>
      </c>
      <c r="G96" s="328">
        <v>12.9</v>
      </c>
    </row>
    <row r="97" spans="1:7" ht="21.75" customHeight="1">
      <c r="A97" s="351">
        <f t="shared" si="1"/>
        <v>92</v>
      </c>
      <c r="B97" s="355" t="s">
        <v>110</v>
      </c>
      <c r="C97" s="325">
        <v>8.77</v>
      </c>
      <c r="D97" s="325">
        <v>8.77</v>
      </c>
      <c r="E97" s="325">
        <v>8.77</v>
      </c>
      <c r="F97" s="325">
        <v>8.77</v>
      </c>
      <c r="G97" s="327">
        <v>8.77</v>
      </c>
    </row>
    <row r="98" spans="1:7" s="326" customFormat="1" ht="21.75" customHeight="1">
      <c r="A98" s="350">
        <f t="shared" si="1"/>
        <v>93</v>
      </c>
      <c r="B98" s="354" t="s">
        <v>191</v>
      </c>
      <c r="C98" s="324">
        <v>6.99</v>
      </c>
      <c r="D98" s="324">
        <v>7.49</v>
      </c>
      <c r="E98" s="324">
        <v>9.49</v>
      </c>
      <c r="F98" s="324">
        <v>6.99</v>
      </c>
      <c r="G98" s="328">
        <v>6.99</v>
      </c>
    </row>
    <row r="99" spans="1:7" ht="21.75" customHeight="1">
      <c r="A99" s="351">
        <f t="shared" si="1"/>
        <v>94</v>
      </c>
      <c r="B99" s="355" t="s">
        <v>112</v>
      </c>
      <c r="C99" s="325">
        <v>9.75</v>
      </c>
      <c r="D99" s="325">
        <v>10.75</v>
      </c>
      <c r="E99" s="325" t="s">
        <v>120</v>
      </c>
      <c r="F99" s="325">
        <v>10.75</v>
      </c>
      <c r="G99" s="327" t="s">
        <v>120</v>
      </c>
    </row>
    <row r="100" spans="1:7" s="326" customFormat="1" ht="21.75" customHeight="1" thickBot="1">
      <c r="A100" s="353">
        <f t="shared" si="1"/>
        <v>95</v>
      </c>
      <c r="B100" s="358" t="s">
        <v>113</v>
      </c>
      <c r="C100" s="330" t="s">
        <v>120</v>
      </c>
      <c r="D100" s="330">
        <v>10.25</v>
      </c>
      <c r="E100" s="330" t="s">
        <v>120</v>
      </c>
      <c r="F100" s="330">
        <v>10.25</v>
      </c>
      <c r="G100" s="344">
        <v>10.75</v>
      </c>
    </row>
    <row r="101" spans="1:7" ht="36" customHeight="1">
      <c r="A101" s="331"/>
      <c r="B101" s="510" t="s">
        <v>199</v>
      </c>
      <c r="C101" s="510"/>
      <c r="D101" s="510"/>
      <c r="E101" s="510"/>
      <c r="F101" s="510"/>
      <c r="G101" s="510"/>
    </row>
    <row r="102" spans="1:7" ht="16.5">
      <c r="A102" s="331"/>
      <c r="B102" s="359"/>
      <c r="C102" s="340"/>
      <c r="D102" s="340"/>
      <c r="E102" s="340"/>
      <c r="F102" s="340"/>
      <c r="G102" s="340"/>
    </row>
    <row r="103" spans="1:7" ht="27" hidden="1" customHeight="1">
      <c r="A103" s="331"/>
      <c r="B103" s="359"/>
      <c r="C103" s="340"/>
      <c r="D103" s="340"/>
      <c r="E103" s="340"/>
      <c r="F103" s="340"/>
      <c r="G103" s="340"/>
    </row>
    <row r="104" spans="1:7" s="334" customFormat="1" ht="21.75" hidden="1" customHeight="1">
      <c r="A104" s="332"/>
      <c r="B104" s="333" t="s">
        <v>178</v>
      </c>
      <c r="C104" s="341">
        <f>AVERAGE(C6:C74,C76:C82,C84:C94,C96:C99)</f>
        <v>8.9798901098901123</v>
      </c>
      <c r="D104" s="342">
        <f>AVERAGE(D6:D16,D20:D21,D24,D28,D32:D100)</f>
        <v>9.9073809523809544</v>
      </c>
      <c r="E104" s="342">
        <f>AVERAGE(E6:E7,E13,E21,E28,E33,E35:E65,E67,E72,E74,E77,E79,E82:E95,E97:E98)</f>
        <v>11.771896551724138</v>
      </c>
      <c r="F104" s="342">
        <f>AVERAGE(F6:F16,F20:F21,F24,F27:F28,F33:F64,F66:F71,F73:F80,F82:F94,F96:F100)</f>
        <v>9.728625000000001</v>
      </c>
      <c r="G104" s="342">
        <f>AVERAGE(G6:G14,G16,G20:G21,G33,G35:G67,G69:G80,G82,G84:G98,G100)</f>
        <v>10.629600000000003</v>
      </c>
    </row>
    <row r="105" spans="1:7" s="334" customFormat="1" ht="21.75" hidden="1" customHeight="1">
      <c r="A105" s="332"/>
      <c r="B105" s="333" t="s">
        <v>179</v>
      </c>
      <c r="C105" s="343">
        <v>3.8</v>
      </c>
      <c r="D105" s="343">
        <v>5.72</v>
      </c>
      <c r="E105" s="343">
        <v>1.0900000000000001</v>
      </c>
      <c r="F105" s="343">
        <v>5.3</v>
      </c>
      <c r="G105" s="343">
        <v>5.98</v>
      </c>
    </row>
    <row r="106" spans="1:7" s="334" customFormat="1" ht="21.75" hidden="1" customHeight="1">
      <c r="A106" s="332"/>
      <c r="B106" s="333" t="s">
        <v>180</v>
      </c>
      <c r="C106" s="343">
        <v>14.6</v>
      </c>
      <c r="D106" s="343">
        <v>14.75</v>
      </c>
      <c r="E106" s="343">
        <v>26</v>
      </c>
      <c r="F106" s="343">
        <v>16.5</v>
      </c>
      <c r="G106" s="343">
        <v>15.75</v>
      </c>
    </row>
    <row r="107" spans="1:7" ht="21.75" hidden="1" customHeight="1">
      <c r="B107" s="336"/>
      <c r="C107" s="337"/>
      <c r="D107" s="337"/>
    </row>
    <row r="108" spans="1:7" ht="21.75" customHeight="1">
      <c r="B108" s="336"/>
    </row>
    <row r="110" spans="1:7" s="339" customFormat="1" ht="21.75" customHeight="1">
      <c r="A110" s="335"/>
      <c r="B110" s="336"/>
      <c r="C110" s="338"/>
      <c r="D110" s="338"/>
      <c r="E110" s="338"/>
      <c r="F110" s="338"/>
      <c r="G110" s="338"/>
    </row>
    <row r="111" spans="1:7" s="339" customFormat="1" ht="21.75" customHeight="1">
      <c r="A111" s="335"/>
      <c r="B111" s="336"/>
      <c r="C111" s="338"/>
      <c r="D111" s="338"/>
      <c r="E111" s="338"/>
      <c r="F111" s="338"/>
      <c r="G111" s="338"/>
    </row>
    <row r="112" spans="1:7" s="339" customFormat="1" ht="21.75" customHeight="1">
      <c r="A112" s="335"/>
      <c r="B112" s="336"/>
      <c r="C112" s="338"/>
      <c r="D112" s="338"/>
      <c r="E112" s="338"/>
      <c r="F112" s="338"/>
      <c r="G112" s="338"/>
    </row>
    <row r="115" spans="1:7" s="339" customFormat="1" ht="21.75" customHeight="1">
      <c r="A115" s="335"/>
      <c r="B115" s="336"/>
      <c r="C115" s="338"/>
      <c r="D115" s="338"/>
      <c r="E115" s="338"/>
      <c r="F115" s="338"/>
      <c r="G115" s="338"/>
    </row>
    <row r="116" spans="1:7" s="339" customFormat="1" ht="21.75" customHeight="1">
      <c r="A116" s="335"/>
      <c r="B116" s="336"/>
      <c r="C116" s="338"/>
      <c r="D116" s="338"/>
      <c r="E116" s="338"/>
      <c r="F116" s="338"/>
      <c r="G116" s="338"/>
    </row>
    <row r="117" spans="1:7" s="339" customFormat="1" ht="21.75" customHeight="1">
      <c r="A117" s="335"/>
      <c r="B117" s="336"/>
      <c r="C117" s="338"/>
      <c r="D117" s="338"/>
      <c r="E117" s="338"/>
      <c r="F117" s="338"/>
      <c r="G117" s="338"/>
    </row>
  </sheetData>
  <mergeCells count="4">
    <mergeCell ref="B101:G101"/>
    <mergeCell ref="A1:G1"/>
    <mergeCell ref="A2:G2"/>
    <mergeCell ref="A3:G3"/>
  </mergeCells>
  <pageMargins left="0.70866141732283505" right="0.94488188976377996" top="0.74803149606299202" bottom="0.74803149606299202" header="0.31496062992126" footer="0.31496062992126"/>
  <pageSetup paperSize="9" scale="72" orientation="portrait" errors="blank" horizontalDpi="90" verticalDpi="90" r:id="rId1"/>
  <rowBreaks count="1" manualBreakCount="1">
    <brk id="52" max="6" man="1"/>
  </rowBreaks>
  <legacy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119"/>
  <sheetViews>
    <sheetView showGridLines="0" view="pageBreakPreview" topLeftCell="A49" zoomScaleNormal="100" zoomScaleSheetLayoutView="100" workbookViewId="0">
      <selection activeCell="B60" sqref="B60"/>
    </sheetView>
  </sheetViews>
  <sheetFormatPr defaultColWidth="9.09765625" defaultRowHeight="21" customHeight="1"/>
  <cols>
    <col min="1" max="1" width="6.09765625" style="335" customWidth="1"/>
    <col min="2" max="2" width="58.59765625" style="316" customWidth="1"/>
    <col min="3" max="3" width="12.59765625" style="338" customWidth="1"/>
    <col min="4" max="6" width="9.296875" style="338" customWidth="1"/>
    <col min="7" max="7" width="10.3984375" style="338" customWidth="1"/>
    <col min="8" max="16384" width="9.09765625" style="316"/>
  </cols>
  <sheetData>
    <row r="1" spans="1:8" ht="21" customHeight="1">
      <c r="A1" s="517" t="s">
        <v>200</v>
      </c>
      <c r="B1" s="517"/>
      <c r="C1" s="517"/>
      <c r="D1" s="517"/>
      <c r="E1" s="517"/>
      <c r="F1" s="517"/>
      <c r="G1" s="517"/>
    </row>
    <row r="2" spans="1:8" ht="21" customHeight="1">
      <c r="A2" s="518" t="s">
        <v>212</v>
      </c>
      <c r="B2" s="518"/>
      <c r="C2" s="518"/>
      <c r="D2" s="518"/>
      <c r="E2" s="518"/>
      <c r="F2" s="518"/>
      <c r="G2" s="518"/>
    </row>
    <row r="3" spans="1:8" ht="21" customHeight="1">
      <c r="A3" s="513" t="s">
        <v>213</v>
      </c>
      <c r="B3" s="513"/>
      <c r="C3" s="513"/>
      <c r="D3" s="513"/>
      <c r="E3" s="513"/>
      <c r="F3" s="513"/>
      <c r="G3" s="513"/>
      <c r="H3" s="347"/>
    </row>
    <row r="4" spans="1:8" ht="21" customHeight="1">
      <c r="A4" s="383" t="s">
        <v>1</v>
      </c>
      <c r="B4" s="384" t="s">
        <v>4</v>
      </c>
      <c r="C4" s="385" t="s">
        <v>5</v>
      </c>
      <c r="D4" s="385" t="s">
        <v>6</v>
      </c>
      <c r="E4" s="385" t="s">
        <v>7</v>
      </c>
      <c r="F4" s="385" t="s">
        <v>8</v>
      </c>
      <c r="G4" s="386" t="s">
        <v>209</v>
      </c>
    </row>
    <row r="5" spans="1:8" ht="21" customHeight="1" thickBot="1">
      <c r="A5" s="387" t="s">
        <v>202</v>
      </c>
      <c r="B5" s="388" t="s">
        <v>203</v>
      </c>
      <c r="C5" s="388" t="s">
        <v>204</v>
      </c>
      <c r="D5" s="388" t="s">
        <v>205</v>
      </c>
      <c r="E5" s="388" t="s">
        <v>206</v>
      </c>
      <c r="F5" s="388" t="s">
        <v>207</v>
      </c>
      <c r="G5" s="389" t="s">
        <v>208</v>
      </c>
    </row>
    <row r="6" spans="1:8" ht="21" customHeight="1">
      <c r="A6" s="374">
        <v>1</v>
      </c>
      <c r="B6" s="360" t="s">
        <v>12</v>
      </c>
      <c r="C6" s="361">
        <v>8</v>
      </c>
      <c r="D6" s="361">
        <v>8.25</v>
      </c>
      <c r="E6" s="361">
        <v>14</v>
      </c>
      <c r="F6" s="361">
        <v>7.25</v>
      </c>
      <c r="G6" s="375">
        <v>8.75</v>
      </c>
    </row>
    <row r="7" spans="1:8" ht="21" customHeight="1">
      <c r="A7" s="376">
        <v>2</v>
      </c>
      <c r="B7" s="355" t="s">
        <v>13</v>
      </c>
      <c r="C7" s="362">
        <v>8</v>
      </c>
      <c r="D7" s="362">
        <v>8.25</v>
      </c>
      <c r="E7" s="362">
        <v>11.25</v>
      </c>
      <c r="F7" s="362">
        <v>7.25</v>
      </c>
      <c r="G7" s="377">
        <v>8.75</v>
      </c>
    </row>
    <row r="8" spans="1:8" ht="21" customHeight="1">
      <c r="A8" s="378">
        <f>A7+1</f>
        <v>3</v>
      </c>
      <c r="B8" s="354" t="s">
        <v>14</v>
      </c>
      <c r="C8" s="364">
        <v>8</v>
      </c>
      <c r="D8" s="364">
        <v>8.25</v>
      </c>
      <c r="E8" s="364" t="s">
        <v>120</v>
      </c>
      <c r="F8" s="364">
        <v>7.25</v>
      </c>
      <c r="G8" s="379">
        <v>8.75</v>
      </c>
    </row>
    <row r="9" spans="1:8" ht="21" customHeight="1">
      <c r="A9" s="380">
        <f t="shared" ref="A9:A73" si="0">A8+1</f>
        <v>4</v>
      </c>
      <c r="B9" s="355" t="s">
        <v>15</v>
      </c>
      <c r="C9" s="362">
        <v>9.5</v>
      </c>
      <c r="D9" s="362">
        <v>9.9</v>
      </c>
      <c r="E9" s="362" t="s">
        <v>120</v>
      </c>
      <c r="F9" s="362">
        <v>9.75</v>
      </c>
      <c r="G9" s="377">
        <v>12</v>
      </c>
    </row>
    <row r="10" spans="1:8" ht="21" customHeight="1">
      <c r="A10" s="378">
        <f t="shared" si="0"/>
        <v>5</v>
      </c>
      <c r="B10" s="354" t="s">
        <v>16</v>
      </c>
      <c r="C10" s="364">
        <v>9.5</v>
      </c>
      <c r="D10" s="364">
        <v>9.9</v>
      </c>
      <c r="E10" s="364" t="s">
        <v>120</v>
      </c>
      <c r="F10" s="364">
        <v>9.9</v>
      </c>
      <c r="G10" s="379">
        <v>9.9</v>
      </c>
    </row>
    <row r="11" spans="1:8" ht="21" customHeight="1">
      <c r="A11" s="380">
        <f t="shared" si="0"/>
        <v>6</v>
      </c>
      <c r="B11" s="355" t="s">
        <v>17</v>
      </c>
      <c r="C11" s="362">
        <v>8</v>
      </c>
      <c r="D11" s="362">
        <v>8.5</v>
      </c>
      <c r="E11" s="362" t="s">
        <v>120</v>
      </c>
      <c r="F11" s="362">
        <v>8.5</v>
      </c>
      <c r="G11" s="377">
        <v>8.36</v>
      </c>
    </row>
    <row r="12" spans="1:8" ht="21" customHeight="1">
      <c r="A12" s="378">
        <f t="shared" si="0"/>
        <v>7</v>
      </c>
      <c r="B12" s="354" t="s">
        <v>18</v>
      </c>
      <c r="C12" s="364">
        <v>8.75</v>
      </c>
      <c r="D12" s="364">
        <v>9.75</v>
      </c>
      <c r="E12" s="364" t="s">
        <v>120</v>
      </c>
      <c r="F12" s="364">
        <v>9.25</v>
      </c>
      <c r="G12" s="379">
        <v>9.5</v>
      </c>
    </row>
    <row r="13" spans="1:8" ht="21" customHeight="1">
      <c r="A13" s="380">
        <f t="shared" si="0"/>
        <v>8</v>
      </c>
      <c r="B13" s="355" t="s">
        <v>150</v>
      </c>
      <c r="C13" s="362">
        <v>9</v>
      </c>
      <c r="D13" s="362">
        <v>8.5</v>
      </c>
      <c r="E13" s="362">
        <v>14.9</v>
      </c>
      <c r="F13" s="362">
        <v>8.25</v>
      </c>
      <c r="G13" s="377">
        <v>9.09</v>
      </c>
    </row>
    <row r="14" spans="1:8" s="326" customFormat="1" ht="21" customHeight="1">
      <c r="A14" s="378">
        <f t="shared" si="0"/>
        <v>9</v>
      </c>
      <c r="B14" s="354" t="s">
        <v>20</v>
      </c>
      <c r="C14" s="364">
        <v>9.25</v>
      </c>
      <c r="D14" s="364">
        <v>9.9499999999999993</v>
      </c>
      <c r="E14" s="364" t="s">
        <v>120</v>
      </c>
      <c r="F14" s="364">
        <v>8.5</v>
      </c>
      <c r="G14" s="379">
        <v>9</v>
      </c>
    </row>
    <row r="15" spans="1:8" ht="21" customHeight="1">
      <c r="A15" s="380">
        <f t="shared" si="0"/>
        <v>10</v>
      </c>
      <c r="B15" s="355" t="s">
        <v>21</v>
      </c>
      <c r="C15" s="362">
        <v>9.75</v>
      </c>
      <c r="D15" s="362">
        <v>9.9</v>
      </c>
      <c r="E15" s="362" t="s">
        <v>120</v>
      </c>
      <c r="F15" s="362">
        <v>9.9</v>
      </c>
      <c r="G15" s="377" t="s">
        <v>120</v>
      </c>
    </row>
    <row r="16" spans="1:8" s="326" customFormat="1" ht="21" customHeight="1">
      <c r="A16" s="378">
        <f t="shared" si="0"/>
        <v>11</v>
      </c>
      <c r="B16" s="354" t="s">
        <v>22</v>
      </c>
      <c r="C16" s="364">
        <v>9.5</v>
      </c>
      <c r="D16" s="364">
        <v>9.75</v>
      </c>
      <c r="E16" s="364" t="s">
        <v>120</v>
      </c>
      <c r="F16" s="364">
        <v>9.5</v>
      </c>
      <c r="G16" s="379">
        <v>9.9499999999999993</v>
      </c>
    </row>
    <row r="17" spans="1:7" ht="21" customHeight="1">
      <c r="A17" s="380">
        <f t="shared" si="0"/>
        <v>12</v>
      </c>
      <c r="B17" s="355" t="s">
        <v>23</v>
      </c>
      <c r="C17" s="362">
        <v>6</v>
      </c>
      <c r="D17" s="362" t="s">
        <v>120</v>
      </c>
      <c r="E17" s="362" t="s">
        <v>120</v>
      </c>
      <c r="F17" s="362" t="s">
        <v>120</v>
      </c>
      <c r="G17" s="377" t="s">
        <v>120</v>
      </c>
    </row>
    <row r="18" spans="1:7" s="326" customFormat="1" ht="21" customHeight="1">
      <c r="A18" s="378">
        <f t="shared" si="0"/>
        <v>13</v>
      </c>
      <c r="B18" s="354" t="s">
        <v>24</v>
      </c>
      <c r="C18" s="364">
        <v>3.72</v>
      </c>
      <c r="D18" s="364" t="s">
        <v>120</v>
      </c>
      <c r="E18" s="364" t="s">
        <v>120</v>
      </c>
      <c r="F18" s="364" t="s">
        <v>120</v>
      </c>
      <c r="G18" s="379" t="s">
        <v>120</v>
      </c>
    </row>
    <row r="19" spans="1:7" ht="21" customHeight="1">
      <c r="A19" s="380">
        <f t="shared" si="0"/>
        <v>14</v>
      </c>
      <c r="B19" s="355" t="s">
        <v>25</v>
      </c>
      <c r="C19" s="362">
        <v>6</v>
      </c>
      <c r="D19" s="362" t="s">
        <v>120</v>
      </c>
      <c r="E19" s="362" t="s">
        <v>120</v>
      </c>
      <c r="F19" s="362" t="s">
        <v>120</v>
      </c>
      <c r="G19" s="377" t="s">
        <v>120</v>
      </c>
    </row>
    <row r="20" spans="1:7" s="326" customFormat="1" ht="21" customHeight="1">
      <c r="A20" s="378">
        <f t="shared" si="0"/>
        <v>15</v>
      </c>
      <c r="B20" s="354" t="s">
        <v>26</v>
      </c>
      <c r="C20" s="364">
        <v>7.41</v>
      </c>
      <c r="D20" s="364">
        <v>7.41</v>
      </c>
      <c r="E20" s="364" t="s">
        <v>120</v>
      </c>
      <c r="F20" s="364">
        <v>7.41</v>
      </c>
      <c r="G20" s="379">
        <v>7.41</v>
      </c>
    </row>
    <row r="21" spans="1:7" ht="21" customHeight="1">
      <c r="A21" s="380">
        <f t="shared" si="0"/>
        <v>16</v>
      </c>
      <c r="B21" s="355" t="s">
        <v>27</v>
      </c>
      <c r="C21" s="362">
        <v>10</v>
      </c>
      <c r="D21" s="362">
        <v>10.17</v>
      </c>
      <c r="E21" s="362">
        <v>15.14</v>
      </c>
      <c r="F21" s="362">
        <v>8.94</v>
      </c>
      <c r="G21" s="377">
        <v>15</v>
      </c>
    </row>
    <row r="22" spans="1:7" s="326" customFormat="1" ht="21" customHeight="1">
      <c r="A22" s="378">
        <f t="shared" si="0"/>
        <v>17</v>
      </c>
      <c r="B22" s="354" t="s">
        <v>28</v>
      </c>
      <c r="C22" s="364" t="s">
        <v>120</v>
      </c>
      <c r="D22" s="364" t="s">
        <v>120</v>
      </c>
      <c r="E22" s="364" t="s">
        <v>120</v>
      </c>
      <c r="F22" s="364" t="s">
        <v>120</v>
      </c>
      <c r="G22" s="379" t="s">
        <v>120</v>
      </c>
    </row>
    <row r="23" spans="1:7" ht="21" customHeight="1">
      <c r="A23" s="380">
        <f t="shared" si="0"/>
        <v>18</v>
      </c>
      <c r="B23" s="355" t="s">
        <v>30</v>
      </c>
      <c r="C23" s="362">
        <v>6.81</v>
      </c>
      <c r="D23" s="362" t="s">
        <v>120</v>
      </c>
      <c r="E23" s="362" t="s">
        <v>120</v>
      </c>
      <c r="F23" s="362" t="s">
        <v>120</v>
      </c>
      <c r="G23" s="377" t="s">
        <v>120</v>
      </c>
    </row>
    <row r="24" spans="1:7" s="326" customFormat="1" ht="21" customHeight="1">
      <c r="A24" s="378">
        <f t="shared" si="0"/>
        <v>19</v>
      </c>
      <c r="B24" s="354" t="s">
        <v>32</v>
      </c>
      <c r="C24" s="364">
        <v>5.17</v>
      </c>
      <c r="D24" s="364">
        <v>6.58</v>
      </c>
      <c r="E24" s="364" t="s">
        <v>120</v>
      </c>
      <c r="F24" s="364">
        <v>7.83</v>
      </c>
      <c r="G24" s="379" t="s">
        <v>120</v>
      </c>
    </row>
    <row r="25" spans="1:7" ht="21" customHeight="1">
      <c r="A25" s="380">
        <f t="shared" si="0"/>
        <v>20</v>
      </c>
      <c r="B25" s="355" t="s">
        <v>33</v>
      </c>
      <c r="C25" s="362">
        <v>6.93</v>
      </c>
      <c r="D25" s="362" t="s">
        <v>120</v>
      </c>
      <c r="E25" s="362" t="s">
        <v>120</v>
      </c>
      <c r="F25" s="362" t="s">
        <v>120</v>
      </c>
      <c r="G25" s="377" t="s">
        <v>120</v>
      </c>
    </row>
    <row r="26" spans="1:7" s="326" customFormat="1" ht="21" customHeight="1">
      <c r="A26" s="378">
        <f t="shared" si="0"/>
        <v>21</v>
      </c>
      <c r="B26" s="354" t="s">
        <v>34</v>
      </c>
      <c r="C26" s="364">
        <v>4.6500000000000004</v>
      </c>
      <c r="D26" s="364" t="s">
        <v>120</v>
      </c>
      <c r="E26" s="364" t="s">
        <v>120</v>
      </c>
      <c r="F26" s="364" t="s">
        <v>120</v>
      </c>
      <c r="G26" s="379" t="s">
        <v>120</v>
      </c>
    </row>
    <row r="27" spans="1:7" ht="21" customHeight="1">
      <c r="A27" s="380">
        <f t="shared" si="0"/>
        <v>22</v>
      </c>
      <c r="B27" s="355" t="s">
        <v>35</v>
      </c>
      <c r="C27" s="362">
        <v>7.64</v>
      </c>
      <c r="D27" s="362" t="s">
        <v>120</v>
      </c>
      <c r="E27" s="362" t="s">
        <v>120</v>
      </c>
      <c r="F27" s="362">
        <v>7.71</v>
      </c>
      <c r="G27" s="377" t="s">
        <v>120</v>
      </c>
    </row>
    <row r="28" spans="1:7" s="326" customFormat="1" ht="21" customHeight="1">
      <c r="A28" s="378">
        <f t="shared" si="0"/>
        <v>23</v>
      </c>
      <c r="B28" s="354" t="s">
        <v>36</v>
      </c>
      <c r="C28" s="364">
        <v>14.41</v>
      </c>
      <c r="D28" s="364">
        <v>14.41</v>
      </c>
      <c r="E28" s="364">
        <v>14.41</v>
      </c>
      <c r="F28" s="364">
        <v>14.41</v>
      </c>
      <c r="G28" s="379">
        <v>14.41</v>
      </c>
    </row>
    <row r="29" spans="1:7" ht="21" customHeight="1">
      <c r="A29" s="380">
        <f t="shared" si="0"/>
        <v>24</v>
      </c>
      <c r="B29" s="355" t="s">
        <v>37</v>
      </c>
      <c r="C29" s="362">
        <v>7.07</v>
      </c>
      <c r="D29" s="362" t="s">
        <v>120</v>
      </c>
      <c r="E29" s="362" t="s">
        <v>120</v>
      </c>
      <c r="F29" s="362" t="s">
        <v>120</v>
      </c>
      <c r="G29" s="377" t="s">
        <v>120</v>
      </c>
    </row>
    <row r="30" spans="1:7" s="326" customFormat="1" ht="21" customHeight="1">
      <c r="A30" s="378">
        <f t="shared" si="0"/>
        <v>25</v>
      </c>
      <c r="B30" s="354" t="s">
        <v>38</v>
      </c>
      <c r="C30" s="364">
        <v>7.62</v>
      </c>
      <c r="D30" s="364" t="s">
        <v>120</v>
      </c>
      <c r="E30" s="364" t="s">
        <v>120</v>
      </c>
      <c r="F30" s="364" t="s">
        <v>120</v>
      </c>
      <c r="G30" s="379" t="s">
        <v>120</v>
      </c>
    </row>
    <row r="31" spans="1:7" ht="21" customHeight="1">
      <c r="A31" s="380">
        <f t="shared" si="0"/>
        <v>26</v>
      </c>
      <c r="B31" s="355" t="s">
        <v>39</v>
      </c>
      <c r="C31" s="362">
        <v>5.75</v>
      </c>
      <c r="D31" s="362" t="s">
        <v>120</v>
      </c>
      <c r="E31" s="362" t="s">
        <v>120</v>
      </c>
      <c r="F31" s="362" t="s">
        <v>120</v>
      </c>
      <c r="G31" s="377" t="s">
        <v>120</v>
      </c>
    </row>
    <row r="32" spans="1:7" s="326" customFormat="1" ht="21" customHeight="1">
      <c r="A32" s="378">
        <f t="shared" si="0"/>
        <v>27</v>
      </c>
      <c r="B32" s="354" t="s">
        <v>40</v>
      </c>
      <c r="C32" s="364">
        <v>5.89</v>
      </c>
      <c r="D32" s="364">
        <v>5.89</v>
      </c>
      <c r="E32" s="364" t="s">
        <v>120</v>
      </c>
      <c r="F32" s="364" t="s">
        <v>120</v>
      </c>
      <c r="G32" s="379" t="s">
        <v>120</v>
      </c>
    </row>
    <row r="33" spans="1:14" ht="21" customHeight="1">
      <c r="A33" s="380">
        <f>A32+1</f>
        <v>28</v>
      </c>
      <c r="B33" s="355" t="s">
        <v>41</v>
      </c>
      <c r="C33" s="362">
        <v>8.9</v>
      </c>
      <c r="D33" s="362">
        <v>9.18</v>
      </c>
      <c r="E33" s="362">
        <v>14.09</v>
      </c>
      <c r="F33" s="362">
        <v>8.57</v>
      </c>
      <c r="G33" s="377">
        <v>13.79</v>
      </c>
    </row>
    <row r="34" spans="1:14" s="326" customFormat="1" ht="21" customHeight="1">
      <c r="A34" s="378">
        <f t="shared" si="0"/>
        <v>29</v>
      </c>
      <c r="B34" s="354" t="s">
        <v>42</v>
      </c>
      <c r="C34" s="364">
        <v>7.5</v>
      </c>
      <c r="D34" s="364">
        <v>9.8000000000000007</v>
      </c>
      <c r="E34" s="364" t="s">
        <v>120</v>
      </c>
      <c r="F34" s="364">
        <v>9.25</v>
      </c>
      <c r="G34" s="379" t="s">
        <v>120</v>
      </c>
    </row>
    <row r="35" spans="1:14" ht="21" customHeight="1">
      <c r="A35" s="380">
        <f t="shared" si="0"/>
        <v>30</v>
      </c>
      <c r="B35" s="355" t="s">
        <v>44</v>
      </c>
      <c r="C35" s="362">
        <v>10.55</v>
      </c>
      <c r="D35" s="362">
        <v>11.05</v>
      </c>
      <c r="E35" s="362">
        <v>26</v>
      </c>
      <c r="F35" s="362">
        <v>12.05</v>
      </c>
      <c r="G35" s="377">
        <v>11.05</v>
      </c>
    </row>
    <row r="36" spans="1:14" s="326" customFormat="1" ht="21" customHeight="1">
      <c r="A36" s="378">
        <f t="shared" si="0"/>
        <v>31</v>
      </c>
      <c r="B36" s="354" t="s">
        <v>45</v>
      </c>
      <c r="C36" s="364">
        <v>10.6</v>
      </c>
      <c r="D36" s="364">
        <v>12.2</v>
      </c>
      <c r="E36" s="364">
        <v>14.2</v>
      </c>
      <c r="F36" s="364">
        <v>11.9</v>
      </c>
      <c r="G36" s="379">
        <v>12</v>
      </c>
    </row>
    <row r="37" spans="1:14" ht="21" customHeight="1">
      <c r="A37" s="380">
        <f t="shared" si="0"/>
        <v>32</v>
      </c>
      <c r="B37" s="355" t="s">
        <v>46</v>
      </c>
      <c r="C37" s="362">
        <v>7.16</v>
      </c>
      <c r="D37" s="362">
        <v>8.93</v>
      </c>
      <c r="E37" s="362">
        <v>13.2</v>
      </c>
      <c r="F37" s="362">
        <v>9.0500000000000007</v>
      </c>
      <c r="G37" s="377">
        <v>8.85</v>
      </c>
    </row>
    <row r="38" spans="1:14" s="326" customFormat="1" ht="21" customHeight="1">
      <c r="A38" s="378">
        <f t="shared" si="0"/>
        <v>33</v>
      </c>
      <c r="B38" s="354" t="s">
        <v>47</v>
      </c>
      <c r="C38" s="364">
        <v>9.75</v>
      </c>
      <c r="D38" s="364">
        <v>10</v>
      </c>
      <c r="E38" s="364">
        <v>12.5</v>
      </c>
      <c r="F38" s="364">
        <v>10</v>
      </c>
      <c r="G38" s="379">
        <v>11</v>
      </c>
    </row>
    <row r="39" spans="1:14" ht="21" customHeight="1">
      <c r="A39" s="380">
        <f t="shared" si="0"/>
        <v>34</v>
      </c>
      <c r="B39" s="355" t="s">
        <v>48</v>
      </c>
      <c r="C39" s="362">
        <v>6.26</v>
      </c>
      <c r="D39" s="362">
        <v>6.15</v>
      </c>
      <c r="E39" s="362">
        <v>5.76</v>
      </c>
      <c r="F39" s="362">
        <v>5.74</v>
      </c>
      <c r="G39" s="377">
        <v>6.69</v>
      </c>
    </row>
    <row r="40" spans="1:14" s="326" customFormat="1" ht="21" customHeight="1">
      <c r="A40" s="378">
        <f t="shared" si="0"/>
        <v>35</v>
      </c>
      <c r="B40" s="354" t="s">
        <v>49</v>
      </c>
      <c r="C40" s="364">
        <v>8.82</v>
      </c>
      <c r="D40" s="364">
        <v>9.8699999999999992</v>
      </c>
      <c r="E40" s="364">
        <v>12.96</v>
      </c>
      <c r="F40" s="364">
        <v>10.27</v>
      </c>
      <c r="G40" s="379">
        <v>12.24</v>
      </c>
    </row>
    <row r="41" spans="1:14" ht="21" customHeight="1">
      <c r="A41" s="380">
        <f t="shared" si="0"/>
        <v>36</v>
      </c>
      <c r="B41" s="355" t="s">
        <v>50</v>
      </c>
      <c r="C41" s="362">
        <v>5.9</v>
      </c>
      <c r="D41" s="362">
        <v>6.75</v>
      </c>
      <c r="E41" s="362">
        <v>10.62</v>
      </c>
      <c r="F41" s="362">
        <v>6.78</v>
      </c>
      <c r="G41" s="377">
        <v>8.3000000000000007</v>
      </c>
    </row>
    <row r="42" spans="1:14" s="326" customFormat="1" ht="21" customHeight="1">
      <c r="A42" s="378">
        <f t="shared" si="0"/>
        <v>37</v>
      </c>
      <c r="B42" s="354" t="s">
        <v>51</v>
      </c>
      <c r="C42" s="364">
        <v>8.73</v>
      </c>
      <c r="D42" s="364">
        <v>8.52</v>
      </c>
      <c r="E42" s="364">
        <v>8.1199999999999992</v>
      </c>
      <c r="F42" s="364">
        <v>8.0399999999999991</v>
      </c>
      <c r="G42" s="379">
        <v>8.43</v>
      </c>
    </row>
    <row r="43" spans="1:14" ht="21" customHeight="1">
      <c r="A43" s="380">
        <f t="shared" si="0"/>
        <v>38</v>
      </c>
      <c r="B43" s="355" t="s">
        <v>52</v>
      </c>
      <c r="C43" s="362">
        <v>9.0299999999999994</v>
      </c>
      <c r="D43" s="362">
        <v>9.65</v>
      </c>
      <c r="E43" s="362">
        <v>12.56</v>
      </c>
      <c r="F43" s="362">
        <v>9.6999999999999993</v>
      </c>
      <c r="G43" s="377">
        <v>10.98</v>
      </c>
    </row>
    <row r="44" spans="1:14" s="326" customFormat="1" ht="21" customHeight="1">
      <c r="A44" s="378">
        <f t="shared" si="0"/>
        <v>39</v>
      </c>
      <c r="B44" s="354" t="s">
        <v>53</v>
      </c>
      <c r="C44" s="364">
        <v>9.25</v>
      </c>
      <c r="D44" s="364">
        <v>9.75</v>
      </c>
      <c r="E44" s="364">
        <v>11.75</v>
      </c>
      <c r="F44" s="364">
        <v>10.25</v>
      </c>
      <c r="G44" s="379">
        <v>10.25</v>
      </c>
    </row>
    <row r="45" spans="1:14" ht="21" customHeight="1">
      <c r="A45" s="380">
        <f t="shared" si="0"/>
        <v>40</v>
      </c>
      <c r="B45" s="355" t="s">
        <v>54</v>
      </c>
      <c r="C45" s="362">
        <v>6.92</v>
      </c>
      <c r="D45" s="362">
        <v>7.06</v>
      </c>
      <c r="E45" s="362">
        <v>7.02</v>
      </c>
      <c r="F45" s="362">
        <v>6.4</v>
      </c>
      <c r="G45" s="377">
        <v>6.77</v>
      </c>
      <c r="N45" s="326"/>
    </row>
    <row r="46" spans="1:14" s="326" customFormat="1" ht="21" customHeight="1">
      <c r="A46" s="378">
        <f t="shared" si="0"/>
        <v>41</v>
      </c>
      <c r="B46" s="354" t="s">
        <v>55</v>
      </c>
      <c r="C46" s="364">
        <v>9.85</v>
      </c>
      <c r="D46" s="364">
        <v>10.4</v>
      </c>
      <c r="E46" s="364">
        <v>12.75</v>
      </c>
      <c r="F46" s="364">
        <v>9.8699999999999992</v>
      </c>
      <c r="G46" s="379">
        <v>11.75</v>
      </c>
    </row>
    <row r="47" spans="1:14" ht="21" customHeight="1">
      <c r="A47" s="380">
        <f t="shared" si="0"/>
        <v>42</v>
      </c>
      <c r="B47" s="355" t="s">
        <v>56</v>
      </c>
      <c r="C47" s="362">
        <v>9.77</v>
      </c>
      <c r="D47" s="362">
        <v>9.77</v>
      </c>
      <c r="E47" s="362">
        <v>9.77</v>
      </c>
      <c r="F47" s="362">
        <v>9.77</v>
      </c>
      <c r="G47" s="377">
        <v>9.77</v>
      </c>
    </row>
    <row r="48" spans="1:14" s="326" customFormat="1" ht="21" customHeight="1">
      <c r="A48" s="378">
        <f t="shared" si="0"/>
        <v>43</v>
      </c>
      <c r="B48" s="354" t="s">
        <v>57</v>
      </c>
      <c r="C48" s="364">
        <v>9.19</v>
      </c>
      <c r="D48" s="364">
        <v>9.56</v>
      </c>
      <c r="E48" s="364">
        <v>13.4</v>
      </c>
      <c r="F48" s="364">
        <v>9.64</v>
      </c>
      <c r="G48" s="379">
        <v>11.02</v>
      </c>
    </row>
    <row r="49" spans="1:9" ht="21" customHeight="1">
      <c r="A49" s="380">
        <f t="shared" si="0"/>
        <v>44</v>
      </c>
      <c r="B49" s="355" t="s">
        <v>58</v>
      </c>
      <c r="C49" s="362">
        <v>9.43</v>
      </c>
      <c r="D49" s="362">
        <v>9.9</v>
      </c>
      <c r="E49" s="362">
        <v>11.03</v>
      </c>
      <c r="F49" s="362">
        <v>10.41</v>
      </c>
      <c r="G49" s="377">
        <v>11.83</v>
      </c>
    </row>
    <row r="50" spans="1:9" s="326" customFormat="1" ht="21" customHeight="1">
      <c r="A50" s="378">
        <f t="shared" si="0"/>
        <v>45</v>
      </c>
      <c r="B50" s="354" t="s">
        <v>59</v>
      </c>
      <c r="C50" s="364">
        <v>8.4499999999999993</v>
      </c>
      <c r="D50" s="364">
        <v>8.15</v>
      </c>
      <c r="E50" s="364">
        <v>8.15</v>
      </c>
      <c r="F50" s="364">
        <v>8.4499999999999993</v>
      </c>
      <c r="G50" s="379">
        <v>7.85</v>
      </c>
    </row>
    <row r="51" spans="1:9" ht="21" customHeight="1">
      <c r="A51" s="380">
        <f t="shared" si="0"/>
        <v>46</v>
      </c>
      <c r="B51" s="355" t="s">
        <v>60</v>
      </c>
      <c r="C51" s="362">
        <v>9.98</v>
      </c>
      <c r="D51" s="362">
        <v>8.25</v>
      </c>
      <c r="E51" s="362">
        <v>14.24</v>
      </c>
      <c r="F51" s="362">
        <v>10.5</v>
      </c>
      <c r="G51" s="377">
        <v>10.65</v>
      </c>
    </row>
    <row r="52" spans="1:9" s="326" customFormat="1" ht="21" customHeight="1">
      <c r="A52" s="381">
        <f t="shared" si="0"/>
        <v>47</v>
      </c>
      <c r="B52" s="356" t="s">
        <v>61</v>
      </c>
      <c r="C52" s="373">
        <v>7.83</v>
      </c>
      <c r="D52" s="373">
        <v>7.81</v>
      </c>
      <c r="E52" s="373">
        <v>7.73</v>
      </c>
      <c r="F52" s="373">
        <v>7.71</v>
      </c>
      <c r="G52" s="382">
        <v>9.7100000000000009</v>
      </c>
    </row>
    <row r="53" spans="1:9" s="326" customFormat="1" ht="21" customHeight="1" thickBot="1">
      <c r="A53" s="400"/>
      <c r="B53" s="390"/>
      <c r="C53" s="372"/>
      <c r="D53" s="372"/>
      <c r="E53" s="372"/>
      <c r="F53" s="514" t="s">
        <v>211</v>
      </c>
      <c r="G53" s="515"/>
      <c r="H53" s="316"/>
      <c r="I53" s="316"/>
    </row>
    <row r="54" spans="1:9" ht="21" customHeight="1" thickTop="1">
      <c r="A54" s="351">
        <f>A52+1</f>
        <v>48</v>
      </c>
      <c r="B54" s="355" t="s">
        <v>62</v>
      </c>
      <c r="C54" s="371">
        <v>9.23</v>
      </c>
      <c r="D54" s="362">
        <v>9.5299999999999994</v>
      </c>
      <c r="E54" s="362">
        <v>9.5299999999999994</v>
      </c>
      <c r="F54" s="362">
        <v>9.23</v>
      </c>
      <c r="G54" s="363">
        <v>9.5299999999999994</v>
      </c>
      <c r="H54" s="326"/>
      <c r="I54" s="326"/>
    </row>
    <row r="55" spans="1:9" s="326" customFormat="1" ht="21" customHeight="1">
      <c r="A55" s="350">
        <f t="shared" si="0"/>
        <v>49</v>
      </c>
      <c r="B55" s="354" t="s">
        <v>64</v>
      </c>
      <c r="C55" s="364">
        <v>8.4</v>
      </c>
      <c r="D55" s="364">
        <v>10.07</v>
      </c>
      <c r="E55" s="364">
        <v>9.39</v>
      </c>
      <c r="F55" s="364">
        <v>8.02</v>
      </c>
      <c r="G55" s="365">
        <v>11.62</v>
      </c>
      <c r="H55" s="329"/>
      <c r="I55" s="329"/>
    </row>
    <row r="56" spans="1:9" ht="21" customHeight="1">
      <c r="A56" s="351">
        <f t="shared" si="0"/>
        <v>50</v>
      </c>
      <c r="B56" s="355" t="s">
        <v>65</v>
      </c>
      <c r="C56" s="362">
        <v>9.7899999999999991</v>
      </c>
      <c r="D56" s="362">
        <v>10.27</v>
      </c>
      <c r="E56" s="362">
        <v>9.52</v>
      </c>
      <c r="F56" s="362">
        <v>9.6300000000000008</v>
      </c>
      <c r="G56" s="363">
        <v>12.75</v>
      </c>
      <c r="H56" s="326"/>
      <c r="I56" s="326"/>
    </row>
    <row r="57" spans="1:9" s="326" customFormat="1" ht="21" customHeight="1">
      <c r="A57" s="350">
        <f t="shared" si="0"/>
        <v>51</v>
      </c>
      <c r="B57" s="354" t="s">
        <v>66</v>
      </c>
      <c r="C57" s="364">
        <v>6.74</v>
      </c>
      <c r="D57" s="364">
        <v>6.74</v>
      </c>
      <c r="E57" s="364">
        <v>6.74</v>
      </c>
      <c r="F57" s="364">
        <v>9.26</v>
      </c>
      <c r="G57" s="365">
        <v>9.26</v>
      </c>
      <c r="H57" s="316"/>
      <c r="I57" s="316"/>
    </row>
    <row r="58" spans="1:9" s="329" customFormat="1" ht="21" customHeight="1">
      <c r="A58" s="351">
        <f t="shared" si="0"/>
        <v>52</v>
      </c>
      <c r="B58" s="355" t="s">
        <v>67</v>
      </c>
      <c r="C58" s="362">
        <v>10.3</v>
      </c>
      <c r="D58" s="362">
        <v>10.43</v>
      </c>
      <c r="E58" s="362">
        <v>10.98</v>
      </c>
      <c r="F58" s="362">
        <v>10.26</v>
      </c>
      <c r="G58" s="363">
        <v>10.33</v>
      </c>
      <c r="H58" s="326"/>
      <c r="I58" s="326"/>
    </row>
    <row r="59" spans="1:9" s="326" customFormat="1" ht="21" customHeight="1">
      <c r="A59" s="350">
        <f t="shared" si="0"/>
        <v>53</v>
      </c>
      <c r="B59" s="354" t="s">
        <v>68</v>
      </c>
      <c r="C59" s="364">
        <v>7.38</v>
      </c>
      <c r="D59" s="364">
        <v>7.38</v>
      </c>
      <c r="E59" s="364">
        <v>7.38</v>
      </c>
      <c r="F59" s="364">
        <v>7.38</v>
      </c>
      <c r="G59" s="365">
        <v>7.38</v>
      </c>
      <c r="H59" s="316"/>
      <c r="I59" s="316"/>
    </row>
    <row r="60" spans="1:9" ht="21" customHeight="1">
      <c r="A60" s="351">
        <f t="shared" si="0"/>
        <v>54</v>
      </c>
      <c r="B60" s="355" t="s">
        <v>69</v>
      </c>
      <c r="C60" s="362">
        <v>5.21</v>
      </c>
      <c r="D60" s="362">
        <v>5.21</v>
      </c>
      <c r="E60" s="362">
        <v>5.2</v>
      </c>
      <c r="F60" s="362">
        <v>5.21</v>
      </c>
      <c r="G60" s="363">
        <v>5.25</v>
      </c>
      <c r="H60" s="326"/>
      <c r="I60" s="326"/>
    </row>
    <row r="61" spans="1:9" s="326" customFormat="1" ht="21" customHeight="1">
      <c r="A61" s="350">
        <f t="shared" si="0"/>
        <v>55</v>
      </c>
      <c r="B61" s="354" t="s">
        <v>70</v>
      </c>
      <c r="C61" s="364">
        <v>8.67</v>
      </c>
      <c r="D61" s="364">
        <v>8.67</v>
      </c>
      <c r="E61" s="364">
        <v>8.48</v>
      </c>
      <c r="F61" s="364">
        <v>8.5399999999999991</v>
      </c>
      <c r="G61" s="365">
        <v>8.58</v>
      </c>
      <c r="H61" s="316"/>
      <c r="I61" s="316"/>
    </row>
    <row r="62" spans="1:9" ht="21" customHeight="1">
      <c r="A62" s="351">
        <f t="shared" si="0"/>
        <v>56</v>
      </c>
      <c r="B62" s="355" t="s">
        <v>71</v>
      </c>
      <c r="C62" s="362">
        <v>9.01</v>
      </c>
      <c r="D62" s="362">
        <v>9.65</v>
      </c>
      <c r="E62" s="362">
        <v>12.44</v>
      </c>
      <c r="F62" s="362">
        <v>8.77</v>
      </c>
      <c r="G62" s="363">
        <v>11.95</v>
      </c>
      <c r="H62" s="326"/>
      <c r="I62" s="326"/>
    </row>
    <row r="63" spans="1:9" s="326" customFormat="1" ht="21" customHeight="1">
      <c r="A63" s="350">
        <f t="shared" si="0"/>
        <v>57</v>
      </c>
      <c r="B63" s="354" t="s">
        <v>73</v>
      </c>
      <c r="C63" s="364">
        <v>11.5</v>
      </c>
      <c r="D63" s="364">
        <v>11.5</v>
      </c>
      <c r="E63" s="364">
        <v>11.5</v>
      </c>
      <c r="F63" s="364">
        <v>11.5</v>
      </c>
      <c r="G63" s="365">
        <v>11.5</v>
      </c>
      <c r="H63" s="316"/>
      <c r="I63" s="316"/>
    </row>
    <row r="64" spans="1:9" ht="21" customHeight="1">
      <c r="A64" s="351">
        <f t="shared" si="0"/>
        <v>58</v>
      </c>
      <c r="B64" s="355" t="s">
        <v>74</v>
      </c>
      <c r="C64" s="362">
        <v>8.26</v>
      </c>
      <c r="D64" s="362">
        <v>8.56</v>
      </c>
      <c r="E64" s="362">
        <v>8.56</v>
      </c>
      <c r="F64" s="362">
        <v>8.41</v>
      </c>
      <c r="G64" s="363">
        <v>8.4600000000000009</v>
      </c>
      <c r="H64" s="326"/>
      <c r="I64" s="326"/>
    </row>
    <row r="65" spans="1:9" s="326" customFormat="1" ht="21" customHeight="1">
      <c r="A65" s="350">
        <f t="shared" si="0"/>
        <v>59</v>
      </c>
      <c r="B65" s="354" t="s">
        <v>75</v>
      </c>
      <c r="C65" s="364">
        <v>7.99</v>
      </c>
      <c r="D65" s="364">
        <v>7.99</v>
      </c>
      <c r="E65" s="364">
        <v>8.6300000000000008</v>
      </c>
      <c r="F65" s="364">
        <v>7.99</v>
      </c>
      <c r="G65" s="365">
        <v>7.99</v>
      </c>
      <c r="H65" s="316"/>
      <c r="I65" s="316"/>
    </row>
    <row r="66" spans="1:9" ht="21" customHeight="1">
      <c r="A66" s="351">
        <f t="shared" si="0"/>
        <v>60</v>
      </c>
      <c r="B66" s="355" t="s">
        <v>76</v>
      </c>
      <c r="C66" s="362">
        <v>10.5</v>
      </c>
      <c r="D66" s="362">
        <v>11.5</v>
      </c>
      <c r="E66" s="362">
        <v>15</v>
      </c>
      <c r="F66" s="362" t="s">
        <v>120</v>
      </c>
      <c r="G66" s="363">
        <v>10.5</v>
      </c>
      <c r="H66" s="326"/>
      <c r="I66" s="326"/>
    </row>
    <row r="67" spans="1:9" s="326" customFormat="1" ht="21" customHeight="1">
      <c r="A67" s="350">
        <f t="shared" si="0"/>
        <v>61</v>
      </c>
      <c r="B67" s="354" t="s">
        <v>77</v>
      </c>
      <c r="C67" s="364">
        <v>9.32</v>
      </c>
      <c r="D67" s="364">
        <v>9.5</v>
      </c>
      <c r="E67" s="364" t="s">
        <v>120</v>
      </c>
      <c r="F67" s="364">
        <v>10</v>
      </c>
      <c r="G67" s="365">
        <v>10</v>
      </c>
      <c r="H67" s="316"/>
      <c r="I67" s="316"/>
    </row>
    <row r="68" spans="1:9" ht="21" customHeight="1">
      <c r="A68" s="351">
        <f t="shared" si="0"/>
        <v>62</v>
      </c>
      <c r="B68" s="355" t="s">
        <v>78</v>
      </c>
      <c r="C68" s="362">
        <v>11</v>
      </c>
      <c r="D68" s="362">
        <v>13</v>
      </c>
      <c r="E68" s="362">
        <v>15</v>
      </c>
      <c r="F68" s="362">
        <v>12</v>
      </c>
      <c r="G68" s="363">
        <v>13.5</v>
      </c>
      <c r="H68" s="326"/>
      <c r="I68" s="326"/>
    </row>
    <row r="69" spans="1:9" s="326" customFormat="1" ht="21" customHeight="1">
      <c r="A69" s="350">
        <f t="shared" si="0"/>
        <v>63</v>
      </c>
      <c r="B69" s="354" t="s">
        <v>79</v>
      </c>
      <c r="C69" s="364">
        <v>8.4700000000000006</v>
      </c>
      <c r="D69" s="364">
        <v>8.73</v>
      </c>
      <c r="E69" s="364" t="s">
        <v>120</v>
      </c>
      <c r="F69" s="364">
        <v>9.3000000000000007</v>
      </c>
      <c r="G69" s="365" t="s">
        <v>120</v>
      </c>
      <c r="H69" s="316"/>
      <c r="I69" s="316"/>
    </row>
    <row r="70" spans="1:9" ht="21" customHeight="1">
      <c r="A70" s="351">
        <f t="shared" si="0"/>
        <v>64</v>
      </c>
      <c r="B70" s="355" t="s">
        <v>80</v>
      </c>
      <c r="C70" s="362">
        <v>9.5</v>
      </c>
      <c r="D70" s="362">
        <v>10.5</v>
      </c>
      <c r="E70" s="362" t="s">
        <v>120</v>
      </c>
      <c r="F70" s="362">
        <v>10.5</v>
      </c>
      <c r="G70" s="363">
        <v>10.5</v>
      </c>
      <c r="H70" s="326"/>
      <c r="I70" s="326"/>
    </row>
    <row r="71" spans="1:9" s="326" customFormat="1" ht="21" customHeight="1">
      <c r="A71" s="350">
        <f t="shared" si="0"/>
        <v>65</v>
      </c>
      <c r="B71" s="354" t="s">
        <v>81</v>
      </c>
      <c r="C71" s="364">
        <v>8</v>
      </c>
      <c r="D71" s="364">
        <v>8.25</v>
      </c>
      <c r="E71" s="364" t="s">
        <v>120</v>
      </c>
      <c r="F71" s="364">
        <v>7.25</v>
      </c>
      <c r="G71" s="365">
        <v>8.75</v>
      </c>
      <c r="H71" s="316"/>
      <c r="I71" s="316"/>
    </row>
    <row r="72" spans="1:9" ht="21" customHeight="1">
      <c r="A72" s="351">
        <f t="shared" si="0"/>
        <v>66</v>
      </c>
      <c r="B72" s="355" t="s">
        <v>82</v>
      </c>
      <c r="C72" s="362">
        <v>8</v>
      </c>
      <c r="D72" s="362">
        <v>11.5</v>
      </c>
      <c r="E72" s="362" t="s">
        <v>120</v>
      </c>
      <c r="F72" s="362">
        <v>10.25</v>
      </c>
      <c r="G72" s="363">
        <v>11.25</v>
      </c>
      <c r="H72" s="326"/>
      <c r="I72" s="326"/>
    </row>
    <row r="73" spans="1:9" s="326" customFormat="1" ht="21" customHeight="1">
      <c r="A73" s="350">
        <f t="shared" si="0"/>
        <v>67</v>
      </c>
      <c r="B73" s="354" t="s">
        <v>131</v>
      </c>
      <c r="C73" s="364">
        <v>6.08</v>
      </c>
      <c r="D73" s="364">
        <v>9.65</v>
      </c>
      <c r="E73" s="364">
        <v>14.66</v>
      </c>
      <c r="F73" s="364" t="s">
        <v>120</v>
      </c>
      <c r="G73" s="365">
        <v>10.28</v>
      </c>
      <c r="H73" s="316"/>
      <c r="I73" s="316"/>
    </row>
    <row r="74" spans="1:9" ht="21" customHeight="1">
      <c r="A74" s="351">
        <f t="shared" ref="A74:A101" si="1">A73+1</f>
        <v>68</v>
      </c>
      <c r="B74" s="355" t="s">
        <v>84</v>
      </c>
      <c r="C74" s="362">
        <v>10.029999999999999</v>
      </c>
      <c r="D74" s="362">
        <v>11.16</v>
      </c>
      <c r="E74" s="362" t="s">
        <v>120</v>
      </c>
      <c r="F74" s="362">
        <v>11.05</v>
      </c>
      <c r="G74" s="363">
        <v>9.9700000000000006</v>
      </c>
      <c r="H74" s="326"/>
      <c r="I74" s="326"/>
    </row>
    <row r="75" spans="1:9" s="326" customFormat="1" ht="21" customHeight="1">
      <c r="A75" s="350">
        <f t="shared" si="1"/>
        <v>69</v>
      </c>
      <c r="B75" s="354" t="s">
        <v>85</v>
      </c>
      <c r="C75" s="364">
        <v>8.33</v>
      </c>
      <c r="D75" s="364">
        <v>10.5</v>
      </c>
      <c r="E75" s="364">
        <v>13</v>
      </c>
      <c r="F75" s="364">
        <v>10.16</v>
      </c>
      <c r="G75" s="365">
        <v>10.16</v>
      </c>
      <c r="H75" s="316"/>
      <c r="I75" s="316"/>
    </row>
    <row r="76" spans="1:9" ht="21" customHeight="1">
      <c r="A76" s="351">
        <f t="shared" si="1"/>
        <v>70</v>
      </c>
      <c r="B76" s="355" t="s">
        <v>86</v>
      </c>
      <c r="C76" s="369" t="s">
        <v>120</v>
      </c>
      <c r="D76" s="362">
        <v>10.59</v>
      </c>
      <c r="E76" s="362" t="s">
        <v>120</v>
      </c>
      <c r="F76" s="362">
        <v>9.6199999999999992</v>
      </c>
      <c r="G76" s="363">
        <v>10.69</v>
      </c>
      <c r="H76" s="326"/>
      <c r="I76" s="326"/>
    </row>
    <row r="77" spans="1:9" s="326" customFormat="1" ht="21" customHeight="1">
      <c r="A77" s="350">
        <f t="shared" si="1"/>
        <v>71</v>
      </c>
      <c r="B77" s="354" t="s">
        <v>88</v>
      </c>
      <c r="C77" s="364">
        <v>8</v>
      </c>
      <c r="D77" s="364">
        <v>8</v>
      </c>
      <c r="E77" s="364" t="s">
        <v>120</v>
      </c>
      <c r="F77" s="364">
        <v>7.75</v>
      </c>
      <c r="G77" s="365">
        <v>7.75</v>
      </c>
      <c r="H77" s="316"/>
      <c r="I77" s="316"/>
    </row>
    <row r="78" spans="1:9" ht="21" customHeight="1">
      <c r="A78" s="351">
        <f t="shared" si="1"/>
        <v>72</v>
      </c>
      <c r="B78" s="355" t="s">
        <v>89</v>
      </c>
      <c r="C78" s="362">
        <v>7</v>
      </c>
      <c r="D78" s="362">
        <v>7.75</v>
      </c>
      <c r="E78" s="362">
        <v>8.5</v>
      </c>
      <c r="F78" s="362">
        <v>7.25</v>
      </c>
      <c r="G78" s="363">
        <v>10</v>
      </c>
      <c r="H78" s="326"/>
      <c r="I78" s="326"/>
    </row>
    <row r="79" spans="1:9" s="326" customFormat="1" ht="21" customHeight="1">
      <c r="A79" s="350">
        <f t="shared" si="1"/>
        <v>73</v>
      </c>
      <c r="B79" s="354" t="s">
        <v>90</v>
      </c>
      <c r="C79" s="364">
        <v>12.03</v>
      </c>
      <c r="D79" s="364">
        <v>12.04</v>
      </c>
      <c r="E79" s="364" t="s">
        <v>120</v>
      </c>
      <c r="F79" s="364">
        <v>12.1</v>
      </c>
      <c r="G79" s="365">
        <v>12.76</v>
      </c>
      <c r="H79" s="316"/>
      <c r="I79" s="316"/>
    </row>
    <row r="80" spans="1:9" ht="21" customHeight="1">
      <c r="A80" s="351">
        <f t="shared" si="1"/>
        <v>74</v>
      </c>
      <c r="B80" s="355" t="s">
        <v>91</v>
      </c>
      <c r="C80" s="362">
        <v>11.94</v>
      </c>
      <c r="D80" s="362">
        <v>12.44</v>
      </c>
      <c r="E80" s="362">
        <v>12.44</v>
      </c>
      <c r="F80" s="362">
        <v>11.94</v>
      </c>
      <c r="G80" s="363">
        <v>13.19</v>
      </c>
      <c r="H80" s="326"/>
      <c r="I80" s="326"/>
    </row>
    <row r="81" spans="1:9" s="326" customFormat="1" ht="21" customHeight="1">
      <c r="A81" s="350">
        <f t="shared" si="1"/>
        <v>75</v>
      </c>
      <c r="B81" s="354" t="s">
        <v>93</v>
      </c>
      <c r="C81" s="364">
        <v>8.66</v>
      </c>
      <c r="D81" s="364">
        <v>10.119999999999999</v>
      </c>
      <c r="E81" s="364" t="s">
        <v>120</v>
      </c>
      <c r="F81" s="364">
        <v>8.44</v>
      </c>
      <c r="G81" s="365">
        <v>13.38</v>
      </c>
      <c r="H81" s="316"/>
      <c r="I81" s="316"/>
    </row>
    <row r="82" spans="1:9" ht="21" customHeight="1">
      <c r="A82" s="351">
        <f t="shared" si="1"/>
        <v>76</v>
      </c>
      <c r="B82" s="355" t="s">
        <v>94</v>
      </c>
      <c r="C82" s="362">
        <v>11.5</v>
      </c>
      <c r="D82" s="362">
        <v>13.5</v>
      </c>
      <c r="E82" s="362" t="s">
        <v>120</v>
      </c>
      <c r="F82" s="362" t="s">
        <v>120</v>
      </c>
      <c r="G82" s="363" t="s">
        <v>120</v>
      </c>
      <c r="H82" s="326"/>
      <c r="I82" s="326"/>
    </row>
    <row r="83" spans="1:9" s="326" customFormat="1" ht="21" customHeight="1">
      <c r="A83" s="350">
        <f t="shared" si="1"/>
        <v>77</v>
      </c>
      <c r="B83" s="354" t="s">
        <v>188</v>
      </c>
      <c r="C83" s="364">
        <v>7.11</v>
      </c>
      <c r="D83" s="364">
        <v>7.11</v>
      </c>
      <c r="E83" s="364" t="s">
        <v>120</v>
      </c>
      <c r="F83" s="364">
        <v>7.11</v>
      </c>
      <c r="G83" s="365">
        <v>7.11</v>
      </c>
      <c r="H83" s="316"/>
      <c r="I83" s="316"/>
    </row>
    <row r="84" spans="1:9" ht="21" customHeight="1">
      <c r="A84" s="351">
        <f t="shared" si="1"/>
        <v>78</v>
      </c>
      <c r="B84" s="355" t="s">
        <v>96</v>
      </c>
      <c r="C84" s="369" t="s">
        <v>120</v>
      </c>
      <c r="D84" s="362">
        <v>11</v>
      </c>
      <c r="E84" s="362">
        <v>13.99</v>
      </c>
      <c r="F84" s="362">
        <v>9.25</v>
      </c>
      <c r="G84" s="363" t="s">
        <v>120</v>
      </c>
      <c r="H84" s="326"/>
      <c r="I84" s="326"/>
    </row>
    <row r="85" spans="1:9" s="326" customFormat="1" ht="21" customHeight="1">
      <c r="A85" s="350">
        <f t="shared" si="1"/>
        <v>79</v>
      </c>
      <c r="B85" s="354" t="s">
        <v>97</v>
      </c>
      <c r="C85" s="364">
        <v>9.0500000000000007</v>
      </c>
      <c r="D85" s="364">
        <v>9.0500000000000007</v>
      </c>
      <c r="E85" s="364">
        <v>11.05</v>
      </c>
      <c r="F85" s="364">
        <v>9.0500000000000007</v>
      </c>
      <c r="G85" s="365">
        <v>10.55</v>
      </c>
      <c r="H85" s="316"/>
      <c r="I85" s="316"/>
    </row>
    <row r="86" spans="1:9" ht="21" customHeight="1">
      <c r="A86" s="351">
        <f t="shared" si="1"/>
        <v>80</v>
      </c>
      <c r="B86" s="355" t="s">
        <v>98</v>
      </c>
      <c r="C86" s="362">
        <v>12.63</v>
      </c>
      <c r="D86" s="362">
        <v>12.88</v>
      </c>
      <c r="E86" s="362">
        <v>13.38</v>
      </c>
      <c r="F86" s="362">
        <v>12.73</v>
      </c>
      <c r="G86" s="363">
        <v>13.13</v>
      </c>
      <c r="H86" s="326"/>
      <c r="I86" s="326"/>
    </row>
    <row r="87" spans="1:9" s="326" customFormat="1" ht="21" customHeight="1">
      <c r="A87" s="350">
        <f t="shared" si="1"/>
        <v>81</v>
      </c>
      <c r="B87" s="354" t="s">
        <v>99</v>
      </c>
      <c r="C87" s="364">
        <v>14.5</v>
      </c>
      <c r="D87" s="364">
        <v>14.75</v>
      </c>
      <c r="E87" s="364">
        <v>17</v>
      </c>
      <c r="F87" s="364">
        <v>16.5</v>
      </c>
      <c r="G87" s="365">
        <v>15.75</v>
      </c>
      <c r="H87" s="316"/>
      <c r="I87" s="316"/>
    </row>
    <row r="88" spans="1:9" ht="21" customHeight="1">
      <c r="A88" s="351">
        <f t="shared" si="1"/>
        <v>82</v>
      </c>
      <c r="B88" s="357" t="s">
        <v>100</v>
      </c>
      <c r="C88" s="362">
        <v>9.5</v>
      </c>
      <c r="D88" s="362">
        <v>13</v>
      </c>
      <c r="E88" s="362">
        <v>14</v>
      </c>
      <c r="F88" s="362">
        <v>11</v>
      </c>
      <c r="G88" s="363">
        <v>13</v>
      </c>
      <c r="H88" s="326"/>
      <c r="I88" s="326"/>
    </row>
    <row r="89" spans="1:9" s="326" customFormat="1" ht="21" customHeight="1">
      <c r="A89" s="350">
        <f t="shared" si="1"/>
        <v>83</v>
      </c>
      <c r="B89" s="354" t="s">
        <v>101</v>
      </c>
      <c r="C89" s="364">
        <v>11</v>
      </c>
      <c r="D89" s="364">
        <v>11</v>
      </c>
      <c r="E89" s="364">
        <v>17</v>
      </c>
      <c r="F89" s="364">
        <v>13</v>
      </c>
      <c r="G89" s="365">
        <v>13</v>
      </c>
      <c r="H89" s="316"/>
      <c r="I89" s="316"/>
    </row>
    <row r="90" spans="1:9" ht="21" customHeight="1">
      <c r="A90" s="351">
        <f t="shared" si="1"/>
        <v>84</v>
      </c>
      <c r="B90" s="355" t="s">
        <v>102</v>
      </c>
      <c r="C90" s="362">
        <v>8.82</v>
      </c>
      <c r="D90" s="362">
        <v>9.32</v>
      </c>
      <c r="E90" s="362">
        <v>9.82</v>
      </c>
      <c r="F90" s="362">
        <v>9.82</v>
      </c>
      <c r="G90" s="363">
        <v>9.82</v>
      </c>
      <c r="H90" s="326"/>
      <c r="I90" s="326"/>
    </row>
    <row r="91" spans="1:9" s="326" customFormat="1" ht="21" customHeight="1">
      <c r="A91" s="350">
        <f t="shared" si="1"/>
        <v>85</v>
      </c>
      <c r="B91" s="354" t="s">
        <v>189</v>
      </c>
      <c r="C91" s="364">
        <v>14.59</v>
      </c>
      <c r="D91" s="364">
        <v>14.59</v>
      </c>
      <c r="E91" s="364">
        <v>14.59</v>
      </c>
      <c r="F91" s="364">
        <v>14.59</v>
      </c>
      <c r="G91" s="365">
        <v>14.59</v>
      </c>
      <c r="H91" s="316"/>
      <c r="I91" s="316"/>
    </row>
    <row r="92" spans="1:9" ht="21" customHeight="1">
      <c r="A92" s="351">
        <f t="shared" si="1"/>
        <v>86</v>
      </c>
      <c r="B92" s="355" t="s">
        <v>104</v>
      </c>
      <c r="C92" s="362">
        <v>8.1</v>
      </c>
      <c r="D92" s="362">
        <v>9</v>
      </c>
      <c r="E92" s="362">
        <v>10</v>
      </c>
      <c r="F92" s="362">
        <v>8.85</v>
      </c>
      <c r="G92" s="363">
        <v>8.85</v>
      </c>
      <c r="H92" s="326"/>
      <c r="I92" s="326"/>
    </row>
    <row r="93" spans="1:9" s="326" customFormat="1" ht="21" customHeight="1">
      <c r="A93" s="350">
        <f t="shared" si="1"/>
        <v>87</v>
      </c>
      <c r="B93" s="354" t="s">
        <v>105</v>
      </c>
      <c r="C93" s="364">
        <v>9.25</v>
      </c>
      <c r="D93" s="364">
        <v>9.91</v>
      </c>
      <c r="E93" s="364">
        <v>10.91</v>
      </c>
      <c r="F93" s="364">
        <v>9.41</v>
      </c>
      <c r="G93" s="365">
        <v>9.41</v>
      </c>
      <c r="H93" s="316"/>
      <c r="I93" s="316"/>
    </row>
    <row r="94" spans="1:9" ht="21" customHeight="1">
      <c r="A94" s="351">
        <f t="shared" si="1"/>
        <v>88</v>
      </c>
      <c r="B94" s="355" t="s">
        <v>106</v>
      </c>
      <c r="C94" s="362">
        <v>10.38</v>
      </c>
      <c r="D94" s="362">
        <v>10.88</v>
      </c>
      <c r="E94" s="362">
        <v>11.38</v>
      </c>
      <c r="F94" s="362">
        <v>10.38</v>
      </c>
      <c r="G94" s="363">
        <v>10.88</v>
      </c>
      <c r="H94" s="326"/>
      <c r="I94" s="326"/>
    </row>
    <row r="95" spans="1:9" s="326" customFormat="1" ht="21" customHeight="1">
      <c r="A95" s="350">
        <f t="shared" si="1"/>
        <v>89</v>
      </c>
      <c r="B95" s="354" t="s">
        <v>107</v>
      </c>
      <c r="C95" s="364">
        <v>6.53</v>
      </c>
      <c r="D95" s="364">
        <v>6.53</v>
      </c>
      <c r="E95" s="364">
        <v>7.53</v>
      </c>
      <c r="F95" s="364">
        <v>6.53</v>
      </c>
      <c r="G95" s="365">
        <v>6.53</v>
      </c>
      <c r="H95" s="316"/>
      <c r="I95" s="316"/>
    </row>
    <row r="96" spans="1:9" ht="21" customHeight="1">
      <c r="A96" s="351">
        <f t="shared" si="1"/>
        <v>90</v>
      </c>
      <c r="B96" s="355" t="s">
        <v>108</v>
      </c>
      <c r="C96" s="369" t="s">
        <v>120</v>
      </c>
      <c r="D96" s="362">
        <v>11.88</v>
      </c>
      <c r="E96" s="362">
        <v>14.46</v>
      </c>
      <c r="F96" s="362" t="s">
        <v>120</v>
      </c>
      <c r="G96" s="363">
        <v>12.59</v>
      </c>
      <c r="H96" s="326"/>
      <c r="I96" s="326"/>
    </row>
    <row r="97" spans="1:9" s="326" customFormat="1" ht="21" customHeight="1">
      <c r="A97" s="350">
        <f t="shared" si="1"/>
        <v>91</v>
      </c>
      <c r="B97" s="354" t="s">
        <v>109</v>
      </c>
      <c r="C97" s="364">
        <v>10.63</v>
      </c>
      <c r="D97" s="364">
        <v>11.56</v>
      </c>
      <c r="E97" s="364" t="s">
        <v>120</v>
      </c>
      <c r="F97" s="364">
        <v>11.38</v>
      </c>
      <c r="G97" s="365">
        <v>12.88</v>
      </c>
      <c r="H97" s="316"/>
      <c r="I97" s="316"/>
    </row>
    <row r="98" spans="1:9" ht="21" customHeight="1">
      <c r="A98" s="351">
        <f t="shared" si="1"/>
        <v>92</v>
      </c>
      <c r="B98" s="355" t="s">
        <v>110</v>
      </c>
      <c r="C98" s="362">
        <v>8.7200000000000006</v>
      </c>
      <c r="D98" s="362">
        <v>8.7200000000000006</v>
      </c>
      <c r="E98" s="362">
        <v>8.7200000000000006</v>
      </c>
      <c r="F98" s="362">
        <v>8.7200000000000006</v>
      </c>
      <c r="G98" s="363">
        <v>8.7200000000000006</v>
      </c>
      <c r="H98" s="326"/>
      <c r="I98" s="326"/>
    </row>
    <row r="99" spans="1:9" s="326" customFormat="1" ht="21" customHeight="1">
      <c r="A99" s="350">
        <f t="shared" si="1"/>
        <v>93</v>
      </c>
      <c r="B99" s="354" t="s">
        <v>191</v>
      </c>
      <c r="C99" s="364">
        <v>6.62</v>
      </c>
      <c r="D99" s="364">
        <v>7.12</v>
      </c>
      <c r="E99" s="364">
        <v>9.1199999999999992</v>
      </c>
      <c r="F99" s="364">
        <v>6.62</v>
      </c>
      <c r="G99" s="365">
        <v>6.62</v>
      </c>
      <c r="H99" s="316"/>
      <c r="I99" s="316"/>
    </row>
    <row r="100" spans="1:9" ht="21" customHeight="1">
      <c r="A100" s="351">
        <f t="shared" si="1"/>
        <v>94</v>
      </c>
      <c r="B100" s="355" t="s">
        <v>112</v>
      </c>
      <c r="C100" s="369">
        <v>9.75</v>
      </c>
      <c r="D100" s="369">
        <v>10.75</v>
      </c>
      <c r="E100" s="362" t="s">
        <v>120</v>
      </c>
      <c r="F100" s="369">
        <v>10.75</v>
      </c>
      <c r="G100" s="370" t="s">
        <v>120</v>
      </c>
    </row>
    <row r="101" spans="1:9" s="326" customFormat="1" ht="21" customHeight="1" thickBot="1">
      <c r="A101" s="353">
        <f t="shared" si="1"/>
        <v>95</v>
      </c>
      <c r="B101" s="358" t="s">
        <v>113</v>
      </c>
      <c r="C101" s="367" t="s">
        <v>120</v>
      </c>
      <c r="D101" s="367">
        <v>10.25</v>
      </c>
      <c r="E101" s="367" t="s">
        <v>120</v>
      </c>
      <c r="F101" s="367">
        <v>10.25</v>
      </c>
      <c r="G101" s="368">
        <v>10.75</v>
      </c>
      <c r="H101" s="316"/>
      <c r="I101" s="316"/>
    </row>
    <row r="102" spans="1:9" ht="42.75" customHeight="1">
      <c r="A102" s="331"/>
      <c r="B102" s="516" t="s">
        <v>199</v>
      </c>
      <c r="C102" s="516"/>
      <c r="D102" s="516"/>
      <c r="E102" s="516"/>
      <c r="F102" s="516"/>
      <c r="G102" s="516"/>
    </row>
    <row r="103" spans="1:9" ht="21" customHeight="1">
      <c r="A103" s="331"/>
      <c r="B103" s="359"/>
      <c r="C103" s="366"/>
      <c r="D103" s="366"/>
      <c r="E103" s="366"/>
      <c r="F103" s="366"/>
      <c r="G103" s="366"/>
      <c r="H103" s="334"/>
      <c r="I103" s="334"/>
    </row>
    <row r="104" spans="1:9" ht="21" customHeight="1">
      <c r="A104" s="331"/>
      <c r="B104" s="359"/>
      <c r="C104" s="366"/>
      <c r="D104" s="366"/>
      <c r="E104" s="366"/>
      <c r="F104" s="366"/>
      <c r="G104" s="366"/>
      <c r="H104" s="334"/>
      <c r="I104" s="334"/>
    </row>
    <row r="105" spans="1:9" ht="21" customHeight="1">
      <c r="A105" s="331"/>
      <c r="B105" s="359"/>
      <c r="C105" s="399" t="s">
        <v>5</v>
      </c>
      <c r="D105" s="399" t="s">
        <v>6</v>
      </c>
      <c r="E105" s="399" t="s">
        <v>7</v>
      </c>
      <c r="F105" s="399" t="s">
        <v>8</v>
      </c>
      <c r="G105" s="399" t="s">
        <v>9</v>
      </c>
      <c r="H105" s="334"/>
      <c r="I105" s="334"/>
    </row>
    <row r="106" spans="1:9" s="334" customFormat="1" ht="21" customHeight="1" thickBot="1">
      <c r="A106" s="332"/>
      <c r="B106" s="391" t="s">
        <v>178</v>
      </c>
      <c r="C106" s="397">
        <f>AVERAGE(C6:C21:C23:C75:C77:C83:C85:C95:C97:C100)</f>
        <v>8.7134444444444448</v>
      </c>
      <c r="D106" s="397">
        <f>AVERAGE(D6:D16:D20:D21:D24,D28,D32:D101)</f>
        <v>9.6683333333333312</v>
      </c>
      <c r="E106" s="397">
        <f>AVERAGE(E6:E7,E13,E21,E28,E35:E66,E68,E73,E75,E78,E80,E84:E96,E98:E99,E33)</f>
        <v>11.674561403508777</v>
      </c>
      <c r="F106" s="397">
        <f>AVERAGE(F6:F16,F20:F21,F24,F27:F28,F33:F65,F67:F72,F74:F81,F83:F95,F97:F101)</f>
        <v>9.4212500000000023</v>
      </c>
      <c r="G106" s="397">
        <f>AVERAGE(G6:G14,G16,G20:G21,G28,G33,G35:G52,G54:G68,G70:G81,G83,G85:G99,G101)</f>
        <v>10.332368421052632</v>
      </c>
      <c r="H106" s="316"/>
      <c r="I106" s="316"/>
    </row>
    <row r="107" spans="1:9" s="334" customFormat="1" ht="21" customHeight="1" thickTop="1" thickBot="1">
      <c r="A107" s="332"/>
      <c r="B107" s="391" t="s">
        <v>179</v>
      </c>
      <c r="C107" s="398">
        <v>3.72</v>
      </c>
      <c r="D107" s="392">
        <v>5.21</v>
      </c>
      <c r="E107" s="392">
        <v>5.2</v>
      </c>
      <c r="F107" s="398">
        <v>5.21</v>
      </c>
      <c r="G107" s="392">
        <v>5.25</v>
      </c>
      <c r="H107" s="316"/>
      <c r="I107" s="316"/>
    </row>
    <row r="108" spans="1:9" s="334" customFormat="1" ht="21" customHeight="1" thickTop="1" thickBot="1">
      <c r="A108" s="332"/>
      <c r="B108" s="391" t="s">
        <v>180</v>
      </c>
      <c r="C108" s="393">
        <v>14.59</v>
      </c>
      <c r="D108" s="393">
        <v>14.75</v>
      </c>
      <c r="E108" s="392">
        <v>26</v>
      </c>
      <c r="F108" s="398">
        <v>16.5</v>
      </c>
      <c r="G108" s="398">
        <v>15.75</v>
      </c>
      <c r="H108" s="316"/>
      <c r="I108" s="316"/>
    </row>
    <row r="109" spans="1:9" ht="21" customHeight="1" thickTop="1">
      <c r="B109" s="394"/>
      <c r="C109" s="395"/>
      <c r="D109" s="395"/>
      <c r="E109" s="396"/>
      <c r="F109" s="396"/>
      <c r="G109" s="396"/>
      <c r="H109" s="339"/>
      <c r="I109" s="339"/>
    </row>
    <row r="110" spans="1:9" ht="21" customHeight="1">
      <c r="B110" s="336"/>
      <c r="H110" s="339"/>
      <c r="I110" s="339"/>
    </row>
    <row r="111" spans="1:9" ht="21" customHeight="1">
      <c r="H111" s="339"/>
      <c r="I111" s="339"/>
    </row>
    <row r="112" spans="1:9" s="339" customFormat="1" ht="21" customHeight="1">
      <c r="A112" s="335"/>
      <c r="B112" s="336"/>
      <c r="C112" s="338"/>
      <c r="D112" s="338"/>
      <c r="E112" s="338"/>
      <c r="F112" s="338"/>
      <c r="G112" s="338"/>
      <c r="H112" s="316"/>
      <c r="I112" s="316"/>
    </row>
    <row r="113" spans="1:9" s="339" customFormat="1" ht="21" customHeight="1">
      <c r="A113" s="335"/>
      <c r="B113" s="336"/>
      <c r="C113" s="338"/>
      <c r="D113" s="338"/>
      <c r="E113" s="338"/>
      <c r="F113" s="338"/>
      <c r="G113" s="338"/>
      <c r="H113" s="316"/>
      <c r="I113" s="316"/>
    </row>
    <row r="114" spans="1:9" s="339" customFormat="1" ht="21" customHeight="1">
      <c r="A114" s="335"/>
      <c r="B114" s="336"/>
      <c r="C114" s="338"/>
      <c r="D114" s="338"/>
      <c r="E114" s="338"/>
      <c r="F114" s="338"/>
      <c r="G114" s="338"/>
    </row>
    <row r="115" spans="1:9" ht="21" customHeight="1">
      <c r="H115" s="339"/>
      <c r="I115" s="339"/>
    </row>
    <row r="116" spans="1:9" ht="21" customHeight="1">
      <c r="H116" s="339"/>
      <c r="I116" s="339"/>
    </row>
    <row r="117" spans="1:9" s="339" customFormat="1" ht="21" customHeight="1">
      <c r="A117" s="335"/>
      <c r="B117" s="336"/>
      <c r="C117" s="338"/>
      <c r="D117" s="338"/>
      <c r="E117" s="338"/>
      <c r="F117" s="338"/>
      <c r="G117" s="338"/>
      <c r="H117" s="316"/>
      <c r="I117" s="316"/>
    </row>
    <row r="118" spans="1:9" s="339" customFormat="1" ht="21" customHeight="1">
      <c r="A118" s="335"/>
      <c r="B118" s="336"/>
      <c r="C118" s="338"/>
      <c r="D118" s="338"/>
      <c r="E118" s="338"/>
      <c r="F118" s="338"/>
      <c r="G118" s="338"/>
      <c r="H118" s="316"/>
      <c r="I118" s="316"/>
    </row>
    <row r="119" spans="1:9" s="339" customFormat="1" ht="21" customHeight="1">
      <c r="A119" s="335"/>
      <c r="B119" s="336"/>
      <c r="C119" s="338"/>
      <c r="D119" s="338"/>
      <c r="E119" s="338"/>
      <c r="F119" s="338"/>
      <c r="G119" s="338"/>
      <c r="H119" s="316"/>
      <c r="I119" s="316"/>
    </row>
  </sheetData>
  <autoFilter ref="C5:G102"/>
  <mergeCells count="5">
    <mergeCell ref="F53:G53"/>
    <mergeCell ref="B102:G102"/>
    <mergeCell ref="A1:G1"/>
    <mergeCell ref="A2:G2"/>
    <mergeCell ref="A3:G3"/>
  </mergeCells>
  <conditionalFormatting sqref="C105:G105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2">
      <colorScale>
        <cfvo type="min"/>
        <cfvo type="percentile" val="50"/>
        <cfvo type="max"/>
        <color rgb="FFF8696B"/>
        <color rgb="FFFFEB84"/>
        <color rgb="FF5A8AC6"/>
      </colorScale>
    </cfRule>
    <cfRule type="colorScale" priority="13">
      <colorScale>
        <cfvo type="min"/>
        <cfvo type="max"/>
        <color rgb="FFFFEF9C"/>
        <color rgb="FF63BE7B"/>
      </colorScale>
    </cfRule>
  </conditionalFormatting>
  <conditionalFormatting sqref="C105">
    <cfRule type="dataBar" priority="10">
      <dataBar>
        <cfvo type="min"/>
        <cfvo type="max"/>
        <color rgb="FF638EC6"/>
      </dataBar>
    </cfRule>
  </conditionalFormatting>
  <conditionalFormatting sqref="D105">
    <cfRule type="dataBar" priority="9">
      <dataBar>
        <cfvo type="min"/>
        <cfvo type="max"/>
        <color rgb="FF63C384"/>
      </dataBar>
    </cfRule>
  </conditionalFormatting>
  <conditionalFormatting sqref="E105">
    <cfRule type="dataBar" priority="8">
      <dataBar>
        <cfvo type="min"/>
        <cfvo type="max"/>
        <color rgb="FFD6007B"/>
      </dataBar>
    </cfRule>
  </conditionalFormatting>
  <conditionalFormatting sqref="F105">
    <cfRule type="dataBar" priority="7">
      <dataBar>
        <cfvo type="min"/>
        <cfvo type="max"/>
        <color rgb="FF008AEF"/>
      </dataBar>
    </cfRule>
  </conditionalFormatting>
  <conditionalFormatting sqref="G105">
    <cfRule type="dataBar" priority="6">
      <dataBar>
        <cfvo type="min"/>
        <cfvo type="max"/>
        <color theme="4" tint="0.39997558519241921"/>
      </dataBar>
    </cfRule>
  </conditionalFormatting>
  <conditionalFormatting sqref="C105:G105">
    <cfRule type="colorScale" priority="1">
      <colorScale>
        <cfvo type="min"/>
        <cfvo type="max"/>
        <color rgb="FFFF7C80"/>
        <color rgb="FFFA9986"/>
      </colorScale>
    </cfRule>
    <cfRule type="colorScale" priority="5">
      <colorScale>
        <cfvo type="min"/>
        <cfvo type="max"/>
        <color rgb="FFFF7128"/>
        <color rgb="FFFFEF9C"/>
      </colorScale>
    </cfRule>
  </conditionalFormatting>
  <conditionalFormatting sqref="C105:G105">
    <cfRule type="colorScale" priority="3">
      <colorScale>
        <cfvo type="min"/>
        <cfvo type="percentile" val="50"/>
        <cfvo type="max"/>
        <color rgb="FFEBE87A"/>
        <color rgb="FFFFCCCC"/>
        <color rgb="FF99FF99"/>
      </colorScale>
    </cfRule>
    <cfRule type="colorScale" priority="4">
      <colorScale>
        <cfvo type="min"/>
        <cfvo type="max"/>
        <color rgb="FFFF7128"/>
        <color rgb="FFFFEF9C"/>
      </colorScale>
    </cfRule>
  </conditionalFormatting>
  <conditionalFormatting sqref="C105:G105">
    <cfRule type="iconSet" priority="2">
      <iconSet iconSet="5ArrowsGray">
        <cfvo type="percent" val="0"/>
        <cfvo type="percent" val="20"/>
        <cfvo type="percent" val="40"/>
        <cfvo type="percent" val="60"/>
        <cfvo type="percent" val="80"/>
      </iconSet>
    </cfRule>
  </conditionalFormatting>
  <printOptions horizontalCentered="1" verticalCentered="1"/>
  <pageMargins left="0.70866141732283472" right="0.94488188976377963" top="0.74803149606299213" bottom="0.74803149606299213" header="0.31496062992125984" footer="0.31496062992125984"/>
  <pageSetup paperSize="9" scale="65" orientation="portrait" errors="blank" horizontalDpi="90" verticalDpi="90" r:id="rId1"/>
  <headerFooter differentFirst="1">
    <oddHeader xml:space="preserve">&amp;C                                          &amp;R
 </oddHeader>
  </headerFooter>
  <rowBreaks count="1" manualBreakCount="1">
    <brk id="52" max="6" man="1"/>
  </rowBreaks>
  <ignoredErrors>
    <ignoredError sqref="A5:G5" numberStoredAsText="1"/>
  </ignoredErrors>
  <drawing r:id="rId2"/>
  <legacyDrawing r:id="rId3"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118"/>
  <sheetViews>
    <sheetView showGridLines="0" view="pageBreakPreview" topLeftCell="A94" zoomScale="80" zoomScaleNormal="100" zoomScaleSheetLayoutView="80" workbookViewId="0">
      <selection activeCell="A48" sqref="A48:XFD48"/>
    </sheetView>
  </sheetViews>
  <sheetFormatPr defaultColWidth="9.09765625" defaultRowHeight="21" customHeight="1"/>
  <cols>
    <col min="1" max="1" width="6.09765625" style="416" customWidth="1"/>
    <col min="2" max="2" width="58.59765625" style="401" customWidth="1"/>
    <col min="3" max="3" width="12.59765625" style="421" customWidth="1"/>
    <col min="4" max="6" width="9.296875" style="421" customWidth="1"/>
    <col min="7" max="7" width="10.3984375" style="421" customWidth="1"/>
    <col min="8" max="16384" width="9.09765625" style="401"/>
  </cols>
  <sheetData>
    <row r="1" spans="1:7" ht="21" customHeight="1">
      <c r="A1" s="522" t="s">
        <v>200</v>
      </c>
      <c r="B1" s="522"/>
      <c r="C1" s="522"/>
      <c r="D1" s="522"/>
      <c r="E1" s="522"/>
      <c r="F1" s="522"/>
      <c r="G1" s="522"/>
    </row>
    <row r="2" spans="1:7" ht="21" customHeight="1">
      <c r="A2" s="523" t="s">
        <v>214</v>
      </c>
      <c r="B2" s="523"/>
      <c r="C2" s="523"/>
      <c r="D2" s="523"/>
      <c r="E2" s="523"/>
      <c r="F2" s="523"/>
      <c r="G2" s="523"/>
    </row>
    <row r="3" spans="1:7" ht="21" customHeight="1" thickBot="1">
      <c r="A3" s="524" t="s">
        <v>213</v>
      </c>
      <c r="B3" s="524"/>
      <c r="C3" s="524"/>
      <c r="D3" s="524"/>
      <c r="E3" s="524"/>
      <c r="F3" s="524"/>
      <c r="G3" s="524"/>
    </row>
    <row r="4" spans="1:7" ht="30" customHeight="1">
      <c r="A4" s="431" t="s">
        <v>1</v>
      </c>
      <c r="B4" s="432" t="s">
        <v>4</v>
      </c>
      <c r="C4" s="433" t="s">
        <v>5</v>
      </c>
      <c r="D4" s="433" t="s">
        <v>6</v>
      </c>
      <c r="E4" s="433" t="s">
        <v>7</v>
      </c>
      <c r="F4" s="433" t="s">
        <v>8</v>
      </c>
      <c r="G4" s="434" t="s">
        <v>209</v>
      </c>
    </row>
    <row r="5" spans="1:7" ht="21" customHeight="1" thickBot="1">
      <c r="A5" s="435" t="s">
        <v>202</v>
      </c>
      <c r="B5" s="402" t="s">
        <v>203</v>
      </c>
      <c r="C5" s="402" t="s">
        <v>204</v>
      </c>
      <c r="D5" s="402" t="s">
        <v>205</v>
      </c>
      <c r="E5" s="402" t="s">
        <v>206</v>
      </c>
      <c r="F5" s="402" t="s">
        <v>207</v>
      </c>
      <c r="G5" s="436" t="s">
        <v>208</v>
      </c>
    </row>
    <row r="6" spans="1:7" s="407" customFormat="1" ht="21" customHeight="1">
      <c r="A6" s="437">
        <v>1</v>
      </c>
      <c r="B6" s="403" t="s">
        <v>12</v>
      </c>
      <c r="C6" s="429">
        <v>8</v>
      </c>
      <c r="D6" s="429">
        <v>8.25</v>
      </c>
      <c r="E6" s="429">
        <v>14</v>
      </c>
      <c r="F6" s="429">
        <v>7.25</v>
      </c>
      <c r="G6" s="438">
        <v>8.75</v>
      </c>
    </row>
    <row r="7" spans="1:7" ht="21" customHeight="1">
      <c r="A7" s="439">
        <v>2</v>
      </c>
      <c r="B7" s="404" t="s">
        <v>13</v>
      </c>
      <c r="C7" s="430">
        <v>8</v>
      </c>
      <c r="D7" s="430">
        <v>8.25</v>
      </c>
      <c r="E7" s="430">
        <v>11.25</v>
      </c>
      <c r="F7" s="430">
        <v>7.25</v>
      </c>
      <c r="G7" s="440">
        <v>8.75</v>
      </c>
    </row>
    <row r="8" spans="1:7" s="407" customFormat="1" ht="21" customHeight="1">
      <c r="A8" s="441">
        <f>A7+1</f>
        <v>3</v>
      </c>
      <c r="B8" s="405" t="s">
        <v>14</v>
      </c>
      <c r="C8" s="429">
        <v>8</v>
      </c>
      <c r="D8" s="429">
        <v>8.25</v>
      </c>
      <c r="E8" s="429" t="s">
        <v>120</v>
      </c>
      <c r="F8" s="429">
        <v>7.25</v>
      </c>
      <c r="G8" s="438">
        <v>8.75</v>
      </c>
    </row>
    <row r="9" spans="1:7" ht="21" customHeight="1">
      <c r="A9" s="442">
        <f t="shared" ref="A9:A72" si="0">A8+1</f>
        <v>4</v>
      </c>
      <c r="B9" s="404" t="s">
        <v>15</v>
      </c>
      <c r="C9" s="430">
        <v>9.5</v>
      </c>
      <c r="D9" s="430">
        <v>9.75</v>
      </c>
      <c r="E9" s="430" t="s">
        <v>120</v>
      </c>
      <c r="F9" s="430">
        <v>9.75</v>
      </c>
      <c r="G9" s="440">
        <v>12</v>
      </c>
    </row>
    <row r="10" spans="1:7" s="407" customFormat="1" ht="21" customHeight="1">
      <c r="A10" s="441">
        <f t="shared" si="0"/>
        <v>5</v>
      </c>
      <c r="B10" s="405" t="s">
        <v>16</v>
      </c>
      <c r="C10" s="429">
        <v>9.5</v>
      </c>
      <c r="D10" s="429">
        <v>9.9</v>
      </c>
      <c r="E10" s="429" t="s">
        <v>120</v>
      </c>
      <c r="F10" s="429">
        <v>9.9</v>
      </c>
      <c r="G10" s="438">
        <v>9.9</v>
      </c>
    </row>
    <row r="11" spans="1:7" ht="21" customHeight="1">
      <c r="A11" s="442">
        <f t="shared" si="0"/>
        <v>6</v>
      </c>
      <c r="B11" s="404" t="s">
        <v>17</v>
      </c>
      <c r="C11" s="430">
        <v>8</v>
      </c>
      <c r="D11" s="430">
        <v>8.25</v>
      </c>
      <c r="E11" s="430" t="s">
        <v>120</v>
      </c>
      <c r="F11" s="430">
        <v>7.25</v>
      </c>
      <c r="G11" s="440">
        <v>6.01</v>
      </c>
    </row>
    <row r="12" spans="1:7" s="407" customFormat="1" ht="21" customHeight="1">
      <c r="A12" s="441">
        <f t="shared" si="0"/>
        <v>7</v>
      </c>
      <c r="B12" s="405" t="s">
        <v>18</v>
      </c>
      <c r="C12" s="429">
        <v>8.5</v>
      </c>
      <c r="D12" s="429">
        <v>9.75</v>
      </c>
      <c r="E12" s="429" t="s">
        <v>120</v>
      </c>
      <c r="F12" s="429">
        <v>9</v>
      </c>
      <c r="G12" s="438">
        <v>9.5</v>
      </c>
    </row>
    <row r="13" spans="1:7" ht="21" customHeight="1">
      <c r="A13" s="442">
        <f t="shared" si="0"/>
        <v>8</v>
      </c>
      <c r="B13" s="404" t="s">
        <v>150</v>
      </c>
      <c r="C13" s="430">
        <v>9</v>
      </c>
      <c r="D13" s="430">
        <v>8.5</v>
      </c>
      <c r="E13" s="430">
        <v>14.9</v>
      </c>
      <c r="F13" s="430">
        <v>8.25</v>
      </c>
      <c r="G13" s="440">
        <v>9.09</v>
      </c>
    </row>
    <row r="14" spans="1:7" s="407" customFormat="1" ht="21" customHeight="1">
      <c r="A14" s="441">
        <f t="shared" si="0"/>
        <v>9</v>
      </c>
      <c r="B14" s="405" t="s">
        <v>20</v>
      </c>
      <c r="C14" s="429">
        <v>9.25</v>
      </c>
      <c r="D14" s="429">
        <v>9.75</v>
      </c>
      <c r="E14" s="429" t="s">
        <v>120</v>
      </c>
      <c r="F14" s="429">
        <v>7.5</v>
      </c>
      <c r="G14" s="438">
        <v>9</v>
      </c>
    </row>
    <row r="15" spans="1:7" ht="21" customHeight="1">
      <c r="A15" s="442">
        <f t="shared" si="0"/>
        <v>10</v>
      </c>
      <c r="B15" s="404" t="s">
        <v>21</v>
      </c>
      <c r="C15" s="430">
        <v>9.65</v>
      </c>
      <c r="D15" s="430">
        <v>9.9</v>
      </c>
      <c r="E15" s="430" t="s">
        <v>120</v>
      </c>
      <c r="F15" s="430">
        <v>9.75</v>
      </c>
      <c r="G15" s="440" t="s">
        <v>120</v>
      </c>
    </row>
    <row r="16" spans="1:7" s="407" customFormat="1" ht="21" customHeight="1">
      <c r="A16" s="441">
        <f t="shared" si="0"/>
        <v>11</v>
      </c>
      <c r="B16" s="405" t="s">
        <v>22</v>
      </c>
      <c r="C16" s="429">
        <v>9.25</v>
      </c>
      <c r="D16" s="429">
        <v>9.5</v>
      </c>
      <c r="E16" s="429" t="s">
        <v>120</v>
      </c>
      <c r="F16" s="429">
        <v>8.8000000000000007</v>
      </c>
      <c r="G16" s="438">
        <v>9.8000000000000007</v>
      </c>
    </row>
    <row r="17" spans="1:7" ht="21" customHeight="1">
      <c r="A17" s="442">
        <f t="shared" si="0"/>
        <v>12</v>
      </c>
      <c r="B17" s="404" t="s">
        <v>23</v>
      </c>
      <c r="C17" s="430">
        <v>5.75</v>
      </c>
      <c r="D17" s="430" t="s">
        <v>120</v>
      </c>
      <c r="E17" s="430" t="s">
        <v>120</v>
      </c>
      <c r="F17" s="430" t="s">
        <v>120</v>
      </c>
      <c r="G17" s="440" t="s">
        <v>120</v>
      </c>
    </row>
    <row r="18" spans="1:7" s="407" customFormat="1" ht="21" customHeight="1">
      <c r="A18" s="441">
        <f t="shared" si="0"/>
        <v>13</v>
      </c>
      <c r="B18" s="405" t="s">
        <v>24</v>
      </c>
      <c r="C18" s="429">
        <v>3.56</v>
      </c>
      <c r="D18" s="429" t="s">
        <v>120</v>
      </c>
      <c r="E18" s="429" t="s">
        <v>120</v>
      </c>
      <c r="F18" s="429" t="s">
        <v>120</v>
      </c>
      <c r="G18" s="438" t="s">
        <v>120</v>
      </c>
    </row>
    <row r="19" spans="1:7" ht="21" customHeight="1">
      <c r="A19" s="442">
        <f t="shared" si="0"/>
        <v>14</v>
      </c>
      <c r="B19" s="404" t="s">
        <v>25</v>
      </c>
      <c r="C19" s="430">
        <v>6</v>
      </c>
      <c r="D19" s="430" t="s">
        <v>120</v>
      </c>
      <c r="E19" s="430" t="s">
        <v>120</v>
      </c>
      <c r="F19" s="430" t="s">
        <v>120</v>
      </c>
      <c r="G19" s="440" t="s">
        <v>120</v>
      </c>
    </row>
    <row r="20" spans="1:7" s="407" customFormat="1" ht="21" customHeight="1">
      <c r="A20" s="441">
        <f t="shared" si="0"/>
        <v>15</v>
      </c>
      <c r="B20" s="405" t="s">
        <v>26</v>
      </c>
      <c r="C20" s="429">
        <v>7.48</v>
      </c>
      <c r="D20" s="429">
        <v>7.48</v>
      </c>
      <c r="E20" s="429" t="s">
        <v>120</v>
      </c>
      <c r="F20" s="429">
        <v>7.48</v>
      </c>
      <c r="G20" s="438">
        <v>7.48</v>
      </c>
    </row>
    <row r="21" spans="1:7" ht="21" customHeight="1">
      <c r="A21" s="442">
        <f t="shared" si="0"/>
        <v>16</v>
      </c>
      <c r="B21" s="404" t="s">
        <v>27</v>
      </c>
      <c r="C21" s="430">
        <v>9.93</v>
      </c>
      <c r="D21" s="430">
        <v>10.17</v>
      </c>
      <c r="E21" s="430">
        <v>15.14</v>
      </c>
      <c r="F21" s="430">
        <v>8.94</v>
      </c>
      <c r="G21" s="440">
        <v>15</v>
      </c>
    </row>
    <row r="22" spans="1:7" s="407" customFormat="1" ht="21" customHeight="1">
      <c r="A22" s="441">
        <f t="shared" si="0"/>
        <v>17</v>
      </c>
      <c r="B22" s="405" t="s">
        <v>28</v>
      </c>
      <c r="C22" s="429" t="s">
        <v>120</v>
      </c>
      <c r="D22" s="429" t="s">
        <v>120</v>
      </c>
      <c r="E22" s="429" t="s">
        <v>120</v>
      </c>
      <c r="F22" s="429" t="s">
        <v>120</v>
      </c>
      <c r="G22" s="438" t="s">
        <v>120</v>
      </c>
    </row>
    <row r="23" spans="1:7" ht="21" customHeight="1">
      <c r="A23" s="442">
        <f t="shared" si="0"/>
        <v>18</v>
      </c>
      <c r="B23" s="404" t="s">
        <v>30</v>
      </c>
      <c r="C23" s="430">
        <v>6.9</v>
      </c>
      <c r="D23" s="430" t="s">
        <v>120</v>
      </c>
      <c r="E23" s="430" t="s">
        <v>120</v>
      </c>
      <c r="F23" s="430" t="s">
        <v>120</v>
      </c>
      <c r="G23" s="440" t="s">
        <v>120</v>
      </c>
    </row>
    <row r="24" spans="1:7" s="407" customFormat="1" ht="21" customHeight="1">
      <c r="A24" s="441">
        <f t="shared" si="0"/>
        <v>19</v>
      </c>
      <c r="B24" s="405" t="s">
        <v>32</v>
      </c>
      <c r="C24" s="429">
        <v>5.05</v>
      </c>
      <c r="D24" s="429">
        <v>7.04</v>
      </c>
      <c r="E24" s="429" t="s">
        <v>120</v>
      </c>
      <c r="F24" s="429">
        <v>7.74</v>
      </c>
      <c r="G24" s="438" t="s">
        <v>120</v>
      </c>
    </row>
    <row r="25" spans="1:7" ht="21" customHeight="1">
      <c r="A25" s="442">
        <f t="shared" si="0"/>
        <v>20</v>
      </c>
      <c r="B25" s="404" t="s">
        <v>33</v>
      </c>
      <c r="C25" s="430">
        <v>6.93</v>
      </c>
      <c r="D25" s="430" t="s">
        <v>120</v>
      </c>
      <c r="E25" s="430" t="s">
        <v>120</v>
      </c>
      <c r="F25" s="430" t="s">
        <v>120</v>
      </c>
      <c r="G25" s="440" t="s">
        <v>120</v>
      </c>
    </row>
    <row r="26" spans="1:7" s="407" customFormat="1" ht="21" customHeight="1">
      <c r="A26" s="441">
        <f t="shared" si="0"/>
        <v>21</v>
      </c>
      <c r="B26" s="405" t="s">
        <v>34</v>
      </c>
      <c r="C26" s="429">
        <v>4.6500000000000004</v>
      </c>
      <c r="D26" s="429" t="s">
        <v>120</v>
      </c>
      <c r="E26" s="429" t="s">
        <v>120</v>
      </c>
      <c r="F26" s="429" t="s">
        <v>120</v>
      </c>
      <c r="G26" s="438" t="s">
        <v>120</v>
      </c>
    </row>
    <row r="27" spans="1:7" ht="21" customHeight="1">
      <c r="A27" s="442">
        <f t="shared" si="0"/>
        <v>22</v>
      </c>
      <c r="B27" s="404" t="s">
        <v>35</v>
      </c>
      <c r="C27" s="430">
        <v>7.63</v>
      </c>
      <c r="D27" s="430" t="s">
        <v>120</v>
      </c>
      <c r="E27" s="430" t="s">
        <v>120</v>
      </c>
      <c r="F27" s="430">
        <v>7.7</v>
      </c>
      <c r="G27" s="440" t="s">
        <v>120</v>
      </c>
    </row>
    <row r="28" spans="1:7" s="407" customFormat="1" ht="21" customHeight="1">
      <c r="A28" s="441">
        <f t="shared" si="0"/>
        <v>23</v>
      </c>
      <c r="B28" s="405" t="s">
        <v>36</v>
      </c>
      <c r="C28" s="429">
        <v>14.39</v>
      </c>
      <c r="D28" s="429">
        <v>13.39</v>
      </c>
      <c r="E28" s="429">
        <v>13.39</v>
      </c>
      <c r="F28" s="429">
        <v>13.39</v>
      </c>
      <c r="G28" s="438">
        <v>13.39</v>
      </c>
    </row>
    <row r="29" spans="1:7" ht="21" customHeight="1">
      <c r="A29" s="442">
        <f t="shared" si="0"/>
        <v>24</v>
      </c>
      <c r="B29" s="404" t="s">
        <v>37</v>
      </c>
      <c r="C29" s="430">
        <v>7.2</v>
      </c>
      <c r="D29" s="430" t="s">
        <v>120</v>
      </c>
      <c r="E29" s="430" t="s">
        <v>120</v>
      </c>
      <c r="F29" s="430" t="s">
        <v>120</v>
      </c>
      <c r="G29" s="440" t="s">
        <v>120</v>
      </c>
    </row>
    <row r="30" spans="1:7" s="407" customFormat="1" ht="21" customHeight="1">
      <c r="A30" s="441">
        <f t="shared" si="0"/>
        <v>25</v>
      </c>
      <c r="B30" s="405" t="s">
        <v>38</v>
      </c>
      <c r="C30" s="429">
        <v>7.62</v>
      </c>
      <c r="D30" s="429" t="s">
        <v>120</v>
      </c>
      <c r="E30" s="429" t="s">
        <v>120</v>
      </c>
      <c r="F30" s="429" t="s">
        <v>120</v>
      </c>
      <c r="G30" s="438" t="s">
        <v>120</v>
      </c>
    </row>
    <row r="31" spans="1:7" ht="21" customHeight="1">
      <c r="A31" s="442">
        <f t="shared" si="0"/>
        <v>26</v>
      </c>
      <c r="B31" s="404" t="s">
        <v>39</v>
      </c>
      <c r="C31" s="430">
        <v>5.75</v>
      </c>
      <c r="D31" s="430" t="s">
        <v>120</v>
      </c>
      <c r="E31" s="430" t="s">
        <v>120</v>
      </c>
      <c r="F31" s="430" t="s">
        <v>120</v>
      </c>
      <c r="G31" s="440" t="s">
        <v>120</v>
      </c>
    </row>
    <row r="32" spans="1:7" s="407" customFormat="1" ht="21" customHeight="1">
      <c r="A32" s="441">
        <f t="shared" si="0"/>
        <v>27</v>
      </c>
      <c r="B32" s="405" t="s">
        <v>40</v>
      </c>
      <c r="C32" s="429">
        <v>5.9</v>
      </c>
      <c r="D32" s="429">
        <v>5.9</v>
      </c>
      <c r="E32" s="429" t="s">
        <v>120</v>
      </c>
      <c r="F32" s="429" t="s">
        <v>120</v>
      </c>
      <c r="G32" s="438" t="s">
        <v>120</v>
      </c>
    </row>
    <row r="33" spans="1:7" ht="21" customHeight="1">
      <c r="A33" s="442">
        <f>A32+1</f>
        <v>28</v>
      </c>
      <c r="B33" s="404" t="s">
        <v>41</v>
      </c>
      <c r="C33" s="430">
        <v>8.85</v>
      </c>
      <c r="D33" s="430">
        <v>9.11</v>
      </c>
      <c r="E33" s="430">
        <v>14.05</v>
      </c>
      <c r="F33" s="430">
        <v>8.52</v>
      </c>
      <c r="G33" s="440">
        <v>13.54</v>
      </c>
    </row>
    <row r="34" spans="1:7" s="407" customFormat="1" ht="21" customHeight="1">
      <c r="A34" s="441">
        <f t="shared" si="0"/>
        <v>29</v>
      </c>
      <c r="B34" s="405" t="s">
        <v>42</v>
      </c>
      <c r="C34" s="429">
        <v>7.25</v>
      </c>
      <c r="D34" s="429">
        <v>9.8000000000000007</v>
      </c>
      <c r="E34" s="429" t="s">
        <v>120</v>
      </c>
      <c r="F34" s="429">
        <v>9.25</v>
      </c>
      <c r="G34" s="438" t="s">
        <v>120</v>
      </c>
    </row>
    <row r="35" spans="1:7" ht="21" customHeight="1">
      <c r="A35" s="442">
        <f t="shared" si="0"/>
        <v>30</v>
      </c>
      <c r="B35" s="404" t="s">
        <v>44</v>
      </c>
      <c r="C35" s="430">
        <v>10.55</v>
      </c>
      <c r="D35" s="430">
        <v>11.05</v>
      </c>
      <c r="E35" s="430">
        <v>26</v>
      </c>
      <c r="F35" s="430">
        <v>12.05</v>
      </c>
      <c r="G35" s="440">
        <v>11.05</v>
      </c>
    </row>
    <row r="36" spans="1:7" s="407" customFormat="1" ht="21" customHeight="1">
      <c r="A36" s="441">
        <f t="shared" si="0"/>
        <v>31</v>
      </c>
      <c r="B36" s="405" t="s">
        <v>45</v>
      </c>
      <c r="C36" s="429">
        <v>10.6</v>
      </c>
      <c r="D36" s="429">
        <v>12.2</v>
      </c>
      <c r="E36" s="429">
        <v>14.2</v>
      </c>
      <c r="F36" s="429">
        <v>11.9</v>
      </c>
      <c r="G36" s="438">
        <v>12</v>
      </c>
    </row>
    <row r="37" spans="1:7" ht="21" customHeight="1">
      <c r="A37" s="442">
        <f t="shared" si="0"/>
        <v>32</v>
      </c>
      <c r="B37" s="404" t="s">
        <v>46</v>
      </c>
      <c r="C37" s="430">
        <v>7.11</v>
      </c>
      <c r="D37" s="430">
        <v>8.82</v>
      </c>
      <c r="E37" s="430">
        <v>13.07</v>
      </c>
      <c r="F37" s="430">
        <v>9</v>
      </c>
      <c r="G37" s="440">
        <v>8.81</v>
      </c>
    </row>
    <row r="38" spans="1:7" s="407" customFormat="1" ht="21" customHeight="1">
      <c r="A38" s="441">
        <f t="shared" si="0"/>
        <v>33</v>
      </c>
      <c r="B38" s="405" t="s">
        <v>47</v>
      </c>
      <c r="C38" s="429">
        <v>9.25</v>
      </c>
      <c r="D38" s="429">
        <v>9.25</v>
      </c>
      <c r="E38" s="429">
        <v>11</v>
      </c>
      <c r="F38" s="429">
        <v>8.75</v>
      </c>
      <c r="G38" s="438">
        <v>9.5</v>
      </c>
    </row>
    <row r="39" spans="1:7" ht="21" customHeight="1">
      <c r="A39" s="442">
        <f t="shared" si="0"/>
        <v>34</v>
      </c>
      <c r="B39" s="404" t="s">
        <v>48</v>
      </c>
      <c r="C39" s="430">
        <v>6.5</v>
      </c>
      <c r="D39" s="430">
        <v>6.39</v>
      </c>
      <c r="E39" s="430">
        <v>6.01</v>
      </c>
      <c r="F39" s="430">
        <v>5.98</v>
      </c>
      <c r="G39" s="440">
        <v>6.93</v>
      </c>
    </row>
    <row r="40" spans="1:7" s="407" customFormat="1" ht="21" customHeight="1">
      <c r="A40" s="441">
        <f t="shared" si="0"/>
        <v>35</v>
      </c>
      <c r="B40" s="405" t="s">
        <v>49</v>
      </c>
      <c r="C40" s="429">
        <v>9.6999999999999993</v>
      </c>
      <c r="D40" s="429">
        <v>10.7</v>
      </c>
      <c r="E40" s="429">
        <v>13.75</v>
      </c>
      <c r="F40" s="429">
        <v>11.07</v>
      </c>
      <c r="G40" s="438">
        <v>13.43</v>
      </c>
    </row>
    <row r="41" spans="1:7" ht="21" customHeight="1">
      <c r="A41" s="442">
        <f t="shared" si="0"/>
        <v>36</v>
      </c>
      <c r="B41" s="404" t="s">
        <v>50</v>
      </c>
      <c r="C41" s="430">
        <v>5.76</v>
      </c>
      <c r="D41" s="430">
        <v>6.6</v>
      </c>
      <c r="E41" s="430">
        <v>10.39</v>
      </c>
      <c r="F41" s="430">
        <v>6.59</v>
      </c>
      <c r="G41" s="440">
        <v>8.11</v>
      </c>
    </row>
    <row r="42" spans="1:7" s="407" customFormat="1" ht="21" customHeight="1">
      <c r="A42" s="441">
        <f t="shared" si="0"/>
        <v>37</v>
      </c>
      <c r="B42" s="405" t="s">
        <v>51</v>
      </c>
      <c r="C42" s="429">
        <v>8.6199999999999992</v>
      </c>
      <c r="D42" s="429">
        <v>8.42</v>
      </c>
      <c r="E42" s="429">
        <v>8.0299999999999994</v>
      </c>
      <c r="F42" s="429">
        <v>7.96</v>
      </c>
      <c r="G42" s="438">
        <v>8.33</v>
      </c>
    </row>
    <row r="43" spans="1:7" ht="21" customHeight="1">
      <c r="A43" s="442">
        <f t="shared" si="0"/>
        <v>38</v>
      </c>
      <c r="B43" s="404" t="s">
        <v>52</v>
      </c>
      <c r="C43" s="430">
        <v>9.0299999999999994</v>
      </c>
      <c r="D43" s="430">
        <v>9.61</v>
      </c>
      <c r="E43" s="430">
        <v>12.53</v>
      </c>
      <c r="F43" s="430">
        <v>9.59</v>
      </c>
      <c r="G43" s="440">
        <v>10.98</v>
      </c>
    </row>
    <row r="44" spans="1:7" s="407" customFormat="1" ht="21" customHeight="1">
      <c r="A44" s="441">
        <f t="shared" si="0"/>
        <v>39</v>
      </c>
      <c r="B44" s="405" t="s">
        <v>53</v>
      </c>
      <c r="C44" s="429">
        <v>9.25</v>
      </c>
      <c r="D44" s="429">
        <v>9.75</v>
      </c>
      <c r="E44" s="429">
        <v>11.75</v>
      </c>
      <c r="F44" s="429">
        <v>10.25</v>
      </c>
      <c r="G44" s="438">
        <v>10.25</v>
      </c>
    </row>
    <row r="45" spans="1:7" ht="21" customHeight="1">
      <c r="A45" s="442">
        <f t="shared" si="0"/>
        <v>40</v>
      </c>
      <c r="B45" s="404" t="s">
        <v>54</v>
      </c>
      <c r="C45" s="430">
        <v>5.72</v>
      </c>
      <c r="D45" s="430">
        <v>5.86</v>
      </c>
      <c r="E45" s="430">
        <v>5.84</v>
      </c>
      <c r="F45" s="430">
        <v>5.2</v>
      </c>
      <c r="G45" s="440">
        <v>5.57</v>
      </c>
    </row>
    <row r="46" spans="1:7" s="407" customFormat="1" ht="21" customHeight="1">
      <c r="A46" s="441">
        <f t="shared" si="0"/>
        <v>41</v>
      </c>
      <c r="B46" s="405" t="s">
        <v>55</v>
      </c>
      <c r="C46" s="429">
        <v>9.85</v>
      </c>
      <c r="D46" s="429">
        <v>10.4</v>
      </c>
      <c r="E46" s="429">
        <v>12.75</v>
      </c>
      <c r="F46" s="429">
        <v>9.8699999999999992</v>
      </c>
      <c r="G46" s="438">
        <v>11.75</v>
      </c>
    </row>
    <row r="47" spans="1:7" ht="21" customHeight="1">
      <c r="A47" s="442">
        <f t="shared" si="0"/>
        <v>42</v>
      </c>
      <c r="B47" s="404" t="s">
        <v>56</v>
      </c>
      <c r="C47" s="430">
        <v>9.74</v>
      </c>
      <c r="D47" s="430">
        <v>9.74</v>
      </c>
      <c r="E47" s="430">
        <v>9.74</v>
      </c>
      <c r="F47" s="430">
        <v>9.74</v>
      </c>
      <c r="G47" s="440">
        <v>9.74</v>
      </c>
    </row>
    <row r="48" spans="1:7" s="407" customFormat="1" ht="21" customHeight="1">
      <c r="A48" s="441">
        <f t="shared" si="0"/>
        <v>43</v>
      </c>
      <c r="B48" s="405" t="s">
        <v>57</v>
      </c>
      <c r="C48" s="429">
        <v>9.15</v>
      </c>
      <c r="D48" s="429">
        <v>9.52</v>
      </c>
      <c r="E48" s="429">
        <v>13.36</v>
      </c>
      <c r="F48" s="429">
        <v>9.6</v>
      </c>
      <c r="G48" s="438">
        <v>10.98</v>
      </c>
    </row>
    <row r="49" spans="1:7" ht="21" customHeight="1">
      <c r="A49" s="442">
        <f t="shared" si="0"/>
        <v>44</v>
      </c>
      <c r="B49" s="404" t="s">
        <v>58</v>
      </c>
      <c r="C49" s="430">
        <v>9.34</v>
      </c>
      <c r="D49" s="430">
        <v>9.8699999999999992</v>
      </c>
      <c r="E49" s="430">
        <v>11.07</v>
      </c>
      <c r="F49" s="430">
        <v>10.41</v>
      </c>
      <c r="G49" s="440">
        <v>10.199999999999999</v>
      </c>
    </row>
    <row r="50" spans="1:7" s="407" customFormat="1" ht="21" customHeight="1">
      <c r="A50" s="441">
        <f t="shared" si="0"/>
        <v>45</v>
      </c>
      <c r="B50" s="405" t="s">
        <v>59</v>
      </c>
      <c r="C50" s="429">
        <v>7.85</v>
      </c>
      <c r="D50" s="429">
        <v>7.55</v>
      </c>
      <c r="E50" s="429">
        <v>7.55</v>
      </c>
      <c r="F50" s="429">
        <v>7.85</v>
      </c>
      <c r="G50" s="438">
        <v>7.25</v>
      </c>
    </row>
    <row r="51" spans="1:7" ht="21" customHeight="1">
      <c r="A51" s="442">
        <f t="shared" si="0"/>
        <v>46</v>
      </c>
      <c r="B51" s="404" t="s">
        <v>60</v>
      </c>
      <c r="C51" s="430">
        <v>9.99</v>
      </c>
      <c r="D51" s="430">
        <v>8.26</v>
      </c>
      <c r="E51" s="430">
        <v>14.25</v>
      </c>
      <c r="F51" s="430">
        <v>10.51</v>
      </c>
      <c r="G51" s="440">
        <v>10.65</v>
      </c>
    </row>
    <row r="52" spans="1:7" s="407" customFormat="1" ht="21" customHeight="1" thickBot="1">
      <c r="A52" s="443">
        <f t="shared" si="0"/>
        <v>47</v>
      </c>
      <c r="B52" s="410" t="s">
        <v>61</v>
      </c>
      <c r="C52" s="444">
        <v>7.97</v>
      </c>
      <c r="D52" s="444">
        <v>7.95</v>
      </c>
      <c r="E52" s="444">
        <v>7.86</v>
      </c>
      <c r="F52" s="444">
        <v>7.84</v>
      </c>
      <c r="G52" s="445">
        <v>9.9600000000000009</v>
      </c>
    </row>
    <row r="53" spans="1:7" s="406" customFormat="1" ht="21" customHeight="1" thickBot="1">
      <c r="A53" s="446"/>
      <c r="B53" s="447"/>
      <c r="C53" s="448"/>
      <c r="D53" s="448"/>
      <c r="E53" s="448"/>
      <c r="F53" s="525" t="s">
        <v>211</v>
      </c>
      <c r="G53" s="526"/>
    </row>
    <row r="54" spans="1:7" ht="21" customHeight="1" thickTop="1">
      <c r="A54" s="442">
        <f>A52+1</f>
        <v>48</v>
      </c>
      <c r="B54" s="404" t="s">
        <v>62</v>
      </c>
      <c r="C54" s="430">
        <v>8.31</v>
      </c>
      <c r="D54" s="430">
        <v>8.61</v>
      </c>
      <c r="E54" s="430">
        <v>8.61</v>
      </c>
      <c r="F54" s="430">
        <v>8.31</v>
      </c>
      <c r="G54" s="440">
        <v>8.61</v>
      </c>
    </row>
    <row r="55" spans="1:7" s="407" customFormat="1" ht="21" customHeight="1">
      <c r="A55" s="441">
        <f t="shared" si="0"/>
        <v>49</v>
      </c>
      <c r="B55" s="405" t="s">
        <v>64</v>
      </c>
      <c r="C55" s="429">
        <v>8.26</v>
      </c>
      <c r="D55" s="429">
        <v>9.8699999999999992</v>
      </c>
      <c r="E55" s="429">
        <v>9.3699999999999992</v>
      </c>
      <c r="F55" s="429">
        <v>7.87</v>
      </c>
      <c r="G55" s="438">
        <v>11.49</v>
      </c>
    </row>
    <row r="56" spans="1:7" ht="21" customHeight="1">
      <c r="A56" s="442">
        <f t="shared" si="0"/>
        <v>50</v>
      </c>
      <c r="B56" s="404" t="s">
        <v>65</v>
      </c>
      <c r="C56" s="430">
        <v>12.72</v>
      </c>
      <c r="D56" s="430">
        <v>12.72</v>
      </c>
      <c r="E56" s="430">
        <v>12.72</v>
      </c>
      <c r="F56" s="430">
        <v>12.72</v>
      </c>
      <c r="G56" s="440">
        <v>12.72</v>
      </c>
    </row>
    <row r="57" spans="1:7" s="407" customFormat="1" ht="21" customHeight="1">
      <c r="A57" s="441">
        <f t="shared" si="0"/>
        <v>51</v>
      </c>
      <c r="B57" s="405" t="s">
        <v>66</v>
      </c>
      <c r="C57" s="429">
        <v>7.29</v>
      </c>
      <c r="D57" s="429">
        <v>7.29</v>
      </c>
      <c r="E57" s="429">
        <v>7.29</v>
      </c>
      <c r="F57" s="429">
        <v>9.74</v>
      </c>
      <c r="G57" s="438">
        <v>9.74</v>
      </c>
    </row>
    <row r="58" spans="1:7" s="408" customFormat="1" ht="21" customHeight="1">
      <c r="A58" s="442">
        <f t="shared" si="0"/>
        <v>52</v>
      </c>
      <c r="B58" s="404" t="s">
        <v>67</v>
      </c>
      <c r="C58" s="430">
        <v>10.52</v>
      </c>
      <c r="D58" s="430">
        <v>10.65</v>
      </c>
      <c r="E58" s="430">
        <v>10.75</v>
      </c>
      <c r="F58" s="430">
        <v>10.46</v>
      </c>
      <c r="G58" s="440">
        <v>10.55</v>
      </c>
    </row>
    <row r="59" spans="1:7" s="407" customFormat="1" ht="21" customHeight="1">
      <c r="A59" s="441">
        <f t="shared" si="0"/>
        <v>53</v>
      </c>
      <c r="B59" s="405" t="s">
        <v>68</v>
      </c>
      <c r="C59" s="429">
        <v>7.56</v>
      </c>
      <c r="D59" s="429">
        <v>7.56</v>
      </c>
      <c r="E59" s="429">
        <v>7.56</v>
      </c>
      <c r="F59" s="429">
        <v>7.56</v>
      </c>
      <c r="G59" s="438">
        <v>7.56</v>
      </c>
    </row>
    <row r="60" spans="1:7" ht="21" customHeight="1">
      <c r="A60" s="442">
        <f t="shared" si="0"/>
        <v>54</v>
      </c>
      <c r="B60" s="404" t="s">
        <v>69</v>
      </c>
      <c r="C60" s="430">
        <v>5.98</v>
      </c>
      <c r="D60" s="430">
        <v>5.98</v>
      </c>
      <c r="E60" s="430">
        <v>5.98</v>
      </c>
      <c r="F60" s="430">
        <v>5.98</v>
      </c>
      <c r="G60" s="440">
        <v>6.04</v>
      </c>
    </row>
    <row r="61" spans="1:7" s="407" customFormat="1" ht="21" customHeight="1">
      <c r="A61" s="441">
        <f t="shared" si="0"/>
        <v>55</v>
      </c>
      <c r="B61" s="405" t="s">
        <v>70</v>
      </c>
      <c r="C61" s="429">
        <v>9.06</v>
      </c>
      <c r="D61" s="429">
        <v>9.08</v>
      </c>
      <c r="E61" s="429">
        <v>8.8800000000000008</v>
      </c>
      <c r="F61" s="429">
        <v>8.94</v>
      </c>
      <c r="G61" s="438">
        <v>8.99</v>
      </c>
    </row>
    <row r="62" spans="1:7" ht="21" customHeight="1">
      <c r="A62" s="442">
        <f t="shared" si="0"/>
        <v>56</v>
      </c>
      <c r="B62" s="404" t="s">
        <v>71</v>
      </c>
      <c r="C62" s="430">
        <v>9.48</v>
      </c>
      <c r="D62" s="430">
        <v>9.9600000000000009</v>
      </c>
      <c r="E62" s="430">
        <v>12.87</v>
      </c>
      <c r="F62" s="430">
        <v>9.17</v>
      </c>
      <c r="G62" s="440">
        <v>12.4</v>
      </c>
    </row>
    <row r="63" spans="1:7" s="407" customFormat="1" ht="21" customHeight="1">
      <c r="A63" s="441">
        <f t="shared" si="0"/>
        <v>57</v>
      </c>
      <c r="B63" s="405" t="s">
        <v>73</v>
      </c>
      <c r="C63" s="429">
        <v>11.5</v>
      </c>
      <c r="D63" s="429">
        <v>11.5</v>
      </c>
      <c r="E63" s="429">
        <v>11.5</v>
      </c>
      <c r="F63" s="429">
        <v>11.5</v>
      </c>
      <c r="G63" s="438">
        <v>11.5</v>
      </c>
    </row>
    <row r="64" spans="1:7" ht="21" customHeight="1">
      <c r="A64" s="442">
        <f t="shared" si="0"/>
        <v>58</v>
      </c>
      <c r="B64" s="404" t="s">
        <v>74</v>
      </c>
      <c r="C64" s="430">
        <v>8.75</v>
      </c>
      <c r="D64" s="430">
        <v>9.0500000000000007</v>
      </c>
      <c r="E64" s="430">
        <v>9.0500000000000007</v>
      </c>
      <c r="F64" s="430">
        <v>8.9</v>
      </c>
      <c r="G64" s="440">
        <v>8.9499999999999993</v>
      </c>
    </row>
    <row r="65" spans="1:7" s="407" customFormat="1" ht="21" customHeight="1">
      <c r="A65" s="441">
        <f t="shared" si="0"/>
        <v>59</v>
      </c>
      <c r="B65" s="405" t="s">
        <v>75</v>
      </c>
      <c r="C65" s="429">
        <v>7.38</v>
      </c>
      <c r="D65" s="429">
        <v>7.38</v>
      </c>
      <c r="E65" s="429">
        <v>8.02</v>
      </c>
      <c r="F65" s="429">
        <v>7.38</v>
      </c>
      <c r="G65" s="438">
        <v>7.38</v>
      </c>
    </row>
    <row r="66" spans="1:7" ht="21" customHeight="1">
      <c r="A66" s="442">
        <f t="shared" si="0"/>
        <v>60</v>
      </c>
      <c r="B66" s="404" t="s">
        <v>76</v>
      </c>
      <c r="C66" s="430">
        <v>10.5</v>
      </c>
      <c r="D66" s="430">
        <v>11.5</v>
      </c>
      <c r="E66" s="430">
        <v>15</v>
      </c>
      <c r="F66" s="430" t="s">
        <v>120</v>
      </c>
      <c r="G66" s="440">
        <v>10.5</v>
      </c>
    </row>
    <row r="67" spans="1:7" s="407" customFormat="1" ht="21" customHeight="1">
      <c r="A67" s="441">
        <f t="shared" si="0"/>
        <v>61</v>
      </c>
      <c r="B67" s="405" t="s">
        <v>77</v>
      </c>
      <c r="C67" s="429">
        <v>9</v>
      </c>
      <c r="D67" s="429">
        <v>9.5</v>
      </c>
      <c r="E67" s="429" t="s">
        <v>120</v>
      </c>
      <c r="F67" s="429">
        <v>10</v>
      </c>
      <c r="G67" s="438">
        <v>10</v>
      </c>
    </row>
    <row r="68" spans="1:7" ht="21" customHeight="1">
      <c r="A68" s="442">
        <f t="shared" si="0"/>
        <v>62</v>
      </c>
      <c r="B68" s="404" t="s">
        <v>78</v>
      </c>
      <c r="C68" s="430">
        <v>11</v>
      </c>
      <c r="D68" s="430">
        <v>13</v>
      </c>
      <c r="E68" s="430">
        <v>15</v>
      </c>
      <c r="F68" s="430">
        <v>12</v>
      </c>
      <c r="G68" s="440">
        <v>13.5</v>
      </c>
    </row>
    <row r="69" spans="1:7" s="407" customFormat="1" ht="21" customHeight="1">
      <c r="A69" s="441">
        <f t="shared" si="0"/>
        <v>63</v>
      </c>
      <c r="B69" s="405" t="s">
        <v>79</v>
      </c>
      <c r="C69" s="429">
        <v>8.3000000000000007</v>
      </c>
      <c r="D69" s="429">
        <v>9.1199999999999992</v>
      </c>
      <c r="E69" s="429" t="s">
        <v>120</v>
      </c>
      <c r="F69" s="429">
        <v>9.1999999999999993</v>
      </c>
      <c r="G69" s="438" t="s">
        <v>120</v>
      </c>
    </row>
    <row r="70" spans="1:7" ht="21" customHeight="1">
      <c r="A70" s="442">
        <f t="shared" si="0"/>
        <v>64</v>
      </c>
      <c r="B70" s="404" t="s">
        <v>80</v>
      </c>
      <c r="C70" s="430">
        <v>9.5</v>
      </c>
      <c r="D70" s="430">
        <v>10.5</v>
      </c>
      <c r="E70" s="430" t="s">
        <v>120</v>
      </c>
      <c r="F70" s="430">
        <v>10.5</v>
      </c>
      <c r="G70" s="440">
        <v>10.5</v>
      </c>
    </row>
    <row r="71" spans="1:7" s="407" customFormat="1" ht="21" customHeight="1">
      <c r="A71" s="441">
        <f t="shared" si="0"/>
        <v>65</v>
      </c>
      <c r="B71" s="405" t="s">
        <v>81</v>
      </c>
      <c r="C71" s="429">
        <v>8</v>
      </c>
      <c r="D71" s="429">
        <v>8.26</v>
      </c>
      <c r="E71" s="429" t="s">
        <v>120</v>
      </c>
      <c r="F71" s="429">
        <v>7.25</v>
      </c>
      <c r="G71" s="438">
        <v>8.75</v>
      </c>
    </row>
    <row r="72" spans="1:7" ht="21" customHeight="1">
      <c r="A72" s="442">
        <f t="shared" si="0"/>
        <v>66</v>
      </c>
      <c r="B72" s="404" t="s">
        <v>82</v>
      </c>
      <c r="C72" s="430">
        <v>8</v>
      </c>
      <c r="D72" s="430">
        <v>11.5</v>
      </c>
      <c r="E72" s="430" t="s">
        <v>120</v>
      </c>
      <c r="F72" s="430">
        <v>10.25</v>
      </c>
      <c r="G72" s="440">
        <v>11.25</v>
      </c>
    </row>
    <row r="73" spans="1:7" s="407" customFormat="1" ht="21" customHeight="1">
      <c r="A73" s="441">
        <f t="shared" ref="A73:A101" si="1">A72+1</f>
        <v>67</v>
      </c>
      <c r="B73" s="405" t="s">
        <v>131</v>
      </c>
      <c r="C73" s="429">
        <v>6.08</v>
      </c>
      <c r="D73" s="429">
        <v>9.65</v>
      </c>
      <c r="E73" s="429">
        <v>14.66</v>
      </c>
      <c r="F73" s="429" t="s">
        <v>120</v>
      </c>
      <c r="G73" s="438">
        <v>10.28</v>
      </c>
    </row>
    <row r="74" spans="1:7" ht="21" customHeight="1">
      <c r="A74" s="442">
        <f t="shared" si="1"/>
        <v>68</v>
      </c>
      <c r="B74" s="404" t="s">
        <v>84</v>
      </c>
      <c r="C74" s="430">
        <v>9.8800000000000008</v>
      </c>
      <c r="D74" s="430">
        <v>11.08</v>
      </c>
      <c r="E74" s="430" t="s">
        <v>120</v>
      </c>
      <c r="F74" s="430">
        <v>10.99</v>
      </c>
      <c r="G74" s="440">
        <v>9.7899999999999991</v>
      </c>
    </row>
    <row r="75" spans="1:7" s="407" customFormat="1" ht="21" customHeight="1">
      <c r="A75" s="441">
        <f t="shared" si="1"/>
        <v>69</v>
      </c>
      <c r="B75" s="405" t="s">
        <v>85</v>
      </c>
      <c r="C75" s="429">
        <v>8.33</v>
      </c>
      <c r="D75" s="429">
        <v>10.5</v>
      </c>
      <c r="E75" s="429">
        <v>13</v>
      </c>
      <c r="F75" s="429">
        <v>10.16</v>
      </c>
      <c r="G75" s="438">
        <v>10.16</v>
      </c>
    </row>
    <row r="76" spans="1:7" ht="21" customHeight="1">
      <c r="A76" s="442">
        <f t="shared" si="1"/>
        <v>70</v>
      </c>
      <c r="B76" s="404" t="s">
        <v>86</v>
      </c>
      <c r="C76" s="430" t="s">
        <v>120</v>
      </c>
      <c r="D76" s="430">
        <v>10.32</v>
      </c>
      <c r="E76" s="430" t="s">
        <v>120</v>
      </c>
      <c r="F76" s="430">
        <v>9.2899999999999991</v>
      </c>
      <c r="G76" s="440">
        <v>10.3</v>
      </c>
    </row>
    <row r="77" spans="1:7" s="407" customFormat="1" ht="21" customHeight="1">
      <c r="A77" s="441">
        <f t="shared" si="1"/>
        <v>71</v>
      </c>
      <c r="B77" s="405" t="s">
        <v>88</v>
      </c>
      <c r="C77" s="429">
        <v>8.6</v>
      </c>
      <c r="D77" s="429">
        <v>8.6</v>
      </c>
      <c r="E77" s="429" t="s">
        <v>120</v>
      </c>
      <c r="F77" s="429">
        <v>8.35</v>
      </c>
      <c r="G77" s="438">
        <v>8.35</v>
      </c>
    </row>
    <row r="78" spans="1:7" ht="21" customHeight="1">
      <c r="A78" s="442">
        <f t="shared" si="1"/>
        <v>72</v>
      </c>
      <c r="B78" s="404" t="s">
        <v>89</v>
      </c>
      <c r="C78" s="430">
        <v>7</v>
      </c>
      <c r="D78" s="430">
        <v>7.75</v>
      </c>
      <c r="E78" s="430">
        <v>8.5</v>
      </c>
      <c r="F78" s="430">
        <v>7.25</v>
      </c>
      <c r="G78" s="440">
        <v>10</v>
      </c>
    </row>
    <row r="79" spans="1:7" s="407" customFormat="1" ht="21" customHeight="1">
      <c r="A79" s="441">
        <f t="shared" si="1"/>
        <v>73</v>
      </c>
      <c r="B79" s="405" t="s">
        <v>90</v>
      </c>
      <c r="C79" s="429">
        <v>11.61</v>
      </c>
      <c r="D79" s="429">
        <v>11.61</v>
      </c>
      <c r="E79" s="429" t="s">
        <v>120</v>
      </c>
      <c r="F79" s="429">
        <v>11.67</v>
      </c>
      <c r="G79" s="438">
        <v>12.35</v>
      </c>
    </row>
    <row r="80" spans="1:7" ht="21" customHeight="1">
      <c r="A80" s="442">
        <f t="shared" si="1"/>
        <v>74</v>
      </c>
      <c r="B80" s="404" t="s">
        <v>91</v>
      </c>
      <c r="C80" s="430">
        <v>13.03</v>
      </c>
      <c r="D80" s="430">
        <v>13.53</v>
      </c>
      <c r="E80" s="430">
        <v>13.53</v>
      </c>
      <c r="F80" s="430">
        <v>13.03</v>
      </c>
      <c r="G80" s="440">
        <v>14.28</v>
      </c>
    </row>
    <row r="81" spans="1:7" s="407" customFormat="1" ht="21" customHeight="1">
      <c r="A81" s="441">
        <f t="shared" si="1"/>
        <v>75</v>
      </c>
      <c r="B81" s="405" t="s">
        <v>93</v>
      </c>
      <c r="C81" s="429">
        <v>8.1</v>
      </c>
      <c r="D81" s="429">
        <v>9.56</v>
      </c>
      <c r="E81" s="429" t="s">
        <v>120</v>
      </c>
      <c r="F81" s="429">
        <v>7.88</v>
      </c>
      <c r="G81" s="438">
        <v>12.82</v>
      </c>
    </row>
    <row r="82" spans="1:7" ht="21" customHeight="1">
      <c r="A82" s="442">
        <f t="shared" si="1"/>
        <v>76</v>
      </c>
      <c r="B82" s="404" t="s">
        <v>94</v>
      </c>
      <c r="C82" s="430">
        <v>11.25</v>
      </c>
      <c r="D82" s="430">
        <v>13.25</v>
      </c>
      <c r="E82" s="430" t="s">
        <v>120</v>
      </c>
      <c r="F82" s="430" t="s">
        <v>120</v>
      </c>
      <c r="G82" s="440" t="s">
        <v>120</v>
      </c>
    </row>
    <row r="83" spans="1:7" s="407" customFormat="1" ht="21" customHeight="1">
      <c r="A83" s="441">
        <f t="shared" si="1"/>
        <v>77</v>
      </c>
      <c r="B83" s="405" t="s">
        <v>188</v>
      </c>
      <c r="C83" s="429" t="s">
        <v>120</v>
      </c>
      <c r="D83" s="429" t="s">
        <v>120</v>
      </c>
      <c r="E83" s="429" t="s">
        <v>120</v>
      </c>
      <c r="F83" s="429" t="s">
        <v>120</v>
      </c>
      <c r="G83" s="438" t="s">
        <v>120</v>
      </c>
    </row>
    <row r="84" spans="1:7" ht="21" customHeight="1">
      <c r="A84" s="442">
        <f t="shared" si="1"/>
        <v>78</v>
      </c>
      <c r="B84" s="404" t="s">
        <v>96</v>
      </c>
      <c r="C84" s="430" t="s">
        <v>120</v>
      </c>
      <c r="D84" s="430">
        <v>11</v>
      </c>
      <c r="E84" s="430">
        <v>13.99</v>
      </c>
      <c r="F84" s="430">
        <v>9.25</v>
      </c>
      <c r="G84" s="440" t="s">
        <v>120</v>
      </c>
    </row>
    <row r="85" spans="1:7" s="407" customFormat="1" ht="21" customHeight="1">
      <c r="A85" s="441">
        <f t="shared" si="1"/>
        <v>79</v>
      </c>
      <c r="B85" s="405" t="s">
        <v>97</v>
      </c>
      <c r="C85" s="429">
        <v>9.14</v>
      </c>
      <c r="D85" s="429">
        <v>9.14</v>
      </c>
      <c r="E85" s="429">
        <v>11.14</v>
      </c>
      <c r="F85" s="429">
        <v>9.14</v>
      </c>
      <c r="G85" s="438">
        <v>10.64</v>
      </c>
    </row>
    <row r="86" spans="1:7" ht="21" customHeight="1">
      <c r="A86" s="442">
        <f t="shared" si="1"/>
        <v>80</v>
      </c>
      <c r="B86" s="404" t="s">
        <v>98</v>
      </c>
      <c r="C86" s="430">
        <v>12.58</v>
      </c>
      <c r="D86" s="430">
        <v>12.83</v>
      </c>
      <c r="E86" s="430">
        <v>13.33</v>
      </c>
      <c r="F86" s="430">
        <v>12.68</v>
      </c>
      <c r="G86" s="440">
        <v>13.08</v>
      </c>
    </row>
    <row r="87" spans="1:7" s="407" customFormat="1" ht="21" customHeight="1">
      <c r="A87" s="441">
        <f t="shared" si="1"/>
        <v>81</v>
      </c>
      <c r="B87" s="405" t="s">
        <v>99</v>
      </c>
      <c r="C87" s="429">
        <v>14.5</v>
      </c>
      <c r="D87" s="429">
        <v>14.75</v>
      </c>
      <c r="E87" s="429">
        <v>17</v>
      </c>
      <c r="F87" s="429">
        <v>16.5</v>
      </c>
      <c r="G87" s="438">
        <v>15.75</v>
      </c>
    </row>
    <row r="88" spans="1:7" ht="21" customHeight="1">
      <c r="A88" s="442">
        <f t="shared" si="1"/>
        <v>82</v>
      </c>
      <c r="B88" s="409" t="s">
        <v>100</v>
      </c>
      <c r="C88" s="430">
        <v>9</v>
      </c>
      <c r="D88" s="430">
        <v>12.5</v>
      </c>
      <c r="E88" s="430">
        <v>13.49</v>
      </c>
      <c r="F88" s="430">
        <v>10.49</v>
      </c>
      <c r="G88" s="440">
        <v>12.49</v>
      </c>
    </row>
    <row r="89" spans="1:7" s="407" customFormat="1" ht="21" customHeight="1">
      <c r="A89" s="441">
        <f t="shared" si="1"/>
        <v>83</v>
      </c>
      <c r="B89" s="405" t="s">
        <v>101</v>
      </c>
      <c r="C89" s="429">
        <v>11</v>
      </c>
      <c r="D89" s="429">
        <v>11</v>
      </c>
      <c r="E89" s="429">
        <v>17</v>
      </c>
      <c r="F89" s="429">
        <v>13</v>
      </c>
      <c r="G89" s="438">
        <v>13</v>
      </c>
    </row>
    <row r="90" spans="1:7" ht="21" customHeight="1">
      <c r="A90" s="442">
        <f t="shared" si="1"/>
        <v>84</v>
      </c>
      <c r="B90" s="404" t="s">
        <v>102</v>
      </c>
      <c r="C90" s="430">
        <v>8.84</v>
      </c>
      <c r="D90" s="430">
        <v>9.34</v>
      </c>
      <c r="E90" s="430">
        <v>9.84</v>
      </c>
      <c r="F90" s="430">
        <v>9.84</v>
      </c>
      <c r="G90" s="440">
        <v>9.84</v>
      </c>
    </row>
    <row r="91" spans="1:7" s="407" customFormat="1" ht="21" customHeight="1">
      <c r="A91" s="441">
        <f t="shared" si="1"/>
        <v>85</v>
      </c>
      <c r="B91" s="405" t="s">
        <v>189</v>
      </c>
      <c r="C91" s="429">
        <v>14.38</v>
      </c>
      <c r="D91" s="429">
        <v>15.97</v>
      </c>
      <c r="E91" s="429" t="s">
        <v>120</v>
      </c>
      <c r="F91" s="429" t="s">
        <v>120</v>
      </c>
      <c r="G91" s="438">
        <v>16.25</v>
      </c>
    </row>
    <row r="92" spans="1:7" ht="21" customHeight="1">
      <c r="A92" s="442">
        <f t="shared" si="1"/>
        <v>86</v>
      </c>
      <c r="B92" s="404" t="s">
        <v>104</v>
      </c>
      <c r="C92" s="430">
        <v>8.1</v>
      </c>
      <c r="D92" s="430">
        <v>9</v>
      </c>
      <c r="E92" s="430">
        <v>10</v>
      </c>
      <c r="F92" s="430">
        <v>8.85</v>
      </c>
      <c r="G92" s="440">
        <v>8.85</v>
      </c>
    </row>
    <row r="93" spans="1:7" s="407" customFormat="1" ht="21" customHeight="1">
      <c r="A93" s="441">
        <f t="shared" si="1"/>
        <v>87</v>
      </c>
      <c r="B93" s="405" t="s">
        <v>105</v>
      </c>
      <c r="C93" s="429">
        <v>9.2100000000000009</v>
      </c>
      <c r="D93" s="429">
        <v>9.8699999999999992</v>
      </c>
      <c r="E93" s="429">
        <v>10.87</v>
      </c>
      <c r="F93" s="429">
        <v>9.3699999999999992</v>
      </c>
      <c r="G93" s="438">
        <v>9.3699999999999992</v>
      </c>
    </row>
    <row r="94" spans="1:7" ht="21" customHeight="1">
      <c r="A94" s="442">
        <f t="shared" si="1"/>
        <v>88</v>
      </c>
      <c r="B94" s="404" t="s">
        <v>106</v>
      </c>
      <c r="C94" s="430">
        <v>10.31</v>
      </c>
      <c r="D94" s="430">
        <v>10.81</v>
      </c>
      <c r="E94" s="430">
        <v>11.31</v>
      </c>
      <c r="F94" s="430">
        <v>10.31</v>
      </c>
      <c r="G94" s="440">
        <v>10.81</v>
      </c>
    </row>
    <row r="95" spans="1:7" s="407" customFormat="1" ht="21" customHeight="1">
      <c r="A95" s="441">
        <f t="shared" si="1"/>
        <v>89</v>
      </c>
      <c r="B95" s="405" t="s">
        <v>107</v>
      </c>
      <c r="C95" s="429">
        <v>6.04</v>
      </c>
      <c r="D95" s="429">
        <v>6.04</v>
      </c>
      <c r="E95" s="429">
        <v>7.04</v>
      </c>
      <c r="F95" s="429">
        <v>6.04</v>
      </c>
      <c r="G95" s="438">
        <v>6.04</v>
      </c>
    </row>
    <row r="96" spans="1:7" ht="21" customHeight="1">
      <c r="A96" s="442">
        <f t="shared" si="1"/>
        <v>90</v>
      </c>
      <c r="B96" s="404" t="s">
        <v>108</v>
      </c>
      <c r="C96" s="430" t="s">
        <v>120</v>
      </c>
      <c r="D96" s="430">
        <v>11.88</v>
      </c>
      <c r="E96" s="430">
        <v>14.46</v>
      </c>
      <c r="F96" s="430" t="s">
        <v>120</v>
      </c>
      <c r="G96" s="440">
        <v>12.59</v>
      </c>
    </row>
    <row r="97" spans="1:7" s="407" customFormat="1" ht="21" customHeight="1">
      <c r="A97" s="441">
        <f t="shared" si="1"/>
        <v>91</v>
      </c>
      <c r="B97" s="405" t="s">
        <v>109</v>
      </c>
      <c r="C97" s="429">
        <v>10.56</v>
      </c>
      <c r="D97" s="429">
        <v>11.49</v>
      </c>
      <c r="E97" s="429" t="s">
        <v>120</v>
      </c>
      <c r="F97" s="429">
        <v>11.31</v>
      </c>
      <c r="G97" s="438">
        <v>12.81</v>
      </c>
    </row>
    <row r="98" spans="1:7" ht="21" customHeight="1">
      <c r="A98" s="442">
        <f t="shared" si="1"/>
        <v>92</v>
      </c>
      <c r="B98" s="404" t="s">
        <v>110</v>
      </c>
      <c r="C98" s="430">
        <v>8.44</v>
      </c>
      <c r="D98" s="430">
        <v>8.44</v>
      </c>
      <c r="E98" s="430">
        <v>8.44</v>
      </c>
      <c r="F98" s="430">
        <v>8.44</v>
      </c>
      <c r="G98" s="440">
        <v>8.44</v>
      </c>
    </row>
    <row r="99" spans="1:7" s="407" customFormat="1" ht="21" customHeight="1">
      <c r="A99" s="441">
        <f t="shared" si="1"/>
        <v>93</v>
      </c>
      <c r="B99" s="405" t="s">
        <v>191</v>
      </c>
      <c r="C99" s="429">
        <v>6.29</v>
      </c>
      <c r="D99" s="429">
        <v>6.79</v>
      </c>
      <c r="E99" s="429">
        <v>8.7899999999999991</v>
      </c>
      <c r="F99" s="429">
        <v>6.29</v>
      </c>
      <c r="G99" s="438">
        <v>6.29</v>
      </c>
    </row>
    <row r="100" spans="1:7" ht="21" customHeight="1">
      <c r="A100" s="442">
        <f t="shared" si="1"/>
        <v>94</v>
      </c>
      <c r="B100" s="404" t="s">
        <v>112</v>
      </c>
      <c r="C100" s="430">
        <v>9.5</v>
      </c>
      <c r="D100" s="430">
        <v>10.5</v>
      </c>
      <c r="E100" s="430" t="s">
        <v>120</v>
      </c>
      <c r="F100" s="430">
        <v>10.5</v>
      </c>
      <c r="G100" s="440" t="s">
        <v>120</v>
      </c>
    </row>
    <row r="101" spans="1:7" s="407" customFormat="1" ht="21" customHeight="1" thickBot="1">
      <c r="A101" s="443">
        <f t="shared" si="1"/>
        <v>95</v>
      </c>
      <c r="B101" s="410" t="s">
        <v>113</v>
      </c>
      <c r="C101" s="444" t="s">
        <v>120</v>
      </c>
      <c r="D101" s="444">
        <v>10.25</v>
      </c>
      <c r="E101" s="444" t="s">
        <v>120</v>
      </c>
      <c r="F101" s="444">
        <v>10.25</v>
      </c>
      <c r="G101" s="445">
        <v>10.75</v>
      </c>
    </row>
    <row r="102" spans="1:7" ht="33.75" customHeight="1">
      <c r="A102" s="519" t="s">
        <v>199</v>
      </c>
      <c r="B102" s="520"/>
      <c r="C102" s="520"/>
      <c r="D102" s="520"/>
      <c r="E102" s="520"/>
      <c r="F102" s="520"/>
      <c r="G102" s="521"/>
    </row>
    <row r="103" spans="1:7" ht="21" hidden="1" customHeight="1">
      <c r="A103" s="411"/>
      <c r="B103" s="412"/>
      <c r="C103" s="413"/>
      <c r="D103" s="413"/>
      <c r="E103" s="413"/>
      <c r="F103" s="413"/>
      <c r="G103" s="413"/>
    </row>
    <row r="104" spans="1:7" ht="32.25" hidden="1" customHeight="1">
      <c r="A104" s="411"/>
      <c r="B104" s="412"/>
      <c r="C104" s="424" t="s">
        <v>5</v>
      </c>
      <c r="D104" s="424" t="s">
        <v>6</v>
      </c>
      <c r="E104" s="424" t="s">
        <v>7</v>
      </c>
      <c r="F104" s="424" t="s">
        <v>8</v>
      </c>
      <c r="G104" s="424" t="s">
        <v>9</v>
      </c>
    </row>
    <row r="105" spans="1:7" s="415" customFormat="1" ht="21" hidden="1" customHeight="1" thickBot="1">
      <c r="A105" s="414"/>
      <c r="B105" s="423" t="s">
        <v>178</v>
      </c>
      <c r="C105" s="425">
        <f>AVERAGE(C6:C21,C23:C52,C54:C75,C77:C82,C85:C95,C97:C100)</f>
        <v>8.7230337078651701</v>
      </c>
      <c r="D105" s="425">
        <f>AVERAGE(D6:D16,D20:D21,D24,D28,D32:D52,D54,D55:D82,D84:D101)</f>
        <v>9.7031325301204827</v>
      </c>
      <c r="E105" s="425">
        <f>AVERAGE(E6:E7,E13,E21,E28,E33,E35:E52,E54:E66,E68,E73,E75,E78,E80,E84:E90,E92:E96,E98:E99)</f>
        <v>11.622678571428574</v>
      </c>
      <c r="F105" s="425">
        <f>AVERAGE(F6:F16,F20:F21,F24,F27:F28,F33:F52,F54:F65,F67:F72,F74:F81,F84:F90,F92:F95,F97:F101)</f>
        <v>9.3299999999999983</v>
      </c>
      <c r="G105" s="425">
        <f>AVERAGE(G6:G14,G16,G20:G21,G28,G33,G35:G52,G54:G68,G70:G81,G85:G99,G101)</f>
        <v>10.296133333333334</v>
      </c>
    </row>
    <row r="106" spans="1:7" s="415" customFormat="1" ht="21" hidden="1" customHeight="1" thickTop="1" thickBot="1">
      <c r="A106" s="414"/>
      <c r="B106" s="423" t="s">
        <v>179</v>
      </c>
      <c r="C106" s="426">
        <v>3.56</v>
      </c>
      <c r="D106" s="427">
        <v>5.86</v>
      </c>
      <c r="E106" s="427">
        <v>5.84</v>
      </c>
      <c r="F106" s="426">
        <v>5.2</v>
      </c>
      <c r="G106" s="427">
        <v>5.57</v>
      </c>
    </row>
    <row r="107" spans="1:7" s="415" customFormat="1" ht="21" hidden="1" customHeight="1" thickTop="1" thickBot="1">
      <c r="A107" s="414"/>
      <c r="B107" s="423" t="s">
        <v>180</v>
      </c>
      <c r="C107" s="428">
        <v>14.5</v>
      </c>
      <c r="D107" s="428">
        <v>15.97</v>
      </c>
      <c r="E107" s="427">
        <v>26</v>
      </c>
      <c r="F107" s="426">
        <v>16.5</v>
      </c>
      <c r="G107" s="426">
        <v>16.25</v>
      </c>
    </row>
    <row r="108" spans="1:7" ht="21" hidden="1" customHeight="1" thickTop="1">
      <c r="B108" s="417"/>
      <c r="C108" s="418"/>
      <c r="D108" s="418"/>
      <c r="E108" s="419"/>
      <c r="F108" s="419"/>
      <c r="G108" s="419"/>
    </row>
    <row r="109" spans="1:7" ht="21" hidden="1" customHeight="1">
      <c r="B109" s="420"/>
    </row>
    <row r="110" spans="1:7" ht="21" hidden="1" customHeight="1"/>
    <row r="111" spans="1:7" s="422" customFormat="1" ht="21" customHeight="1">
      <c r="A111" s="416"/>
      <c r="B111" s="420"/>
      <c r="C111" s="421"/>
      <c r="D111" s="421"/>
      <c r="E111" s="421"/>
      <c r="F111" s="421"/>
      <c r="G111" s="421"/>
    </row>
    <row r="112" spans="1:7" s="422" customFormat="1" ht="21" customHeight="1">
      <c r="A112" s="416"/>
      <c r="B112" s="420"/>
      <c r="C112" s="421"/>
      <c r="D112" s="421"/>
      <c r="E112" s="421"/>
      <c r="F112" s="421"/>
      <c r="G112" s="421"/>
    </row>
    <row r="113" spans="1:7" s="422" customFormat="1" ht="21" customHeight="1">
      <c r="A113" s="416"/>
      <c r="B113" s="420"/>
      <c r="C113" s="421"/>
      <c r="D113" s="421"/>
      <c r="E113" s="421"/>
      <c r="F113" s="421"/>
      <c r="G113" s="421"/>
    </row>
    <row r="116" spans="1:7" s="422" customFormat="1" ht="21" customHeight="1">
      <c r="A116" s="416"/>
      <c r="B116" s="420"/>
      <c r="C116" s="421"/>
      <c r="D116" s="421"/>
      <c r="E116" s="421"/>
      <c r="F116" s="421"/>
      <c r="G116" s="421"/>
    </row>
    <row r="117" spans="1:7" s="422" customFormat="1" ht="21" customHeight="1">
      <c r="A117" s="416"/>
      <c r="B117" s="420"/>
      <c r="C117" s="421"/>
      <c r="D117" s="421"/>
      <c r="E117" s="421"/>
      <c r="F117" s="421"/>
      <c r="G117" s="421"/>
    </row>
    <row r="118" spans="1:7" s="422" customFormat="1" ht="21" customHeight="1">
      <c r="A118" s="416"/>
      <c r="B118" s="420"/>
      <c r="C118" s="421"/>
      <c r="D118" s="421"/>
      <c r="E118" s="421"/>
      <c r="F118" s="421"/>
      <c r="G118" s="421"/>
    </row>
  </sheetData>
  <mergeCells count="5">
    <mergeCell ref="A102:G102"/>
    <mergeCell ref="A1:G1"/>
    <mergeCell ref="A2:G2"/>
    <mergeCell ref="A3:G3"/>
    <mergeCell ref="F53:G53"/>
  </mergeCells>
  <conditionalFormatting sqref="C104:G104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2">
      <colorScale>
        <cfvo type="min"/>
        <cfvo type="percentile" val="50"/>
        <cfvo type="max"/>
        <color rgb="FFF8696B"/>
        <color rgb="FFFFEB84"/>
        <color rgb="FF5A8AC6"/>
      </colorScale>
    </cfRule>
    <cfRule type="colorScale" priority="13">
      <colorScale>
        <cfvo type="min"/>
        <cfvo type="max"/>
        <color rgb="FFFFEF9C"/>
        <color rgb="FF63BE7B"/>
      </colorScale>
    </cfRule>
  </conditionalFormatting>
  <conditionalFormatting sqref="C104">
    <cfRule type="dataBar" priority="10">
      <dataBar>
        <cfvo type="min"/>
        <cfvo type="max"/>
        <color rgb="FF638EC6"/>
      </dataBar>
    </cfRule>
  </conditionalFormatting>
  <conditionalFormatting sqref="D104">
    <cfRule type="dataBar" priority="9">
      <dataBar>
        <cfvo type="min"/>
        <cfvo type="max"/>
        <color rgb="FF63C384"/>
      </dataBar>
    </cfRule>
  </conditionalFormatting>
  <conditionalFormatting sqref="E104">
    <cfRule type="dataBar" priority="8">
      <dataBar>
        <cfvo type="min"/>
        <cfvo type="max"/>
        <color rgb="FFD6007B"/>
      </dataBar>
    </cfRule>
  </conditionalFormatting>
  <conditionalFormatting sqref="F104">
    <cfRule type="dataBar" priority="7">
      <dataBar>
        <cfvo type="min"/>
        <cfvo type="max"/>
        <color rgb="FF008AEF"/>
      </dataBar>
    </cfRule>
  </conditionalFormatting>
  <conditionalFormatting sqref="G104">
    <cfRule type="dataBar" priority="6">
      <dataBar>
        <cfvo type="min"/>
        <cfvo type="max"/>
        <color theme="4" tint="0.39997558519241921"/>
      </dataBar>
    </cfRule>
  </conditionalFormatting>
  <conditionalFormatting sqref="C104:G104">
    <cfRule type="colorScale" priority="4">
      <colorScale>
        <cfvo type="min"/>
        <cfvo type="max"/>
        <color rgb="FFFF7C80"/>
        <color rgb="FFFA9986"/>
      </colorScale>
    </cfRule>
    <cfRule type="colorScale" priority="5">
      <colorScale>
        <cfvo type="min"/>
        <cfvo type="max"/>
        <color rgb="FFFF7128"/>
        <color rgb="FFFFEF9C"/>
      </colorScale>
    </cfRule>
  </conditionalFormatting>
  <conditionalFormatting sqref="C104:G104">
    <cfRule type="colorScale" priority="2">
      <colorScale>
        <cfvo type="min"/>
        <cfvo type="percentile" val="50"/>
        <cfvo type="max"/>
        <color rgb="FFEBE87A"/>
        <color rgb="FFFFCCCC"/>
        <color rgb="FF99FF99"/>
      </colorScale>
    </cfRule>
    <cfRule type="colorScale" priority="3">
      <colorScale>
        <cfvo type="min"/>
        <cfvo type="max"/>
        <color rgb="FFFF7128"/>
        <color rgb="FFFFEF9C"/>
      </colorScale>
    </cfRule>
  </conditionalFormatting>
  <conditionalFormatting sqref="C104:G104">
    <cfRule type="iconSet" priority="1">
      <iconSet iconSet="5ArrowsGray">
        <cfvo type="percent" val="0"/>
        <cfvo type="percent" val="20"/>
        <cfvo type="percent" val="40"/>
        <cfvo type="percent" val="60"/>
        <cfvo type="percent" val="80"/>
      </iconSet>
    </cfRule>
  </conditionalFormatting>
  <printOptions horizontalCentered="1" verticalCentered="1"/>
  <pageMargins left="0.70866141732283472" right="0.35433070866141736" top="0.35433070866141736" bottom="0.35433070866141736" header="0.31496062992125984" footer="0.31496062992125984"/>
  <pageSetup paperSize="9" scale="76" orientation="portrait" errors="blank" horizontalDpi="90" verticalDpi="90" r:id="rId1"/>
  <headerFooter differentFirst="1">
    <oddHeader xml:space="preserve">&amp;C                                          &amp;R
 </oddHeader>
  </headerFooter>
  <rowBreaks count="1" manualBreakCount="1">
    <brk id="52" max="6" man="1"/>
  </rowBreaks>
  <drawing r:id="rId2"/>
  <legacyDrawing r:id="rId3"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117"/>
  <sheetViews>
    <sheetView showGridLines="0" view="pageBreakPreview" topLeftCell="A46" zoomScaleNormal="100" zoomScaleSheetLayoutView="100" workbookViewId="0">
      <selection activeCell="C52" sqref="C52"/>
    </sheetView>
  </sheetViews>
  <sheetFormatPr defaultColWidth="9.09765625" defaultRowHeight="21" customHeight="1"/>
  <cols>
    <col min="1" max="1" width="6.09765625" style="416" customWidth="1"/>
    <col min="2" max="2" width="58.59765625" style="401" customWidth="1"/>
    <col min="3" max="3" width="12.59765625" style="421" customWidth="1"/>
    <col min="4" max="6" width="9.296875" style="421" customWidth="1"/>
    <col min="7" max="7" width="10.3984375" style="421" customWidth="1"/>
    <col min="8" max="16384" width="9.09765625" style="401"/>
  </cols>
  <sheetData>
    <row r="1" spans="1:7" ht="19" customHeight="1">
      <c r="A1" s="522" t="s">
        <v>200</v>
      </c>
      <c r="B1" s="522"/>
      <c r="C1" s="522"/>
      <c r="D1" s="522"/>
      <c r="E1" s="522"/>
      <c r="F1" s="522"/>
      <c r="G1" s="522"/>
    </row>
    <row r="2" spans="1:7" ht="19" customHeight="1">
      <c r="A2" s="523" t="s">
        <v>215</v>
      </c>
      <c r="B2" s="523"/>
      <c r="C2" s="523"/>
      <c r="D2" s="523"/>
      <c r="E2" s="523"/>
      <c r="F2" s="523"/>
      <c r="G2" s="523"/>
    </row>
    <row r="3" spans="1:7" ht="19" customHeight="1">
      <c r="A3" s="524" t="s">
        <v>213</v>
      </c>
      <c r="B3" s="524"/>
      <c r="C3" s="524"/>
      <c r="D3" s="524"/>
      <c r="E3" s="524"/>
      <c r="F3" s="524"/>
      <c r="G3" s="524"/>
    </row>
    <row r="4" spans="1:7" ht="16.5">
      <c r="A4" s="449" t="s">
        <v>1</v>
      </c>
      <c r="B4" s="450" t="s">
        <v>4</v>
      </c>
      <c r="C4" s="451" t="s">
        <v>5</v>
      </c>
      <c r="D4" s="451" t="s">
        <v>6</v>
      </c>
      <c r="E4" s="451" t="s">
        <v>7</v>
      </c>
      <c r="F4" s="451" t="s">
        <v>8</v>
      </c>
      <c r="G4" s="452" t="s">
        <v>209</v>
      </c>
    </row>
    <row r="5" spans="1:7" ht="17" thickBot="1">
      <c r="A5" s="453" t="s">
        <v>202</v>
      </c>
      <c r="B5" s="402" t="s">
        <v>203</v>
      </c>
      <c r="C5" s="402" t="s">
        <v>204</v>
      </c>
      <c r="D5" s="402" t="s">
        <v>205</v>
      </c>
      <c r="E5" s="402" t="s">
        <v>206</v>
      </c>
      <c r="F5" s="402" t="s">
        <v>207</v>
      </c>
      <c r="G5" s="454" t="s">
        <v>208</v>
      </c>
    </row>
    <row r="6" spans="1:7" s="407" customFormat="1" ht="21" customHeight="1">
      <c r="A6" s="455">
        <v>1</v>
      </c>
      <c r="B6" s="403" t="s">
        <v>12</v>
      </c>
      <c r="C6" s="456">
        <v>8</v>
      </c>
      <c r="D6" s="456">
        <v>8.25</v>
      </c>
      <c r="E6" s="456">
        <v>14</v>
      </c>
      <c r="F6" s="456">
        <v>7.25</v>
      </c>
      <c r="G6" s="457">
        <v>8.75</v>
      </c>
    </row>
    <row r="7" spans="1:7" ht="21" customHeight="1">
      <c r="A7" s="458">
        <v>2</v>
      </c>
      <c r="B7" s="404" t="s">
        <v>13</v>
      </c>
      <c r="C7" s="459">
        <v>8</v>
      </c>
      <c r="D7" s="459">
        <v>8.25</v>
      </c>
      <c r="E7" s="459">
        <v>11.25</v>
      </c>
      <c r="F7" s="459">
        <v>7.25</v>
      </c>
      <c r="G7" s="460">
        <v>8.75</v>
      </c>
    </row>
    <row r="8" spans="1:7" s="407" customFormat="1" ht="21" customHeight="1">
      <c r="A8" s="461">
        <f>A7+1</f>
        <v>3</v>
      </c>
      <c r="B8" s="405" t="s">
        <v>14</v>
      </c>
      <c r="C8" s="456">
        <v>8</v>
      </c>
      <c r="D8" s="456">
        <v>8.25</v>
      </c>
      <c r="E8" s="462" t="s">
        <v>120</v>
      </c>
      <c r="F8" s="456">
        <v>7.25</v>
      </c>
      <c r="G8" s="457">
        <v>8.75</v>
      </c>
    </row>
    <row r="9" spans="1:7" ht="21" customHeight="1">
      <c r="A9" s="463">
        <f t="shared" ref="A9:A72" si="0">A8+1</f>
        <v>4</v>
      </c>
      <c r="B9" s="404" t="s">
        <v>15</v>
      </c>
      <c r="C9" s="459">
        <v>9.25</v>
      </c>
      <c r="D9" s="459">
        <v>9.5</v>
      </c>
      <c r="E9" s="464" t="s">
        <v>120</v>
      </c>
      <c r="F9" s="459">
        <v>9.25</v>
      </c>
      <c r="G9" s="460">
        <v>10</v>
      </c>
    </row>
    <row r="10" spans="1:7" s="407" customFormat="1" ht="21" customHeight="1">
      <c r="A10" s="461">
        <f t="shared" si="0"/>
        <v>5</v>
      </c>
      <c r="B10" s="405" t="s">
        <v>16</v>
      </c>
      <c r="C10" s="456">
        <v>9.25</v>
      </c>
      <c r="D10" s="456">
        <v>9.75</v>
      </c>
      <c r="E10" s="462" t="s">
        <v>120</v>
      </c>
      <c r="F10" s="456">
        <v>9.75</v>
      </c>
      <c r="G10" s="457">
        <v>9.75</v>
      </c>
    </row>
    <row r="11" spans="1:7" ht="21" customHeight="1">
      <c r="A11" s="463">
        <f t="shared" si="0"/>
        <v>6</v>
      </c>
      <c r="B11" s="404" t="s">
        <v>17</v>
      </c>
      <c r="C11" s="459">
        <v>8</v>
      </c>
      <c r="D11" s="459">
        <v>8.25</v>
      </c>
      <c r="E11" s="464" t="s">
        <v>120</v>
      </c>
      <c r="F11" s="459">
        <v>7.25</v>
      </c>
      <c r="G11" s="460">
        <v>6.01</v>
      </c>
    </row>
    <row r="12" spans="1:7" s="407" customFormat="1" ht="21" customHeight="1">
      <c r="A12" s="461">
        <f t="shared" si="0"/>
        <v>7</v>
      </c>
      <c r="B12" s="405" t="s">
        <v>18</v>
      </c>
      <c r="C12" s="456">
        <v>8.5</v>
      </c>
      <c r="D12" s="456">
        <v>9.75</v>
      </c>
      <c r="E12" s="462" t="s">
        <v>120</v>
      </c>
      <c r="F12" s="456">
        <v>9</v>
      </c>
      <c r="G12" s="457">
        <v>9.5</v>
      </c>
    </row>
    <row r="13" spans="1:7" ht="21" customHeight="1">
      <c r="A13" s="463">
        <f t="shared" si="0"/>
        <v>8</v>
      </c>
      <c r="B13" s="404" t="s">
        <v>150</v>
      </c>
      <c r="C13" s="459">
        <v>9</v>
      </c>
      <c r="D13" s="459">
        <v>8.5</v>
      </c>
      <c r="E13" s="459">
        <v>14.9</v>
      </c>
      <c r="F13" s="459">
        <v>8.25</v>
      </c>
      <c r="G13" s="460">
        <v>9.09</v>
      </c>
    </row>
    <row r="14" spans="1:7" s="407" customFormat="1" ht="21" customHeight="1">
      <c r="A14" s="461">
        <f t="shared" si="0"/>
        <v>9</v>
      </c>
      <c r="B14" s="405" t="s">
        <v>20</v>
      </c>
      <c r="C14" s="456">
        <v>9.25</v>
      </c>
      <c r="D14" s="456">
        <v>9.5</v>
      </c>
      <c r="E14" s="462" t="s">
        <v>120</v>
      </c>
      <c r="F14" s="456">
        <v>7.25</v>
      </c>
      <c r="G14" s="457">
        <v>8.5</v>
      </c>
    </row>
    <row r="15" spans="1:7" ht="21" customHeight="1">
      <c r="A15" s="463">
        <f t="shared" si="0"/>
        <v>10</v>
      </c>
      <c r="B15" s="404" t="s">
        <v>21</v>
      </c>
      <c r="C15" s="459">
        <v>9.5</v>
      </c>
      <c r="D15" s="459">
        <v>9.75</v>
      </c>
      <c r="E15" s="464" t="s">
        <v>120</v>
      </c>
      <c r="F15" s="459">
        <v>8.8000000000000007</v>
      </c>
      <c r="G15" s="465" t="s">
        <v>120</v>
      </c>
    </row>
    <row r="16" spans="1:7" s="407" customFormat="1" ht="21" customHeight="1">
      <c r="A16" s="461">
        <f t="shared" si="0"/>
        <v>11</v>
      </c>
      <c r="B16" s="405" t="s">
        <v>22</v>
      </c>
      <c r="C16" s="456">
        <v>9.25</v>
      </c>
      <c r="D16" s="456">
        <v>9.5</v>
      </c>
      <c r="E16" s="462" t="s">
        <v>120</v>
      </c>
      <c r="F16" s="456">
        <v>8.8000000000000007</v>
      </c>
      <c r="G16" s="457">
        <v>9.8000000000000007</v>
      </c>
    </row>
    <row r="17" spans="1:7" ht="21" customHeight="1">
      <c r="A17" s="463">
        <f t="shared" si="0"/>
        <v>12</v>
      </c>
      <c r="B17" s="404" t="s">
        <v>23</v>
      </c>
      <c r="C17" s="459">
        <v>5.75</v>
      </c>
      <c r="D17" s="464" t="s">
        <v>120</v>
      </c>
      <c r="E17" s="464" t="s">
        <v>120</v>
      </c>
      <c r="F17" s="464" t="s">
        <v>120</v>
      </c>
      <c r="G17" s="465" t="s">
        <v>120</v>
      </c>
    </row>
    <row r="18" spans="1:7" s="407" customFormat="1" ht="21" customHeight="1">
      <c r="A18" s="461">
        <f t="shared" si="0"/>
        <v>13</v>
      </c>
      <c r="B18" s="405" t="s">
        <v>24</v>
      </c>
      <c r="C18" s="456">
        <v>3.56</v>
      </c>
      <c r="D18" s="462" t="s">
        <v>120</v>
      </c>
      <c r="E18" s="462" t="s">
        <v>120</v>
      </c>
      <c r="F18" s="462" t="s">
        <v>120</v>
      </c>
      <c r="G18" s="466" t="s">
        <v>120</v>
      </c>
    </row>
    <row r="19" spans="1:7" ht="21" customHeight="1">
      <c r="A19" s="463">
        <f t="shared" si="0"/>
        <v>14</v>
      </c>
      <c r="B19" s="404" t="s">
        <v>25</v>
      </c>
      <c r="C19" s="459">
        <v>6</v>
      </c>
      <c r="D19" s="464" t="s">
        <v>120</v>
      </c>
      <c r="E19" s="464" t="s">
        <v>120</v>
      </c>
      <c r="F19" s="464" t="s">
        <v>120</v>
      </c>
      <c r="G19" s="465" t="s">
        <v>120</v>
      </c>
    </row>
    <row r="20" spans="1:7" s="407" customFormat="1" ht="21" customHeight="1">
      <c r="A20" s="461">
        <f t="shared" si="0"/>
        <v>15</v>
      </c>
      <c r="B20" s="405" t="s">
        <v>26</v>
      </c>
      <c r="C20" s="456">
        <v>7.31</v>
      </c>
      <c r="D20" s="456">
        <v>7.31</v>
      </c>
      <c r="E20" s="462" t="s">
        <v>120</v>
      </c>
      <c r="F20" s="456">
        <v>7.31</v>
      </c>
      <c r="G20" s="457">
        <v>7.31</v>
      </c>
    </row>
    <row r="21" spans="1:7" ht="21" customHeight="1">
      <c r="A21" s="463">
        <f t="shared" si="0"/>
        <v>16</v>
      </c>
      <c r="B21" s="404" t="s">
        <v>27</v>
      </c>
      <c r="C21" s="459">
        <v>9.93</v>
      </c>
      <c r="D21" s="459">
        <v>10.17</v>
      </c>
      <c r="E21" s="459">
        <v>15.14</v>
      </c>
      <c r="F21" s="459">
        <v>8.94</v>
      </c>
      <c r="G21" s="460">
        <v>15</v>
      </c>
    </row>
    <row r="22" spans="1:7" s="407" customFormat="1" ht="21" customHeight="1">
      <c r="A22" s="461">
        <f t="shared" si="0"/>
        <v>17</v>
      </c>
      <c r="B22" s="405" t="s">
        <v>28</v>
      </c>
      <c r="C22" s="462" t="s">
        <v>120</v>
      </c>
      <c r="D22" s="462" t="s">
        <v>120</v>
      </c>
      <c r="E22" s="462" t="s">
        <v>120</v>
      </c>
      <c r="F22" s="462" t="s">
        <v>120</v>
      </c>
      <c r="G22" s="466" t="s">
        <v>120</v>
      </c>
    </row>
    <row r="23" spans="1:7" ht="21" customHeight="1">
      <c r="A23" s="463">
        <f t="shared" si="0"/>
        <v>18</v>
      </c>
      <c r="B23" s="404" t="s">
        <v>30</v>
      </c>
      <c r="C23" s="459">
        <v>7.5</v>
      </c>
      <c r="D23" s="464" t="s">
        <v>120</v>
      </c>
      <c r="E23" s="464" t="s">
        <v>120</v>
      </c>
      <c r="F23" s="464" t="s">
        <v>120</v>
      </c>
      <c r="G23" s="465" t="s">
        <v>120</v>
      </c>
    </row>
    <row r="24" spans="1:7" s="407" customFormat="1" ht="21" customHeight="1">
      <c r="A24" s="461">
        <f t="shared" si="0"/>
        <v>19</v>
      </c>
      <c r="B24" s="405" t="s">
        <v>32</v>
      </c>
      <c r="C24" s="456">
        <v>5</v>
      </c>
      <c r="D24" s="456">
        <v>7.01</v>
      </c>
      <c r="E24" s="462" t="s">
        <v>120</v>
      </c>
      <c r="F24" s="456">
        <v>7.87</v>
      </c>
      <c r="G24" s="466" t="s">
        <v>120</v>
      </c>
    </row>
    <row r="25" spans="1:7" ht="21" customHeight="1">
      <c r="A25" s="463">
        <f t="shared" si="0"/>
        <v>20</v>
      </c>
      <c r="B25" s="404" t="s">
        <v>33</v>
      </c>
      <c r="C25" s="459">
        <v>6.9</v>
      </c>
      <c r="D25" s="464" t="s">
        <v>120</v>
      </c>
      <c r="E25" s="464" t="s">
        <v>120</v>
      </c>
      <c r="F25" s="464" t="s">
        <v>120</v>
      </c>
      <c r="G25" s="465" t="s">
        <v>120</v>
      </c>
    </row>
    <row r="26" spans="1:7" s="407" customFormat="1" ht="21" customHeight="1">
      <c r="A26" s="461">
        <f t="shared" si="0"/>
        <v>21</v>
      </c>
      <c r="B26" s="405" t="s">
        <v>34</v>
      </c>
      <c r="C26" s="456">
        <v>4.6500000000000004</v>
      </c>
      <c r="D26" s="462" t="s">
        <v>120</v>
      </c>
      <c r="E26" s="462" t="s">
        <v>120</v>
      </c>
      <c r="F26" s="462" t="s">
        <v>120</v>
      </c>
      <c r="G26" s="466" t="s">
        <v>120</v>
      </c>
    </row>
    <row r="27" spans="1:7" ht="21" customHeight="1">
      <c r="A27" s="463">
        <f t="shared" si="0"/>
        <v>22</v>
      </c>
      <c r="B27" s="404" t="s">
        <v>35</v>
      </c>
      <c r="C27" s="459">
        <v>7.56</v>
      </c>
      <c r="D27" s="464" t="s">
        <v>120</v>
      </c>
      <c r="E27" s="464" t="s">
        <v>120</v>
      </c>
      <c r="F27" s="459">
        <v>7.63</v>
      </c>
      <c r="G27" s="465" t="s">
        <v>120</v>
      </c>
    </row>
    <row r="28" spans="1:7" s="407" customFormat="1" ht="21" customHeight="1">
      <c r="A28" s="461">
        <f t="shared" si="0"/>
        <v>23</v>
      </c>
      <c r="B28" s="405" t="s">
        <v>36</v>
      </c>
      <c r="C28" s="456">
        <v>14.39</v>
      </c>
      <c r="D28" s="456">
        <v>13.39</v>
      </c>
      <c r="E28" s="456">
        <v>13.39</v>
      </c>
      <c r="F28" s="456">
        <v>13.39</v>
      </c>
      <c r="G28" s="457">
        <v>13.39</v>
      </c>
    </row>
    <row r="29" spans="1:7" ht="21" customHeight="1">
      <c r="A29" s="463">
        <f t="shared" si="0"/>
        <v>24</v>
      </c>
      <c r="B29" s="404" t="s">
        <v>37</v>
      </c>
      <c r="C29" s="459">
        <v>7.51</v>
      </c>
      <c r="D29" s="464" t="s">
        <v>120</v>
      </c>
      <c r="E29" s="464" t="s">
        <v>120</v>
      </c>
      <c r="F29" s="464" t="s">
        <v>120</v>
      </c>
      <c r="G29" s="465" t="s">
        <v>120</v>
      </c>
    </row>
    <row r="30" spans="1:7" s="407" customFormat="1" ht="21" customHeight="1">
      <c r="A30" s="461">
        <f t="shared" si="0"/>
        <v>25</v>
      </c>
      <c r="B30" s="405" t="s">
        <v>38</v>
      </c>
      <c r="C30" s="456">
        <v>7.62</v>
      </c>
      <c r="D30" s="462" t="s">
        <v>120</v>
      </c>
      <c r="E30" s="462" t="s">
        <v>120</v>
      </c>
      <c r="F30" s="462" t="s">
        <v>120</v>
      </c>
      <c r="G30" s="466" t="s">
        <v>120</v>
      </c>
    </row>
    <row r="31" spans="1:7" ht="21" customHeight="1">
      <c r="A31" s="463">
        <f t="shared" si="0"/>
        <v>26</v>
      </c>
      <c r="B31" s="404" t="s">
        <v>39</v>
      </c>
      <c r="C31" s="459">
        <v>5.75</v>
      </c>
      <c r="D31" s="464" t="s">
        <v>120</v>
      </c>
      <c r="E31" s="464" t="s">
        <v>120</v>
      </c>
      <c r="F31" s="464" t="s">
        <v>120</v>
      </c>
      <c r="G31" s="465" t="s">
        <v>120</v>
      </c>
    </row>
    <row r="32" spans="1:7" s="407" customFormat="1" ht="21" customHeight="1">
      <c r="A32" s="461">
        <f t="shared" si="0"/>
        <v>27</v>
      </c>
      <c r="B32" s="405" t="s">
        <v>40</v>
      </c>
      <c r="C32" s="456">
        <v>5.9</v>
      </c>
      <c r="D32" s="456">
        <v>5.9</v>
      </c>
      <c r="E32" s="462" t="s">
        <v>120</v>
      </c>
      <c r="F32" s="462" t="s">
        <v>120</v>
      </c>
      <c r="G32" s="466" t="s">
        <v>120</v>
      </c>
    </row>
    <row r="33" spans="1:7" ht="21" customHeight="1">
      <c r="A33" s="463">
        <f>A32+1</f>
        <v>28</v>
      </c>
      <c r="B33" s="404" t="s">
        <v>41</v>
      </c>
      <c r="C33" s="459">
        <v>8.7200000000000006</v>
      </c>
      <c r="D33" s="459">
        <v>8.9700000000000006</v>
      </c>
      <c r="E33" s="459">
        <v>13.92</v>
      </c>
      <c r="F33" s="459">
        <v>8.39</v>
      </c>
      <c r="G33" s="460">
        <v>13.31</v>
      </c>
    </row>
    <row r="34" spans="1:7" s="407" customFormat="1" ht="21" customHeight="1">
      <c r="A34" s="461">
        <f t="shared" si="0"/>
        <v>29</v>
      </c>
      <c r="B34" s="405" t="s">
        <v>42</v>
      </c>
      <c r="C34" s="456">
        <v>7</v>
      </c>
      <c r="D34" s="456">
        <v>9.5</v>
      </c>
      <c r="E34" s="462" t="s">
        <v>120</v>
      </c>
      <c r="F34" s="456">
        <v>9</v>
      </c>
      <c r="G34" s="466" t="s">
        <v>120</v>
      </c>
    </row>
    <row r="35" spans="1:7" ht="21" customHeight="1">
      <c r="A35" s="463">
        <f t="shared" si="0"/>
        <v>30</v>
      </c>
      <c r="B35" s="404" t="s">
        <v>44</v>
      </c>
      <c r="C35" s="459">
        <v>10.55</v>
      </c>
      <c r="D35" s="459">
        <v>11.05</v>
      </c>
      <c r="E35" s="459">
        <v>26</v>
      </c>
      <c r="F35" s="459">
        <v>12.05</v>
      </c>
      <c r="G35" s="460">
        <v>11.05</v>
      </c>
    </row>
    <row r="36" spans="1:7" s="407" customFormat="1" ht="21" customHeight="1">
      <c r="A36" s="461">
        <f t="shared" si="0"/>
        <v>31</v>
      </c>
      <c r="B36" s="405" t="s">
        <v>45</v>
      </c>
      <c r="C36" s="456">
        <v>10.6</v>
      </c>
      <c r="D36" s="456">
        <v>12.2</v>
      </c>
      <c r="E36" s="456">
        <v>14.2</v>
      </c>
      <c r="F36" s="456">
        <v>11.9</v>
      </c>
      <c r="G36" s="457">
        <v>12</v>
      </c>
    </row>
    <row r="37" spans="1:7" ht="21" customHeight="1">
      <c r="A37" s="463">
        <f t="shared" si="0"/>
        <v>32</v>
      </c>
      <c r="B37" s="404" t="s">
        <v>46</v>
      </c>
      <c r="C37" s="459">
        <v>6.95</v>
      </c>
      <c r="D37" s="459">
        <v>8.69</v>
      </c>
      <c r="E37" s="459">
        <v>12.27</v>
      </c>
      <c r="F37" s="459">
        <v>8.76</v>
      </c>
      <c r="G37" s="460">
        <v>8.67</v>
      </c>
    </row>
    <row r="38" spans="1:7" s="407" customFormat="1" ht="21" customHeight="1">
      <c r="A38" s="461">
        <f t="shared" si="0"/>
        <v>33</v>
      </c>
      <c r="B38" s="405" t="s">
        <v>47</v>
      </c>
      <c r="C38" s="456">
        <v>9.25</v>
      </c>
      <c r="D38" s="456">
        <v>9.25</v>
      </c>
      <c r="E38" s="456">
        <v>11</v>
      </c>
      <c r="F38" s="456">
        <v>8.75</v>
      </c>
      <c r="G38" s="457">
        <v>9.5</v>
      </c>
    </row>
    <row r="39" spans="1:7" ht="21" customHeight="1">
      <c r="A39" s="463">
        <f t="shared" si="0"/>
        <v>34</v>
      </c>
      <c r="B39" s="404" t="s">
        <v>48</v>
      </c>
      <c r="C39" s="459">
        <v>6.55</v>
      </c>
      <c r="D39" s="459">
        <v>6.44</v>
      </c>
      <c r="E39" s="459">
        <v>6.06</v>
      </c>
      <c r="F39" s="459">
        <v>6.04</v>
      </c>
      <c r="G39" s="460">
        <v>6.97</v>
      </c>
    </row>
    <row r="40" spans="1:7" s="407" customFormat="1" ht="21" customHeight="1">
      <c r="A40" s="461">
        <f t="shared" si="0"/>
        <v>35</v>
      </c>
      <c r="B40" s="405" t="s">
        <v>49</v>
      </c>
      <c r="C40" s="456">
        <v>9.14</v>
      </c>
      <c r="D40" s="456">
        <v>10.39</v>
      </c>
      <c r="E40" s="456">
        <v>13.12</v>
      </c>
      <c r="F40" s="456">
        <v>10.57</v>
      </c>
      <c r="G40" s="457">
        <v>12.76</v>
      </c>
    </row>
    <row r="41" spans="1:7" ht="21" customHeight="1">
      <c r="A41" s="463">
        <f t="shared" si="0"/>
        <v>36</v>
      </c>
      <c r="B41" s="404" t="s">
        <v>50</v>
      </c>
      <c r="C41" s="459">
        <v>5.95</v>
      </c>
      <c r="D41" s="459">
        <v>6.88</v>
      </c>
      <c r="E41" s="459">
        <v>11.1</v>
      </c>
      <c r="F41" s="459">
        <v>6.97</v>
      </c>
      <c r="G41" s="460">
        <v>8.49</v>
      </c>
    </row>
    <row r="42" spans="1:7" s="407" customFormat="1" ht="21" customHeight="1">
      <c r="A42" s="461">
        <f t="shared" si="0"/>
        <v>37</v>
      </c>
      <c r="B42" s="405" t="s">
        <v>51</v>
      </c>
      <c r="C42" s="456">
        <v>8.49</v>
      </c>
      <c r="D42" s="456">
        <v>8.32</v>
      </c>
      <c r="E42" s="456">
        <v>7.91</v>
      </c>
      <c r="F42" s="456">
        <v>7.84</v>
      </c>
      <c r="G42" s="457">
        <v>8.2200000000000006</v>
      </c>
    </row>
    <row r="43" spans="1:7" ht="21" customHeight="1">
      <c r="A43" s="463">
        <f t="shared" si="0"/>
        <v>38</v>
      </c>
      <c r="B43" s="404" t="s">
        <v>52</v>
      </c>
      <c r="C43" s="459">
        <v>9.0299999999999994</v>
      </c>
      <c r="D43" s="459">
        <v>9.51</v>
      </c>
      <c r="E43" s="459">
        <v>12.45</v>
      </c>
      <c r="F43" s="459">
        <v>9.41</v>
      </c>
      <c r="G43" s="460">
        <v>10.98</v>
      </c>
    </row>
    <row r="44" spans="1:7" s="407" customFormat="1" ht="21" customHeight="1">
      <c r="A44" s="461">
        <f t="shared" si="0"/>
        <v>39</v>
      </c>
      <c r="B44" s="405" t="s">
        <v>53</v>
      </c>
      <c r="C44" s="456">
        <v>9</v>
      </c>
      <c r="D44" s="456">
        <v>9.5</v>
      </c>
      <c r="E44" s="456">
        <v>11.5</v>
      </c>
      <c r="F44" s="456">
        <v>10</v>
      </c>
      <c r="G44" s="457">
        <v>10</v>
      </c>
    </row>
    <row r="45" spans="1:7" ht="21" customHeight="1">
      <c r="A45" s="463">
        <f t="shared" si="0"/>
        <v>40</v>
      </c>
      <c r="B45" s="404" t="s">
        <v>54</v>
      </c>
      <c r="C45" s="459">
        <v>6.17</v>
      </c>
      <c r="D45" s="459">
        <v>6.33</v>
      </c>
      <c r="E45" s="459">
        <v>6.32</v>
      </c>
      <c r="F45" s="459">
        <v>5.58</v>
      </c>
      <c r="G45" s="460">
        <v>6</v>
      </c>
    </row>
    <row r="46" spans="1:7" s="407" customFormat="1" ht="21" customHeight="1">
      <c r="A46" s="461">
        <f t="shared" si="0"/>
        <v>41</v>
      </c>
      <c r="B46" s="405" t="s">
        <v>55</v>
      </c>
      <c r="C46" s="456">
        <v>9.85</v>
      </c>
      <c r="D46" s="456">
        <v>10.4</v>
      </c>
      <c r="E46" s="456">
        <v>12.75</v>
      </c>
      <c r="F46" s="456">
        <v>9.8699999999999992</v>
      </c>
      <c r="G46" s="457">
        <v>11.75</v>
      </c>
    </row>
    <row r="47" spans="1:7" ht="21" customHeight="1">
      <c r="A47" s="463">
        <f t="shared" si="0"/>
        <v>42</v>
      </c>
      <c r="B47" s="404" t="s">
        <v>56</v>
      </c>
      <c r="C47" s="459">
        <v>9.68</v>
      </c>
      <c r="D47" s="459">
        <v>9.68</v>
      </c>
      <c r="E47" s="459">
        <v>9.68</v>
      </c>
      <c r="F47" s="459">
        <v>9.68</v>
      </c>
      <c r="G47" s="460">
        <v>9.68</v>
      </c>
    </row>
    <row r="48" spans="1:7" s="407" customFormat="1" ht="21" customHeight="1">
      <c r="A48" s="461">
        <f t="shared" si="0"/>
        <v>43</v>
      </c>
      <c r="B48" s="405" t="s">
        <v>57</v>
      </c>
      <c r="C48" s="456">
        <v>10.220000000000001</v>
      </c>
      <c r="D48" s="456">
        <v>10.59</v>
      </c>
      <c r="E48" s="456">
        <v>14.43</v>
      </c>
      <c r="F48" s="456">
        <v>10.67</v>
      </c>
      <c r="G48" s="457">
        <v>12.05</v>
      </c>
    </row>
    <row r="49" spans="1:7" ht="21" customHeight="1">
      <c r="A49" s="463">
        <f t="shared" si="0"/>
        <v>44</v>
      </c>
      <c r="B49" s="404" t="s">
        <v>58</v>
      </c>
      <c r="C49" s="459">
        <v>9.33</v>
      </c>
      <c r="D49" s="459">
        <v>9.74</v>
      </c>
      <c r="E49" s="459">
        <v>11.04</v>
      </c>
      <c r="F49" s="459">
        <v>10.41</v>
      </c>
      <c r="G49" s="460">
        <v>10.14</v>
      </c>
    </row>
    <row r="50" spans="1:7" s="407" customFormat="1" ht="21" customHeight="1">
      <c r="A50" s="461">
        <f t="shared" si="0"/>
        <v>45</v>
      </c>
      <c r="B50" s="405" t="s">
        <v>59</v>
      </c>
      <c r="C50" s="456">
        <v>8.67</v>
      </c>
      <c r="D50" s="456">
        <v>8.3699999999999992</v>
      </c>
      <c r="E50" s="456">
        <v>8.3699999999999992</v>
      </c>
      <c r="F50" s="456">
        <v>8.67</v>
      </c>
      <c r="G50" s="457">
        <v>8.07</v>
      </c>
    </row>
    <row r="51" spans="1:7" ht="21" customHeight="1">
      <c r="A51" s="463">
        <f>A50+1</f>
        <v>46</v>
      </c>
      <c r="B51" s="404" t="s">
        <v>60</v>
      </c>
      <c r="C51" s="459">
        <v>10.199999999999999</v>
      </c>
      <c r="D51" s="459">
        <v>7.62</v>
      </c>
      <c r="E51" s="459">
        <v>14.29</v>
      </c>
      <c r="F51" s="459">
        <v>10.52</v>
      </c>
      <c r="G51" s="460">
        <v>10.85</v>
      </c>
    </row>
    <row r="52" spans="1:7" s="407" customFormat="1" ht="21" customHeight="1" thickBot="1">
      <c r="A52" s="467">
        <f t="shared" si="0"/>
        <v>47</v>
      </c>
      <c r="B52" s="447" t="s">
        <v>61</v>
      </c>
      <c r="C52" s="468">
        <v>7.76</v>
      </c>
      <c r="D52" s="468">
        <v>7.72</v>
      </c>
      <c r="E52" s="468">
        <v>7.63</v>
      </c>
      <c r="F52" s="468">
        <v>7.62</v>
      </c>
      <c r="G52" s="475">
        <v>9.8800000000000008</v>
      </c>
    </row>
    <row r="53" spans="1:7" ht="15" customHeight="1" thickTop="1" thickBot="1">
      <c r="A53" s="467"/>
      <c r="B53" s="447"/>
      <c r="C53" s="468"/>
      <c r="D53" s="468"/>
      <c r="E53" s="468"/>
      <c r="F53" s="468"/>
      <c r="G53" s="469" t="s">
        <v>216</v>
      </c>
    </row>
    <row r="54" spans="1:7" ht="21" customHeight="1" thickTop="1">
      <c r="A54" s="463">
        <f>A52+1</f>
        <v>48</v>
      </c>
      <c r="B54" s="404" t="s">
        <v>62</v>
      </c>
      <c r="C54" s="459">
        <v>8.2899999999999991</v>
      </c>
      <c r="D54" s="459">
        <v>8.59</v>
      </c>
      <c r="E54" s="459">
        <v>8.59</v>
      </c>
      <c r="F54" s="459">
        <v>8.2899999999999991</v>
      </c>
      <c r="G54" s="460">
        <v>8.59</v>
      </c>
    </row>
    <row r="55" spans="1:7" s="407" customFormat="1" ht="21" customHeight="1">
      <c r="A55" s="461">
        <f>A54+1</f>
        <v>49</v>
      </c>
      <c r="B55" s="405" t="s">
        <v>64</v>
      </c>
      <c r="C55" s="456">
        <v>8.14</v>
      </c>
      <c r="D55" s="456">
        <v>9.74</v>
      </c>
      <c r="E55" s="456">
        <v>9.25</v>
      </c>
      <c r="F55" s="456">
        <v>7.74</v>
      </c>
      <c r="G55" s="457">
        <v>11.38</v>
      </c>
    </row>
    <row r="56" spans="1:7" ht="21" customHeight="1">
      <c r="A56" s="463">
        <f t="shared" si="0"/>
        <v>50</v>
      </c>
      <c r="B56" s="404" t="s">
        <v>65</v>
      </c>
      <c r="C56" s="459">
        <v>13.49</v>
      </c>
      <c r="D56" s="459">
        <v>13.49</v>
      </c>
      <c r="E56" s="459">
        <v>13.49</v>
      </c>
      <c r="F56" s="459">
        <v>13.49</v>
      </c>
      <c r="G56" s="460">
        <v>13.49</v>
      </c>
    </row>
    <row r="57" spans="1:7" s="407" customFormat="1" ht="21" customHeight="1">
      <c r="A57" s="461">
        <f t="shared" si="0"/>
        <v>51</v>
      </c>
      <c r="B57" s="405" t="s">
        <v>66</v>
      </c>
      <c r="C57" s="456">
        <v>6.86</v>
      </c>
      <c r="D57" s="456">
        <v>6.86</v>
      </c>
      <c r="E57" s="456">
        <v>6.86</v>
      </c>
      <c r="F57" s="456">
        <v>9.41</v>
      </c>
      <c r="G57" s="457">
        <v>9.41</v>
      </c>
    </row>
    <row r="58" spans="1:7" s="408" customFormat="1" ht="21" customHeight="1">
      <c r="A58" s="463">
        <f t="shared" si="0"/>
        <v>52</v>
      </c>
      <c r="B58" s="404" t="s">
        <v>67</v>
      </c>
      <c r="C58" s="459">
        <v>10.55</v>
      </c>
      <c r="D58" s="459">
        <v>10.67</v>
      </c>
      <c r="E58" s="459">
        <v>10.8</v>
      </c>
      <c r="F58" s="459">
        <v>10.5</v>
      </c>
      <c r="G58" s="460">
        <v>10.59</v>
      </c>
    </row>
    <row r="59" spans="1:7" s="407" customFormat="1" ht="21" customHeight="1">
      <c r="A59" s="461">
        <f t="shared" si="0"/>
        <v>53</v>
      </c>
      <c r="B59" s="405" t="s">
        <v>68</v>
      </c>
      <c r="C59" s="456">
        <v>6.99</v>
      </c>
      <c r="D59" s="456">
        <v>6.99</v>
      </c>
      <c r="E59" s="456">
        <v>6.99</v>
      </c>
      <c r="F59" s="456">
        <v>6.99</v>
      </c>
      <c r="G59" s="457">
        <v>6.99</v>
      </c>
    </row>
    <row r="60" spans="1:7" ht="21" customHeight="1">
      <c r="A60" s="463">
        <f t="shared" si="0"/>
        <v>54</v>
      </c>
      <c r="B60" s="404" t="s">
        <v>69</v>
      </c>
      <c r="C60" s="459">
        <v>5.91</v>
      </c>
      <c r="D60" s="459">
        <v>5.91</v>
      </c>
      <c r="E60" s="459">
        <v>5.9</v>
      </c>
      <c r="F60" s="459">
        <v>5.91</v>
      </c>
      <c r="G60" s="460">
        <v>5.98</v>
      </c>
    </row>
    <row r="61" spans="1:7" s="407" customFormat="1" ht="21" customHeight="1">
      <c r="A61" s="461">
        <f t="shared" si="0"/>
        <v>55</v>
      </c>
      <c r="B61" s="405" t="s">
        <v>70</v>
      </c>
      <c r="C61" s="456">
        <v>8.41</v>
      </c>
      <c r="D61" s="456">
        <v>8.42</v>
      </c>
      <c r="E61" s="456">
        <v>8.19</v>
      </c>
      <c r="F61" s="456">
        <v>8.26</v>
      </c>
      <c r="G61" s="457">
        <v>8.32</v>
      </c>
    </row>
    <row r="62" spans="1:7" ht="21" customHeight="1">
      <c r="A62" s="463">
        <f t="shared" si="0"/>
        <v>56</v>
      </c>
      <c r="B62" s="404" t="s">
        <v>71</v>
      </c>
      <c r="C62" s="459">
        <v>8.76</v>
      </c>
      <c r="D62" s="459">
        <v>10.18</v>
      </c>
      <c r="E62" s="459">
        <v>14.31</v>
      </c>
      <c r="F62" s="459">
        <v>8.6199999999999992</v>
      </c>
      <c r="G62" s="460">
        <v>13.57</v>
      </c>
    </row>
    <row r="63" spans="1:7" s="407" customFormat="1" ht="21" customHeight="1">
      <c r="A63" s="461">
        <f>A62+1</f>
        <v>57</v>
      </c>
      <c r="B63" s="405" t="s">
        <v>73</v>
      </c>
      <c r="C63" s="456">
        <v>11.5</v>
      </c>
      <c r="D63" s="456">
        <v>11.5</v>
      </c>
      <c r="E63" s="456">
        <v>11.5</v>
      </c>
      <c r="F63" s="456">
        <v>11.5</v>
      </c>
      <c r="G63" s="457">
        <v>11.5</v>
      </c>
    </row>
    <row r="64" spans="1:7" ht="21" customHeight="1">
      <c r="A64" s="463">
        <f t="shared" si="0"/>
        <v>58</v>
      </c>
      <c r="B64" s="404" t="s">
        <v>74</v>
      </c>
      <c r="C64" s="459">
        <v>8.74</v>
      </c>
      <c r="D64" s="459">
        <v>9.0399999999999991</v>
      </c>
      <c r="E64" s="459">
        <v>9.0399999999999991</v>
      </c>
      <c r="F64" s="459">
        <v>8.89</v>
      </c>
      <c r="G64" s="460">
        <v>8.94</v>
      </c>
    </row>
    <row r="65" spans="1:7" s="407" customFormat="1" ht="21" customHeight="1">
      <c r="A65" s="461">
        <f t="shared" si="0"/>
        <v>59</v>
      </c>
      <c r="B65" s="405" t="s">
        <v>75</v>
      </c>
      <c r="C65" s="456">
        <v>6.57</v>
      </c>
      <c r="D65" s="456">
        <v>6.57</v>
      </c>
      <c r="E65" s="456">
        <v>7.21</v>
      </c>
      <c r="F65" s="456">
        <v>6.57</v>
      </c>
      <c r="G65" s="457">
        <v>6.57</v>
      </c>
    </row>
    <row r="66" spans="1:7" ht="21" customHeight="1">
      <c r="A66" s="463">
        <f t="shared" si="0"/>
        <v>60</v>
      </c>
      <c r="B66" s="404" t="s">
        <v>76</v>
      </c>
      <c r="C66" s="459">
        <v>10.5</v>
      </c>
      <c r="D66" s="459">
        <v>11.5</v>
      </c>
      <c r="E66" s="459">
        <v>15</v>
      </c>
      <c r="F66" s="464" t="s">
        <v>120</v>
      </c>
      <c r="G66" s="460">
        <v>10.5</v>
      </c>
    </row>
    <row r="67" spans="1:7" s="407" customFormat="1" ht="21" customHeight="1">
      <c r="A67" s="461">
        <f t="shared" si="0"/>
        <v>61</v>
      </c>
      <c r="B67" s="405" t="s">
        <v>77</v>
      </c>
      <c r="C67" s="456">
        <v>8.65</v>
      </c>
      <c r="D67" s="456">
        <v>9.66</v>
      </c>
      <c r="E67" s="462" t="s">
        <v>120</v>
      </c>
      <c r="F67" s="456">
        <v>10.1</v>
      </c>
      <c r="G67" s="457">
        <v>10.1</v>
      </c>
    </row>
    <row r="68" spans="1:7" ht="21" customHeight="1">
      <c r="A68" s="463">
        <f t="shared" si="0"/>
        <v>62</v>
      </c>
      <c r="B68" s="404" t="s">
        <v>78</v>
      </c>
      <c r="C68" s="459">
        <v>11</v>
      </c>
      <c r="D68" s="459">
        <v>13</v>
      </c>
      <c r="E68" s="459">
        <v>15</v>
      </c>
      <c r="F68" s="459">
        <v>12</v>
      </c>
      <c r="G68" s="460">
        <v>13.5</v>
      </c>
    </row>
    <row r="69" spans="1:7" s="407" customFormat="1" ht="21" customHeight="1">
      <c r="A69" s="461">
        <f t="shared" si="0"/>
        <v>63</v>
      </c>
      <c r="B69" s="405" t="s">
        <v>79</v>
      </c>
      <c r="C69" s="456">
        <v>7.95</v>
      </c>
      <c r="D69" s="456">
        <v>8.8800000000000008</v>
      </c>
      <c r="E69" s="462" t="s">
        <v>120</v>
      </c>
      <c r="F69" s="456">
        <v>8.69</v>
      </c>
      <c r="G69" s="466" t="s">
        <v>120</v>
      </c>
    </row>
    <row r="70" spans="1:7" ht="21" customHeight="1">
      <c r="A70" s="463">
        <f t="shared" si="0"/>
        <v>64</v>
      </c>
      <c r="B70" s="404" t="s">
        <v>80</v>
      </c>
      <c r="C70" s="459">
        <v>9.5</v>
      </c>
      <c r="D70" s="459">
        <v>10.5</v>
      </c>
      <c r="E70" s="464" t="s">
        <v>120</v>
      </c>
      <c r="F70" s="459">
        <v>10.5</v>
      </c>
      <c r="G70" s="460">
        <v>10.5</v>
      </c>
    </row>
    <row r="71" spans="1:7" s="407" customFormat="1" ht="21" customHeight="1">
      <c r="A71" s="461">
        <f t="shared" si="0"/>
        <v>65</v>
      </c>
      <c r="B71" s="405" t="s">
        <v>81</v>
      </c>
      <c r="C71" s="456">
        <v>8</v>
      </c>
      <c r="D71" s="456">
        <v>8.25</v>
      </c>
      <c r="E71" s="462" t="s">
        <v>120</v>
      </c>
      <c r="F71" s="456">
        <v>7.25</v>
      </c>
      <c r="G71" s="457">
        <v>8.75</v>
      </c>
    </row>
    <row r="72" spans="1:7" ht="21" customHeight="1">
      <c r="A72" s="463">
        <f t="shared" si="0"/>
        <v>66</v>
      </c>
      <c r="B72" s="404" t="s">
        <v>82</v>
      </c>
      <c r="C72" s="459">
        <v>8</v>
      </c>
      <c r="D72" s="459">
        <v>11.5</v>
      </c>
      <c r="E72" s="464" t="s">
        <v>120</v>
      </c>
      <c r="F72" s="459">
        <v>10.25</v>
      </c>
      <c r="G72" s="460">
        <v>11.25</v>
      </c>
    </row>
    <row r="73" spans="1:7" s="407" customFormat="1" ht="21" customHeight="1">
      <c r="A73" s="461">
        <f t="shared" ref="A73:A101" si="1">A72+1</f>
        <v>67</v>
      </c>
      <c r="B73" s="405" t="s">
        <v>131</v>
      </c>
      <c r="C73" s="456">
        <v>6.08</v>
      </c>
      <c r="D73" s="456">
        <v>9.65</v>
      </c>
      <c r="E73" s="456">
        <v>14.99</v>
      </c>
      <c r="F73" s="462" t="s">
        <v>120</v>
      </c>
      <c r="G73" s="457">
        <v>10.28</v>
      </c>
    </row>
    <row r="74" spans="1:7" ht="21" customHeight="1">
      <c r="A74" s="463">
        <f t="shared" si="1"/>
        <v>68</v>
      </c>
      <c r="B74" s="404" t="s">
        <v>84</v>
      </c>
      <c r="C74" s="459">
        <v>9.81</v>
      </c>
      <c r="D74" s="459">
        <v>10.93</v>
      </c>
      <c r="E74" s="464" t="s">
        <v>120</v>
      </c>
      <c r="F74" s="459">
        <v>10.88</v>
      </c>
      <c r="G74" s="460">
        <v>9.77</v>
      </c>
    </row>
    <row r="75" spans="1:7" s="407" customFormat="1" ht="21" customHeight="1">
      <c r="A75" s="461">
        <f t="shared" si="1"/>
        <v>69</v>
      </c>
      <c r="B75" s="405" t="s">
        <v>85</v>
      </c>
      <c r="C75" s="456">
        <v>8.32</v>
      </c>
      <c r="D75" s="456">
        <v>10.49</v>
      </c>
      <c r="E75" s="456">
        <v>13</v>
      </c>
      <c r="F75" s="456">
        <v>10.050000000000001</v>
      </c>
      <c r="G75" s="457">
        <v>10.050000000000001</v>
      </c>
    </row>
    <row r="76" spans="1:7" ht="21" customHeight="1">
      <c r="A76" s="463">
        <f t="shared" si="1"/>
        <v>70</v>
      </c>
      <c r="B76" s="404" t="s">
        <v>86</v>
      </c>
      <c r="C76" s="464" t="s">
        <v>120</v>
      </c>
      <c r="D76" s="459">
        <v>10.79</v>
      </c>
      <c r="E76" s="464" t="s">
        <v>120</v>
      </c>
      <c r="F76" s="459">
        <v>9.26</v>
      </c>
      <c r="G76" s="460">
        <v>10.23</v>
      </c>
    </row>
    <row r="77" spans="1:7" s="407" customFormat="1" ht="21" customHeight="1">
      <c r="A77" s="461">
        <f t="shared" si="1"/>
        <v>71</v>
      </c>
      <c r="B77" s="405" t="s">
        <v>88</v>
      </c>
      <c r="C77" s="456">
        <v>8.35</v>
      </c>
      <c r="D77" s="456">
        <v>8.35</v>
      </c>
      <c r="E77" s="462" t="s">
        <v>120</v>
      </c>
      <c r="F77" s="456">
        <v>8.1</v>
      </c>
      <c r="G77" s="457">
        <v>8.1</v>
      </c>
    </row>
    <row r="78" spans="1:7" ht="21" customHeight="1">
      <c r="A78" s="463">
        <f t="shared" si="1"/>
        <v>72</v>
      </c>
      <c r="B78" s="404" t="s">
        <v>89</v>
      </c>
      <c r="C78" s="459">
        <v>7</v>
      </c>
      <c r="D78" s="459">
        <v>7.75</v>
      </c>
      <c r="E78" s="459">
        <v>8.5</v>
      </c>
      <c r="F78" s="459">
        <v>7.25</v>
      </c>
      <c r="G78" s="460">
        <v>10</v>
      </c>
    </row>
    <row r="79" spans="1:7" s="407" customFormat="1" ht="21" customHeight="1">
      <c r="A79" s="461">
        <f t="shared" si="1"/>
        <v>73</v>
      </c>
      <c r="B79" s="405" t="s">
        <v>90</v>
      </c>
      <c r="C79" s="456">
        <v>11.61</v>
      </c>
      <c r="D79" s="456">
        <v>11.61</v>
      </c>
      <c r="E79" s="462" t="s">
        <v>120</v>
      </c>
      <c r="F79" s="456">
        <v>11.67</v>
      </c>
      <c r="G79" s="457">
        <v>12.35</v>
      </c>
    </row>
    <row r="80" spans="1:7" ht="21" customHeight="1">
      <c r="A80" s="463">
        <f t="shared" si="1"/>
        <v>74</v>
      </c>
      <c r="B80" s="404" t="s">
        <v>91</v>
      </c>
      <c r="C80" s="459">
        <v>12.97</v>
      </c>
      <c r="D80" s="459">
        <v>13.47</v>
      </c>
      <c r="E80" s="459">
        <v>13.47</v>
      </c>
      <c r="F80" s="459">
        <v>12.97</v>
      </c>
      <c r="G80" s="460">
        <v>14.22</v>
      </c>
    </row>
    <row r="81" spans="1:7" s="407" customFormat="1" ht="21" customHeight="1">
      <c r="A81" s="461">
        <f t="shared" si="1"/>
        <v>75</v>
      </c>
      <c r="B81" s="405" t="s">
        <v>93</v>
      </c>
      <c r="C81" s="456">
        <v>8.02</v>
      </c>
      <c r="D81" s="456">
        <v>9.48</v>
      </c>
      <c r="E81" s="462" t="s">
        <v>120</v>
      </c>
      <c r="F81" s="456">
        <v>7.8</v>
      </c>
      <c r="G81" s="457">
        <v>12.74</v>
      </c>
    </row>
    <row r="82" spans="1:7" ht="21" customHeight="1">
      <c r="A82" s="463">
        <f t="shared" si="1"/>
        <v>76</v>
      </c>
      <c r="B82" s="404" t="s">
        <v>94</v>
      </c>
      <c r="C82" s="459">
        <v>11.25</v>
      </c>
      <c r="D82" s="459">
        <v>13.25</v>
      </c>
      <c r="E82" s="464" t="s">
        <v>120</v>
      </c>
      <c r="F82" s="464" t="s">
        <v>120</v>
      </c>
      <c r="G82" s="465" t="s">
        <v>120</v>
      </c>
    </row>
    <row r="83" spans="1:7" s="407" customFormat="1" ht="21" customHeight="1">
      <c r="A83" s="461">
        <f t="shared" si="1"/>
        <v>77</v>
      </c>
      <c r="B83" s="405" t="s">
        <v>188</v>
      </c>
      <c r="C83" s="462" t="s">
        <v>120</v>
      </c>
      <c r="D83" s="462" t="s">
        <v>120</v>
      </c>
      <c r="E83" s="462" t="s">
        <v>120</v>
      </c>
      <c r="F83" s="462" t="s">
        <v>120</v>
      </c>
      <c r="G83" s="466" t="s">
        <v>120</v>
      </c>
    </row>
    <row r="84" spans="1:7" ht="21" customHeight="1">
      <c r="A84" s="463">
        <f t="shared" si="1"/>
        <v>78</v>
      </c>
      <c r="B84" s="404" t="s">
        <v>96</v>
      </c>
      <c r="C84" s="464" t="s">
        <v>120</v>
      </c>
      <c r="D84" s="459">
        <v>11</v>
      </c>
      <c r="E84" s="459">
        <v>13.99</v>
      </c>
      <c r="F84" s="459">
        <v>9.25</v>
      </c>
      <c r="G84" s="465" t="s">
        <v>120</v>
      </c>
    </row>
    <row r="85" spans="1:7" s="407" customFormat="1" ht="21" customHeight="1">
      <c r="A85" s="461">
        <f t="shared" si="1"/>
        <v>79</v>
      </c>
      <c r="B85" s="405" t="s">
        <v>97</v>
      </c>
      <c r="C85" s="456">
        <v>8.3699999999999992</v>
      </c>
      <c r="D85" s="456">
        <v>8.3699999999999992</v>
      </c>
      <c r="E85" s="456">
        <v>10.37</v>
      </c>
      <c r="F85" s="456">
        <v>8.3699999999999992</v>
      </c>
      <c r="G85" s="457">
        <v>9.8699999999999992</v>
      </c>
    </row>
    <row r="86" spans="1:7" ht="21" customHeight="1">
      <c r="A86" s="463">
        <f t="shared" si="1"/>
        <v>80</v>
      </c>
      <c r="B86" s="404" t="s">
        <v>98</v>
      </c>
      <c r="C86" s="459">
        <v>11.65</v>
      </c>
      <c r="D86" s="459">
        <v>11.9</v>
      </c>
      <c r="E86" s="459">
        <v>12.4</v>
      </c>
      <c r="F86" s="459">
        <v>11.75</v>
      </c>
      <c r="G86" s="460">
        <v>12.15</v>
      </c>
    </row>
    <row r="87" spans="1:7" s="407" customFormat="1" ht="21" customHeight="1">
      <c r="A87" s="461">
        <f t="shared" si="1"/>
        <v>81</v>
      </c>
      <c r="B87" s="405" t="s">
        <v>99</v>
      </c>
      <c r="C87" s="456">
        <v>14.5</v>
      </c>
      <c r="D87" s="456">
        <v>14.75</v>
      </c>
      <c r="E87" s="456">
        <v>17</v>
      </c>
      <c r="F87" s="456">
        <v>16.5</v>
      </c>
      <c r="G87" s="457">
        <v>15.75</v>
      </c>
    </row>
    <row r="88" spans="1:7" ht="21" customHeight="1">
      <c r="A88" s="463">
        <f t="shared" si="1"/>
        <v>82</v>
      </c>
      <c r="B88" s="409" t="s">
        <v>100</v>
      </c>
      <c r="C88" s="459">
        <v>9</v>
      </c>
      <c r="D88" s="459">
        <v>12.5</v>
      </c>
      <c r="E88" s="459">
        <v>13.5</v>
      </c>
      <c r="F88" s="459">
        <v>10.5</v>
      </c>
      <c r="G88" s="460">
        <v>12.5</v>
      </c>
    </row>
    <row r="89" spans="1:7" s="407" customFormat="1" ht="21" customHeight="1">
      <c r="A89" s="461">
        <f t="shared" si="1"/>
        <v>83</v>
      </c>
      <c r="B89" s="405" t="s">
        <v>101</v>
      </c>
      <c r="C89" s="456">
        <v>11</v>
      </c>
      <c r="D89" s="456">
        <v>11</v>
      </c>
      <c r="E89" s="456">
        <v>17</v>
      </c>
      <c r="F89" s="456">
        <v>13</v>
      </c>
      <c r="G89" s="457">
        <v>13</v>
      </c>
    </row>
    <row r="90" spans="1:7" ht="21" customHeight="1">
      <c r="A90" s="463">
        <f t="shared" si="1"/>
        <v>84</v>
      </c>
      <c r="B90" s="404" t="s">
        <v>102</v>
      </c>
      <c r="C90" s="459">
        <v>8.7799999999999994</v>
      </c>
      <c r="D90" s="459">
        <v>9.2799999999999994</v>
      </c>
      <c r="E90" s="459">
        <v>9.7799999999999994</v>
      </c>
      <c r="F90" s="459">
        <v>9.7799999999999994</v>
      </c>
      <c r="G90" s="460">
        <v>9.7799999999999994</v>
      </c>
    </row>
    <row r="91" spans="1:7" s="407" customFormat="1" ht="21" customHeight="1">
      <c r="A91" s="461">
        <f t="shared" si="1"/>
        <v>85</v>
      </c>
      <c r="B91" s="405" t="s">
        <v>189</v>
      </c>
      <c r="C91" s="456">
        <v>13.85</v>
      </c>
      <c r="D91" s="456">
        <v>15.88</v>
      </c>
      <c r="E91" s="462" t="s">
        <v>120</v>
      </c>
      <c r="F91" s="462" t="s">
        <v>120</v>
      </c>
      <c r="G91" s="457">
        <v>16.04</v>
      </c>
    </row>
    <row r="92" spans="1:7" ht="21" customHeight="1">
      <c r="A92" s="463">
        <f t="shared" si="1"/>
        <v>86</v>
      </c>
      <c r="B92" s="404" t="s">
        <v>104</v>
      </c>
      <c r="C92" s="459">
        <v>8.1</v>
      </c>
      <c r="D92" s="459">
        <v>9</v>
      </c>
      <c r="E92" s="464" t="s">
        <v>120</v>
      </c>
      <c r="F92" s="459">
        <v>8.85</v>
      </c>
      <c r="G92" s="460">
        <v>8.85</v>
      </c>
    </row>
    <row r="93" spans="1:7" s="407" customFormat="1" ht="21" customHeight="1">
      <c r="A93" s="461">
        <f t="shared" si="1"/>
        <v>87</v>
      </c>
      <c r="B93" s="405" t="s">
        <v>105</v>
      </c>
      <c r="C93" s="456">
        <v>9.17</v>
      </c>
      <c r="D93" s="456">
        <v>9.83</v>
      </c>
      <c r="E93" s="456">
        <v>10.83</v>
      </c>
      <c r="F93" s="456">
        <v>9.33</v>
      </c>
      <c r="G93" s="457">
        <v>9.33</v>
      </c>
    </row>
    <row r="94" spans="1:7" ht="21" customHeight="1">
      <c r="A94" s="463">
        <f t="shared" si="1"/>
        <v>88</v>
      </c>
      <c r="B94" s="404" t="s">
        <v>106</v>
      </c>
      <c r="C94" s="459">
        <v>10.25</v>
      </c>
      <c r="D94" s="459">
        <v>10.75</v>
      </c>
      <c r="E94" s="459">
        <v>11.25</v>
      </c>
      <c r="F94" s="459">
        <v>10.25</v>
      </c>
      <c r="G94" s="460">
        <v>10.75</v>
      </c>
    </row>
    <row r="95" spans="1:7" s="407" customFormat="1" ht="21" customHeight="1">
      <c r="A95" s="461">
        <f t="shared" si="1"/>
        <v>89</v>
      </c>
      <c r="B95" s="405" t="s">
        <v>107</v>
      </c>
      <c r="C95" s="456">
        <v>6.26</v>
      </c>
      <c r="D95" s="456">
        <v>6.26</v>
      </c>
      <c r="E95" s="456">
        <v>7.26</v>
      </c>
      <c r="F95" s="456">
        <v>6.26</v>
      </c>
      <c r="G95" s="457">
        <v>6.26</v>
      </c>
    </row>
    <row r="96" spans="1:7" ht="21" customHeight="1">
      <c r="A96" s="463">
        <f t="shared" si="1"/>
        <v>90</v>
      </c>
      <c r="B96" s="404" t="s">
        <v>108</v>
      </c>
      <c r="C96" s="464" t="s">
        <v>120</v>
      </c>
      <c r="D96" s="459">
        <v>11.88</v>
      </c>
      <c r="E96" s="459">
        <v>14.46</v>
      </c>
      <c r="F96" s="464" t="s">
        <v>120</v>
      </c>
      <c r="G96" s="460">
        <v>12.59</v>
      </c>
    </row>
    <row r="97" spans="1:7" s="407" customFormat="1" ht="21" customHeight="1">
      <c r="A97" s="461">
        <f t="shared" si="1"/>
        <v>91</v>
      </c>
      <c r="B97" s="405" t="s">
        <v>109</v>
      </c>
      <c r="C97" s="456">
        <v>10.53</v>
      </c>
      <c r="D97" s="456">
        <v>11.46</v>
      </c>
      <c r="E97" s="462" t="s">
        <v>120</v>
      </c>
      <c r="F97" s="456">
        <v>11.28</v>
      </c>
      <c r="G97" s="457">
        <v>12.78</v>
      </c>
    </row>
    <row r="98" spans="1:7" ht="21" customHeight="1">
      <c r="A98" s="463">
        <f t="shared" si="1"/>
        <v>92</v>
      </c>
      <c r="B98" s="404" t="s">
        <v>110</v>
      </c>
      <c r="C98" s="459">
        <v>8.24</v>
      </c>
      <c r="D98" s="459">
        <v>8.24</v>
      </c>
      <c r="E98" s="459">
        <v>8.24</v>
      </c>
      <c r="F98" s="459">
        <v>8.24</v>
      </c>
      <c r="G98" s="460">
        <v>8.24</v>
      </c>
    </row>
    <row r="99" spans="1:7" s="407" customFormat="1" ht="21" customHeight="1">
      <c r="A99" s="461">
        <f t="shared" si="1"/>
        <v>93</v>
      </c>
      <c r="B99" s="405" t="s">
        <v>191</v>
      </c>
      <c r="C99" s="456">
        <v>6.25</v>
      </c>
      <c r="D99" s="456">
        <v>6.75</v>
      </c>
      <c r="E99" s="456">
        <v>8.75</v>
      </c>
      <c r="F99" s="456">
        <v>6.25</v>
      </c>
      <c r="G99" s="457">
        <v>6.25</v>
      </c>
    </row>
    <row r="100" spans="1:7" ht="21" customHeight="1">
      <c r="A100" s="463">
        <f t="shared" si="1"/>
        <v>94</v>
      </c>
      <c r="B100" s="404" t="s">
        <v>112</v>
      </c>
      <c r="C100" s="459">
        <v>9.5</v>
      </c>
      <c r="D100" s="459">
        <v>10.5</v>
      </c>
      <c r="E100" s="464" t="s">
        <v>120</v>
      </c>
      <c r="F100" s="459">
        <v>10.5</v>
      </c>
      <c r="G100" s="465" t="s">
        <v>120</v>
      </c>
    </row>
    <row r="101" spans="1:7" s="407" customFormat="1" ht="21" customHeight="1">
      <c r="A101" s="470">
        <f t="shared" si="1"/>
        <v>95</v>
      </c>
      <c r="B101" s="471" t="s">
        <v>113</v>
      </c>
      <c r="C101" s="472" t="s">
        <v>120</v>
      </c>
      <c r="D101" s="473">
        <v>10</v>
      </c>
      <c r="E101" s="472" t="s">
        <v>120</v>
      </c>
      <c r="F101" s="473">
        <v>10</v>
      </c>
      <c r="G101" s="474">
        <v>10.5</v>
      </c>
    </row>
    <row r="102" spans="1:7" ht="21" hidden="1" customHeight="1">
      <c r="A102" s="411"/>
      <c r="B102" s="412"/>
      <c r="C102" s="413"/>
      <c r="D102" s="413"/>
      <c r="E102" s="413"/>
      <c r="F102" s="413"/>
      <c r="G102" s="413"/>
    </row>
    <row r="103" spans="1:7" ht="32.25" hidden="1" customHeight="1">
      <c r="A103" s="411"/>
      <c r="B103" s="412"/>
      <c r="C103" s="424" t="s">
        <v>5</v>
      </c>
      <c r="D103" s="424" t="s">
        <v>6</v>
      </c>
      <c r="E103" s="424" t="s">
        <v>7</v>
      </c>
      <c r="F103" s="424" t="s">
        <v>8</v>
      </c>
      <c r="G103" s="424" t="s">
        <v>9</v>
      </c>
    </row>
    <row r="104" spans="1:7" s="415" customFormat="1" ht="21" hidden="1" customHeight="1" thickBot="1">
      <c r="A104" s="414"/>
      <c r="B104" s="423" t="s">
        <v>178</v>
      </c>
      <c r="C104" s="425">
        <f>AVERAGE(C6:C21,C23:C52,C54:C75,C77:C82,C85:C95,C97:C100)</f>
        <v>8.6641573033707875</v>
      </c>
      <c r="D104" s="425">
        <f>AVERAGE(D6:D16,D20:D21,D24,D28,D32:D52,D54:D65,D66:D82,D84:D101)</f>
        <v>9.6451807228915669</v>
      </c>
      <c r="E104" s="425">
        <f>AVERAGE(E6:E7,E13,E21,E28,E33,E35:E52,E54:E66,E68,E73,E75,E78,E80,E84:E90,E93:E96,E98:E99)</f>
        <v>11.629818181818184</v>
      </c>
      <c r="F104" s="425">
        <f>AVERAGE(F6:F16,F20:F21,F24,F27:F28,F33:F52,F54:F65,F67:F72,F74:F81,F84:F90,F92:F95,F97:F101)</f>
        <v>9.2434615384615402</v>
      </c>
      <c r="G104" s="425">
        <f>AVERAGE(G6:G14,G16,G20:G21,G28,G33,G35:G52,G54:G68,G70:G81,G85:G99,G101)</f>
        <v>10.230399999999999</v>
      </c>
    </row>
    <row r="105" spans="1:7" s="415" customFormat="1" ht="21" hidden="1" customHeight="1" thickTop="1" thickBot="1">
      <c r="A105" s="414"/>
      <c r="B105" s="423" t="s">
        <v>179</v>
      </c>
      <c r="C105" s="426">
        <v>3.56</v>
      </c>
      <c r="D105" s="427">
        <v>5.9</v>
      </c>
      <c r="E105" s="427">
        <v>5.9</v>
      </c>
      <c r="F105" s="426">
        <v>5.58</v>
      </c>
      <c r="G105" s="427">
        <v>5.98</v>
      </c>
    </row>
    <row r="106" spans="1:7" s="415" customFormat="1" ht="21" hidden="1" customHeight="1" thickTop="1" thickBot="1">
      <c r="A106" s="414"/>
      <c r="B106" s="423" t="s">
        <v>180</v>
      </c>
      <c r="C106" s="428">
        <v>14.5</v>
      </c>
      <c r="D106" s="428">
        <v>15.88</v>
      </c>
      <c r="E106" s="427">
        <v>26</v>
      </c>
      <c r="F106" s="426">
        <v>16.5</v>
      </c>
      <c r="G106" s="426">
        <v>16.04</v>
      </c>
    </row>
    <row r="107" spans="1:7" ht="21" hidden="1" customHeight="1" thickTop="1">
      <c r="B107" s="417"/>
      <c r="C107" s="418"/>
      <c r="D107" s="418"/>
      <c r="E107" s="419"/>
      <c r="F107" s="419"/>
      <c r="G107" s="419"/>
    </row>
    <row r="108" spans="1:7" ht="21" hidden="1" customHeight="1">
      <c r="B108" s="420"/>
    </row>
    <row r="109" spans="1:7" ht="21" hidden="1" customHeight="1"/>
    <row r="110" spans="1:7" s="422" customFormat="1" ht="21" customHeight="1">
      <c r="A110" s="416"/>
      <c r="B110" s="420"/>
      <c r="C110" s="421"/>
      <c r="D110" s="421"/>
      <c r="E110" s="421"/>
      <c r="F110" s="421"/>
      <c r="G110" s="421"/>
    </row>
    <row r="111" spans="1:7" s="422" customFormat="1" ht="21" customHeight="1">
      <c r="A111" s="416"/>
      <c r="B111" s="420"/>
      <c r="C111" s="421"/>
      <c r="D111" s="421"/>
      <c r="E111" s="421"/>
      <c r="F111" s="421"/>
      <c r="G111" s="421"/>
    </row>
    <row r="112" spans="1:7" s="422" customFormat="1" ht="21" customHeight="1">
      <c r="A112" s="416"/>
      <c r="B112" s="420"/>
      <c r="C112" s="421"/>
      <c r="D112" s="421"/>
      <c r="E112" s="421"/>
      <c r="F112" s="421"/>
      <c r="G112" s="421"/>
    </row>
    <row r="115" spans="1:7" s="422" customFormat="1" ht="21" customHeight="1">
      <c r="A115" s="416"/>
      <c r="B115" s="420"/>
      <c r="C115" s="421"/>
      <c r="D115" s="421"/>
      <c r="E115" s="421"/>
      <c r="F115" s="421"/>
      <c r="G115" s="421"/>
    </row>
    <row r="116" spans="1:7" s="422" customFormat="1" ht="21" customHeight="1">
      <c r="A116" s="416"/>
      <c r="B116" s="420"/>
      <c r="C116" s="421"/>
      <c r="D116" s="421"/>
      <c r="E116" s="421"/>
      <c r="F116" s="421"/>
      <c r="G116" s="421"/>
    </row>
    <row r="117" spans="1:7" s="422" customFormat="1" ht="21" customHeight="1">
      <c r="A117" s="416"/>
      <c r="B117" s="420"/>
      <c r="C117" s="421"/>
      <c r="D117" s="421"/>
      <c r="E117" s="421"/>
      <c r="F117" s="421"/>
      <c r="G117" s="421"/>
    </row>
  </sheetData>
  <mergeCells count="3">
    <mergeCell ref="A1:G1"/>
    <mergeCell ref="A2:G2"/>
    <mergeCell ref="A3:G3"/>
  </mergeCells>
  <conditionalFormatting sqref="C103:G103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2">
      <colorScale>
        <cfvo type="min"/>
        <cfvo type="percentile" val="50"/>
        <cfvo type="max"/>
        <color rgb="FFF8696B"/>
        <color rgb="FFFFEB84"/>
        <color rgb="FF5A8AC6"/>
      </colorScale>
    </cfRule>
    <cfRule type="colorScale" priority="13">
      <colorScale>
        <cfvo type="min"/>
        <cfvo type="max"/>
        <color rgb="FFFFEF9C"/>
        <color rgb="FF63BE7B"/>
      </colorScale>
    </cfRule>
  </conditionalFormatting>
  <conditionalFormatting sqref="C103">
    <cfRule type="dataBar" priority="10">
      <dataBar>
        <cfvo type="min"/>
        <cfvo type="max"/>
        <color rgb="FF638EC6"/>
      </dataBar>
    </cfRule>
  </conditionalFormatting>
  <conditionalFormatting sqref="D103">
    <cfRule type="dataBar" priority="9">
      <dataBar>
        <cfvo type="min"/>
        <cfvo type="max"/>
        <color rgb="FF63C384"/>
      </dataBar>
    </cfRule>
  </conditionalFormatting>
  <conditionalFormatting sqref="E103">
    <cfRule type="dataBar" priority="8">
      <dataBar>
        <cfvo type="min"/>
        <cfvo type="max"/>
        <color rgb="FFD6007B"/>
      </dataBar>
    </cfRule>
  </conditionalFormatting>
  <conditionalFormatting sqref="F103">
    <cfRule type="dataBar" priority="7">
      <dataBar>
        <cfvo type="min"/>
        <cfvo type="max"/>
        <color rgb="FF008AEF"/>
      </dataBar>
    </cfRule>
  </conditionalFormatting>
  <conditionalFormatting sqref="G103">
    <cfRule type="dataBar" priority="6">
      <dataBar>
        <cfvo type="min"/>
        <cfvo type="max"/>
        <color theme="4" tint="0.39997558519241921"/>
      </dataBar>
    </cfRule>
  </conditionalFormatting>
  <conditionalFormatting sqref="C103:G103">
    <cfRule type="colorScale" priority="4">
      <colorScale>
        <cfvo type="min"/>
        <cfvo type="max"/>
        <color rgb="FFFF7C80"/>
        <color rgb="FFFA9986"/>
      </colorScale>
    </cfRule>
    <cfRule type="colorScale" priority="5">
      <colorScale>
        <cfvo type="min"/>
        <cfvo type="max"/>
        <color rgb="FFFF7128"/>
        <color rgb="FFFFEF9C"/>
      </colorScale>
    </cfRule>
  </conditionalFormatting>
  <conditionalFormatting sqref="C103:G103">
    <cfRule type="colorScale" priority="2">
      <colorScale>
        <cfvo type="min"/>
        <cfvo type="percentile" val="50"/>
        <cfvo type="max"/>
        <color rgb="FFEBE87A"/>
        <color rgb="FFFFCCCC"/>
        <color rgb="FF99FF99"/>
      </colorScale>
    </cfRule>
    <cfRule type="colorScale" priority="3">
      <colorScale>
        <cfvo type="min"/>
        <cfvo type="max"/>
        <color rgb="FFFF7128"/>
        <color rgb="FFFFEF9C"/>
      </colorScale>
    </cfRule>
  </conditionalFormatting>
  <conditionalFormatting sqref="C103:G103">
    <cfRule type="iconSet" priority="1">
      <iconSet iconSet="5ArrowsGray">
        <cfvo type="percent" val="0"/>
        <cfvo type="percent" val="20"/>
        <cfvo type="percent" val="40"/>
        <cfvo type="percent" val="60"/>
        <cfvo type="percent" val="80"/>
      </iconSet>
    </cfRule>
  </conditionalFormatting>
  <printOptions horizontalCentered="1" verticalCentered="1"/>
  <pageMargins left="0.70866141732283472" right="0.35433070866141736" top="0.35433070866141736" bottom="0.15748031496062992" header="0.31496062992125984" footer="0.31496062992125984"/>
  <pageSetup paperSize="9" scale="80" orientation="portrait" errors="blank" horizontalDpi="90" verticalDpi="90" r:id="rId1"/>
  <headerFooter differentFirst="1">
    <oddHeader xml:space="preserve">&amp;C                                          &amp;R
 </oddHeader>
  </headerFooter>
  <rowBreaks count="1" manualBreakCount="1">
    <brk id="52" max="6" man="1"/>
  </rowBreaks>
  <drawing r:id="rId2"/>
  <legacyDrawing r:id="rId3"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117"/>
  <sheetViews>
    <sheetView showGridLines="0" tabSelected="1" view="pageBreakPreview" zoomScaleNormal="100" zoomScaleSheetLayoutView="100" workbookViewId="0">
      <selection activeCell="B8" sqref="B8"/>
    </sheetView>
  </sheetViews>
  <sheetFormatPr defaultColWidth="9.09765625" defaultRowHeight="21" customHeight="1"/>
  <cols>
    <col min="1" max="1" width="5.59765625" style="416" customWidth="1"/>
    <col min="2" max="2" width="64" style="401" customWidth="1"/>
    <col min="3" max="3" width="12.59765625" style="553" customWidth="1"/>
    <col min="4" max="6" width="9.296875" style="554" customWidth="1"/>
    <col min="7" max="7" width="10.3984375" style="554" customWidth="1"/>
    <col min="8" max="16384" width="9.09765625" style="401"/>
  </cols>
  <sheetData>
    <row r="1" spans="1:7" ht="21" customHeight="1">
      <c r="A1" s="522" t="s">
        <v>200</v>
      </c>
      <c r="B1" s="522"/>
      <c r="C1" s="522"/>
      <c r="D1" s="527"/>
      <c r="E1" s="522"/>
      <c r="F1" s="527"/>
      <c r="G1" s="527"/>
    </row>
    <row r="2" spans="1:7" ht="21" customHeight="1">
      <c r="A2" s="523" t="s">
        <v>217</v>
      </c>
      <c r="B2" s="523"/>
      <c r="C2" s="523"/>
      <c r="D2" s="528"/>
      <c r="E2" s="523"/>
      <c r="F2" s="528"/>
      <c r="G2" s="528"/>
    </row>
    <row r="3" spans="1:7" ht="21" customHeight="1" thickBot="1">
      <c r="A3" s="524" t="s">
        <v>213</v>
      </c>
      <c r="B3" s="524"/>
      <c r="C3" s="524"/>
      <c r="D3" s="529"/>
      <c r="E3" s="524"/>
      <c r="F3" s="529"/>
      <c r="G3" s="529"/>
    </row>
    <row r="4" spans="1:7" ht="25.5" customHeight="1">
      <c r="A4" s="431" t="s">
        <v>1</v>
      </c>
      <c r="B4" s="432" t="s">
        <v>4</v>
      </c>
      <c r="C4" s="556" t="s">
        <v>5</v>
      </c>
      <c r="D4" s="557" t="s">
        <v>6</v>
      </c>
      <c r="E4" s="557" t="s">
        <v>7</v>
      </c>
      <c r="F4" s="557" t="s">
        <v>8</v>
      </c>
      <c r="G4" s="558" t="s">
        <v>209</v>
      </c>
    </row>
    <row r="5" spans="1:7" ht="21" customHeight="1" thickBot="1">
      <c r="A5" s="435" t="s">
        <v>202</v>
      </c>
      <c r="B5" s="402" t="s">
        <v>203</v>
      </c>
      <c r="C5" s="530" t="s">
        <v>204</v>
      </c>
      <c r="D5" s="531" t="s">
        <v>205</v>
      </c>
      <c r="E5" s="531" t="s">
        <v>206</v>
      </c>
      <c r="F5" s="531" t="s">
        <v>207</v>
      </c>
      <c r="G5" s="559" t="s">
        <v>208</v>
      </c>
    </row>
    <row r="6" spans="1:7" s="407" customFormat="1" ht="21" customHeight="1">
      <c r="A6" s="560">
        <v>1</v>
      </c>
      <c r="B6" s="532" t="s">
        <v>12</v>
      </c>
      <c r="C6" s="533">
        <v>8</v>
      </c>
      <c r="D6" s="533">
        <v>8.25</v>
      </c>
      <c r="E6" s="538">
        <v>14</v>
      </c>
      <c r="F6" s="533">
        <v>7.25</v>
      </c>
      <c r="G6" s="561">
        <v>8.75</v>
      </c>
    </row>
    <row r="7" spans="1:7" ht="21" customHeight="1">
      <c r="A7" s="439">
        <v>2</v>
      </c>
      <c r="B7" s="404" t="s">
        <v>13</v>
      </c>
      <c r="C7" s="534">
        <v>8</v>
      </c>
      <c r="D7" s="534">
        <v>8.25</v>
      </c>
      <c r="E7" s="539">
        <v>11.25</v>
      </c>
      <c r="F7" s="534">
        <v>7.25</v>
      </c>
      <c r="G7" s="562">
        <v>8.75</v>
      </c>
    </row>
    <row r="8" spans="1:7" s="407" customFormat="1" ht="21" customHeight="1">
      <c r="A8" s="563">
        <f>A7+1</f>
        <v>3</v>
      </c>
      <c r="B8" s="535" t="s">
        <v>14</v>
      </c>
      <c r="C8" s="533">
        <v>8</v>
      </c>
      <c r="D8" s="533">
        <v>8.25</v>
      </c>
      <c r="E8" s="537" t="s">
        <v>120</v>
      </c>
      <c r="F8" s="533">
        <v>7.25</v>
      </c>
      <c r="G8" s="561">
        <v>8.75</v>
      </c>
    </row>
    <row r="9" spans="1:7" ht="21" customHeight="1">
      <c r="A9" s="442">
        <f t="shared" ref="A9:A72" si="0">A8+1</f>
        <v>4</v>
      </c>
      <c r="B9" s="404" t="s">
        <v>15</v>
      </c>
      <c r="C9" s="534">
        <v>9.25</v>
      </c>
      <c r="D9" s="534">
        <v>9.5</v>
      </c>
      <c r="E9" s="536" t="s">
        <v>120</v>
      </c>
      <c r="F9" s="534">
        <v>9.25</v>
      </c>
      <c r="G9" s="562">
        <v>10</v>
      </c>
    </row>
    <row r="10" spans="1:7" s="407" customFormat="1" ht="21" customHeight="1">
      <c r="A10" s="563">
        <f t="shared" si="0"/>
        <v>5</v>
      </c>
      <c r="B10" s="535" t="s">
        <v>16</v>
      </c>
      <c r="C10" s="533">
        <v>9.25</v>
      </c>
      <c r="D10" s="533">
        <v>9.75</v>
      </c>
      <c r="E10" s="537" t="s">
        <v>120</v>
      </c>
      <c r="F10" s="533">
        <v>9.75</v>
      </c>
      <c r="G10" s="561">
        <v>9.75</v>
      </c>
    </row>
    <row r="11" spans="1:7" ht="21" customHeight="1">
      <c r="A11" s="442">
        <f t="shared" si="0"/>
        <v>6</v>
      </c>
      <c r="B11" s="404" t="s">
        <v>17</v>
      </c>
      <c r="C11" s="534">
        <v>8</v>
      </c>
      <c r="D11" s="534">
        <v>8.25</v>
      </c>
      <c r="E11" s="536" t="s">
        <v>120</v>
      </c>
      <c r="F11" s="534">
        <v>7.25</v>
      </c>
      <c r="G11" s="562">
        <v>6.01</v>
      </c>
    </row>
    <row r="12" spans="1:7" s="407" customFormat="1" ht="21" customHeight="1">
      <c r="A12" s="563">
        <f t="shared" si="0"/>
        <v>7</v>
      </c>
      <c r="B12" s="535" t="s">
        <v>18</v>
      </c>
      <c r="C12" s="533">
        <v>8.5</v>
      </c>
      <c r="D12" s="533">
        <v>9.75</v>
      </c>
      <c r="E12" s="537" t="s">
        <v>120</v>
      </c>
      <c r="F12" s="533">
        <v>9</v>
      </c>
      <c r="G12" s="561">
        <v>9.5</v>
      </c>
    </row>
    <row r="13" spans="1:7" ht="21" customHeight="1">
      <c r="A13" s="442">
        <f t="shared" si="0"/>
        <v>8</v>
      </c>
      <c r="B13" s="404" t="s">
        <v>150</v>
      </c>
      <c r="C13" s="534">
        <v>9</v>
      </c>
      <c r="D13" s="534">
        <v>8.5</v>
      </c>
      <c r="E13" s="539">
        <v>14.9</v>
      </c>
      <c r="F13" s="534">
        <v>8.25</v>
      </c>
      <c r="G13" s="562">
        <v>9.09</v>
      </c>
    </row>
    <row r="14" spans="1:7" s="407" customFormat="1" ht="21" customHeight="1">
      <c r="A14" s="563">
        <f t="shared" si="0"/>
        <v>9</v>
      </c>
      <c r="B14" s="535" t="s">
        <v>20</v>
      </c>
      <c r="C14" s="533">
        <v>9.25</v>
      </c>
      <c r="D14" s="533">
        <v>9.5</v>
      </c>
      <c r="E14" s="537" t="s">
        <v>120</v>
      </c>
      <c r="F14" s="533">
        <v>7.25</v>
      </c>
      <c r="G14" s="561">
        <v>8.5</v>
      </c>
    </row>
    <row r="15" spans="1:7" ht="21" customHeight="1">
      <c r="A15" s="442">
        <f t="shared" si="0"/>
        <v>10</v>
      </c>
      <c r="B15" s="404" t="s">
        <v>21</v>
      </c>
      <c r="C15" s="534">
        <v>9.25</v>
      </c>
      <c r="D15" s="534">
        <v>9.5</v>
      </c>
      <c r="E15" s="536" t="s">
        <v>120</v>
      </c>
      <c r="F15" s="534">
        <v>8.8000000000000007</v>
      </c>
      <c r="G15" s="564" t="s">
        <v>120</v>
      </c>
    </row>
    <row r="16" spans="1:7" s="407" customFormat="1" ht="21" customHeight="1">
      <c r="A16" s="563">
        <f t="shared" si="0"/>
        <v>11</v>
      </c>
      <c r="B16" s="535" t="s">
        <v>22</v>
      </c>
      <c r="C16" s="533">
        <v>9.25</v>
      </c>
      <c r="D16" s="533">
        <v>9.5</v>
      </c>
      <c r="E16" s="537" t="s">
        <v>120</v>
      </c>
      <c r="F16" s="533">
        <v>8.8000000000000007</v>
      </c>
      <c r="G16" s="561">
        <v>9.8000000000000007</v>
      </c>
    </row>
    <row r="17" spans="1:7" ht="21" customHeight="1">
      <c r="A17" s="442">
        <f t="shared" si="0"/>
        <v>12</v>
      </c>
      <c r="B17" s="404" t="s">
        <v>23</v>
      </c>
      <c r="C17" s="534">
        <v>5.75</v>
      </c>
      <c r="D17" s="536" t="s">
        <v>120</v>
      </c>
      <c r="E17" s="536" t="s">
        <v>120</v>
      </c>
      <c r="F17" s="536" t="s">
        <v>120</v>
      </c>
      <c r="G17" s="564" t="s">
        <v>120</v>
      </c>
    </row>
    <row r="18" spans="1:7" s="407" customFormat="1" ht="21" customHeight="1">
      <c r="A18" s="563">
        <f t="shared" si="0"/>
        <v>13</v>
      </c>
      <c r="B18" s="535" t="s">
        <v>24</v>
      </c>
      <c r="C18" s="533">
        <v>3.56</v>
      </c>
      <c r="D18" s="537" t="s">
        <v>120</v>
      </c>
      <c r="E18" s="537" t="s">
        <v>120</v>
      </c>
      <c r="F18" s="537" t="s">
        <v>120</v>
      </c>
      <c r="G18" s="565" t="s">
        <v>120</v>
      </c>
    </row>
    <row r="19" spans="1:7" ht="21" customHeight="1">
      <c r="A19" s="442">
        <f t="shared" si="0"/>
        <v>14</v>
      </c>
      <c r="B19" s="404" t="s">
        <v>25</v>
      </c>
      <c r="C19" s="534">
        <v>6</v>
      </c>
      <c r="D19" s="536" t="s">
        <v>120</v>
      </c>
      <c r="E19" s="536" t="s">
        <v>120</v>
      </c>
      <c r="F19" s="536" t="s">
        <v>120</v>
      </c>
      <c r="G19" s="564" t="s">
        <v>120</v>
      </c>
    </row>
    <row r="20" spans="1:7" s="407" customFormat="1" ht="21" customHeight="1">
      <c r="A20" s="563">
        <f t="shared" si="0"/>
        <v>15</v>
      </c>
      <c r="B20" s="535" t="s">
        <v>26</v>
      </c>
      <c r="C20" s="533">
        <v>7.21</v>
      </c>
      <c r="D20" s="533">
        <v>7.21</v>
      </c>
      <c r="E20" s="537" t="s">
        <v>120</v>
      </c>
      <c r="F20" s="533">
        <v>7.21</v>
      </c>
      <c r="G20" s="561">
        <v>7.21</v>
      </c>
    </row>
    <row r="21" spans="1:7" ht="21" customHeight="1">
      <c r="A21" s="442">
        <f t="shared" si="0"/>
        <v>16</v>
      </c>
      <c r="B21" s="404" t="s">
        <v>27</v>
      </c>
      <c r="C21" s="534">
        <v>9.93</v>
      </c>
      <c r="D21" s="534">
        <v>10.17</v>
      </c>
      <c r="E21" s="539">
        <v>15.14</v>
      </c>
      <c r="F21" s="534">
        <v>8.94</v>
      </c>
      <c r="G21" s="562">
        <v>15</v>
      </c>
    </row>
    <row r="22" spans="1:7" s="407" customFormat="1" ht="21" customHeight="1">
      <c r="A22" s="563">
        <f t="shared" si="0"/>
        <v>17</v>
      </c>
      <c r="B22" s="535" t="s">
        <v>28</v>
      </c>
      <c r="C22" s="566">
        <v>0</v>
      </c>
      <c r="D22" s="537" t="s">
        <v>120</v>
      </c>
      <c r="E22" s="537" t="s">
        <v>120</v>
      </c>
      <c r="F22" s="537" t="s">
        <v>120</v>
      </c>
      <c r="G22" s="565" t="s">
        <v>120</v>
      </c>
    </row>
    <row r="23" spans="1:7" ht="21" customHeight="1">
      <c r="A23" s="442">
        <f t="shared" si="0"/>
        <v>18</v>
      </c>
      <c r="B23" s="404" t="s">
        <v>30</v>
      </c>
      <c r="C23" s="534">
        <v>7.48</v>
      </c>
      <c r="D23" s="536" t="s">
        <v>120</v>
      </c>
      <c r="E23" s="536" t="s">
        <v>120</v>
      </c>
      <c r="F23" s="536" t="s">
        <v>120</v>
      </c>
      <c r="G23" s="564" t="s">
        <v>120</v>
      </c>
    </row>
    <row r="24" spans="1:7" s="407" customFormat="1" ht="21" customHeight="1">
      <c r="A24" s="563">
        <f t="shared" si="0"/>
        <v>19</v>
      </c>
      <c r="B24" s="535" t="s">
        <v>32</v>
      </c>
      <c r="C24" s="533">
        <v>4.99</v>
      </c>
      <c r="D24" s="533">
        <v>7.02</v>
      </c>
      <c r="E24" s="537" t="s">
        <v>120</v>
      </c>
      <c r="F24" s="533">
        <v>7.81</v>
      </c>
      <c r="G24" s="565" t="s">
        <v>120</v>
      </c>
    </row>
    <row r="25" spans="1:7" ht="21" customHeight="1">
      <c r="A25" s="442">
        <f t="shared" si="0"/>
        <v>20</v>
      </c>
      <c r="B25" s="404" t="s">
        <v>33</v>
      </c>
      <c r="C25" s="534">
        <v>6.9</v>
      </c>
      <c r="D25" s="536" t="s">
        <v>120</v>
      </c>
      <c r="E25" s="536" t="s">
        <v>120</v>
      </c>
      <c r="F25" s="536" t="s">
        <v>120</v>
      </c>
      <c r="G25" s="564" t="s">
        <v>120</v>
      </c>
    </row>
    <row r="26" spans="1:7" s="407" customFormat="1" ht="21" customHeight="1">
      <c r="A26" s="563">
        <f t="shared" si="0"/>
        <v>21</v>
      </c>
      <c r="B26" s="535" t="s">
        <v>34</v>
      </c>
      <c r="C26" s="533">
        <v>4.6500000000000004</v>
      </c>
      <c r="D26" s="537" t="s">
        <v>120</v>
      </c>
      <c r="E26" s="537" t="s">
        <v>120</v>
      </c>
      <c r="F26" s="537" t="s">
        <v>120</v>
      </c>
      <c r="G26" s="565" t="s">
        <v>120</v>
      </c>
    </row>
    <row r="27" spans="1:7" ht="21" customHeight="1">
      <c r="A27" s="442">
        <f t="shared" si="0"/>
        <v>22</v>
      </c>
      <c r="B27" s="404" t="s">
        <v>35</v>
      </c>
      <c r="C27" s="534">
        <v>7.49</v>
      </c>
      <c r="D27" s="536" t="s">
        <v>120</v>
      </c>
      <c r="E27" s="536" t="s">
        <v>120</v>
      </c>
      <c r="F27" s="534">
        <v>7.63</v>
      </c>
      <c r="G27" s="564" t="s">
        <v>120</v>
      </c>
    </row>
    <row r="28" spans="1:7" s="407" customFormat="1" ht="21" customHeight="1">
      <c r="A28" s="563">
        <f t="shared" si="0"/>
        <v>23</v>
      </c>
      <c r="B28" s="535" t="s">
        <v>36</v>
      </c>
      <c r="C28" s="533">
        <v>14.43</v>
      </c>
      <c r="D28" s="533">
        <v>13.43</v>
      </c>
      <c r="E28" s="538">
        <v>13.43</v>
      </c>
      <c r="F28" s="533">
        <v>13.43</v>
      </c>
      <c r="G28" s="561">
        <v>13.43</v>
      </c>
    </row>
    <row r="29" spans="1:7" ht="21" customHeight="1">
      <c r="A29" s="442">
        <f t="shared" si="0"/>
        <v>24</v>
      </c>
      <c r="B29" s="404" t="s">
        <v>37</v>
      </c>
      <c r="C29" s="534">
        <v>7.4</v>
      </c>
      <c r="D29" s="536" t="s">
        <v>120</v>
      </c>
      <c r="E29" s="536" t="s">
        <v>120</v>
      </c>
      <c r="F29" s="536" t="s">
        <v>120</v>
      </c>
      <c r="G29" s="564" t="s">
        <v>120</v>
      </c>
    </row>
    <row r="30" spans="1:7" s="407" customFormat="1" ht="21" customHeight="1">
      <c r="A30" s="563">
        <f t="shared" si="0"/>
        <v>25</v>
      </c>
      <c r="B30" s="535" t="s">
        <v>38</v>
      </c>
      <c r="C30" s="533">
        <v>7.61</v>
      </c>
      <c r="D30" s="537" t="s">
        <v>120</v>
      </c>
      <c r="E30" s="537" t="s">
        <v>120</v>
      </c>
      <c r="F30" s="537" t="s">
        <v>120</v>
      </c>
      <c r="G30" s="565" t="s">
        <v>120</v>
      </c>
    </row>
    <row r="31" spans="1:7" ht="21" customHeight="1">
      <c r="A31" s="442">
        <f t="shared" si="0"/>
        <v>26</v>
      </c>
      <c r="B31" s="404" t="s">
        <v>39</v>
      </c>
      <c r="C31" s="534">
        <v>5.75</v>
      </c>
      <c r="D31" s="536" t="s">
        <v>120</v>
      </c>
      <c r="E31" s="536" t="s">
        <v>120</v>
      </c>
      <c r="F31" s="536" t="s">
        <v>120</v>
      </c>
      <c r="G31" s="564" t="s">
        <v>120</v>
      </c>
    </row>
    <row r="32" spans="1:7" s="407" customFormat="1" ht="21" customHeight="1">
      <c r="A32" s="563">
        <f t="shared" si="0"/>
        <v>27</v>
      </c>
      <c r="B32" s="535" t="s">
        <v>40</v>
      </c>
      <c r="C32" s="533">
        <v>5.87</v>
      </c>
      <c r="D32" s="533">
        <v>5.87</v>
      </c>
      <c r="E32" s="537" t="s">
        <v>120</v>
      </c>
      <c r="F32" s="537" t="s">
        <v>120</v>
      </c>
      <c r="G32" s="565" t="s">
        <v>120</v>
      </c>
    </row>
    <row r="33" spans="1:7" ht="21" customHeight="1">
      <c r="A33" s="442">
        <f>A32+1</f>
        <v>28</v>
      </c>
      <c r="B33" s="404" t="s">
        <v>41</v>
      </c>
      <c r="C33" s="534">
        <v>8.7100000000000009</v>
      </c>
      <c r="D33" s="534">
        <v>8.9600000000000009</v>
      </c>
      <c r="E33" s="539">
        <v>13.92</v>
      </c>
      <c r="F33" s="534">
        <v>8.39</v>
      </c>
      <c r="G33" s="562">
        <v>13.26</v>
      </c>
    </row>
    <row r="34" spans="1:7" s="407" customFormat="1" ht="21" customHeight="1">
      <c r="A34" s="563">
        <f t="shared" si="0"/>
        <v>29</v>
      </c>
      <c r="B34" s="535" t="s">
        <v>42</v>
      </c>
      <c r="C34" s="533">
        <v>7</v>
      </c>
      <c r="D34" s="533">
        <v>9.5</v>
      </c>
      <c r="E34" s="537" t="s">
        <v>120</v>
      </c>
      <c r="F34" s="533">
        <v>9</v>
      </c>
      <c r="G34" s="565" t="s">
        <v>120</v>
      </c>
    </row>
    <row r="35" spans="1:7" ht="21" customHeight="1">
      <c r="A35" s="442">
        <f t="shared" si="0"/>
        <v>30</v>
      </c>
      <c r="B35" s="404" t="s">
        <v>44</v>
      </c>
      <c r="C35" s="534">
        <v>10.55</v>
      </c>
      <c r="D35" s="534">
        <v>11.05</v>
      </c>
      <c r="E35" s="539">
        <v>26</v>
      </c>
      <c r="F35" s="534">
        <v>12.05</v>
      </c>
      <c r="G35" s="562">
        <v>11.05</v>
      </c>
    </row>
    <row r="36" spans="1:7" s="407" customFormat="1" ht="21" customHeight="1">
      <c r="A36" s="563">
        <f t="shared" si="0"/>
        <v>31</v>
      </c>
      <c r="B36" s="535" t="s">
        <v>45</v>
      </c>
      <c r="C36" s="533">
        <v>10.6</v>
      </c>
      <c r="D36" s="533">
        <v>12.2</v>
      </c>
      <c r="E36" s="538">
        <v>14.2</v>
      </c>
      <c r="F36" s="533">
        <v>11.9</v>
      </c>
      <c r="G36" s="561">
        <v>12</v>
      </c>
    </row>
    <row r="37" spans="1:7" ht="21" customHeight="1">
      <c r="A37" s="442">
        <f t="shared" si="0"/>
        <v>32</v>
      </c>
      <c r="B37" s="404" t="s">
        <v>46</v>
      </c>
      <c r="C37" s="534">
        <v>6.77</v>
      </c>
      <c r="D37" s="534">
        <v>8.48</v>
      </c>
      <c r="E37" s="539">
        <v>12.06</v>
      </c>
      <c r="F37" s="534">
        <v>8.6</v>
      </c>
      <c r="G37" s="562">
        <v>8.5</v>
      </c>
    </row>
    <row r="38" spans="1:7" s="407" customFormat="1" ht="21" customHeight="1">
      <c r="A38" s="563">
        <f t="shared" si="0"/>
        <v>33</v>
      </c>
      <c r="B38" s="535" t="s">
        <v>47</v>
      </c>
      <c r="C38" s="533">
        <v>9.25</v>
      </c>
      <c r="D38" s="533">
        <v>9.25</v>
      </c>
      <c r="E38" s="538">
        <v>11</v>
      </c>
      <c r="F38" s="533">
        <v>8.75</v>
      </c>
      <c r="G38" s="561">
        <v>9.5</v>
      </c>
    </row>
    <row r="39" spans="1:7" ht="21" customHeight="1">
      <c r="A39" s="442">
        <f t="shared" si="0"/>
        <v>34</v>
      </c>
      <c r="B39" s="404" t="s">
        <v>48</v>
      </c>
      <c r="C39" s="534">
        <v>6.4</v>
      </c>
      <c r="D39" s="534">
        <v>6.29</v>
      </c>
      <c r="E39" s="539">
        <v>5.92</v>
      </c>
      <c r="F39" s="534">
        <v>5.9</v>
      </c>
      <c r="G39" s="562">
        <v>6.82</v>
      </c>
    </row>
    <row r="40" spans="1:7" s="407" customFormat="1" ht="21" customHeight="1">
      <c r="A40" s="563">
        <f t="shared" si="0"/>
        <v>35</v>
      </c>
      <c r="B40" s="535" t="s">
        <v>49</v>
      </c>
      <c r="C40" s="533">
        <v>9.57</v>
      </c>
      <c r="D40" s="533">
        <v>10.81</v>
      </c>
      <c r="E40" s="538">
        <v>13.59</v>
      </c>
      <c r="F40" s="533">
        <v>10.98</v>
      </c>
      <c r="G40" s="561">
        <v>13.44</v>
      </c>
    </row>
    <row r="41" spans="1:7" ht="21" customHeight="1">
      <c r="A41" s="442">
        <f t="shared" si="0"/>
        <v>36</v>
      </c>
      <c r="B41" s="404" t="s">
        <v>50</v>
      </c>
      <c r="C41" s="534">
        <v>6.04</v>
      </c>
      <c r="D41" s="534">
        <v>6.96</v>
      </c>
      <c r="E41" s="539">
        <v>11.19</v>
      </c>
      <c r="F41" s="534">
        <v>7.06</v>
      </c>
      <c r="G41" s="562">
        <v>8.58</v>
      </c>
    </row>
    <row r="42" spans="1:7" s="407" customFormat="1" ht="21" customHeight="1">
      <c r="A42" s="563">
        <f t="shared" si="0"/>
        <v>37</v>
      </c>
      <c r="B42" s="535" t="s">
        <v>51</v>
      </c>
      <c r="C42" s="533">
        <v>8.44</v>
      </c>
      <c r="D42" s="533">
        <v>8.3000000000000007</v>
      </c>
      <c r="E42" s="538">
        <v>7.86</v>
      </c>
      <c r="F42" s="533">
        <v>7.82</v>
      </c>
      <c r="G42" s="561">
        <v>8.17</v>
      </c>
    </row>
    <row r="43" spans="1:7" ht="21" customHeight="1">
      <c r="A43" s="442">
        <f t="shared" si="0"/>
        <v>38</v>
      </c>
      <c r="B43" s="404" t="s">
        <v>52</v>
      </c>
      <c r="C43" s="534">
        <v>9.02</v>
      </c>
      <c r="D43" s="534">
        <v>9.5500000000000007</v>
      </c>
      <c r="E43" s="539">
        <v>12.42</v>
      </c>
      <c r="F43" s="534">
        <v>9.32</v>
      </c>
      <c r="G43" s="562">
        <v>10.98</v>
      </c>
    </row>
    <row r="44" spans="1:7" s="407" customFormat="1" ht="21" customHeight="1">
      <c r="A44" s="563">
        <f t="shared" si="0"/>
        <v>39</v>
      </c>
      <c r="B44" s="535" t="s">
        <v>53</v>
      </c>
      <c r="C44" s="533">
        <v>9</v>
      </c>
      <c r="D44" s="533">
        <v>9.5</v>
      </c>
      <c r="E44" s="538">
        <v>11.5</v>
      </c>
      <c r="F44" s="533">
        <v>10</v>
      </c>
      <c r="G44" s="561">
        <v>10</v>
      </c>
    </row>
    <row r="45" spans="1:7" ht="21" customHeight="1">
      <c r="A45" s="442">
        <f t="shared" si="0"/>
        <v>40</v>
      </c>
      <c r="B45" s="404" t="s">
        <v>54</v>
      </c>
      <c r="C45" s="534">
        <v>6.35</v>
      </c>
      <c r="D45" s="534">
        <v>6.51</v>
      </c>
      <c r="E45" s="539">
        <v>6.51</v>
      </c>
      <c r="F45" s="534">
        <v>5.76</v>
      </c>
      <c r="G45" s="562">
        <v>6.18</v>
      </c>
    </row>
    <row r="46" spans="1:7" s="407" customFormat="1" ht="21" customHeight="1">
      <c r="A46" s="563">
        <f t="shared" si="0"/>
        <v>41</v>
      </c>
      <c r="B46" s="535" t="s">
        <v>55</v>
      </c>
      <c r="C46" s="533">
        <v>9.85</v>
      </c>
      <c r="D46" s="533">
        <v>10.4</v>
      </c>
      <c r="E46" s="538">
        <v>12.75</v>
      </c>
      <c r="F46" s="533">
        <v>9.8699999999999992</v>
      </c>
      <c r="G46" s="561">
        <v>11.75</v>
      </c>
    </row>
    <row r="47" spans="1:7" ht="21" customHeight="1">
      <c r="A47" s="442">
        <f t="shared" si="0"/>
        <v>42</v>
      </c>
      <c r="B47" s="404" t="s">
        <v>56</v>
      </c>
      <c r="C47" s="534">
        <v>9.6199999999999992</v>
      </c>
      <c r="D47" s="534">
        <v>9.6199999999999992</v>
      </c>
      <c r="E47" s="539">
        <v>9.6199999999999992</v>
      </c>
      <c r="F47" s="534">
        <v>9.6199999999999992</v>
      </c>
      <c r="G47" s="562">
        <v>9.6199999999999992</v>
      </c>
    </row>
    <row r="48" spans="1:7" s="407" customFormat="1" ht="21" customHeight="1">
      <c r="A48" s="563">
        <f t="shared" si="0"/>
        <v>43</v>
      </c>
      <c r="B48" s="535" t="s">
        <v>57</v>
      </c>
      <c r="C48" s="533">
        <v>10.130000000000001</v>
      </c>
      <c r="D48" s="533">
        <v>10.5</v>
      </c>
      <c r="E48" s="538">
        <v>14.34</v>
      </c>
      <c r="F48" s="533">
        <v>10.58</v>
      </c>
      <c r="G48" s="561">
        <v>11.96</v>
      </c>
    </row>
    <row r="49" spans="1:7" ht="21" customHeight="1">
      <c r="A49" s="442">
        <f t="shared" si="0"/>
        <v>44</v>
      </c>
      <c r="B49" s="404" t="s">
        <v>58</v>
      </c>
      <c r="C49" s="534">
        <v>9.33</v>
      </c>
      <c r="D49" s="534">
        <v>9.68</v>
      </c>
      <c r="E49" s="539">
        <v>12.88</v>
      </c>
      <c r="F49" s="534">
        <v>10.41</v>
      </c>
      <c r="G49" s="562">
        <v>10.09</v>
      </c>
    </row>
    <row r="50" spans="1:7" s="407" customFormat="1" ht="21" customHeight="1">
      <c r="A50" s="563">
        <f t="shared" si="0"/>
        <v>45</v>
      </c>
      <c r="B50" s="535" t="s">
        <v>59</v>
      </c>
      <c r="C50" s="533">
        <v>8.7100000000000009</v>
      </c>
      <c r="D50" s="533">
        <v>8.41</v>
      </c>
      <c r="E50" s="538">
        <v>8.41</v>
      </c>
      <c r="F50" s="533">
        <v>8.7100000000000009</v>
      </c>
      <c r="G50" s="561">
        <v>8.11</v>
      </c>
    </row>
    <row r="51" spans="1:7" ht="21" customHeight="1">
      <c r="A51" s="442">
        <f t="shared" si="0"/>
        <v>46</v>
      </c>
      <c r="B51" s="404" t="s">
        <v>60</v>
      </c>
      <c r="C51" s="534">
        <v>10.199999999999999</v>
      </c>
      <c r="D51" s="534">
        <v>7.62</v>
      </c>
      <c r="E51" s="539">
        <v>14.29</v>
      </c>
      <c r="F51" s="534">
        <v>10.52</v>
      </c>
      <c r="G51" s="562">
        <v>10.85</v>
      </c>
    </row>
    <row r="52" spans="1:7" s="407" customFormat="1" ht="21" customHeight="1">
      <c r="A52" s="567">
        <f t="shared" si="0"/>
        <v>47</v>
      </c>
      <c r="B52" s="540" t="s">
        <v>61</v>
      </c>
      <c r="C52" s="541">
        <v>7.94</v>
      </c>
      <c r="D52" s="541">
        <v>7.92</v>
      </c>
      <c r="E52" s="555">
        <v>7.82</v>
      </c>
      <c r="F52" s="541">
        <v>7.81</v>
      </c>
      <c r="G52" s="568">
        <v>10.07</v>
      </c>
    </row>
    <row r="53" spans="1:7" ht="21" customHeight="1" thickBot="1">
      <c r="A53" s="446"/>
      <c r="B53" s="447"/>
      <c r="C53" s="448"/>
      <c r="D53" s="448"/>
      <c r="E53" s="448"/>
      <c r="F53" s="525" t="s">
        <v>211</v>
      </c>
      <c r="G53" s="526"/>
    </row>
    <row r="54" spans="1:7" ht="21" customHeight="1" thickTop="1">
      <c r="A54" s="442">
        <f>A52+1</f>
        <v>48</v>
      </c>
      <c r="B54" s="404" t="s">
        <v>62</v>
      </c>
      <c r="C54" s="534">
        <v>8.26</v>
      </c>
      <c r="D54" s="534">
        <v>8.56</v>
      </c>
      <c r="E54" s="539">
        <v>8.56</v>
      </c>
      <c r="F54" s="534">
        <v>8.26</v>
      </c>
      <c r="G54" s="562">
        <v>8.56</v>
      </c>
    </row>
    <row r="55" spans="1:7" s="407" customFormat="1" ht="21" customHeight="1">
      <c r="A55" s="563">
        <f t="shared" si="0"/>
        <v>49</v>
      </c>
      <c r="B55" s="535" t="s">
        <v>64</v>
      </c>
      <c r="C55" s="533">
        <v>8.06</v>
      </c>
      <c r="D55" s="533">
        <v>9.6300000000000008</v>
      </c>
      <c r="E55" s="538">
        <v>9.18</v>
      </c>
      <c r="F55" s="533">
        <v>7.68</v>
      </c>
      <c r="G55" s="561">
        <v>11.28</v>
      </c>
    </row>
    <row r="56" spans="1:7" ht="21" customHeight="1">
      <c r="A56" s="442">
        <f t="shared" si="0"/>
        <v>50</v>
      </c>
      <c r="B56" s="404" t="s">
        <v>65</v>
      </c>
      <c r="C56" s="534">
        <v>14.7</v>
      </c>
      <c r="D56" s="534">
        <v>14.7</v>
      </c>
      <c r="E56" s="539">
        <v>14.7</v>
      </c>
      <c r="F56" s="534">
        <v>14.7</v>
      </c>
      <c r="G56" s="562">
        <v>14.7</v>
      </c>
    </row>
    <row r="57" spans="1:7" s="407" customFormat="1" ht="21" customHeight="1">
      <c r="A57" s="563">
        <f t="shared" si="0"/>
        <v>51</v>
      </c>
      <c r="B57" s="535" t="s">
        <v>66</v>
      </c>
      <c r="C57" s="533">
        <v>6.93</v>
      </c>
      <c r="D57" s="533">
        <v>6.93</v>
      </c>
      <c r="E57" s="538">
        <v>6.93</v>
      </c>
      <c r="F57" s="533">
        <v>9.4700000000000006</v>
      </c>
      <c r="G57" s="561">
        <v>9.4700000000000006</v>
      </c>
    </row>
    <row r="58" spans="1:7" s="408" customFormat="1" ht="21" customHeight="1">
      <c r="A58" s="442">
        <f t="shared" si="0"/>
        <v>52</v>
      </c>
      <c r="B58" s="404" t="s">
        <v>67</v>
      </c>
      <c r="C58" s="534">
        <v>10.86</v>
      </c>
      <c r="D58" s="534">
        <v>10.98</v>
      </c>
      <c r="E58" s="539">
        <v>10.98</v>
      </c>
      <c r="F58" s="534">
        <v>10.82</v>
      </c>
      <c r="G58" s="562">
        <v>10.91</v>
      </c>
    </row>
    <row r="59" spans="1:7" s="407" customFormat="1" ht="21" customHeight="1">
      <c r="A59" s="563">
        <f t="shared" si="0"/>
        <v>53</v>
      </c>
      <c r="B59" s="535" t="s">
        <v>68</v>
      </c>
      <c r="C59" s="533">
        <v>6.56</v>
      </c>
      <c r="D59" s="533">
        <v>6.56</v>
      </c>
      <c r="E59" s="538">
        <v>6.56</v>
      </c>
      <c r="F59" s="533">
        <v>6.56</v>
      </c>
      <c r="G59" s="561">
        <v>6.56</v>
      </c>
    </row>
    <row r="60" spans="1:7" ht="21" customHeight="1">
      <c r="A60" s="442">
        <f t="shared" si="0"/>
        <v>54</v>
      </c>
      <c r="B60" s="404" t="s">
        <v>69</v>
      </c>
      <c r="C60" s="534">
        <v>5.87</v>
      </c>
      <c r="D60" s="534">
        <v>5.86</v>
      </c>
      <c r="E60" s="539">
        <v>5.86</v>
      </c>
      <c r="F60" s="534">
        <v>5.86</v>
      </c>
      <c r="G60" s="562">
        <v>5.96</v>
      </c>
    </row>
    <row r="61" spans="1:7" s="407" customFormat="1" ht="21" customHeight="1">
      <c r="A61" s="563">
        <f t="shared" si="0"/>
        <v>55</v>
      </c>
      <c r="B61" s="535" t="s">
        <v>70</v>
      </c>
      <c r="C61" s="533">
        <v>8.6300000000000008</v>
      </c>
      <c r="D61" s="533">
        <v>8.5500000000000007</v>
      </c>
      <c r="E61" s="538">
        <v>8.32</v>
      </c>
      <c r="F61" s="533">
        <v>8.3699999999999992</v>
      </c>
      <c r="G61" s="561">
        <v>8.44</v>
      </c>
    </row>
    <row r="62" spans="1:7" ht="21" customHeight="1">
      <c r="A62" s="442">
        <f t="shared" si="0"/>
        <v>56</v>
      </c>
      <c r="B62" s="404" t="s">
        <v>71</v>
      </c>
      <c r="C62" s="534">
        <v>8.69</v>
      </c>
      <c r="D62" s="534">
        <v>10.029999999999999</v>
      </c>
      <c r="E62" s="539">
        <v>14.45</v>
      </c>
      <c r="F62" s="534">
        <v>8.56</v>
      </c>
      <c r="G62" s="562">
        <v>13.44</v>
      </c>
    </row>
    <row r="63" spans="1:7" s="407" customFormat="1" ht="21" customHeight="1">
      <c r="A63" s="563">
        <f>A62+1</f>
        <v>57</v>
      </c>
      <c r="B63" s="535" t="s">
        <v>73</v>
      </c>
      <c r="C63" s="533">
        <v>11.5</v>
      </c>
      <c r="D63" s="533">
        <v>11.5</v>
      </c>
      <c r="E63" s="538">
        <v>11.5</v>
      </c>
      <c r="F63" s="533">
        <v>11.5</v>
      </c>
      <c r="G63" s="561">
        <v>11.5</v>
      </c>
    </row>
    <row r="64" spans="1:7" ht="21" customHeight="1">
      <c r="A64" s="442">
        <f t="shared" si="0"/>
        <v>58</v>
      </c>
      <c r="B64" s="404" t="s">
        <v>74</v>
      </c>
      <c r="C64" s="534">
        <v>8.64</v>
      </c>
      <c r="D64" s="534">
        <v>8.94</v>
      </c>
      <c r="E64" s="539">
        <v>8.94</v>
      </c>
      <c r="F64" s="534">
        <v>8.7899999999999991</v>
      </c>
      <c r="G64" s="562">
        <v>8.84</v>
      </c>
    </row>
    <row r="65" spans="1:7" s="407" customFormat="1" ht="21" customHeight="1">
      <c r="A65" s="563">
        <f t="shared" si="0"/>
        <v>59</v>
      </c>
      <c r="B65" s="535" t="s">
        <v>75</v>
      </c>
      <c r="C65" s="533">
        <v>6.09</v>
      </c>
      <c r="D65" s="533">
        <v>6.09</v>
      </c>
      <c r="E65" s="538">
        <v>6.73</v>
      </c>
      <c r="F65" s="533">
        <v>6.09</v>
      </c>
      <c r="G65" s="561">
        <v>6.09</v>
      </c>
    </row>
    <row r="66" spans="1:7" ht="21" customHeight="1">
      <c r="A66" s="442">
        <f t="shared" si="0"/>
        <v>60</v>
      </c>
      <c r="B66" s="404" t="s">
        <v>76</v>
      </c>
      <c r="C66" s="534">
        <v>10.5</v>
      </c>
      <c r="D66" s="534">
        <v>11.5</v>
      </c>
      <c r="E66" s="539">
        <v>15</v>
      </c>
      <c r="F66" s="536" t="s">
        <v>120</v>
      </c>
      <c r="G66" s="562">
        <v>10.5</v>
      </c>
    </row>
    <row r="67" spans="1:7" s="407" customFormat="1" ht="21" customHeight="1">
      <c r="A67" s="563">
        <f>A66+1</f>
        <v>61</v>
      </c>
      <c r="B67" s="535" t="s">
        <v>77</v>
      </c>
      <c r="C67" s="533">
        <v>8.77</v>
      </c>
      <c r="D67" s="533">
        <v>9.7200000000000006</v>
      </c>
      <c r="E67" s="537" t="s">
        <v>120</v>
      </c>
      <c r="F67" s="533">
        <v>10.14</v>
      </c>
      <c r="G67" s="561">
        <v>10.14</v>
      </c>
    </row>
    <row r="68" spans="1:7" ht="21" customHeight="1">
      <c r="A68" s="442">
        <f t="shared" si="0"/>
        <v>62</v>
      </c>
      <c r="B68" s="404" t="s">
        <v>78</v>
      </c>
      <c r="C68" s="534">
        <v>11</v>
      </c>
      <c r="D68" s="534">
        <v>13</v>
      </c>
      <c r="E68" s="539">
        <v>15</v>
      </c>
      <c r="F68" s="534">
        <v>12</v>
      </c>
      <c r="G68" s="562">
        <v>13.5</v>
      </c>
    </row>
    <row r="69" spans="1:7" s="407" customFormat="1" ht="21" customHeight="1">
      <c r="A69" s="563">
        <f t="shared" si="0"/>
        <v>63</v>
      </c>
      <c r="B69" s="535" t="s">
        <v>79</v>
      </c>
      <c r="C69" s="533">
        <v>7.89</v>
      </c>
      <c r="D69" s="533">
        <v>8.8800000000000008</v>
      </c>
      <c r="E69" s="537" t="s">
        <v>120</v>
      </c>
      <c r="F69" s="533">
        <v>8.6</v>
      </c>
      <c r="G69" s="565" t="s">
        <v>120</v>
      </c>
    </row>
    <row r="70" spans="1:7" ht="21" customHeight="1">
      <c r="A70" s="442">
        <f t="shared" si="0"/>
        <v>64</v>
      </c>
      <c r="B70" s="404" t="s">
        <v>80</v>
      </c>
      <c r="C70" s="534">
        <v>7.85</v>
      </c>
      <c r="D70" s="536" t="s">
        <v>120</v>
      </c>
      <c r="E70" s="536" t="s">
        <v>120</v>
      </c>
      <c r="F70" s="536" t="s">
        <v>120</v>
      </c>
      <c r="G70" s="564" t="s">
        <v>120</v>
      </c>
    </row>
    <row r="71" spans="1:7" s="407" customFormat="1" ht="21" customHeight="1">
      <c r="A71" s="563">
        <f t="shared" si="0"/>
        <v>65</v>
      </c>
      <c r="B71" s="535" t="s">
        <v>81</v>
      </c>
      <c r="C71" s="533">
        <v>8</v>
      </c>
      <c r="D71" s="533">
        <v>8.25</v>
      </c>
      <c r="E71" s="537" t="s">
        <v>120</v>
      </c>
      <c r="F71" s="533">
        <v>7.25</v>
      </c>
      <c r="G71" s="561">
        <v>8.75</v>
      </c>
    </row>
    <row r="72" spans="1:7" ht="21" customHeight="1">
      <c r="A72" s="442">
        <f t="shared" si="0"/>
        <v>66</v>
      </c>
      <c r="B72" s="404" t="s">
        <v>82</v>
      </c>
      <c r="C72" s="534">
        <v>8</v>
      </c>
      <c r="D72" s="534">
        <v>11.5</v>
      </c>
      <c r="E72" s="536" t="s">
        <v>120</v>
      </c>
      <c r="F72" s="534">
        <v>10.25</v>
      </c>
      <c r="G72" s="562">
        <v>11.25</v>
      </c>
    </row>
    <row r="73" spans="1:7" s="407" customFormat="1" ht="21" customHeight="1">
      <c r="A73" s="563">
        <f t="shared" ref="A73:A101" si="1">A72+1</f>
        <v>67</v>
      </c>
      <c r="B73" s="535" t="s">
        <v>131</v>
      </c>
      <c r="C73" s="533">
        <v>6.08</v>
      </c>
      <c r="D73" s="533">
        <v>9.6300000000000008</v>
      </c>
      <c r="E73" s="538">
        <v>15.33</v>
      </c>
      <c r="F73" s="537" t="s">
        <v>120</v>
      </c>
      <c r="G73" s="561">
        <v>10.28</v>
      </c>
    </row>
    <row r="74" spans="1:7" ht="21" customHeight="1">
      <c r="A74" s="442">
        <f t="shared" si="1"/>
        <v>68</v>
      </c>
      <c r="B74" s="404" t="s">
        <v>84</v>
      </c>
      <c r="C74" s="534">
        <v>9.85</v>
      </c>
      <c r="D74" s="534">
        <v>10.96</v>
      </c>
      <c r="E74" s="536" t="s">
        <v>120</v>
      </c>
      <c r="F74" s="534">
        <v>10.66</v>
      </c>
      <c r="G74" s="562">
        <v>9.7200000000000006</v>
      </c>
    </row>
    <row r="75" spans="1:7" s="407" customFormat="1" ht="21" customHeight="1">
      <c r="A75" s="563">
        <f t="shared" si="1"/>
        <v>69</v>
      </c>
      <c r="B75" s="535" t="s">
        <v>85</v>
      </c>
      <c r="C75" s="533">
        <v>8.32</v>
      </c>
      <c r="D75" s="533">
        <v>10.49</v>
      </c>
      <c r="E75" s="538">
        <v>13</v>
      </c>
      <c r="F75" s="533">
        <v>10.050000000000001</v>
      </c>
      <c r="G75" s="561">
        <v>10.050000000000001</v>
      </c>
    </row>
    <row r="76" spans="1:7" ht="21" customHeight="1">
      <c r="A76" s="442">
        <f t="shared" si="1"/>
        <v>70</v>
      </c>
      <c r="B76" s="404" t="s">
        <v>86</v>
      </c>
      <c r="C76" s="569">
        <v>0</v>
      </c>
      <c r="D76" s="534">
        <v>10.45</v>
      </c>
      <c r="E76" s="536" t="s">
        <v>120</v>
      </c>
      <c r="F76" s="534">
        <v>9.57</v>
      </c>
      <c r="G76" s="562">
        <v>10.76</v>
      </c>
    </row>
    <row r="77" spans="1:7" s="407" customFormat="1" ht="21" customHeight="1">
      <c r="A77" s="563">
        <f t="shared" si="1"/>
        <v>71</v>
      </c>
      <c r="B77" s="535" t="s">
        <v>88</v>
      </c>
      <c r="C77" s="533">
        <v>8.5500000000000007</v>
      </c>
      <c r="D77" s="533">
        <v>8.5500000000000007</v>
      </c>
      <c r="E77" s="537" t="s">
        <v>120</v>
      </c>
      <c r="F77" s="533">
        <v>8.3000000000000007</v>
      </c>
      <c r="G77" s="561">
        <v>8.3000000000000007</v>
      </c>
    </row>
    <row r="78" spans="1:7" ht="21" customHeight="1">
      <c r="A78" s="442">
        <f t="shared" si="1"/>
        <v>72</v>
      </c>
      <c r="B78" s="404" t="s">
        <v>89</v>
      </c>
      <c r="C78" s="534">
        <v>7</v>
      </c>
      <c r="D78" s="534">
        <v>7.75</v>
      </c>
      <c r="E78" s="539">
        <v>8.5</v>
      </c>
      <c r="F78" s="534">
        <v>7.25</v>
      </c>
      <c r="G78" s="562">
        <v>10</v>
      </c>
    </row>
    <row r="79" spans="1:7" s="407" customFormat="1" ht="21" customHeight="1">
      <c r="A79" s="563">
        <f t="shared" si="1"/>
        <v>73</v>
      </c>
      <c r="B79" s="535" t="s">
        <v>90</v>
      </c>
      <c r="C79" s="533">
        <v>11.35</v>
      </c>
      <c r="D79" s="533">
        <v>11.35</v>
      </c>
      <c r="E79" s="537" t="s">
        <v>120</v>
      </c>
      <c r="F79" s="533">
        <v>11.45</v>
      </c>
      <c r="G79" s="561">
        <v>12.15</v>
      </c>
    </row>
    <row r="80" spans="1:7" ht="21" customHeight="1">
      <c r="A80" s="442">
        <f t="shared" si="1"/>
        <v>74</v>
      </c>
      <c r="B80" s="404" t="s">
        <v>91</v>
      </c>
      <c r="C80" s="534">
        <v>13.57</v>
      </c>
      <c r="D80" s="534">
        <v>14.07</v>
      </c>
      <c r="E80" s="539">
        <v>14.07</v>
      </c>
      <c r="F80" s="534">
        <v>13.57</v>
      </c>
      <c r="G80" s="562">
        <v>14.82</v>
      </c>
    </row>
    <row r="81" spans="1:7" s="407" customFormat="1" ht="21" customHeight="1">
      <c r="A81" s="563">
        <f t="shared" si="1"/>
        <v>75</v>
      </c>
      <c r="B81" s="535" t="s">
        <v>93</v>
      </c>
      <c r="C81" s="533">
        <v>7.86</v>
      </c>
      <c r="D81" s="533">
        <v>9.32</v>
      </c>
      <c r="E81" s="537" t="s">
        <v>120</v>
      </c>
      <c r="F81" s="533">
        <v>7.64</v>
      </c>
      <c r="G81" s="561">
        <v>12.58</v>
      </c>
    </row>
    <row r="82" spans="1:7" ht="21" customHeight="1">
      <c r="A82" s="442">
        <f t="shared" si="1"/>
        <v>76</v>
      </c>
      <c r="B82" s="404" t="s">
        <v>94</v>
      </c>
      <c r="C82" s="534">
        <v>11.25</v>
      </c>
      <c r="D82" s="534">
        <v>13.25</v>
      </c>
      <c r="E82" s="536" t="s">
        <v>120</v>
      </c>
      <c r="F82" s="536" t="s">
        <v>120</v>
      </c>
      <c r="G82" s="564" t="s">
        <v>120</v>
      </c>
    </row>
    <row r="83" spans="1:7" s="407" customFormat="1" ht="21" customHeight="1">
      <c r="A83" s="563">
        <f t="shared" si="1"/>
        <v>77</v>
      </c>
      <c r="B83" s="535" t="s">
        <v>188</v>
      </c>
      <c r="C83" s="566">
        <v>0</v>
      </c>
      <c r="D83" s="537" t="s">
        <v>120</v>
      </c>
      <c r="E83" s="537" t="s">
        <v>120</v>
      </c>
      <c r="F83" s="537" t="s">
        <v>120</v>
      </c>
      <c r="G83" s="565" t="s">
        <v>120</v>
      </c>
    </row>
    <row r="84" spans="1:7" ht="21" customHeight="1">
      <c r="A84" s="442">
        <f t="shared" si="1"/>
        <v>78</v>
      </c>
      <c r="B84" s="404" t="s">
        <v>96</v>
      </c>
      <c r="C84" s="569">
        <v>0</v>
      </c>
      <c r="D84" s="534">
        <v>11</v>
      </c>
      <c r="E84" s="539">
        <v>13.99</v>
      </c>
      <c r="F84" s="534">
        <v>9.25</v>
      </c>
      <c r="G84" s="564" t="s">
        <v>120</v>
      </c>
    </row>
    <row r="85" spans="1:7" s="407" customFormat="1" ht="21" customHeight="1">
      <c r="A85" s="563">
        <f t="shared" si="1"/>
        <v>79</v>
      </c>
      <c r="B85" s="535" t="s">
        <v>97</v>
      </c>
      <c r="C85" s="533">
        <v>8.36</v>
      </c>
      <c r="D85" s="533">
        <v>8.36</v>
      </c>
      <c r="E85" s="538">
        <v>10.36</v>
      </c>
      <c r="F85" s="533">
        <v>8.36</v>
      </c>
      <c r="G85" s="561">
        <v>9.86</v>
      </c>
    </row>
    <row r="86" spans="1:7" ht="21" customHeight="1">
      <c r="A86" s="442">
        <f t="shared" si="1"/>
        <v>80</v>
      </c>
      <c r="B86" s="404" t="s">
        <v>98</v>
      </c>
      <c r="C86" s="534">
        <v>11.58</v>
      </c>
      <c r="D86" s="534">
        <v>11.83</v>
      </c>
      <c r="E86" s="539">
        <v>12.33</v>
      </c>
      <c r="F86" s="534">
        <v>11.68</v>
      </c>
      <c r="G86" s="562">
        <v>12.08</v>
      </c>
    </row>
    <row r="87" spans="1:7" s="407" customFormat="1" ht="21" customHeight="1">
      <c r="A87" s="563">
        <f t="shared" si="1"/>
        <v>81</v>
      </c>
      <c r="B87" s="535" t="s">
        <v>99</v>
      </c>
      <c r="C87" s="533">
        <v>14.5</v>
      </c>
      <c r="D87" s="533">
        <v>14.75</v>
      </c>
      <c r="E87" s="538">
        <v>17</v>
      </c>
      <c r="F87" s="533">
        <v>16.5</v>
      </c>
      <c r="G87" s="561">
        <v>15.75</v>
      </c>
    </row>
    <row r="88" spans="1:7" ht="21" customHeight="1">
      <c r="A88" s="442">
        <f t="shared" si="1"/>
        <v>82</v>
      </c>
      <c r="B88" s="409" t="s">
        <v>100</v>
      </c>
      <c r="C88" s="534">
        <v>9</v>
      </c>
      <c r="D88" s="534">
        <v>12.5</v>
      </c>
      <c r="E88" s="539">
        <v>13.5</v>
      </c>
      <c r="F88" s="534">
        <v>10.45</v>
      </c>
      <c r="G88" s="562">
        <v>12.5</v>
      </c>
    </row>
    <row r="89" spans="1:7" s="407" customFormat="1" ht="21" customHeight="1">
      <c r="A89" s="563">
        <f t="shared" si="1"/>
        <v>83</v>
      </c>
      <c r="B89" s="535" t="s">
        <v>101</v>
      </c>
      <c r="C89" s="533">
        <v>11</v>
      </c>
      <c r="D89" s="533">
        <v>11</v>
      </c>
      <c r="E89" s="538">
        <v>17</v>
      </c>
      <c r="F89" s="533">
        <v>13</v>
      </c>
      <c r="G89" s="561">
        <v>13</v>
      </c>
    </row>
    <row r="90" spans="1:7" ht="21" customHeight="1">
      <c r="A90" s="442">
        <f t="shared" si="1"/>
        <v>84</v>
      </c>
      <c r="B90" s="404" t="s">
        <v>102</v>
      </c>
      <c r="C90" s="534">
        <v>8.57</v>
      </c>
      <c r="D90" s="534">
        <v>9.07</v>
      </c>
      <c r="E90" s="539">
        <v>9.57</v>
      </c>
      <c r="F90" s="534">
        <v>9.57</v>
      </c>
      <c r="G90" s="562">
        <v>9.57</v>
      </c>
    </row>
    <row r="91" spans="1:7" s="407" customFormat="1" ht="21" customHeight="1">
      <c r="A91" s="563">
        <f t="shared" si="1"/>
        <v>85</v>
      </c>
      <c r="B91" s="535" t="s">
        <v>189</v>
      </c>
      <c r="C91" s="533">
        <v>12.43</v>
      </c>
      <c r="D91" s="533">
        <v>14.2</v>
      </c>
      <c r="E91" s="537" t="s">
        <v>120</v>
      </c>
      <c r="F91" s="537" t="s">
        <v>120</v>
      </c>
      <c r="G91" s="561">
        <v>16.09</v>
      </c>
    </row>
    <row r="92" spans="1:7" ht="21" customHeight="1">
      <c r="A92" s="442">
        <f t="shared" si="1"/>
        <v>86</v>
      </c>
      <c r="B92" s="404" t="s">
        <v>104</v>
      </c>
      <c r="C92" s="534">
        <v>8.1</v>
      </c>
      <c r="D92" s="534">
        <v>9</v>
      </c>
      <c r="E92" s="539">
        <v>10</v>
      </c>
      <c r="F92" s="534">
        <v>8.85</v>
      </c>
      <c r="G92" s="562">
        <v>8.85</v>
      </c>
    </row>
    <row r="93" spans="1:7" s="407" customFormat="1" ht="21" customHeight="1">
      <c r="A93" s="563">
        <f t="shared" si="1"/>
        <v>87</v>
      </c>
      <c r="B93" s="535" t="s">
        <v>105</v>
      </c>
      <c r="C93" s="533">
        <v>9.1300000000000008</v>
      </c>
      <c r="D93" s="533">
        <v>9.7899999999999991</v>
      </c>
      <c r="E93" s="538">
        <v>10.79</v>
      </c>
      <c r="F93" s="533">
        <v>9.2899999999999991</v>
      </c>
      <c r="G93" s="561">
        <v>9.2899999999999991</v>
      </c>
    </row>
    <row r="94" spans="1:7" ht="21" customHeight="1">
      <c r="A94" s="442">
        <f t="shared" si="1"/>
        <v>88</v>
      </c>
      <c r="B94" s="404" t="s">
        <v>106</v>
      </c>
      <c r="C94" s="534">
        <v>10.199999999999999</v>
      </c>
      <c r="D94" s="534">
        <v>10.7</v>
      </c>
      <c r="E94" s="539">
        <v>11.2</v>
      </c>
      <c r="F94" s="534">
        <v>10.199999999999999</v>
      </c>
      <c r="G94" s="562">
        <v>10.7</v>
      </c>
    </row>
    <row r="95" spans="1:7" s="407" customFormat="1" ht="21" customHeight="1">
      <c r="A95" s="563">
        <f t="shared" si="1"/>
        <v>89</v>
      </c>
      <c r="B95" s="535" t="s">
        <v>107</v>
      </c>
      <c r="C95" s="533">
        <v>6.51</v>
      </c>
      <c r="D95" s="533">
        <v>6.51</v>
      </c>
      <c r="E95" s="538">
        <v>7.51</v>
      </c>
      <c r="F95" s="533">
        <v>6.51</v>
      </c>
      <c r="G95" s="561">
        <v>6.51</v>
      </c>
    </row>
    <row r="96" spans="1:7" ht="21" customHeight="1">
      <c r="A96" s="442">
        <f t="shared" si="1"/>
        <v>90</v>
      </c>
      <c r="B96" s="404" t="s">
        <v>108</v>
      </c>
      <c r="C96" s="569">
        <v>0</v>
      </c>
      <c r="D96" s="534">
        <v>11.88</v>
      </c>
      <c r="E96" s="539">
        <v>14.46</v>
      </c>
      <c r="F96" s="536" t="s">
        <v>120</v>
      </c>
      <c r="G96" s="562">
        <v>12.59</v>
      </c>
    </row>
    <row r="97" spans="1:7" s="407" customFormat="1" ht="21" customHeight="1">
      <c r="A97" s="563">
        <f t="shared" si="1"/>
        <v>91</v>
      </c>
      <c r="B97" s="535" t="s">
        <v>109</v>
      </c>
      <c r="C97" s="533">
        <v>10.43</v>
      </c>
      <c r="D97" s="533">
        <v>11.46</v>
      </c>
      <c r="E97" s="537" t="s">
        <v>120</v>
      </c>
      <c r="F97" s="533">
        <v>11.28</v>
      </c>
      <c r="G97" s="561">
        <v>12.78</v>
      </c>
    </row>
    <row r="98" spans="1:7" ht="21" customHeight="1">
      <c r="A98" s="442">
        <f t="shared" si="1"/>
        <v>92</v>
      </c>
      <c r="B98" s="404" t="s">
        <v>110</v>
      </c>
      <c r="C98" s="534">
        <v>8.07</v>
      </c>
      <c r="D98" s="534">
        <v>8.07</v>
      </c>
      <c r="E98" s="539">
        <v>8.07</v>
      </c>
      <c r="F98" s="534">
        <v>8.07</v>
      </c>
      <c r="G98" s="562">
        <v>8.07</v>
      </c>
    </row>
    <row r="99" spans="1:7" s="407" customFormat="1" ht="21" customHeight="1">
      <c r="A99" s="563">
        <f t="shared" si="1"/>
        <v>93</v>
      </c>
      <c r="B99" s="535" t="s">
        <v>191</v>
      </c>
      <c r="C99" s="533">
        <v>6.11</v>
      </c>
      <c r="D99" s="533">
        <v>6.61</v>
      </c>
      <c r="E99" s="538">
        <v>8.61</v>
      </c>
      <c r="F99" s="533">
        <v>6.11</v>
      </c>
      <c r="G99" s="561">
        <v>6.11</v>
      </c>
    </row>
    <row r="100" spans="1:7" ht="21" customHeight="1">
      <c r="A100" s="442">
        <f t="shared" si="1"/>
        <v>94</v>
      </c>
      <c r="B100" s="404" t="s">
        <v>112</v>
      </c>
      <c r="C100" s="534">
        <v>9.5</v>
      </c>
      <c r="D100" s="534">
        <v>10.5</v>
      </c>
      <c r="E100" s="536" t="s">
        <v>120</v>
      </c>
      <c r="F100" s="534">
        <v>10.5</v>
      </c>
      <c r="G100" s="564" t="s">
        <v>120</v>
      </c>
    </row>
    <row r="101" spans="1:7" s="407" customFormat="1" ht="21" customHeight="1" thickBot="1">
      <c r="A101" s="570">
        <f t="shared" si="1"/>
        <v>95</v>
      </c>
      <c r="B101" s="571" t="s">
        <v>113</v>
      </c>
      <c r="C101" s="572" t="s">
        <v>120</v>
      </c>
      <c r="D101" s="573">
        <v>10</v>
      </c>
      <c r="E101" s="574" t="s">
        <v>120</v>
      </c>
      <c r="F101" s="573">
        <v>10</v>
      </c>
      <c r="G101" s="575">
        <v>10.5</v>
      </c>
    </row>
    <row r="102" spans="1:7" ht="21" hidden="1" customHeight="1">
      <c r="A102" s="411"/>
      <c r="B102" s="412"/>
      <c r="C102" s="542"/>
      <c r="D102" s="543"/>
      <c r="E102" s="543"/>
      <c r="F102" s="543"/>
      <c r="G102" s="543"/>
    </row>
    <row r="103" spans="1:7" ht="32.25" hidden="1" customHeight="1">
      <c r="A103" s="411"/>
      <c r="B103" s="412"/>
      <c r="C103" s="544" t="s">
        <v>5</v>
      </c>
      <c r="D103" s="545" t="s">
        <v>6</v>
      </c>
      <c r="E103" s="545" t="s">
        <v>7</v>
      </c>
      <c r="F103" s="545" t="s">
        <v>8</v>
      </c>
      <c r="G103" s="545" t="s">
        <v>9</v>
      </c>
    </row>
    <row r="104" spans="1:7" s="415" customFormat="1" ht="21" hidden="1" customHeight="1" thickBot="1">
      <c r="A104" s="414"/>
      <c r="B104" s="423" t="s">
        <v>178</v>
      </c>
      <c r="C104" s="425">
        <f>AVERAGE(C6:C21,C23:C75,C77:C82,C85:C95,C97:C100)</f>
        <v>8.6333707865168581</v>
      </c>
      <c r="D104" s="546">
        <f>AVERAGE(D6:D16,D20:D21,D24,D28,D32:D69,D71:D82,D84:D101)</f>
        <v>9.6151219512195176</v>
      </c>
      <c r="E104" s="546">
        <f>AVERAGE(E6:E7,E13,E21,E28,E33,E35:E66,E68,E73,E75,E78,E80,E84:E90,E92:E96,E98:E99)</f>
        <v>11.66071428571429</v>
      </c>
      <c r="F104" s="546">
        <f>AVERAGE(F6:F16,F20:F21,F24,F27:F28,F33:F65,F67:F69,F71:F72,F74:F81,F84:F90,F92:F95,F97:F101)</f>
        <v>9.2361038961039004</v>
      </c>
      <c r="G104" s="546">
        <f>AVERAGE(G6:G14,G16,G20:G21,G28,G33,G35:G68,G71:G81,G85:G99,G101)</f>
        <v>10.246891891891893</v>
      </c>
    </row>
    <row r="105" spans="1:7" s="415" customFormat="1" ht="21" hidden="1" customHeight="1" thickTop="1" thickBot="1">
      <c r="A105" s="414"/>
      <c r="B105" s="423" t="s">
        <v>179</v>
      </c>
      <c r="C105" s="426">
        <v>3.56</v>
      </c>
      <c r="D105" s="547" t="s">
        <v>218</v>
      </c>
      <c r="E105" s="547" t="s">
        <v>218</v>
      </c>
      <c r="F105" s="548" t="s">
        <v>219</v>
      </c>
      <c r="G105" s="547">
        <v>5.96</v>
      </c>
    </row>
    <row r="106" spans="1:7" s="415" customFormat="1" ht="21" hidden="1" customHeight="1" thickTop="1" thickBot="1">
      <c r="A106" s="414"/>
      <c r="B106" s="423" t="s">
        <v>180</v>
      </c>
      <c r="C106" s="428" t="s">
        <v>220</v>
      </c>
      <c r="D106" s="549" t="s">
        <v>221</v>
      </c>
      <c r="E106" s="547">
        <v>26</v>
      </c>
      <c r="F106" s="548">
        <v>16.5</v>
      </c>
      <c r="G106" s="548">
        <v>16.09</v>
      </c>
    </row>
    <row r="107" spans="1:7" ht="21" hidden="1" customHeight="1" thickTop="1">
      <c r="B107" s="417"/>
      <c r="C107" s="550"/>
      <c r="D107" s="551"/>
      <c r="E107" s="552"/>
      <c r="F107" s="552"/>
      <c r="G107" s="552"/>
    </row>
    <row r="108" spans="1:7" ht="21" hidden="1" customHeight="1">
      <c r="B108" s="420"/>
    </row>
    <row r="109" spans="1:7" ht="21" hidden="1" customHeight="1"/>
    <row r="110" spans="1:7" s="422" customFormat="1" ht="21" customHeight="1">
      <c r="A110" s="416"/>
      <c r="B110" s="420"/>
      <c r="C110" s="553"/>
      <c r="D110" s="554"/>
      <c r="E110" s="554"/>
      <c r="F110" s="554"/>
      <c r="G110" s="554"/>
    </row>
    <row r="111" spans="1:7" s="422" customFormat="1" ht="21" customHeight="1">
      <c r="A111" s="416"/>
      <c r="B111" s="420"/>
      <c r="C111" s="553"/>
      <c r="D111" s="554"/>
      <c r="E111" s="554"/>
      <c r="F111" s="554"/>
      <c r="G111" s="554"/>
    </row>
    <row r="112" spans="1:7" s="422" customFormat="1" ht="21" customHeight="1">
      <c r="A112" s="416"/>
      <c r="B112" s="420"/>
      <c r="C112" s="553"/>
      <c r="D112" s="554"/>
      <c r="E112" s="554"/>
      <c r="F112" s="554"/>
      <c r="G112" s="554"/>
    </row>
    <row r="115" spans="1:7" s="422" customFormat="1" ht="21" customHeight="1">
      <c r="A115" s="416"/>
      <c r="B115" s="420"/>
      <c r="C115" s="553"/>
      <c r="D115" s="554"/>
      <c r="E115" s="554"/>
      <c r="F115" s="554"/>
      <c r="G115" s="554"/>
    </row>
    <row r="116" spans="1:7" s="422" customFormat="1" ht="21" customHeight="1">
      <c r="A116" s="416"/>
      <c r="B116" s="420"/>
      <c r="C116" s="553"/>
      <c r="D116" s="554"/>
      <c r="E116" s="554"/>
      <c r="F116" s="554"/>
      <c r="G116" s="554"/>
    </row>
    <row r="117" spans="1:7" s="422" customFormat="1" ht="21" customHeight="1">
      <c r="A117" s="416"/>
      <c r="B117" s="420"/>
      <c r="C117" s="553"/>
      <c r="D117" s="554"/>
      <c r="E117" s="554"/>
      <c r="F117" s="554"/>
      <c r="G117" s="554"/>
    </row>
  </sheetData>
  <mergeCells count="4">
    <mergeCell ref="A1:G1"/>
    <mergeCell ref="A2:G2"/>
    <mergeCell ref="A3:G3"/>
    <mergeCell ref="F53:G53"/>
  </mergeCells>
  <conditionalFormatting sqref="C103:G103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2">
      <colorScale>
        <cfvo type="min"/>
        <cfvo type="percentile" val="50"/>
        <cfvo type="max"/>
        <color rgb="FFF8696B"/>
        <color rgb="FFFFEB84"/>
        <color rgb="FF5A8AC6"/>
      </colorScale>
    </cfRule>
    <cfRule type="colorScale" priority="13">
      <colorScale>
        <cfvo type="min"/>
        <cfvo type="max"/>
        <color rgb="FFFFEF9C"/>
        <color rgb="FF63BE7B"/>
      </colorScale>
    </cfRule>
  </conditionalFormatting>
  <conditionalFormatting sqref="C103">
    <cfRule type="dataBar" priority="10">
      <dataBar>
        <cfvo type="min"/>
        <cfvo type="max"/>
        <color rgb="FF638EC6"/>
      </dataBar>
    </cfRule>
  </conditionalFormatting>
  <conditionalFormatting sqref="D103">
    <cfRule type="dataBar" priority="9">
      <dataBar>
        <cfvo type="min"/>
        <cfvo type="max"/>
        <color rgb="FF63C384"/>
      </dataBar>
    </cfRule>
  </conditionalFormatting>
  <conditionalFormatting sqref="E103">
    <cfRule type="dataBar" priority="8">
      <dataBar>
        <cfvo type="min"/>
        <cfvo type="max"/>
        <color rgb="FFD6007B"/>
      </dataBar>
    </cfRule>
  </conditionalFormatting>
  <conditionalFormatting sqref="F103">
    <cfRule type="dataBar" priority="7">
      <dataBar>
        <cfvo type="min"/>
        <cfvo type="max"/>
        <color rgb="FF008AEF"/>
      </dataBar>
    </cfRule>
  </conditionalFormatting>
  <conditionalFormatting sqref="G103">
    <cfRule type="dataBar" priority="6">
      <dataBar>
        <cfvo type="min"/>
        <cfvo type="max"/>
        <color theme="4" tint="0.39997558519241921"/>
      </dataBar>
    </cfRule>
  </conditionalFormatting>
  <conditionalFormatting sqref="C103:G103">
    <cfRule type="colorScale" priority="4">
      <colorScale>
        <cfvo type="min"/>
        <cfvo type="max"/>
        <color rgb="FFFF7C80"/>
        <color rgb="FFFA9986"/>
      </colorScale>
    </cfRule>
    <cfRule type="colorScale" priority="5">
      <colorScale>
        <cfvo type="min"/>
        <cfvo type="max"/>
        <color rgb="FFFF7128"/>
        <color rgb="FFFFEF9C"/>
      </colorScale>
    </cfRule>
  </conditionalFormatting>
  <conditionalFormatting sqref="C103:G103">
    <cfRule type="colorScale" priority="2">
      <colorScale>
        <cfvo type="min"/>
        <cfvo type="percentile" val="50"/>
        <cfvo type="max"/>
        <color rgb="FFEBE87A"/>
        <color rgb="FFFFCCCC"/>
        <color rgb="FF99FF99"/>
      </colorScale>
    </cfRule>
    <cfRule type="colorScale" priority="3">
      <colorScale>
        <cfvo type="min"/>
        <cfvo type="max"/>
        <color rgb="FFFF7128"/>
        <color rgb="FFFFEF9C"/>
      </colorScale>
    </cfRule>
  </conditionalFormatting>
  <conditionalFormatting sqref="C103:G103">
    <cfRule type="iconSet" priority="1">
      <iconSet iconSet="5ArrowsGray">
        <cfvo type="percent" val="0"/>
        <cfvo type="percent" val="20"/>
        <cfvo type="percent" val="40"/>
        <cfvo type="percent" val="60"/>
        <cfvo type="percent" val="80"/>
      </iconSet>
    </cfRule>
  </conditionalFormatting>
  <printOptions horizontalCentered="1" verticalCentered="1"/>
  <pageMargins left="0.51181102362204722" right="0.15748031496062992" top="0.35433070866141736" bottom="0.15748031496062992" header="0.31496062992125984" footer="0.31496062992125984"/>
  <pageSetup paperSize="9" scale="78" orientation="portrait" errors="blank" horizontalDpi="90" verticalDpi="90" r:id="rId1"/>
  <headerFooter differentFirst="1">
    <oddHeader xml:space="preserve">&amp;C                                          &amp;R
 </oddHeader>
  </headerFooter>
  <rowBreaks count="1" manualBreakCount="1">
    <brk id="52" max="6" man="1"/>
  </rowBreaks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I104"/>
  <sheetViews>
    <sheetView zoomScaleSheetLayoutView="100" workbookViewId="0">
      <selection activeCell="E8" sqref="E8"/>
    </sheetView>
  </sheetViews>
  <sheetFormatPr defaultColWidth="9.09765625" defaultRowHeight="14"/>
  <cols>
    <col min="1" max="1" width="6.69921875" style="1" customWidth="1"/>
    <col min="2" max="2" width="10" style="1" customWidth="1"/>
    <col min="3" max="3" width="8" style="1" customWidth="1"/>
    <col min="4" max="4" width="54" style="1" customWidth="1"/>
    <col min="5" max="5" width="13" style="1" customWidth="1"/>
    <col min="6" max="6" width="9.09765625" style="1" customWidth="1"/>
    <col min="7" max="7" width="8.8984375" style="1" customWidth="1"/>
    <col min="8" max="8" width="8.3984375" style="1" customWidth="1"/>
    <col min="9" max="9" width="12.296875" style="1" customWidth="1"/>
    <col min="10" max="16384" width="9.09765625" style="1"/>
  </cols>
  <sheetData>
    <row r="1" spans="1:9">
      <c r="A1" s="476" t="s">
        <v>118</v>
      </c>
      <c r="B1" s="476"/>
      <c r="C1" s="476"/>
      <c r="D1" s="476"/>
      <c r="E1" s="476"/>
      <c r="F1" s="476"/>
      <c r="G1" s="476"/>
      <c r="H1" s="476"/>
      <c r="I1" s="476"/>
    </row>
    <row r="2" spans="1:9" ht="14.5" thickBot="1"/>
    <row r="3" spans="1:9" ht="34.5" customHeight="1" thickBot="1">
      <c r="A3" s="2" t="s">
        <v>1</v>
      </c>
      <c r="B3" s="3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  <c r="I3" s="5" t="s">
        <v>9</v>
      </c>
    </row>
    <row r="4" spans="1:9" ht="14.5" thickBot="1">
      <c r="A4" s="6">
        <v>1</v>
      </c>
      <c r="B4" s="7" t="s">
        <v>10</v>
      </c>
      <c r="C4" s="7" t="s">
        <v>119</v>
      </c>
      <c r="D4" s="7" t="s">
        <v>12</v>
      </c>
      <c r="E4" s="19">
        <v>9.9499999999999993</v>
      </c>
      <c r="F4" s="19">
        <v>9.9499999999999993</v>
      </c>
      <c r="G4" s="19">
        <v>17.5</v>
      </c>
      <c r="H4" s="19">
        <v>9.98</v>
      </c>
      <c r="I4" s="20">
        <v>12.5</v>
      </c>
    </row>
    <row r="5" spans="1:9" ht="14.5" thickBot="1">
      <c r="A5" s="6">
        <v>2</v>
      </c>
      <c r="B5" s="7" t="s">
        <v>10</v>
      </c>
      <c r="C5" s="7" t="s">
        <v>119</v>
      </c>
      <c r="D5" s="7" t="s">
        <v>13</v>
      </c>
      <c r="E5" s="19">
        <v>9.9499999999999993</v>
      </c>
      <c r="F5" s="19">
        <v>9.9499999999999993</v>
      </c>
      <c r="G5" s="19">
        <v>17.75</v>
      </c>
      <c r="H5" s="19">
        <v>10.25</v>
      </c>
      <c r="I5" s="20">
        <v>12</v>
      </c>
    </row>
    <row r="6" spans="1:9" ht="14.5" thickBot="1">
      <c r="A6" s="6">
        <v>3</v>
      </c>
      <c r="B6" s="7" t="s">
        <v>10</v>
      </c>
      <c r="C6" s="7" t="s">
        <v>119</v>
      </c>
      <c r="D6" s="7" t="s">
        <v>14</v>
      </c>
      <c r="E6" s="19">
        <v>9.9499999999999993</v>
      </c>
      <c r="F6" s="19">
        <v>9.9499999999999993</v>
      </c>
      <c r="G6" s="19" t="s">
        <v>120</v>
      </c>
      <c r="H6" s="19">
        <v>10.5</v>
      </c>
      <c r="I6" s="20">
        <v>12.5</v>
      </c>
    </row>
    <row r="7" spans="1:9" ht="14.5" thickBot="1">
      <c r="A7" s="6">
        <v>4</v>
      </c>
      <c r="B7" s="7" t="s">
        <v>10</v>
      </c>
      <c r="C7" s="7" t="s">
        <v>119</v>
      </c>
      <c r="D7" s="7" t="s">
        <v>15</v>
      </c>
      <c r="E7" s="19">
        <v>9.75</v>
      </c>
      <c r="F7" s="19">
        <v>10.5</v>
      </c>
      <c r="G7" s="19">
        <v>17</v>
      </c>
      <c r="H7" s="19">
        <v>10.25</v>
      </c>
      <c r="I7" s="20">
        <v>12</v>
      </c>
    </row>
    <row r="8" spans="1:9" ht="14.5" thickBot="1">
      <c r="A8" s="6">
        <v>5</v>
      </c>
      <c r="B8" s="7" t="s">
        <v>10</v>
      </c>
      <c r="C8" s="7" t="s">
        <v>119</v>
      </c>
      <c r="D8" s="7" t="s">
        <v>16</v>
      </c>
      <c r="E8" s="19">
        <v>10</v>
      </c>
      <c r="F8" s="19">
        <v>10</v>
      </c>
      <c r="G8" s="19" t="s">
        <v>120</v>
      </c>
      <c r="H8" s="19">
        <v>10</v>
      </c>
      <c r="I8" s="20">
        <v>10</v>
      </c>
    </row>
    <row r="9" spans="1:9" ht="14.5" thickBot="1">
      <c r="A9" s="6">
        <v>6</v>
      </c>
      <c r="B9" s="7" t="s">
        <v>10</v>
      </c>
      <c r="C9" s="7" t="s">
        <v>119</v>
      </c>
      <c r="D9" s="7" t="s">
        <v>17</v>
      </c>
      <c r="E9" s="19">
        <v>9.75</v>
      </c>
      <c r="F9" s="19">
        <v>9.9</v>
      </c>
      <c r="G9" s="19" t="s">
        <v>120</v>
      </c>
      <c r="H9" s="19">
        <v>9.9</v>
      </c>
      <c r="I9" s="20">
        <v>8.33</v>
      </c>
    </row>
    <row r="10" spans="1:9" ht="14.5" thickBot="1">
      <c r="A10" s="6">
        <v>7</v>
      </c>
      <c r="B10" s="7" t="s">
        <v>10</v>
      </c>
      <c r="C10" s="7" t="s">
        <v>119</v>
      </c>
      <c r="D10" s="7" t="s">
        <v>18</v>
      </c>
      <c r="E10" s="19">
        <v>9</v>
      </c>
      <c r="F10" s="19">
        <v>10.75</v>
      </c>
      <c r="G10" s="19">
        <v>18.3</v>
      </c>
      <c r="H10" s="19">
        <v>9.75</v>
      </c>
      <c r="I10" s="20">
        <v>10</v>
      </c>
    </row>
    <row r="11" spans="1:9" ht="14.5" thickBot="1">
      <c r="A11" s="6">
        <v>8</v>
      </c>
      <c r="B11" s="7" t="s">
        <v>10</v>
      </c>
      <c r="C11" s="7" t="s">
        <v>119</v>
      </c>
      <c r="D11" s="7" t="s">
        <v>19</v>
      </c>
      <c r="E11" s="19">
        <v>10.06</v>
      </c>
      <c r="F11" s="19">
        <v>10.65</v>
      </c>
      <c r="G11" s="19">
        <v>18</v>
      </c>
      <c r="H11" s="19">
        <v>10.08</v>
      </c>
      <c r="I11" s="20">
        <v>10.08</v>
      </c>
    </row>
    <row r="12" spans="1:9" ht="14.5" thickBot="1">
      <c r="A12" s="6">
        <v>9</v>
      </c>
      <c r="B12" s="7" t="s">
        <v>10</v>
      </c>
      <c r="C12" s="7" t="s">
        <v>119</v>
      </c>
      <c r="D12" s="7" t="s">
        <v>20</v>
      </c>
      <c r="E12" s="19">
        <v>9.6</v>
      </c>
      <c r="F12" s="19">
        <v>10.41</v>
      </c>
      <c r="G12" s="19" t="s">
        <v>120</v>
      </c>
      <c r="H12" s="19">
        <v>9.9</v>
      </c>
      <c r="I12" s="20">
        <v>10.25</v>
      </c>
    </row>
    <row r="13" spans="1:9" ht="14.5" thickBot="1">
      <c r="A13" s="6">
        <v>10</v>
      </c>
      <c r="B13" s="7" t="s">
        <v>10</v>
      </c>
      <c r="C13" s="7" t="s">
        <v>119</v>
      </c>
      <c r="D13" s="7" t="s">
        <v>21</v>
      </c>
      <c r="E13" s="19">
        <v>10.5</v>
      </c>
      <c r="F13" s="19">
        <v>11</v>
      </c>
      <c r="G13" s="19" t="s">
        <v>120</v>
      </c>
      <c r="H13" s="19">
        <v>10.5</v>
      </c>
      <c r="I13" s="20" t="s">
        <v>120</v>
      </c>
    </row>
    <row r="14" spans="1:9" ht="14.5" thickBot="1">
      <c r="A14" s="6">
        <v>11</v>
      </c>
      <c r="B14" s="7" t="s">
        <v>10</v>
      </c>
      <c r="C14" s="7" t="s">
        <v>119</v>
      </c>
      <c r="D14" s="7" t="s">
        <v>22</v>
      </c>
      <c r="E14" s="19">
        <v>10.5</v>
      </c>
      <c r="F14" s="19">
        <v>11.25</v>
      </c>
      <c r="G14" s="19" t="s">
        <v>120</v>
      </c>
      <c r="H14" s="19">
        <v>10.199999999999999</v>
      </c>
      <c r="I14" s="20">
        <v>10.75</v>
      </c>
    </row>
    <row r="15" spans="1:9" ht="14.5" thickBot="1">
      <c r="A15" s="6">
        <v>12</v>
      </c>
      <c r="B15" s="7" t="s">
        <v>10</v>
      </c>
      <c r="C15" s="7" t="s">
        <v>119</v>
      </c>
      <c r="D15" s="7" t="s">
        <v>23</v>
      </c>
      <c r="E15" s="19">
        <v>7</v>
      </c>
      <c r="F15" s="19">
        <v>8</v>
      </c>
      <c r="G15" s="19" t="s">
        <v>120</v>
      </c>
      <c r="H15" s="19" t="s">
        <v>120</v>
      </c>
      <c r="I15" s="20" t="s">
        <v>120</v>
      </c>
    </row>
    <row r="16" spans="1:9" ht="14.5" thickBot="1">
      <c r="A16" s="6">
        <v>13</v>
      </c>
      <c r="B16" s="7" t="s">
        <v>10</v>
      </c>
      <c r="C16" s="7" t="s">
        <v>119</v>
      </c>
      <c r="D16" s="7" t="s">
        <v>24</v>
      </c>
      <c r="E16" s="19">
        <v>8.08</v>
      </c>
      <c r="F16" s="19" t="s">
        <v>120</v>
      </c>
      <c r="G16" s="19" t="s">
        <v>120</v>
      </c>
      <c r="H16" s="19" t="s">
        <v>120</v>
      </c>
      <c r="I16" s="20" t="s">
        <v>120</v>
      </c>
    </row>
    <row r="17" spans="1:9" ht="14.5" thickBot="1">
      <c r="A17" s="6">
        <v>14</v>
      </c>
      <c r="B17" s="7" t="s">
        <v>10</v>
      </c>
      <c r="C17" s="7" t="s">
        <v>119</v>
      </c>
      <c r="D17" s="7" t="s">
        <v>25</v>
      </c>
      <c r="E17" s="19">
        <v>8.25</v>
      </c>
      <c r="F17" s="19" t="s">
        <v>120</v>
      </c>
      <c r="G17" s="19" t="s">
        <v>120</v>
      </c>
      <c r="H17" s="19" t="s">
        <v>120</v>
      </c>
      <c r="I17" s="20" t="s">
        <v>120</v>
      </c>
    </row>
    <row r="18" spans="1:9" ht="24" thickBot="1">
      <c r="A18" s="6">
        <v>15</v>
      </c>
      <c r="B18" s="7" t="s">
        <v>10</v>
      </c>
      <c r="C18" s="7" t="s">
        <v>119</v>
      </c>
      <c r="D18" s="7" t="s">
        <v>26</v>
      </c>
      <c r="E18" s="19">
        <v>10.92</v>
      </c>
      <c r="F18" s="19">
        <v>10.92</v>
      </c>
      <c r="G18" s="19">
        <v>0</v>
      </c>
      <c r="H18" s="19">
        <v>10.92</v>
      </c>
      <c r="I18" s="20">
        <v>10.92</v>
      </c>
    </row>
    <row r="19" spans="1:9" ht="14.5" thickBot="1">
      <c r="A19" s="6">
        <v>16</v>
      </c>
      <c r="B19" s="7" t="s">
        <v>10</v>
      </c>
      <c r="C19" s="7" t="s">
        <v>119</v>
      </c>
      <c r="D19" s="7" t="s">
        <v>27</v>
      </c>
      <c r="E19" s="19">
        <v>13.44</v>
      </c>
      <c r="F19" s="19">
        <v>13.44</v>
      </c>
      <c r="G19" s="19">
        <v>17.78</v>
      </c>
      <c r="H19" s="19">
        <v>13.44</v>
      </c>
      <c r="I19" s="20">
        <v>13.44</v>
      </c>
    </row>
    <row r="20" spans="1:9" ht="14.5" thickBot="1">
      <c r="A20" s="6">
        <v>17</v>
      </c>
      <c r="B20" s="7" t="s">
        <v>10</v>
      </c>
      <c r="C20" s="7" t="s">
        <v>119</v>
      </c>
      <c r="D20" s="7" t="s">
        <v>28</v>
      </c>
      <c r="E20" s="19">
        <v>9.61</v>
      </c>
      <c r="F20" s="19" t="s">
        <v>120</v>
      </c>
      <c r="G20" s="19" t="s">
        <v>120</v>
      </c>
      <c r="H20" s="19" t="s">
        <v>120</v>
      </c>
      <c r="I20" s="20" t="s">
        <v>120</v>
      </c>
    </row>
    <row r="21" spans="1:9" ht="14.5" thickBot="1">
      <c r="A21" s="6">
        <v>18</v>
      </c>
      <c r="B21" s="7" t="s">
        <v>10</v>
      </c>
      <c r="C21" s="7" t="s">
        <v>119</v>
      </c>
      <c r="D21" s="7" t="s">
        <v>29</v>
      </c>
      <c r="E21" s="19">
        <v>10</v>
      </c>
      <c r="F21" s="19">
        <v>10</v>
      </c>
      <c r="G21" s="19" t="s">
        <v>120</v>
      </c>
      <c r="H21" s="19">
        <v>10</v>
      </c>
      <c r="I21" s="20" t="s">
        <v>120</v>
      </c>
    </row>
    <row r="22" spans="1:9" ht="14.5" thickBot="1">
      <c r="A22" s="6">
        <v>19</v>
      </c>
      <c r="B22" s="7" t="s">
        <v>10</v>
      </c>
      <c r="C22" s="7" t="s">
        <v>119</v>
      </c>
      <c r="D22" s="7" t="s">
        <v>30</v>
      </c>
      <c r="E22" s="19">
        <v>7.86</v>
      </c>
      <c r="F22" s="19" t="s">
        <v>120</v>
      </c>
      <c r="G22" s="19" t="s">
        <v>120</v>
      </c>
      <c r="H22" s="19" t="s">
        <v>120</v>
      </c>
      <c r="I22" s="20" t="s">
        <v>120</v>
      </c>
    </row>
    <row r="23" spans="1:9" ht="14.5" thickBot="1">
      <c r="A23" s="6">
        <v>20</v>
      </c>
      <c r="B23" s="7" t="s">
        <v>10</v>
      </c>
      <c r="C23" s="7" t="s">
        <v>119</v>
      </c>
      <c r="D23" s="7" t="s">
        <v>31</v>
      </c>
      <c r="E23" s="19">
        <v>7.67</v>
      </c>
      <c r="F23" s="19" t="s">
        <v>120</v>
      </c>
      <c r="G23" s="19" t="s">
        <v>120</v>
      </c>
      <c r="H23" s="19" t="s">
        <v>120</v>
      </c>
      <c r="I23" s="20" t="s">
        <v>120</v>
      </c>
    </row>
    <row r="24" spans="1:9" ht="14.5" thickBot="1">
      <c r="A24" s="6">
        <v>21</v>
      </c>
      <c r="B24" s="7" t="s">
        <v>10</v>
      </c>
      <c r="C24" s="7" t="s">
        <v>119</v>
      </c>
      <c r="D24" s="7" t="s">
        <v>32</v>
      </c>
      <c r="E24" s="19">
        <v>10.17</v>
      </c>
      <c r="F24" s="19">
        <v>11.79</v>
      </c>
      <c r="G24" s="19" t="s">
        <v>120</v>
      </c>
      <c r="H24" s="19">
        <v>10.59</v>
      </c>
      <c r="I24" s="20" t="s">
        <v>120</v>
      </c>
    </row>
    <row r="25" spans="1:9" ht="14.5" thickBot="1">
      <c r="A25" s="6">
        <v>22</v>
      </c>
      <c r="B25" s="7" t="s">
        <v>10</v>
      </c>
      <c r="C25" s="7" t="s">
        <v>119</v>
      </c>
      <c r="D25" s="7" t="s">
        <v>33</v>
      </c>
      <c r="E25" s="19">
        <v>9.35</v>
      </c>
      <c r="F25" s="19" t="s">
        <v>120</v>
      </c>
      <c r="G25" s="19" t="s">
        <v>120</v>
      </c>
      <c r="H25" s="19" t="s">
        <v>120</v>
      </c>
      <c r="I25" s="20" t="s">
        <v>120</v>
      </c>
    </row>
    <row r="26" spans="1:9" ht="14.5" thickBot="1">
      <c r="A26" s="6">
        <v>23</v>
      </c>
      <c r="B26" s="7" t="s">
        <v>10</v>
      </c>
      <c r="C26" s="7" t="s">
        <v>119</v>
      </c>
      <c r="D26" s="7" t="s">
        <v>34</v>
      </c>
      <c r="E26" s="19">
        <v>8.15</v>
      </c>
      <c r="F26" s="19" t="s">
        <v>120</v>
      </c>
      <c r="G26" s="19" t="s">
        <v>120</v>
      </c>
      <c r="H26" s="19" t="s">
        <v>120</v>
      </c>
      <c r="I26" s="20" t="s">
        <v>120</v>
      </c>
    </row>
    <row r="27" spans="1:9" ht="14.5" thickBot="1">
      <c r="A27" s="6">
        <v>24</v>
      </c>
      <c r="B27" s="7" t="s">
        <v>10</v>
      </c>
      <c r="C27" s="7" t="s">
        <v>119</v>
      </c>
      <c r="D27" s="7" t="s">
        <v>35</v>
      </c>
      <c r="E27" s="19">
        <v>9.08</v>
      </c>
      <c r="F27" s="19" t="s">
        <v>120</v>
      </c>
      <c r="G27" s="19" t="s">
        <v>120</v>
      </c>
      <c r="H27" s="19">
        <v>9.8800000000000008</v>
      </c>
      <c r="I27" s="20" t="s">
        <v>120</v>
      </c>
    </row>
    <row r="28" spans="1:9" ht="14.5" thickBot="1">
      <c r="A28" s="6">
        <v>25</v>
      </c>
      <c r="B28" s="7" t="s">
        <v>10</v>
      </c>
      <c r="C28" s="7" t="s">
        <v>119</v>
      </c>
      <c r="D28" s="7" t="s">
        <v>36</v>
      </c>
      <c r="E28" s="19">
        <v>14.45</v>
      </c>
      <c r="F28" s="19">
        <v>13.45</v>
      </c>
      <c r="G28" s="19">
        <v>13.45</v>
      </c>
      <c r="H28" s="19">
        <v>13.45</v>
      </c>
      <c r="I28" s="20">
        <v>13.45</v>
      </c>
    </row>
    <row r="29" spans="1:9" ht="14.5" thickBot="1">
      <c r="A29" s="6">
        <v>26</v>
      </c>
      <c r="B29" s="7" t="s">
        <v>10</v>
      </c>
      <c r="C29" s="7" t="s">
        <v>119</v>
      </c>
      <c r="D29" s="7" t="s">
        <v>37</v>
      </c>
      <c r="E29" s="19">
        <v>9.31</v>
      </c>
      <c r="F29" s="19" t="s">
        <v>120</v>
      </c>
      <c r="G29" s="19" t="s">
        <v>120</v>
      </c>
      <c r="H29" s="19" t="s">
        <v>120</v>
      </c>
      <c r="I29" s="20" t="s">
        <v>120</v>
      </c>
    </row>
    <row r="30" spans="1:9" ht="14.5" thickBot="1">
      <c r="A30" s="6">
        <v>27</v>
      </c>
      <c r="B30" s="7" t="s">
        <v>10</v>
      </c>
      <c r="C30" s="7" t="s">
        <v>119</v>
      </c>
      <c r="D30" s="7" t="s">
        <v>38</v>
      </c>
      <c r="E30" s="19">
        <v>8.99</v>
      </c>
      <c r="F30" s="19" t="s">
        <v>120</v>
      </c>
      <c r="G30" s="19" t="s">
        <v>120</v>
      </c>
      <c r="H30" s="19" t="s">
        <v>120</v>
      </c>
      <c r="I30" s="20" t="s">
        <v>120</v>
      </c>
    </row>
    <row r="31" spans="1:9" ht="14.5" thickBot="1">
      <c r="A31" s="6">
        <v>28</v>
      </c>
      <c r="B31" s="7" t="s">
        <v>10</v>
      </c>
      <c r="C31" s="7" t="s">
        <v>119</v>
      </c>
      <c r="D31" s="7" t="s">
        <v>39</v>
      </c>
      <c r="E31" s="19">
        <v>8.5</v>
      </c>
      <c r="F31" s="19" t="s">
        <v>120</v>
      </c>
      <c r="G31" s="19" t="s">
        <v>120</v>
      </c>
      <c r="H31" s="19" t="s">
        <v>120</v>
      </c>
      <c r="I31" s="20" t="s">
        <v>120</v>
      </c>
    </row>
    <row r="32" spans="1:9" ht="14.5" thickBot="1">
      <c r="A32" s="6">
        <v>29</v>
      </c>
      <c r="B32" s="7" t="s">
        <v>10</v>
      </c>
      <c r="C32" s="7" t="s">
        <v>119</v>
      </c>
      <c r="D32" s="7" t="s">
        <v>40</v>
      </c>
      <c r="E32" s="19">
        <v>6.98</v>
      </c>
      <c r="F32" s="19">
        <v>6.98</v>
      </c>
      <c r="G32" s="19" t="s">
        <v>120</v>
      </c>
      <c r="H32" s="19" t="s">
        <v>120</v>
      </c>
      <c r="I32" s="20" t="s">
        <v>120</v>
      </c>
    </row>
    <row r="33" spans="1:9" ht="14.5" thickBot="1">
      <c r="A33" s="6">
        <v>30</v>
      </c>
      <c r="B33" s="7" t="s">
        <v>10</v>
      </c>
      <c r="C33" s="7" t="s">
        <v>119</v>
      </c>
      <c r="D33" s="7" t="s">
        <v>41</v>
      </c>
      <c r="E33" s="19">
        <v>9.6199999999999992</v>
      </c>
      <c r="F33" s="19">
        <v>9.89</v>
      </c>
      <c r="G33" s="19">
        <v>14.86</v>
      </c>
      <c r="H33" s="19">
        <v>9.33</v>
      </c>
      <c r="I33" s="20">
        <v>14.23</v>
      </c>
    </row>
    <row r="34" spans="1:9" ht="14.5" thickBot="1">
      <c r="A34" s="6">
        <v>31</v>
      </c>
      <c r="B34" s="7" t="s">
        <v>10</v>
      </c>
      <c r="C34" s="7" t="s">
        <v>119</v>
      </c>
      <c r="D34" s="7" t="s">
        <v>42</v>
      </c>
      <c r="E34" s="19">
        <v>9.75</v>
      </c>
      <c r="F34" s="19">
        <v>10.26</v>
      </c>
      <c r="G34" s="19" t="s">
        <v>120</v>
      </c>
      <c r="H34" s="19">
        <v>10.76</v>
      </c>
      <c r="I34" s="20">
        <v>0</v>
      </c>
    </row>
    <row r="35" spans="1:9" ht="14.5" thickBot="1">
      <c r="A35" s="6">
        <v>32</v>
      </c>
      <c r="B35" s="7" t="s">
        <v>10</v>
      </c>
      <c r="C35" s="7" t="s">
        <v>119</v>
      </c>
      <c r="D35" s="7" t="s">
        <v>43</v>
      </c>
      <c r="E35" s="19">
        <v>11.25</v>
      </c>
      <c r="F35" s="19">
        <v>13</v>
      </c>
      <c r="G35" s="19" t="s">
        <v>120</v>
      </c>
      <c r="H35" s="19">
        <v>13</v>
      </c>
      <c r="I35" s="20">
        <v>14</v>
      </c>
    </row>
    <row r="36" spans="1:9" ht="14.5" thickBot="1">
      <c r="A36" s="6">
        <v>33</v>
      </c>
      <c r="B36" s="7" t="s">
        <v>10</v>
      </c>
      <c r="C36" s="7" t="s">
        <v>119</v>
      </c>
      <c r="D36" s="7" t="s">
        <v>44</v>
      </c>
      <c r="E36" s="19">
        <v>10.15</v>
      </c>
      <c r="F36" s="19">
        <v>10.65</v>
      </c>
      <c r="G36" s="19">
        <v>21</v>
      </c>
      <c r="H36" s="19">
        <v>13</v>
      </c>
      <c r="I36" s="20">
        <v>12</v>
      </c>
    </row>
    <row r="37" spans="1:9" ht="14.5" thickBot="1">
      <c r="A37" s="6">
        <v>34</v>
      </c>
      <c r="B37" s="7" t="s">
        <v>10</v>
      </c>
      <c r="C37" s="7" t="s">
        <v>119</v>
      </c>
      <c r="D37" s="7" t="s">
        <v>45</v>
      </c>
      <c r="E37" s="19">
        <v>9.5</v>
      </c>
      <c r="F37" s="19">
        <v>11.1</v>
      </c>
      <c r="G37" s="19">
        <v>13.1</v>
      </c>
      <c r="H37" s="19">
        <v>10.9</v>
      </c>
      <c r="I37" s="20">
        <v>10.9</v>
      </c>
    </row>
    <row r="38" spans="1:9" ht="14.5" thickBot="1">
      <c r="A38" s="6">
        <v>35</v>
      </c>
      <c r="B38" s="7" t="s">
        <v>10</v>
      </c>
      <c r="C38" s="7" t="s">
        <v>119</v>
      </c>
      <c r="D38" s="7" t="s">
        <v>46</v>
      </c>
      <c r="E38" s="19">
        <v>8.6199999999999992</v>
      </c>
      <c r="F38" s="19">
        <v>9.9499999999999993</v>
      </c>
      <c r="G38" s="19">
        <v>13.11</v>
      </c>
      <c r="H38" s="19">
        <v>10.16</v>
      </c>
      <c r="I38" s="20">
        <v>10.1</v>
      </c>
    </row>
    <row r="39" spans="1:9" ht="14.5" thickBot="1">
      <c r="A39" s="6">
        <v>36</v>
      </c>
      <c r="B39" s="7" t="s">
        <v>10</v>
      </c>
      <c r="C39" s="7" t="s">
        <v>119</v>
      </c>
      <c r="D39" s="7" t="s">
        <v>47</v>
      </c>
      <c r="E39" s="19">
        <v>10</v>
      </c>
      <c r="F39" s="19">
        <v>10.5</v>
      </c>
      <c r="G39" s="19">
        <v>15</v>
      </c>
      <c r="H39" s="19">
        <v>10.5</v>
      </c>
      <c r="I39" s="20">
        <v>11.5</v>
      </c>
    </row>
    <row r="40" spans="1:9" ht="14.5" thickBot="1">
      <c r="A40" s="6">
        <v>37</v>
      </c>
      <c r="B40" s="7" t="s">
        <v>10</v>
      </c>
      <c r="C40" s="7" t="s">
        <v>119</v>
      </c>
      <c r="D40" s="7" t="s">
        <v>48</v>
      </c>
      <c r="E40" s="19">
        <v>6.77</v>
      </c>
      <c r="F40" s="19">
        <v>6.88</v>
      </c>
      <c r="G40" s="19">
        <v>6.38</v>
      </c>
      <c r="H40" s="19">
        <v>6.35</v>
      </c>
      <c r="I40" s="20">
        <v>7.36</v>
      </c>
    </row>
    <row r="41" spans="1:9" ht="14.5" thickBot="1">
      <c r="A41" s="6">
        <v>38</v>
      </c>
      <c r="B41" s="7" t="s">
        <v>10</v>
      </c>
      <c r="C41" s="7" t="s">
        <v>119</v>
      </c>
      <c r="D41" s="7" t="s">
        <v>49</v>
      </c>
      <c r="E41" s="19">
        <v>7.62</v>
      </c>
      <c r="F41" s="19">
        <v>8.1</v>
      </c>
      <c r="G41" s="19">
        <v>7.24</v>
      </c>
      <c r="H41" s="19">
        <v>6.83</v>
      </c>
      <c r="I41" s="20">
        <v>10.65</v>
      </c>
    </row>
    <row r="42" spans="1:9" ht="14.5" thickBot="1">
      <c r="A42" s="6">
        <v>39</v>
      </c>
      <c r="B42" s="7" t="s">
        <v>10</v>
      </c>
      <c r="C42" s="7" t="s">
        <v>119</v>
      </c>
      <c r="D42" s="7" t="s">
        <v>50</v>
      </c>
      <c r="E42" s="19">
        <v>8.33</v>
      </c>
      <c r="F42" s="19">
        <v>9.64</v>
      </c>
      <c r="G42" s="19">
        <v>12.33</v>
      </c>
      <c r="H42" s="19">
        <v>7.35</v>
      </c>
      <c r="I42" s="20">
        <v>9.4</v>
      </c>
    </row>
    <row r="43" spans="1:9" ht="14.5" thickBot="1">
      <c r="A43" s="6">
        <v>40</v>
      </c>
      <c r="B43" s="7" t="s">
        <v>10</v>
      </c>
      <c r="C43" s="7" t="s">
        <v>119</v>
      </c>
      <c r="D43" s="7" t="s">
        <v>51</v>
      </c>
      <c r="E43" s="19">
        <v>8.23</v>
      </c>
      <c r="F43" s="19">
        <v>8.19</v>
      </c>
      <c r="G43" s="19">
        <v>7.71</v>
      </c>
      <c r="H43" s="19">
        <v>8.1199999999999992</v>
      </c>
      <c r="I43" s="20">
        <v>8.7799999999999994</v>
      </c>
    </row>
    <row r="44" spans="1:9" ht="14.5" thickBot="1">
      <c r="A44" s="6">
        <v>41</v>
      </c>
      <c r="B44" s="7" t="s">
        <v>10</v>
      </c>
      <c r="C44" s="7" t="s">
        <v>119</v>
      </c>
      <c r="D44" s="7" t="s">
        <v>52</v>
      </c>
      <c r="E44" s="19">
        <v>9.3699999999999992</v>
      </c>
      <c r="F44" s="19">
        <v>10.01</v>
      </c>
      <c r="G44" s="19">
        <v>12.81</v>
      </c>
      <c r="H44" s="19">
        <v>10.08</v>
      </c>
      <c r="I44" s="20">
        <v>12.78</v>
      </c>
    </row>
    <row r="45" spans="1:9" ht="14.5" thickBot="1">
      <c r="A45" s="6">
        <v>42</v>
      </c>
      <c r="B45" s="7" t="s">
        <v>10</v>
      </c>
      <c r="C45" s="7" t="s">
        <v>119</v>
      </c>
      <c r="D45" s="7" t="s">
        <v>53</v>
      </c>
      <c r="E45" s="19">
        <v>10</v>
      </c>
      <c r="F45" s="19">
        <v>10.5</v>
      </c>
      <c r="G45" s="19">
        <v>12.5</v>
      </c>
      <c r="H45" s="19">
        <v>11</v>
      </c>
      <c r="I45" s="20">
        <v>11</v>
      </c>
    </row>
    <row r="46" spans="1:9" ht="14.5" thickBot="1">
      <c r="A46" s="6">
        <v>43</v>
      </c>
      <c r="B46" s="7" t="s">
        <v>10</v>
      </c>
      <c r="C46" s="7" t="s">
        <v>119</v>
      </c>
      <c r="D46" s="7" t="s">
        <v>54</v>
      </c>
      <c r="E46" s="19">
        <v>9.3699999999999992</v>
      </c>
      <c r="F46" s="19">
        <v>9.14</v>
      </c>
      <c r="G46" s="19">
        <v>9.39</v>
      </c>
      <c r="H46" s="19">
        <v>8.91</v>
      </c>
      <c r="I46" s="20">
        <v>9.19</v>
      </c>
    </row>
    <row r="47" spans="1:9" ht="14.5" thickBot="1">
      <c r="A47" s="6">
        <v>44</v>
      </c>
      <c r="B47" s="7" t="s">
        <v>10</v>
      </c>
      <c r="C47" s="7" t="s">
        <v>119</v>
      </c>
      <c r="D47" s="7" t="s">
        <v>55</v>
      </c>
      <c r="E47" s="19">
        <v>10.9</v>
      </c>
      <c r="F47" s="19">
        <v>12.65</v>
      </c>
      <c r="G47" s="19">
        <v>15</v>
      </c>
      <c r="H47" s="19">
        <v>12.12</v>
      </c>
      <c r="I47" s="20">
        <v>12.28</v>
      </c>
    </row>
    <row r="48" spans="1:9" ht="14.5" thickBot="1">
      <c r="A48" s="6">
        <v>45</v>
      </c>
      <c r="B48" s="7" t="s">
        <v>10</v>
      </c>
      <c r="C48" s="7" t="s">
        <v>119</v>
      </c>
      <c r="D48" s="7" t="s">
        <v>56</v>
      </c>
      <c r="E48" s="19">
        <v>10.27</v>
      </c>
      <c r="F48" s="19">
        <v>10.27</v>
      </c>
      <c r="G48" s="19">
        <v>10.27</v>
      </c>
      <c r="H48" s="19" t="s">
        <v>120</v>
      </c>
      <c r="I48" s="20">
        <v>10.27</v>
      </c>
    </row>
    <row r="49" spans="1:9" ht="14.5" thickBot="1">
      <c r="A49" s="6">
        <v>46</v>
      </c>
      <c r="B49" s="7" t="s">
        <v>10</v>
      </c>
      <c r="C49" s="7" t="s">
        <v>119</v>
      </c>
      <c r="D49" s="7" t="s">
        <v>57</v>
      </c>
      <c r="E49" s="19">
        <v>10.3</v>
      </c>
      <c r="F49" s="19">
        <v>11.8</v>
      </c>
      <c r="G49" s="19">
        <v>13.8</v>
      </c>
      <c r="H49" s="19">
        <v>12.3</v>
      </c>
      <c r="I49" s="20">
        <v>11.8</v>
      </c>
    </row>
    <row r="50" spans="1:9" ht="14.5" thickBot="1">
      <c r="A50" s="6">
        <v>47</v>
      </c>
      <c r="B50" s="7" t="s">
        <v>10</v>
      </c>
      <c r="C50" s="7" t="s">
        <v>119</v>
      </c>
      <c r="D50" s="7" t="s">
        <v>58</v>
      </c>
      <c r="E50" s="19">
        <v>9.52</v>
      </c>
      <c r="F50" s="19">
        <v>9.77</v>
      </c>
      <c r="G50" s="19">
        <v>11.67</v>
      </c>
      <c r="H50" s="19">
        <v>9.92</v>
      </c>
      <c r="I50" s="20">
        <v>12.42</v>
      </c>
    </row>
    <row r="51" spans="1:9" ht="14.5" thickBot="1">
      <c r="A51" s="6">
        <v>48</v>
      </c>
      <c r="B51" s="7" t="s">
        <v>10</v>
      </c>
      <c r="C51" s="7" t="s">
        <v>119</v>
      </c>
      <c r="D51" s="7" t="s">
        <v>59</v>
      </c>
      <c r="E51" s="19">
        <v>12.32</v>
      </c>
      <c r="F51" s="19">
        <v>13.32</v>
      </c>
      <c r="G51" s="19">
        <v>13.32</v>
      </c>
      <c r="H51" s="19">
        <v>12.82</v>
      </c>
      <c r="I51" s="20">
        <v>12.32</v>
      </c>
    </row>
    <row r="52" spans="1:9" ht="14.5" thickBot="1">
      <c r="A52" s="6">
        <v>49</v>
      </c>
      <c r="B52" s="7" t="s">
        <v>10</v>
      </c>
      <c r="C52" s="7" t="s">
        <v>119</v>
      </c>
      <c r="D52" s="7" t="s">
        <v>60</v>
      </c>
      <c r="E52" s="19">
        <v>9.27</v>
      </c>
      <c r="F52" s="19">
        <v>9.48</v>
      </c>
      <c r="G52" s="19">
        <v>13.53</v>
      </c>
      <c r="H52" s="19">
        <v>9.3699999999999992</v>
      </c>
      <c r="I52" s="20">
        <v>12.08</v>
      </c>
    </row>
    <row r="53" spans="1:9" ht="14.5" thickBot="1">
      <c r="A53" s="6">
        <v>50</v>
      </c>
      <c r="B53" s="7" t="s">
        <v>10</v>
      </c>
      <c r="C53" s="7" t="s">
        <v>119</v>
      </c>
      <c r="D53" s="7" t="s">
        <v>61</v>
      </c>
      <c r="E53" s="19">
        <v>3.6</v>
      </c>
      <c r="F53" s="19">
        <v>4.29</v>
      </c>
      <c r="G53" s="19">
        <v>3.68</v>
      </c>
      <c r="H53" s="19">
        <v>3.33</v>
      </c>
      <c r="I53" s="20">
        <v>11.71</v>
      </c>
    </row>
    <row r="54" spans="1:9" ht="14.5" thickBot="1">
      <c r="A54" s="6">
        <v>51</v>
      </c>
      <c r="B54" s="7" t="s">
        <v>10</v>
      </c>
      <c r="C54" s="7" t="s">
        <v>119</v>
      </c>
      <c r="D54" s="7" t="s">
        <v>62</v>
      </c>
      <c r="E54" s="19">
        <v>9</v>
      </c>
      <c r="F54" s="19">
        <v>10</v>
      </c>
      <c r="G54" s="19">
        <v>10</v>
      </c>
      <c r="H54" s="19">
        <v>9</v>
      </c>
      <c r="I54" s="20">
        <v>10</v>
      </c>
    </row>
    <row r="55" spans="1:9" ht="14.5" thickBot="1">
      <c r="A55" s="6">
        <v>52</v>
      </c>
      <c r="B55" s="7" t="s">
        <v>10</v>
      </c>
      <c r="C55" s="7" t="s">
        <v>119</v>
      </c>
      <c r="D55" s="7" t="s">
        <v>64</v>
      </c>
      <c r="E55" s="19">
        <v>9.5399999999999991</v>
      </c>
      <c r="F55" s="19">
        <v>10.63</v>
      </c>
      <c r="G55" s="19">
        <v>10.26</v>
      </c>
      <c r="H55" s="19">
        <v>10.26</v>
      </c>
      <c r="I55" s="20">
        <v>12.32</v>
      </c>
    </row>
    <row r="56" spans="1:9" ht="14.5" thickBot="1">
      <c r="A56" s="6">
        <v>53</v>
      </c>
      <c r="B56" s="7" t="s">
        <v>10</v>
      </c>
      <c r="C56" s="7" t="s">
        <v>119</v>
      </c>
      <c r="D56" s="7" t="s">
        <v>65</v>
      </c>
      <c r="E56" s="19">
        <v>10.47</v>
      </c>
      <c r="F56" s="19">
        <v>11.54</v>
      </c>
      <c r="G56" s="19">
        <v>10.54</v>
      </c>
      <c r="H56" s="19">
        <v>10.49</v>
      </c>
      <c r="I56" s="20">
        <v>13.73</v>
      </c>
    </row>
    <row r="57" spans="1:9" ht="14.5" thickBot="1">
      <c r="A57" s="6">
        <v>54</v>
      </c>
      <c r="B57" s="7" t="s">
        <v>10</v>
      </c>
      <c r="C57" s="7" t="s">
        <v>119</v>
      </c>
      <c r="D57" s="7" t="s">
        <v>66</v>
      </c>
      <c r="E57" s="19">
        <v>5.15</v>
      </c>
      <c r="F57" s="19">
        <v>5.15</v>
      </c>
      <c r="G57" s="19">
        <v>5.15</v>
      </c>
      <c r="H57" s="19">
        <v>9.58</v>
      </c>
      <c r="I57" s="20">
        <v>9.58</v>
      </c>
    </row>
    <row r="58" spans="1:9" ht="14.5" thickBot="1">
      <c r="A58" s="6">
        <v>55</v>
      </c>
      <c r="B58" s="7" t="s">
        <v>10</v>
      </c>
      <c r="C58" s="7" t="s">
        <v>119</v>
      </c>
      <c r="D58" s="7" t="s">
        <v>67</v>
      </c>
      <c r="E58" s="19">
        <v>9.36</v>
      </c>
      <c r="F58" s="19">
        <v>10.01</v>
      </c>
      <c r="G58" s="19">
        <v>11.53</v>
      </c>
      <c r="H58" s="19">
        <v>9.35</v>
      </c>
      <c r="I58" s="20">
        <v>9.6</v>
      </c>
    </row>
    <row r="59" spans="1:9" ht="14.5" thickBot="1">
      <c r="A59" s="6">
        <v>56</v>
      </c>
      <c r="B59" s="7" t="s">
        <v>10</v>
      </c>
      <c r="C59" s="7" t="s">
        <v>119</v>
      </c>
      <c r="D59" s="7" t="s">
        <v>68</v>
      </c>
      <c r="E59" s="19">
        <v>7.75</v>
      </c>
      <c r="F59" s="19">
        <v>7.75</v>
      </c>
      <c r="G59" s="19">
        <v>7.75</v>
      </c>
      <c r="H59" s="19">
        <v>7.75</v>
      </c>
      <c r="I59" s="20">
        <v>7.75</v>
      </c>
    </row>
    <row r="60" spans="1:9" ht="14.5" thickBot="1">
      <c r="A60" s="6">
        <v>57</v>
      </c>
      <c r="B60" s="7" t="s">
        <v>10</v>
      </c>
      <c r="C60" s="7" t="s">
        <v>119</v>
      </c>
      <c r="D60" s="7" t="s">
        <v>69</v>
      </c>
      <c r="E60" s="19" t="s">
        <v>120</v>
      </c>
      <c r="F60" s="19">
        <v>8.44</v>
      </c>
      <c r="G60" s="19" t="s">
        <v>120</v>
      </c>
      <c r="H60" s="19">
        <v>8.44</v>
      </c>
      <c r="I60" s="20">
        <v>8.44</v>
      </c>
    </row>
    <row r="61" spans="1:9" ht="14.5" thickBot="1">
      <c r="A61" s="6">
        <v>58</v>
      </c>
      <c r="B61" s="7" t="s">
        <v>10</v>
      </c>
      <c r="C61" s="7" t="s">
        <v>119</v>
      </c>
      <c r="D61" s="7" t="s">
        <v>70</v>
      </c>
      <c r="E61" s="19">
        <v>8.33</v>
      </c>
      <c r="F61" s="19">
        <v>8.48</v>
      </c>
      <c r="G61" s="19">
        <v>8.34</v>
      </c>
      <c r="H61" s="19">
        <v>8.3699999999999992</v>
      </c>
      <c r="I61" s="20">
        <v>8.4700000000000006</v>
      </c>
    </row>
    <row r="62" spans="1:9" ht="14.5" thickBot="1">
      <c r="A62" s="6">
        <v>59</v>
      </c>
      <c r="B62" s="7" t="s">
        <v>10</v>
      </c>
      <c r="C62" s="7" t="s">
        <v>119</v>
      </c>
      <c r="D62" s="7" t="s">
        <v>71</v>
      </c>
      <c r="E62" s="19">
        <v>9.23</v>
      </c>
      <c r="F62" s="19">
        <v>9.58</v>
      </c>
      <c r="G62" s="19">
        <v>11.59</v>
      </c>
      <c r="H62" s="19">
        <v>8.93</v>
      </c>
      <c r="I62" s="20">
        <v>10.9</v>
      </c>
    </row>
    <row r="63" spans="1:9" ht="14.5" thickBot="1">
      <c r="A63" s="6">
        <v>60</v>
      </c>
      <c r="B63" s="7" t="s">
        <v>10</v>
      </c>
      <c r="C63" s="7" t="s">
        <v>119</v>
      </c>
      <c r="D63" s="7" t="s">
        <v>72</v>
      </c>
      <c r="E63" s="19">
        <v>11.97</v>
      </c>
      <c r="F63" s="19">
        <v>10.81</v>
      </c>
      <c r="G63" s="19">
        <v>7.44</v>
      </c>
      <c r="H63" s="19">
        <v>7.7</v>
      </c>
      <c r="I63" s="20">
        <v>7.5</v>
      </c>
    </row>
    <row r="64" spans="1:9" ht="14.5" thickBot="1">
      <c r="A64" s="6">
        <v>61</v>
      </c>
      <c r="B64" s="7" t="s">
        <v>10</v>
      </c>
      <c r="C64" s="7" t="s">
        <v>119</v>
      </c>
      <c r="D64" s="7" t="s">
        <v>73</v>
      </c>
      <c r="E64" s="19">
        <v>13.7</v>
      </c>
      <c r="F64" s="19">
        <v>13.7</v>
      </c>
      <c r="G64" s="19">
        <v>13.7</v>
      </c>
      <c r="H64" s="19">
        <v>13.7</v>
      </c>
      <c r="I64" s="20">
        <v>13.7</v>
      </c>
    </row>
    <row r="65" spans="1:9" ht="14.5" thickBot="1">
      <c r="A65" s="6">
        <v>62</v>
      </c>
      <c r="B65" s="7" t="s">
        <v>10</v>
      </c>
      <c r="C65" s="7" t="s">
        <v>119</v>
      </c>
      <c r="D65" s="7" t="s">
        <v>74</v>
      </c>
      <c r="E65" s="19">
        <v>10.7</v>
      </c>
      <c r="F65" s="19">
        <v>11</v>
      </c>
      <c r="G65" s="19">
        <v>11</v>
      </c>
      <c r="H65" s="19">
        <v>10.85</v>
      </c>
      <c r="I65" s="20">
        <v>10.9</v>
      </c>
    </row>
    <row r="66" spans="1:9" ht="14.5" thickBot="1">
      <c r="A66" s="6">
        <v>63</v>
      </c>
      <c r="B66" s="7" t="s">
        <v>10</v>
      </c>
      <c r="C66" s="7" t="s">
        <v>119</v>
      </c>
      <c r="D66" s="7" t="s">
        <v>75</v>
      </c>
      <c r="E66" s="19">
        <v>12.28</v>
      </c>
      <c r="F66" s="19">
        <v>12.28</v>
      </c>
      <c r="G66" s="19">
        <v>13.33</v>
      </c>
      <c r="H66" s="19">
        <v>12.28</v>
      </c>
      <c r="I66" s="20">
        <v>12.35</v>
      </c>
    </row>
    <row r="67" spans="1:9" ht="14.5" thickBot="1">
      <c r="A67" s="6">
        <v>64</v>
      </c>
      <c r="B67" s="7" t="s">
        <v>10</v>
      </c>
      <c r="C67" s="7" t="s">
        <v>119</v>
      </c>
      <c r="D67" s="7" t="s">
        <v>76</v>
      </c>
      <c r="E67" s="19">
        <v>10.5</v>
      </c>
      <c r="F67" s="19">
        <v>11.5</v>
      </c>
      <c r="G67" s="19">
        <v>16</v>
      </c>
      <c r="H67" s="19">
        <v>0</v>
      </c>
      <c r="I67" s="20">
        <v>11</v>
      </c>
    </row>
    <row r="68" spans="1:9" ht="14.5" thickBot="1">
      <c r="A68" s="6">
        <v>65</v>
      </c>
      <c r="B68" s="7" t="s">
        <v>10</v>
      </c>
      <c r="C68" s="7" t="s">
        <v>119</v>
      </c>
      <c r="D68" s="7" t="s">
        <v>77</v>
      </c>
      <c r="E68" s="19" t="s">
        <v>120</v>
      </c>
      <c r="F68" s="19">
        <v>9.6</v>
      </c>
      <c r="G68" s="19" t="s">
        <v>120</v>
      </c>
      <c r="H68" s="19">
        <v>9.6</v>
      </c>
      <c r="I68" s="20">
        <v>9.6</v>
      </c>
    </row>
    <row r="69" spans="1:9" ht="14.5" thickBot="1">
      <c r="A69" s="6">
        <v>66</v>
      </c>
      <c r="B69" s="7" t="s">
        <v>10</v>
      </c>
      <c r="C69" s="7" t="s">
        <v>119</v>
      </c>
      <c r="D69" s="7" t="s">
        <v>78</v>
      </c>
      <c r="E69" s="19">
        <v>11</v>
      </c>
      <c r="F69" s="19">
        <v>13</v>
      </c>
      <c r="G69" s="19">
        <v>15</v>
      </c>
      <c r="H69" s="19">
        <v>12.5</v>
      </c>
      <c r="I69" s="20">
        <v>13.5</v>
      </c>
    </row>
    <row r="70" spans="1:9" ht="14.5" thickBot="1">
      <c r="A70" s="6">
        <v>67</v>
      </c>
      <c r="B70" s="7" t="s">
        <v>10</v>
      </c>
      <c r="C70" s="7" t="s">
        <v>119</v>
      </c>
      <c r="D70" s="7" t="s">
        <v>79</v>
      </c>
      <c r="E70" s="19">
        <v>10.75</v>
      </c>
      <c r="F70" s="19">
        <v>11.25</v>
      </c>
      <c r="G70" s="19" t="s">
        <v>120</v>
      </c>
      <c r="H70" s="19">
        <v>9.25</v>
      </c>
      <c r="I70" s="20" t="s">
        <v>120</v>
      </c>
    </row>
    <row r="71" spans="1:9" ht="14.5" thickBot="1">
      <c r="A71" s="6">
        <v>68</v>
      </c>
      <c r="B71" s="7" t="s">
        <v>10</v>
      </c>
      <c r="C71" s="7" t="s">
        <v>119</v>
      </c>
      <c r="D71" s="7" t="s">
        <v>80</v>
      </c>
      <c r="E71" s="19">
        <v>10.45</v>
      </c>
      <c r="F71" s="19">
        <v>11.32</v>
      </c>
      <c r="G71" s="19">
        <v>12.32</v>
      </c>
      <c r="H71" s="19">
        <v>12.32</v>
      </c>
      <c r="I71" s="20">
        <v>12.32</v>
      </c>
    </row>
    <row r="72" spans="1:9" ht="14.5" thickBot="1">
      <c r="A72" s="6">
        <v>69</v>
      </c>
      <c r="B72" s="7" t="s">
        <v>10</v>
      </c>
      <c r="C72" s="7" t="s">
        <v>119</v>
      </c>
      <c r="D72" s="7" t="s">
        <v>81</v>
      </c>
      <c r="E72" s="19">
        <v>11.25</v>
      </c>
      <c r="F72" s="19">
        <v>11.5</v>
      </c>
      <c r="G72" s="19" t="s">
        <v>120</v>
      </c>
      <c r="H72" s="19">
        <v>10.5</v>
      </c>
      <c r="I72" s="20">
        <v>11.5</v>
      </c>
    </row>
    <row r="73" spans="1:9" ht="14.5" thickBot="1">
      <c r="A73" s="6">
        <v>70</v>
      </c>
      <c r="B73" s="7" t="s">
        <v>10</v>
      </c>
      <c r="C73" s="7" t="s">
        <v>119</v>
      </c>
      <c r="D73" s="7" t="s">
        <v>82</v>
      </c>
      <c r="E73" s="19">
        <v>9</v>
      </c>
      <c r="F73" s="19">
        <v>15</v>
      </c>
      <c r="G73" s="19" t="s">
        <v>120</v>
      </c>
      <c r="H73" s="19">
        <v>11.25</v>
      </c>
      <c r="I73" s="20">
        <v>12.25</v>
      </c>
    </row>
    <row r="74" spans="1:9" ht="14.5" thickBot="1">
      <c r="A74" s="6">
        <v>71</v>
      </c>
      <c r="B74" s="7" t="s">
        <v>10</v>
      </c>
      <c r="C74" s="7" t="s">
        <v>119</v>
      </c>
      <c r="D74" s="7" t="s">
        <v>83</v>
      </c>
      <c r="E74" s="19" t="s">
        <v>120</v>
      </c>
      <c r="F74" s="19">
        <v>12.39</v>
      </c>
      <c r="G74" s="19">
        <v>16.440000000000001</v>
      </c>
      <c r="H74" s="19" t="s">
        <v>120</v>
      </c>
      <c r="I74" s="20">
        <v>14.07</v>
      </c>
    </row>
    <row r="75" spans="1:9" ht="14.5" thickBot="1">
      <c r="A75" s="6">
        <v>72</v>
      </c>
      <c r="B75" s="7" t="s">
        <v>10</v>
      </c>
      <c r="C75" s="7" t="s">
        <v>119</v>
      </c>
      <c r="D75" s="7" t="s">
        <v>84</v>
      </c>
      <c r="E75" s="19">
        <v>11.5</v>
      </c>
      <c r="F75" s="19">
        <v>11.5</v>
      </c>
      <c r="G75" s="19">
        <v>0</v>
      </c>
      <c r="H75" s="19">
        <v>11.5</v>
      </c>
      <c r="I75" s="20">
        <v>12.25</v>
      </c>
    </row>
    <row r="76" spans="1:9" ht="14.5" thickBot="1">
      <c r="A76" s="6">
        <v>73</v>
      </c>
      <c r="B76" s="7" t="s">
        <v>10</v>
      </c>
      <c r="C76" s="7" t="s">
        <v>119</v>
      </c>
      <c r="D76" s="7" t="s">
        <v>85</v>
      </c>
      <c r="E76" s="19">
        <v>8.5500000000000007</v>
      </c>
      <c r="F76" s="19">
        <v>9.1999999999999993</v>
      </c>
      <c r="G76" s="19">
        <v>12.91</v>
      </c>
      <c r="H76" s="19">
        <v>8.9499999999999993</v>
      </c>
      <c r="I76" s="20">
        <v>9.01</v>
      </c>
    </row>
    <row r="77" spans="1:9" ht="14.5" thickBot="1">
      <c r="A77" s="6">
        <v>74</v>
      </c>
      <c r="B77" s="7" t="s">
        <v>10</v>
      </c>
      <c r="C77" s="7" t="s">
        <v>119</v>
      </c>
      <c r="D77" s="7" t="s">
        <v>86</v>
      </c>
      <c r="E77" s="19" t="s">
        <v>120</v>
      </c>
      <c r="F77" s="19">
        <v>10.62</v>
      </c>
      <c r="G77" s="19" t="s">
        <v>120</v>
      </c>
      <c r="H77" s="19">
        <v>8.5399999999999991</v>
      </c>
      <c r="I77" s="20">
        <v>9.6999999999999993</v>
      </c>
    </row>
    <row r="78" spans="1:9" ht="14.5" thickBot="1">
      <c r="A78" s="6">
        <v>75</v>
      </c>
      <c r="B78" s="7" t="s">
        <v>10</v>
      </c>
      <c r="C78" s="7" t="s">
        <v>119</v>
      </c>
      <c r="D78" s="7" t="s">
        <v>87</v>
      </c>
      <c r="E78" s="19">
        <v>10.75</v>
      </c>
      <c r="F78" s="19">
        <v>13</v>
      </c>
      <c r="G78" s="19" t="s">
        <v>120</v>
      </c>
      <c r="H78" s="19" t="s">
        <v>120</v>
      </c>
      <c r="I78" s="20" t="s">
        <v>120</v>
      </c>
    </row>
    <row r="79" spans="1:9" ht="14.5" thickBot="1">
      <c r="A79" s="6">
        <v>76</v>
      </c>
      <c r="B79" s="7" t="s">
        <v>10</v>
      </c>
      <c r="C79" s="7" t="s">
        <v>119</v>
      </c>
      <c r="D79" s="7" t="s">
        <v>88</v>
      </c>
      <c r="E79" s="19">
        <v>10.78</v>
      </c>
      <c r="F79" s="19">
        <v>10.78</v>
      </c>
      <c r="G79" s="19" t="s">
        <v>120</v>
      </c>
      <c r="H79" s="19">
        <v>10.53</v>
      </c>
      <c r="I79" s="20">
        <v>10.53</v>
      </c>
    </row>
    <row r="80" spans="1:9" ht="14.5" thickBot="1">
      <c r="A80" s="6">
        <v>77</v>
      </c>
      <c r="B80" s="7" t="s">
        <v>10</v>
      </c>
      <c r="C80" s="7" t="s">
        <v>119</v>
      </c>
      <c r="D80" s="7" t="s">
        <v>89</v>
      </c>
      <c r="E80" s="19">
        <v>8.5</v>
      </c>
      <c r="F80" s="19">
        <v>9</v>
      </c>
      <c r="G80" s="19">
        <v>9.75</v>
      </c>
      <c r="H80" s="19">
        <v>8.75</v>
      </c>
      <c r="I80" s="20">
        <v>10.5</v>
      </c>
    </row>
    <row r="81" spans="1:9" ht="14.5" thickBot="1">
      <c r="A81" s="6">
        <v>78</v>
      </c>
      <c r="B81" s="7" t="s">
        <v>10</v>
      </c>
      <c r="C81" s="7" t="s">
        <v>119</v>
      </c>
      <c r="D81" s="7" t="s">
        <v>90</v>
      </c>
      <c r="E81" s="19">
        <v>13.33</v>
      </c>
      <c r="F81" s="19">
        <v>13.25</v>
      </c>
      <c r="G81" s="19">
        <v>15.21</v>
      </c>
      <c r="H81" s="19">
        <v>13.24</v>
      </c>
      <c r="I81" s="20">
        <v>13.23</v>
      </c>
    </row>
    <row r="82" spans="1:9" ht="14.5" thickBot="1">
      <c r="A82" s="6">
        <v>79</v>
      </c>
      <c r="B82" s="7" t="s">
        <v>10</v>
      </c>
      <c r="C82" s="7" t="s">
        <v>119</v>
      </c>
      <c r="D82" s="7" t="s">
        <v>91</v>
      </c>
      <c r="E82" s="19">
        <v>16.190000000000001</v>
      </c>
      <c r="F82" s="19">
        <v>17.190000000000001</v>
      </c>
      <c r="G82" s="19">
        <v>17.190000000000001</v>
      </c>
      <c r="H82" s="19">
        <v>17.940000000000001</v>
      </c>
      <c r="I82" s="20">
        <v>17.940000000000001</v>
      </c>
    </row>
    <row r="83" spans="1:9" ht="14.5" thickBot="1">
      <c r="A83" s="6">
        <v>80</v>
      </c>
      <c r="B83" s="7" t="s">
        <v>10</v>
      </c>
      <c r="C83" s="7" t="s">
        <v>119</v>
      </c>
      <c r="D83" s="7" t="s">
        <v>92</v>
      </c>
      <c r="E83" s="19">
        <v>12.41</v>
      </c>
      <c r="F83" s="19">
        <v>12.41</v>
      </c>
      <c r="G83" s="19">
        <v>12.41</v>
      </c>
      <c r="H83" s="19">
        <v>12.41</v>
      </c>
      <c r="I83" s="20">
        <v>12.41</v>
      </c>
    </row>
    <row r="84" spans="1:9" ht="14.5" thickBot="1">
      <c r="A84" s="6">
        <v>81</v>
      </c>
      <c r="B84" s="7" t="s">
        <v>10</v>
      </c>
      <c r="C84" s="7" t="s">
        <v>119</v>
      </c>
      <c r="D84" s="7" t="s">
        <v>93</v>
      </c>
      <c r="E84" s="19">
        <v>10.050000000000001</v>
      </c>
      <c r="F84" s="19">
        <v>10.050000000000001</v>
      </c>
      <c r="G84" s="19" t="s">
        <v>120</v>
      </c>
      <c r="H84" s="19" t="s">
        <v>120</v>
      </c>
      <c r="I84" s="20" t="s">
        <v>120</v>
      </c>
    </row>
    <row r="85" spans="1:9" ht="14.5" thickBot="1">
      <c r="A85" s="6">
        <v>82</v>
      </c>
      <c r="B85" s="7" t="s">
        <v>10</v>
      </c>
      <c r="C85" s="7" t="s">
        <v>119</v>
      </c>
      <c r="D85" s="7" t="s">
        <v>94</v>
      </c>
      <c r="E85" s="19">
        <v>12.5</v>
      </c>
      <c r="F85" s="19">
        <v>13.5</v>
      </c>
      <c r="G85" s="19" t="s">
        <v>120</v>
      </c>
      <c r="H85" s="19" t="s">
        <v>120</v>
      </c>
      <c r="I85" s="20" t="s">
        <v>120</v>
      </c>
    </row>
    <row r="86" spans="1:9" ht="14.5" thickBot="1">
      <c r="A86" s="6">
        <v>83</v>
      </c>
      <c r="B86" s="7" t="s">
        <v>10</v>
      </c>
      <c r="C86" s="7" t="s">
        <v>119</v>
      </c>
      <c r="D86" s="7" t="s">
        <v>95</v>
      </c>
      <c r="E86" s="19">
        <v>10.52</v>
      </c>
      <c r="F86" s="19">
        <v>10.52</v>
      </c>
      <c r="G86" s="19" t="s">
        <v>120</v>
      </c>
      <c r="H86" s="19">
        <v>10.52</v>
      </c>
      <c r="I86" s="20">
        <v>10.52</v>
      </c>
    </row>
    <row r="87" spans="1:9" ht="14.5" thickBot="1">
      <c r="A87" s="6">
        <v>84</v>
      </c>
      <c r="B87" s="7" t="s">
        <v>10</v>
      </c>
      <c r="C87" s="7" t="s">
        <v>119</v>
      </c>
      <c r="D87" s="7" t="s">
        <v>96</v>
      </c>
      <c r="E87" s="19" t="s">
        <v>120</v>
      </c>
      <c r="F87" s="19">
        <v>11.75</v>
      </c>
      <c r="G87" s="19" t="s">
        <v>120</v>
      </c>
      <c r="H87" s="19">
        <v>9.75</v>
      </c>
      <c r="I87" s="20" t="s">
        <v>120</v>
      </c>
    </row>
    <row r="88" spans="1:9" ht="14.5" thickBot="1">
      <c r="A88" s="6">
        <v>85</v>
      </c>
      <c r="B88" s="7" t="s">
        <v>10</v>
      </c>
      <c r="C88" s="7" t="s">
        <v>119</v>
      </c>
      <c r="D88" s="7" t="s">
        <v>97</v>
      </c>
      <c r="E88" s="19">
        <v>11.43</v>
      </c>
      <c r="F88" s="19">
        <v>11.43</v>
      </c>
      <c r="G88" s="19">
        <v>13.43</v>
      </c>
      <c r="H88" s="19">
        <v>11.43</v>
      </c>
      <c r="I88" s="20">
        <v>12.93</v>
      </c>
    </row>
    <row r="89" spans="1:9" ht="14.5" thickBot="1">
      <c r="A89" s="6">
        <v>86</v>
      </c>
      <c r="B89" s="7" t="s">
        <v>10</v>
      </c>
      <c r="C89" s="7" t="s">
        <v>119</v>
      </c>
      <c r="D89" s="7" t="s">
        <v>98</v>
      </c>
      <c r="E89" s="19">
        <v>12.85</v>
      </c>
      <c r="F89" s="19">
        <v>13.1</v>
      </c>
      <c r="G89" s="19">
        <v>13.6</v>
      </c>
      <c r="H89" s="19">
        <v>12.95</v>
      </c>
      <c r="I89" s="20">
        <v>13.35</v>
      </c>
    </row>
    <row r="90" spans="1:9" ht="14.5" thickBot="1">
      <c r="A90" s="6">
        <v>87</v>
      </c>
      <c r="B90" s="7" t="s">
        <v>10</v>
      </c>
      <c r="C90" s="7" t="s">
        <v>119</v>
      </c>
      <c r="D90" s="7" t="s">
        <v>99</v>
      </c>
      <c r="E90" s="19">
        <v>14</v>
      </c>
      <c r="F90" s="19">
        <v>14.25</v>
      </c>
      <c r="G90" s="19">
        <v>16.5</v>
      </c>
      <c r="H90" s="19">
        <v>16</v>
      </c>
      <c r="I90" s="20">
        <v>15.25</v>
      </c>
    </row>
    <row r="91" spans="1:9" ht="14.5" thickBot="1">
      <c r="A91" s="6">
        <v>88</v>
      </c>
      <c r="B91" s="7" t="s">
        <v>10</v>
      </c>
      <c r="C91" s="7" t="s">
        <v>119</v>
      </c>
      <c r="D91" s="7" t="s">
        <v>100</v>
      </c>
      <c r="E91" s="19">
        <v>11.37</v>
      </c>
      <c r="F91" s="19">
        <v>11.37</v>
      </c>
      <c r="G91" s="19">
        <v>10.37</v>
      </c>
      <c r="H91" s="19">
        <v>11.37</v>
      </c>
      <c r="I91" s="20">
        <v>11.37</v>
      </c>
    </row>
    <row r="92" spans="1:9" ht="14.5" thickBot="1">
      <c r="A92" s="6">
        <v>89</v>
      </c>
      <c r="B92" s="7" t="s">
        <v>10</v>
      </c>
      <c r="C92" s="7" t="s">
        <v>119</v>
      </c>
      <c r="D92" s="7" t="s">
        <v>101</v>
      </c>
      <c r="E92" s="19">
        <v>10</v>
      </c>
      <c r="F92" s="19">
        <v>11.25</v>
      </c>
      <c r="G92" s="19">
        <v>17</v>
      </c>
      <c r="H92" s="19">
        <v>13</v>
      </c>
      <c r="I92" s="20">
        <v>13</v>
      </c>
    </row>
    <row r="93" spans="1:9" ht="14.5" thickBot="1">
      <c r="A93" s="6">
        <v>90</v>
      </c>
      <c r="B93" s="7" t="s">
        <v>10</v>
      </c>
      <c r="C93" s="7" t="s">
        <v>119</v>
      </c>
      <c r="D93" s="7" t="s">
        <v>102</v>
      </c>
      <c r="E93" s="19">
        <v>11.23</v>
      </c>
      <c r="F93" s="19">
        <v>11.73</v>
      </c>
      <c r="G93" s="19">
        <v>12.23</v>
      </c>
      <c r="H93" s="19">
        <v>12.23</v>
      </c>
      <c r="I93" s="20">
        <v>12.23</v>
      </c>
    </row>
    <row r="94" spans="1:9" ht="14.5" thickBot="1">
      <c r="A94" s="6">
        <v>91</v>
      </c>
      <c r="B94" s="7" t="s">
        <v>10</v>
      </c>
      <c r="C94" s="7" t="s">
        <v>119</v>
      </c>
      <c r="D94" s="7" t="s">
        <v>103</v>
      </c>
      <c r="E94" s="19">
        <v>14.29</v>
      </c>
      <c r="F94" s="19">
        <v>14.29</v>
      </c>
      <c r="G94" s="19">
        <v>14.29</v>
      </c>
      <c r="H94" s="19">
        <v>14.29</v>
      </c>
      <c r="I94" s="20">
        <v>14.29</v>
      </c>
    </row>
    <row r="95" spans="1:9" ht="14.5" thickBot="1">
      <c r="A95" s="6">
        <v>92</v>
      </c>
      <c r="B95" s="7" t="s">
        <v>10</v>
      </c>
      <c r="C95" s="7" t="s">
        <v>119</v>
      </c>
      <c r="D95" s="7" t="s">
        <v>104</v>
      </c>
      <c r="E95" s="19">
        <v>10</v>
      </c>
      <c r="F95" s="19">
        <v>11</v>
      </c>
      <c r="G95" s="19" t="s">
        <v>120</v>
      </c>
      <c r="H95" s="19">
        <v>10</v>
      </c>
      <c r="I95" s="20">
        <v>11</v>
      </c>
    </row>
    <row r="96" spans="1:9" ht="14.5" thickBot="1">
      <c r="A96" s="6">
        <v>93</v>
      </c>
      <c r="B96" s="7" t="s">
        <v>10</v>
      </c>
      <c r="C96" s="7" t="s">
        <v>119</v>
      </c>
      <c r="D96" s="7" t="s">
        <v>105</v>
      </c>
      <c r="E96" s="19">
        <v>10.72</v>
      </c>
      <c r="F96" s="19">
        <v>11.4</v>
      </c>
      <c r="G96" s="19">
        <v>12.4</v>
      </c>
      <c r="H96" s="19">
        <v>10.9</v>
      </c>
      <c r="I96" s="20">
        <v>10.9</v>
      </c>
    </row>
    <row r="97" spans="1:9" ht="14.5" thickBot="1">
      <c r="A97" s="6">
        <v>94</v>
      </c>
      <c r="B97" s="7" t="s">
        <v>10</v>
      </c>
      <c r="C97" s="7" t="s">
        <v>119</v>
      </c>
      <c r="D97" s="7" t="s">
        <v>106</v>
      </c>
      <c r="E97" s="19">
        <v>11.27</v>
      </c>
      <c r="F97" s="19">
        <v>11.77</v>
      </c>
      <c r="G97" s="19">
        <v>12.27</v>
      </c>
      <c r="H97" s="19">
        <v>11.27</v>
      </c>
      <c r="I97" s="20">
        <v>11.77</v>
      </c>
    </row>
    <row r="98" spans="1:9" ht="14.5" thickBot="1">
      <c r="A98" s="6">
        <v>95</v>
      </c>
      <c r="B98" s="7" t="s">
        <v>10</v>
      </c>
      <c r="C98" s="7" t="s">
        <v>119</v>
      </c>
      <c r="D98" s="7" t="s">
        <v>107</v>
      </c>
      <c r="E98" s="19">
        <v>11.25</v>
      </c>
      <c r="F98" s="19">
        <v>11.25</v>
      </c>
      <c r="G98" s="19">
        <v>12.25</v>
      </c>
      <c r="H98" s="19">
        <v>11.25</v>
      </c>
      <c r="I98" s="20">
        <v>11.25</v>
      </c>
    </row>
    <row r="99" spans="1:9" ht="14.5" thickBot="1">
      <c r="A99" s="6">
        <v>96</v>
      </c>
      <c r="B99" s="7" t="s">
        <v>10</v>
      </c>
      <c r="C99" s="7" t="s">
        <v>119</v>
      </c>
      <c r="D99" s="7" t="s">
        <v>108</v>
      </c>
      <c r="E99" s="19" t="s">
        <v>120</v>
      </c>
      <c r="F99" s="19">
        <v>12.68</v>
      </c>
      <c r="G99" s="19">
        <v>17.05</v>
      </c>
      <c r="H99" s="19" t="s">
        <v>120</v>
      </c>
      <c r="I99" s="20">
        <v>14.11</v>
      </c>
    </row>
    <row r="100" spans="1:9" ht="14.5" thickBot="1">
      <c r="A100" s="6">
        <v>97</v>
      </c>
      <c r="B100" s="7" t="s">
        <v>10</v>
      </c>
      <c r="C100" s="7" t="s">
        <v>119</v>
      </c>
      <c r="D100" s="7" t="s">
        <v>109</v>
      </c>
      <c r="E100" s="19">
        <v>11.48</v>
      </c>
      <c r="F100" s="19">
        <v>12.16</v>
      </c>
      <c r="G100" s="19" t="s">
        <v>120</v>
      </c>
      <c r="H100" s="19">
        <v>11.98</v>
      </c>
      <c r="I100" s="20">
        <v>13.48</v>
      </c>
    </row>
    <row r="101" spans="1:9" ht="14.5" thickBot="1">
      <c r="A101" s="6">
        <v>98</v>
      </c>
      <c r="B101" s="7" t="s">
        <v>10</v>
      </c>
      <c r="C101" s="7" t="s">
        <v>119</v>
      </c>
      <c r="D101" s="7" t="s">
        <v>110</v>
      </c>
      <c r="E101" s="19">
        <v>12</v>
      </c>
      <c r="F101" s="19">
        <v>12</v>
      </c>
      <c r="G101" s="19">
        <v>12</v>
      </c>
      <c r="H101" s="19">
        <v>12</v>
      </c>
      <c r="I101" s="20">
        <v>12</v>
      </c>
    </row>
    <row r="102" spans="1:9" ht="14.5" thickBot="1">
      <c r="A102" s="6">
        <v>99</v>
      </c>
      <c r="B102" s="7" t="s">
        <v>10</v>
      </c>
      <c r="C102" s="7" t="s">
        <v>119</v>
      </c>
      <c r="D102" s="7" t="s">
        <v>111</v>
      </c>
      <c r="E102" s="19">
        <v>10.49</v>
      </c>
      <c r="F102" s="19">
        <v>10.99</v>
      </c>
      <c r="G102" s="19">
        <v>12.99</v>
      </c>
      <c r="H102" s="19">
        <v>10.49</v>
      </c>
      <c r="I102" s="20">
        <v>10.49</v>
      </c>
    </row>
    <row r="103" spans="1:9" ht="14.5" thickBot="1">
      <c r="A103" s="6">
        <v>100</v>
      </c>
      <c r="B103" s="7" t="s">
        <v>10</v>
      </c>
      <c r="C103" s="7" t="s">
        <v>119</v>
      </c>
      <c r="D103" s="7" t="s">
        <v>112</v>
      </c>
      <c r="E103" s="19">
        <v>9.77</v>
      </c>
      <c r="F103" s="19">
        <v>9.4</v>
      </c>
      <c r="G103" s="19" t="s">
        <v>120</v>
      </c>
      <c r="H103" s="19">
        <v>9.4</v>
      </c>
      <c r="I103" s="20" t="s">
        <v>120</v>
      </c>
    </row>
    <row r="104" spans="1:9" ht="14.5" thickBot="1">
      <c r="A104" s="18">
        <v>101</v>
      </c>
      <c r="B104" s="13" t="s">
        <v>10</v>
      </c>
      <c r="C104" s="13" t="s">
        <v>119</v>
      </c>
      <c r="D104" s="13" t="s">
        <v>113</v>
      </c>
      <c r="E104" s="21" t="s">
        <v>120</v>
      </c>
      <c r="F104" s="21">
        <v>11</v>
      </c>
      <c r="G104" s="21" t="s">
        <v>120</v>
      </c>
      <c r="H104" s="21">
        <v>12</v>
      </c>
      <c r="I104" s="22">
        <v>12.5</v>
      </c>
    </row>
  </sheetData>
  <mergeCells count="1">
    <mergeCell ref="A1:I1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  <customProperties>
    <customPr name="EpmWorksheetKeyString_GU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I104"/>
  <sheetViews>
    <sheetView zoomScaleSheetLayoutView="100" workbookViewId="0">
      <selection activeCell="K25" sqref="K25"/>
    </sheetView>
  </sheetViews>
  <sheetFormatPr defaultColWidth="9.09765625" defaultRowHeight="14"/>
  <cols>
    <col min="1" max="1" width="6.69921875" style="1" customWidth="1"/>
    <col min="2" max="2" width="10" style="1" customWidth="1"/>
    <col min="3" max="3" width="8" style="1" customWidth="1"/>
    <col min="4" max="4" width="54" style="1" customWidth="1"/>
    <col min="5" max="5" width="13" style="1" customWidth="1"/>
    <col min="6" max="6" width="9.09765625" style="1" customWidth="1"/>
    <col min="7" max="7" width="8.8984375" style="1" customWidth="1"/>
    <col min="8" max="8" width="8.3984375" style="1" customWidth="1"/>
    <col min="9" max="9" width="12.296875" style="1" customWidth="1"/>
    <col min="10" max="16384" width="9.09765625" style="1"/>
  </cols>
  <sheetData>
    <row r="1" spans="1:9">
      <c r="A1" s="476" t="s">
        <v>121</v>
      </c>
      <c r="B1" s="476"/>
      <c r="C1" s="476"/>
      <c r="D1" s="476"/>
      <c r="E1" s="476"/>
      <c r="F1" s="476"/>
      <c r="G1" s="476"/>
      <c r="H1" s="476"/>
      <c r="I1" s="476"/>
    </row>
    <row r="2" spans="1:9" ht="14.5" thickBot="1"/>
    <row r="3" spans="1:9" ht="34.5" customHeight="1" thickBot="1">
      <c r="A3" s="2" t="s">
        <v>1</v>
      </c>
      <c r="B3" s="3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  <c r="I3" s="5" t="s">
        <v>9</v>
      </c>
    </row>
    <row r="4" spans="1:9" ht="14.5" thickBot="1">
      <c r="A4" s="6">
        <v>1</v>
      </c>
      <c r="B4" s="7" t="s">
        <v>10</v>
      </c>
      <c r="C4" s="7" t="s">
        <v>122</v>
      </c>
      <c r="D4" s="7" t="s">
        <v>12</v>
      </c>
      <c r="E4" s="9">
        <v>9.9499999999999993</v>
      </c>
      <c r="F4" s="9">
        <v>9.9499999999999993</v>
      </c>
      <c r="G4" s="9">
        <v>17.5</v>
      </c>
      <c r="H4" s="9">
        <v>9.98</v>
      </c>
      <c r="I4" s="10">
        <v>12.5</v>
      </c>
    </row>
    <row r="5" spans="1:9" ht="14.5" thickBot="1">
      <c r="A5" s="6">
        <v>2</v>
      </c>
      <c r="B5" s="7" t="s">
        <v>10</v>
      </c>
      <c r="C5" s="7" t="s">
        <v>122</v>
      </c>
      <c r="D5" s="7" t="s">
        <v>13</v>
      </c>
      <c r="E5" s="9">
        <v>9.9499999999999993</v>
      </c>
      <c r="F5" s="9">
        <v>9.9499999999999993</v>
      </c>
      <c r="G5" s="9">
        <v>17.75</v>
      </c>
      <c r="H5" s="9">
        <v>10.25</v>
      </c>
      <c r="I5" s="10">
        <v>12</v>
      </c>
    </row>
    <row r="6" spans="1:9" ht="14.5" thickBot="1">
      <c r="A6" s="6">
        <v>3</v>
      </c>
      <c r="B6" s="7" t="s">
        <v>10</v>
      </c>
      <c r="C6" s="7" t="s">
        <v>122</v>
      </c>
      <c r="D6" s="7" t="s">
        <v>14</v>
      </c>
      <c r="E6" s="9">
        <v>9.9499999999999993</v>
      </c>
      <c r="F6" s="9">
        <v>9.9499999999999993</v>
      </c>
      <c r="G6" s="9">
        <v>0</v>
      </c>
      <c r="H6" s="9">
        <v>10.5</v>
      </c>
      <c r="I6" s="10">
        <v>12.5</v>
      </c>
    </row>
    <row r="7" spans="1:9" ht="14.5" thickBot="1">
      <c r="A7" s="6">
        <v>4</v>
      </c>
      <c r="B7" s="7" t="s">
        <v>10</v>
      </c>
      <c r="C7" s="7" t="s">
        <v>122</v>
      </c>
      <c r="D7" s="7" t="s">
        <v>15</v>
      </c>
      <c r="E7" s="9">
        <v>10</v>
      </c>
      <c r="F7" s="9">
        <v>10.5</v>
      </c>
      <c r="G7" s="9">
        <v>17</v>
      </c>
      <c r="H7" s="9">
        <v>10.25</v>
      </c>
      <c r="I7" s="10">
        <v>12</v>
      </c>
    </row>
    <row r="8" spans="1:9" ht="14.5" thickBot="1">
      <c r="A8" s="6">
        <v>5</v>
      </c>
      <c r="B8" s="7" t="s">
        <v>10</v>
      </c>
      <c r="C8" s="7" t="s">
        <v>122</v>
      </c>
      <c r="D8" s="7" t="s">
        <v>16</v>
      </c>
      <c r="E8" s="9">
        <v>10</v>
      </c>
      <c r="F8" s="9">
        <v>10</v>
      </c>
      <c r="G8" s="9">
        <v>0</v>
      </c>
      <c r="H8" s="9">
        <v>10</v>
      </c>
      <c r="I8" s="10">
        <v>10</v>
      </c>
    </row>
    <row r="9" spans="1:9" ht="14.5" thickBot="1">
      <c r="A9" s="6">
        <v>6</v>
      </c>
      <c r="B9" s="7" t="s">
        <v>10</v>
      </c>
      <c r="C9" s="7" t="s">
        <v>122</v>
      </c>
      <c r="D9" s="7" t="s">
        <v>17</v>
      </c>
      <c r="E9" s="9">
        <v>9.75</v>
      </c>
      <c r="F9" s="9">
        <v>9.9</v>
      </c>
      <c r="G9" s="9">
        <v>0</v>
      </c>
      <c r="H9" s="9">
        <v>9.9</v>
      </c>
      <c r="I9" s="10">
        <v>8.33</v>
      </c>
    </row>
    <row r="10" spans="1:9" ht="14.5" thickBot="1">
      <c r="A10" s="6">
        <v>7</v>
      </c>
      <c r="B10" s="7" t="s">
        <v>10</v>
      </c>
      <c r="C10" s="7" t="s">
        <v>122</v>
      </c>
      <c r="D10" s="7" t="s">
        <v>18</v>
      </c>
      <c r="E10" s="9">
        <v>9</v>
      </c>
      <c r="F10" s="9">
        <v>10.75</v>
      </c>
      <c r="G10" s="9">
        <v>18.3</v>
      </c>
      <c r="H10" s="9">
        <v>9.75</v>
      </c>
      <c r="I10" s="10">
        <v>10</v>
      </c>
    </row>
    <row r="11" spans="1:9" ht="14.5" thickBot="1">
      <c r="A11" s="6">
        <v>8</v>
      </c>
      <c r="B11" s="7" t="s">
        <v>10</v>
      </c>
      <c r="C11" s="7" t="s">
        <v>122</v>
      </c>
      <c r="D11" s="7" t="s">
        <v>19</v>
      </c>
      <c r="E11" s="9">
        <v>10.1</v>
      </c>
      <c r="F11" s="9">
        <v>10.65</v>
      </c>
      <c r="G11" s="9">
        <v>18</v>
      </c>
      <c r="H11" s="9">
        <v>10.119999999999999</v>
      </c>
      <c r="I11" s="10">
        <v>10.119999999999999</v>
      </c>
    </row>
    <row r="12" spans="1:9" ht="14.5" thickBot="1">
      <c r="A12" s="6">
        <v>9</v>
      </c>
      <c r="B12" s="7" t="s">
        <v>10</v>
      </c>
      <c r="C12" s="7" t="s">
        <v>122</v>
      </c>
      <c r="D12" s="7" t="s">
        <v>20</v>
      </c>
      <c r="E12" s="9">
        <v>9.6</v>
      </c>
      <c r="F12" s="9">
        <v>10.4</v>
      </c>
      <c r="G12" s="9">
        <v>0</v>
      </c>
      <c r="H12" s="9">
        <v>9.9</v>
      </c>
      <c r="I12" s="10">
        <v>10.25</v>
      </c>
    </row>
    <row r="13" spans="1:9" ht="14.5" thickBot="1">
      <c r="A13" s="6">
        <v>10</v>
      </c>
      <c r="B13" s="7" t="s">
        <v>10</v>
      </c>
      <c r="C13" s="7" t="s">
        <v>122</v>
      </c>
      <c r="D13" s="7" t="s">
        <v>21</v>
      </c>
      <c r="E13" s="9">
        <v>10.5</v>
      </c>
      <c r="F13" s="9">
        <v>11</v>
      </c>
      <c r="G13" s="9">
        <v>0</v>
      </c>
      <c r="H13" s="9">
        <v>10.5</v>
      </c>
      <c r="I13" s="10">
        <v>0</v>
      </c>
    </row>
    <row r="14" spans="1:9" ht="14.5" thickBot="1">
      <c r="A14" s="6">
        <v>11</v>
      </c>
      <c r="B14" s="7" t="s">
        <v>10</v>
      </c>
      <c r="C14" s="7" t="s">
        <v>122</v>
      </c>
      <c r="D14" s="7" t="s">
        <v>22</v>
      </c>
      <c r="E14" s="9">
        <v>10.5</v>
      </c>
      <c r="F14" s="9">
        <v>11.5</v>
      </c>
      <c r="G14" s="9">
        <v>0</v>
      </c>
      <c r="H14" s="9">
        <v>10.199999999999999</v>
      </c>
      <c r="I14" s="10">
        <v>10.75</v>
      </c>
    </row>
    <row r="15" spans="1:9" ht="14.5" thickBot="1">
      <c r="A15" s="6">
        <v>12</v>
      </c>
      <c r="B15" s="7" t="s">
        <v>10</v>
      </c>
      <c r="C15" s="7" t="s">
        <v>122</v>
      </c>
      <c r="D15" s="7" t="s">
        <v>23</v>
      </c>
      <c r="E15" s="9">
        <v>7.5</v>
      </c>
      <c r="F15" s="9">
        <v>8</v>
      </c>
      <c r="G15" s="9">
        <v>0</v>
      </c>
      <c r="H15" s="9">
        <v>0</v>
      </c>
      <c r="I15" s="10">
        <v>0</v>
      </c>
    </row>
    <row r="16" spans="1:9" ht="14.5" thickBot="1">
      <c r="A16" s="6">
        <v>13</v>
      </c>
      <c r="B16" s="7" t="s">
        <v>10</v>
      </c>
      <c r="C16" s="7" t="s">
        <v>122</v>
      </c>
      <c r="D16" s="7" t="s">
        <v>24</v>
      </c>
      <c r="E16" s="9">
        <v>8.18</v>
      </c>
      <c r="F16" s="9">
        <v>0</v>
      </c>
      <c r="G16" s="9">
        <v>0</v>
      </c>
      <c r="H16" s="9">
        <v>0</v>
      </c>
      <c r="I16" s="10">
        <v>0</v>
      </c>
    </row>
    <row r="17" spans="1:9" ht="14.5" thickBot="1">
      <c r="A17" s="6">
        <v>14</v>
      </c>
      <c r="B17" s="7" t="s">
        <v>10</v>
      </c>
      <c r="C17" s="7" t="s">
        <v>122</v>
      </c>
      <c r="D17" s="7" t="s">
        <v>25</v>
      </c>
      <c r="E17" s="9">
        <v>8.4499999999999993</v>
      </c>
      <c r="F17" s="9">
        <v>0</v>
      </c>
      <c r="G17" s="9">
        <v>0</v>
      </c>
      <c r="H17" s="9">
        <v>0</v>
      </c>
      <c r="I17" s="10">
        <v>0</v>
      </c>
    </row>
    <row r="18" spans="1:9" ht="24" thickBot="1">
      <c r="A18" s="6">
        <v>15</v>
      </c>
      <c r="B18" s="7" t="s">
        <v>10</v>
      </c>
      <c r="C18" s="7" t="s">
        <v>122</v>
      </c>
      <c r="D18" s="7" t="s">
        <v>26</v>
      </c>
      <c r="E18" s="9">
        <v>11.13</v>
      </c>
      <c r="F18" s="9">
        <v>11.13</v>
      </c>
      <c r="G18" s="9">
        <v>0</v>
      </c>
      <c r="H18" s="9">
        <v>11.13</v>
      </c>
      <c r="I18" s="10">
        <v>11.13</v>
      </c>
    </row>
    <row r="19" spans="1:9" ht="14.5" thickBot="1">
      <c r="A19" s="6">
        <v>16</v>
      </c>
      <c r="B19" s="7" t="s">
        <v>10</v>
      </c>
      <c r="C19" s="7" t="s">
        <v>122</v>
      </c>
      <c r="D19" s="7" t="s">
        <v>27</v>
      </c>
      <c r="E19" s="9">
        <v>13.43</v>
      </c>
      <c r="F19" s="9">
        <v>13.43</v>
      </c>
      <c r="G19" s="9">
        <v>17.78</v>
      </c>
      <c r="H19" s="9">
        <v>13.43</v>
      </c>
      <c r="I19" s="10">
        <v>13.43</v>
      </c>
    </row>
    <row r="20" spans="1:9" ht="14.5" thickBot="1">
      <c r="A20" s="6">
        <v>17</v>
      </c>
      <c r="B20" s="7" t="s">
        <v>10</v>
      </c>
      <c r="C20" s="7" t="s">
        <v>122</v>
      </c>
      <c r="D20" s="7" t="s">
        <v>28</v>
      </c>
      <c r="E20" s="9">
        <v>9.65</v>
      </c>
      <c r="F20" s="9">
        <v>0</v>
      </c>
      <c r="G20" s="9">
        <v>0</v>
      </c>
      <c r="H20" s="9">
        <v>0</v>
      </c>
      <c r="I20" s="10">
        <v>0</v>
      </c>
    </row>
    <row r="21" spans="1:9" ht="14.5" thickBot="1">
      <c r="A21" s="6">
        <v>18</v>
      </c>
      <c r="B21" s="7" t="s">
        <v>10</v>
      </c>
      <c r="C21" s="7" t="s">
        <v>122</v>
      </c>
      <c r="D21" s="7" t="s">
        <v>29</v>
      </c>
      <c r="E21" s="9">
        <v>10</v>
      </c>
      <c r="F21" s="9">
        <v>10</v>
      </c>
      <c r="G21" s="9">
        <v>0</v>
      </c>
      <c r="H21" s="9">
        <v>10</v>
      </c>
      <c r="I21" s="10">
        <v>0</v>
      </c>
    </row>
    <row r="22" spans="1:9" ht="14.5" thickBot="1">
      <c r="A22" s="6">
        <v>19</v>
      </c>
      <c r="B22" s="7" t="s">
        <v>10</v>
      </c>
      <c r="C22" s="7" t="s">
        <v>122</v>
      </c>
      <c r="D22" s="7" t="s">
        <v>30</v>
      </c>
      <c r="E22" s="9">
        <v>7.98</v>
      </c>
      <c r="F22" s="9">
        <v>0</v>
      </c>
      <c r="G22" s="9">
        <v>0</v>
      </c>
      <c r="H22" s="9">
        <v>0</v>
      </c>
      <c r="I22" s="10">
        <v>0</v>
      </c>
    </row>
    <row r="23" spans="1:9" ht="14.5" thickBot="1">
      <c r="A23" s="6">
        <v>20</v>
      </c>
      <c r="B23" s="7" t="s">
        <v>10</v>
      </c>
      <c r="C23" s="7" t="s">
        <v>122</v>
      </c>
      <c r="D23" s="7" t="s">
        <v>31</v>
      </c>
      <c r="E23" s="9">
        <v>8.1199999999999992</v>
      </c>
      <c r="F23" s="9">
        <v>0</v>
      </c>
      <c r="G23" s="9">
        <v>0</v>
      </c>
      <c r="H23" s="9">
        <v>0</v>
      </c>
      <c r="I23" s="10">
        <v>0</v>
      </c>
    </row>
    <row r="24" spans="1:9" ht="14.5" thickBot="1">
      <c r="A24" s="6">
        <v>21</v>
      </c>
      <c r="B24" s="7" t="s">
        <v>10</v>
      </c>
      <c r="C24" s="7" t="s">
        <v>122</v>
      </c>
      <c r="D24" s="7" t="s">
        <v>32</v>
      </c>
      <c r="E24" s="9">
        <v>10.32</v>
      </c>
      <c r="F24" s="9">
        <v>11.95</v>
      </c>
      <c r="G24" s="9">
        <v>0</v>
      </c>
      <c r="H24" s="9">
        <v>10.61</v>
      </c>
      <c r="I24" s="10">
        <v>0</v>
      </c>
    </row>
    <row r="25" spans="1:9" ht="14.5" thickBot="1">
      <c r="A25" s="6">
        <v>22</v>
      </c>
      <c r="B25" s="7" t="s">
        <v>10</v>
      </c>
      <c r="C25" s="7" t="s">
        <v>122</v>
      </c>
      <c r="D25" s="7" t="s">
        <v>33</v>
      </c>
      <c r="E25" s="9">
        <v>9.34</v>
      </c>
      <c r="F25" s="9">
        <v>0</v>
      </c>
      <c r="G25" s="9">
        <v>0</v>
      </c>
      <c r="H25" s="9">
        <v>0</v>
      </c>
      <c r="I25" s="10">
        <v>0</v>
      </c>
    </row>
    <row r="26" spans="1:9" ht="14.5" thickBot="1">
      <c r="A26" s="6">
        <v>23</v>
      </c>
      <c r="B26" s="7" t="s">
        <v>10</v>
      </c>
      <c r="C26" s="7" t="s">
        <v>122</v>
      </c>
      <c r="D26" s="7" t="s">
        <v>34</v>
      </c>
      <c r="E26" s="9">
        <v>8.4499999999999993</v>
      </c>
      <c r="F26" s="9">
        <v>0</v>
      </c>
      <c r="G26" s="9">
        <v>0</v>
      </c>
      <c r="H26" s="9">
        <v>0</v>
      </c>
      <c r="I26" s="10">
        <v>0</v>
      </c>
    </row>
    <row r="27" spans="1:9" ht="14.5" thickBot="1">
      <c r="A27" s="6">
        <v>24</v>
      </c>
      <c r="B27" s="7" t="s">
        <v>10</v>
      </c>
      <c r="C27" s="7" t="s">
        <v>122</v>
      </c>
      <c r="D27" s="7" t="s">
        <v>35</v>
      </c>
      <c r="E27" s="9">
        <v>9.26</v>
      </c>
      <c r="F27" s="9">
        <v>0</v>
      </c>
      <c r="G27" s="9">
        <v>0</v>
      </c>
      <c r="H27" s="9">
        <v>9.8800000000000008</v>
      </c>
      <c r="I27" s="10">
        <v>0</v>
      </c>
    </row>
    <row r="28" spans="1:9" ht="14.5" thickBot="1">
      <c r="A28" s="6">
        <v>25</v>
      </c>
      <c r="B28" s="7" t="s">
        <v>10</v>
      </c>
      <c r="C28" s="7" t="s">
        <v>122</v>
      </c>
      <c r="D28" s="7" t="s">
        <v>36</v>
      </c>
      <c r="E28" s="9">
        <v>14.45</v>
      </c>
      <c r="F28" s="9">
        <v>13.45</v>
      </c>
      <c r="G28" s="9">
        <v>13.45</v>
      </c>
      <c r="H28" s="9">
        <v>13.45</v>
      </c>
      <c r="I28" s="10">
        <v>13.45</v>
      </c>
    </row>
    <row r="29" spans="1:9" ht="14.5" thickBot="1">
      <c r="A29" s="6">
        <v>26</v>
      </c>
      <c r="B29" s="7" t="s">
        <v>10</v>
      </c>
      <c r="C29" s="7" t="s">
        <v>122</v>
      </c>
      <c r="D29" s="7" t="s">
        <v>37</v>
      </c>
      <c r="E29" s="9">
        <v>9.39</v>
      </c>
      <c r="F29" s="9">
        <v>0</v>
      </c>
      <c r="G29" s="9">
        <v>0</v>
      </c>
      <c r="H29" s="9">
        <v>0</v>
      </c>
      <c r="I29" s="10">
        <v>0</v>
      </c>
    </row>
    <row r="30" spans="1:9" ht="14.5" thickBot="1">
      <c r="A30" s="6">
        <v>27</v>
      </c>
      <c r="B30" s="7" t="s">
        <v>10</v>
      </c>
      <c r="C30" s="7" t="s">
        <v>122</v>
      </c>
      <c r="D30" s="7" t="s">
        <v>38</v>
      </c>
      <c r="E30" s="9">
        <v>8.99</v>
      </c>
      <c r="F30" s="9">
        <v>0</v>
      </c>
      <c r="G30" s="9">
        <v>0</v>
      </c>
      <c r="H30" s="9">
        <v>0</v>
      </c>
      <c r="I30" s="10">
        <v>0</v>
      </c>
    </row>
    <row r="31" spans="1:9" ht="14.5" thickBot="1">
      <c r="A31" s="6">
        <v>28</v>
      </c>
      <c r="B31" s="7" t="s">
        <v>10</v>
      </c>
      <c r="C31" s="7" t="s">
        <v>122</v>
      </c>
      <c r="D31" s="7" t="s">
        <v>39</v>
      </c>
      <c r="E31" s="9">
        <v>8.5</v>
      </c>
      <c r="F31" s="9">
        <v>0</v>
      </c>
      <c r="G31" s="9">
        <v>0</v>
      </c>
      <c r="H31" s="9">
        <v>0</v>
      </c>
      <c r="I31" s="10">
        <v>0</v>
      </c>
    </row>
    <row r="32" spans="1:9" ht="14.5" thickBot="1">
      <c r="A32" s="6">
        <v>29</v>
      </c>
      <c r="B32" s="7" t="s">
        <v>10</v>
      </c>
      <c r="C32" s="7" t="s">
        <v>122</v>
      </c>
      <c r="D32" s="7" t="s">
        <v>40</v>
      </c>
      <c r="E32" s="9">
        <v>6.98</v>
      </c>
      <c r="F32" s="9">
        <v>6.98</v>
      </c>
      <c r="G32" s="9">
        <v>0</v>
      </c>
      <c r="H32" s="9">
        <v>0</v>
      </c>
      <c r="I32" s="10">
        <v>0</v>
      </c>
    </row>
    <row r="33" spans="1:9" ht="14.5" thickBot="1">
      <c r="A33" s="6">
        <v>30</v>
      </c>
      <c r="B33" s="7" t="s">
        <v>10</v>
      </c>
      <c r="C33" s="7" t="s">
        <v>122</v>
      </c>
      <c r="D33" s="7" t="s">
        <v>41</v>
      </c>
      <c r="E33" s="9">
        <v>9.59</v>
      </c>
      <c r="F33" s="9">
        <v>9.86</v>
      </c>
      <c r="G33" s="9">
        <v>14.83</v>
      </c>
      <c r="H33" s="9">
        <v>9.3000000000000007</v>
      </c>
      <c r="I33" s="10">
        <v>14.17</v>
      </c>
    </row>
    <row r="34" spans="1:9" ht="14.5" thickBot="1">
      <c r="A34" s="6">
        <v>31</v>
      </c>
      <c r="B34" s="7" t="s">
        <v>10</v>
      </c>
      <c r="C34" s="7" t="s">
        <v>122</v>
      </c>
      <c r="D34" s="7" t="s">
        <v>42</v>
      </c>
      <c r="E34" s="9">
        <v>9.75</v>
      </c>
      <c r="F34" s="9">
        <v>10.25</v>
      </c>
      <c r="G34" s="9">
        <v>0</v>
      </c>
      <c r="H34" s="9">
        <v>10.73</v>
      </c>
      <c r="I34" s="10">
        <v>0</v>
      </c>
    </row>
    <row r="35" spans="1:9" ht="14.5" thickBot="1">
      <c r="A35" s="6">
        <v>32</v>
      </c>
      <c r="B35" s="7" t="s">
        <v>10</v>
      </c>
      <c r="C35" s="7" t="s">
        <v>122</v>
      </c>
      <c r="D35" s="7" t="s">
        <v>43</v>
      </c>
      <c r="E35" s="9">
        <v>11.25</v>
      </c>
      <c r="F35" s="9">
        <v>13</v>
      </c>
      <c r="G35" s="9">
        <v>0</v>
      </c>
      <c r="H35" s="9">
        <v>13</v>
      </c>
      <c r="I35" s="10">
        <v>14</v>
      </c>
    </row>
    <row r="36" spans="1:9" ht="14.5" thickBot="1">
      <c r="A36" s="6">
        <v>33</v>
      </c>
      <c r="B36" s="7" t="s">
        <v>10</v>
      </c>
      <c r="C36" s="7" t="s">
        <v>122</v>
      </c>
      <c r="D36" s="7" t="s">
        <v>44</v>
      </c>
      <c r="E36" s="9">
        <v>10.15</v>
      </c>
      <c r="F36" s="9">
        <v>10.65</v>
      </c>
      <c r="G36" s="9">
        <v>21</v>
      </c>
      <c r="H36" s="9">
        <v>13</v>
      </c>
      <c r="I36" s="10">
        <v>12</v>
      </c>
    </row>
    <row r="37" spans="1:9" ht="14.5" thickBot="1">
      <c r="A37" s="6">
        <v>34</v>
      </c>
      <c r="B37" s="7" t="s">
        <v>10</v>
      </c>
      <c r="C37" s="7" t="s">
        <v>122</v>
      </c>
      <c r="D37" s="7" t="s">
        <v>45</v>
      </c>
      <c r="E37" s="9">
        <v>9.5</v>
      </c>
      <c r="F37" s="9">
        <v>11.1</v>
      </c>
      <c r="G37" s="9">
        <v>13.1</v>
      </c>
      <c r="H37" s="9">
        <v>10.9</v>
      </c>
      <c r="I37" s="10">
        <v>10.9</v>
      </c>
    </row>
    <row r="38" spans="1:9" ht="14.5" thickBot="1">
      <c r="A38" s="6">
        <v>35</v>
      </c>
      <c r="B38" s="7" t="s">
        <v>10</v>
      </c>
      <c r="C38" s="7" t="s">
        <v>122</v>
      </c>
      <c r="D38" s="7" t="s">
        <v>46</v>
      </c>
      <c r="E38" s="9">
        <v>8.86</v>
      </c>
      <c r="F38" s="9">
        <v>10.26</v>
      </c>
      <c r="G38" s="9">
        <v>13.58</v>
      </c>
      <c r="H38" s="9">
        <v>10.55</v>
      </c>
      <c r="I38" s="10">
        <v>10.55</v>
      </c>
    </row>
    <row r="39" spans="1:9" ht="14.5" thickBot="1">
      <c r="A39" s="6">
        <v>36</v>
      </c>
      <c r="B39" s="7" t="s">
        <v>10</v>
      </c>
      <c r="C39" s="7" t="s">
        <v>122</v>
      </c>
      <c r="D39" s="7" t="s">
        <v>47</v>
      </c>
      <c r="E39" s="9">
        <v>10</v>
      </c>
      <c r="F39" s="9">
        <v>10.5</v>
      </c>
      <c r="G39" s="9">
        <v>15</v>
      </c>
      <c r="H39" s="9">
        <v>10.5</v>
      </c>
      <c r="I39" s="10">
        <v>11.5</v>
      </c>
    </row>
    <row r="40" spans="1:9" ht="14.5" thickBot="1">
      <c r="A40" s="6">
        <v>37</v>
      </c>
      <c r="B40" s="7" t="s">
        <v>10</v>
      </c>
      <c r="C40" s="7" t="s">
        <v>122</v>
      </c>
      <c r="D40" s="7" t="s">
        <v>48</v>
      </c>
      <c r="E40" s="9">
        <v>6.69</v>
      </c>
      <c r="F40" s="9">
        <v>6.8</v>
      </c>
      <c r="G40" s="9">
        <v>6.31</v>
      </c>
      <c r="H40" s="9">
        <v>6.27</v>
      </c>
      <c r="I40" s="10">
        <v>7.27</v>
      </c>
    </row>
    <row r="41" spans="1:9" ht="14.5" thickBot="1">
      <c r="A41" s="6">
        <v>38</v>
      </c>
      <c r="B41" s="7" t="s">
        <v>10</v>
      </c>
      <c r="C41" s="7" t="s">
        <v>122</v>
      </c>
      <c r="D41" s="7" t="s">
        <v>49</v>
      </c>
      <c r="E41" s="9">
        <v>7.71</v>
      </c>
      <c r="F41" s="9">
        <v>7.96</v>
      </c>
      <c r="G41" s="9">
        <v>7.2</v>
      </c>
      <c r="H41" s="9">
        <v>6.78</v>
      </c>
      <c r="I41" s="10">
        <v>10.53</v>
      </c>
    </row>
    <row r="42" spans="1:9" ht="14.5" thickBot="1">
      <c r="A42" s="6">
        <v>39</v>
      </c>
      <c r="B42" s="7" t="s">
        <v>10</v>
      </c>
      <c r="C42" s="7" t="s">
        <v>122</v>
      </c>
      <c r="D42" s="7" t="s">
        <v>50</v>
      </c>
      <c r="E42" s="9">
        <v>8.48</v>
      </c>
      <c r="F42" s="9">
        <v>9.86</v>
      </c>
      <c r="G42" s="9">
        <v>12.73</v>
      </c>
      <c r="H42" s="9">
        <v>7.45</v>
      </c>
      <c r="I42" s="10">
        <v>9.61</v>
      </c>
    </row>
    <row r="43" spans="1:9" ht="14.5" thickBot="1">
      <c r="A43" s="6">
        <v>40</v>
      </c>
      <c r="B43" s="7" t="s">
        <v>10</v>
      </c>
      <c r="C43" s="7" t="s">
        <v>122</v>
      </c>
      <c r="D43" s="7" t="s">
        <v>51</v>
      </c>
      <c r="E43" s="9">
        <v>8.26</v>
      </c>
      <c r="F43" s="9">
        <v>8.2200000000000006</v>
      </c>
      <c r="G43" s="9">
        <v>7.74</v>
      </c>
      <c r="H43" s="9">
        <v>8.15</v>
      </c>
      <c r="I43" s="10">
        <v>8.8000000000000007</v>
      </c>
    </row>
    <row r="44" spans="1:9" ht="14.5" thickBot="1">
      <c r="A44" s="6">
        <v>41</v>
      </c>
      <c r="B44" s="7" t="s">
        <v>10</v>
      </c>
      <c r="C44" s="7" t="s">
        <v>122</v>
      </c>
      <c r="D44" s="7" t="s">
        <v>52</v>
      </c>
      <c r="E44" s="9">
        <v>9.36</v>
      </c>
      <c r="F44" s="9">
        <v>10</v>
      </c>
      <c r="G44" s="9">
        <v>12.8</v>
      </c>
      <c r="H44" s="9">
        <v>10.08</v>
      </c>
      <c r="I44" s="10">
        <v>12.77</v>
      </c>
    </row>
    <row r="45" spans="1:9" ht="14.5" thickBot="1">
      <c r="A45" s="6">
        <v>42</v>
      </c>
      <c r="B45" s="7" t="s">
        <v>10</v>
      </c>
      <c r="C45" s="7" t="s">
        <v>122</v>
      </c>
      <c r="D45" s="7" t="s">
        <v>53</v>
      </c>
      <c r="E45" s="9">
        <v>10</v>
      </c>
      <c r="F45" s="9">
        <v>10.5</v>
      </c>
      <c r="G45" s="9">
        <v>12.5</v>
      </c>
      <c r="H45" s="9">
        <v>11</v>
      </c>
      <c r="I45" s="10">
        <v>11</v>
      </c>
    </row>
    <row r="46" spans="1:9" ht="14.5" thickBot="1">
      <c r="A46" s="6">
        <v>43</v>
      </c>
      <c r="B46" s="7" t="s">
        <v>10</v>
      </c>
      <c r="C46" s="7" t="s">
        <v>122</v>
      </c>
      <c r="D46" s="7" t="s">
        <v>54</v>
      </c>
      <c r="E46" s="9">
        <v>9.15</v>
      </c>
      <c r="F46" s="9">
        <v>8.92</v>
      </c>
      <c r="G46" s="9">
        <v>9.18</v>
      </c>
      <c r="H46" s="9">
        <v>8.68</v>
      </c>
      <c r="I46" s="10">
        <v>8.9600000000000009</v>
      </c>
    </row>
    <row r="47" spans="1:9" ht="14.5" thickBot="1">
      <c r="A47" s="6">
        <v>44</v>
      </c>
      <c r="B47" s="7" t="s">
        <v>10</v>
      </c>
      <c r="C47" s="7" t="s">
        <v>122</v>
      </c>
      <c r="D47" s="7" t="s">
        <v>55</v>
      </c>
      <c r="E47" s="9">
        <v>10.9</v>
      </c>
      <c r="F47" s="9">
        <v>12.65</v>
      </c>
      <c r="G47" s="9">
        <v>15</v>
      </c>
      <c r="H47" s="9">
        <v>12.12</v>
      </c>
      <c r="I47" s="10">
        <v>12.28</v>
      </c>
    </row>
    <row r="48" spans="1:9" ht="14.5" thickBot="1">
      <c r="A48" s="6">
        <v>45</v>
      </c>
      <c r="B48" s="7" t="s">
        <v>10</v>
      </c>
      <c r="C48" s="7" t="s">
        <v>122</v>
      </c>
      <c r="D48" s="7" t="s">
        <v>56</v>
      </c>
      <c r="E48" s="9">
        <v>10.52</v>
      </c>
      <c r="F48" s="9">
        <v>10.52</v>
      </c>
      <c r="G48" s="9">
        <v>10.52</v>
      </c>
      <c r="H48" s="9">
        <v>0</v>
      </c>
      <c r="I48" s="10">
        <v>10.52</v>
      </c>
    </row>
    <row r="49" spans="1:9" ht="14.5" thickBot="1">
      <c r="A49" s="6">
        <v>46</v>
      </c>
      <c r="B49" s="7" t="s">
        <v>10</v>
      </c>
      <c r="C49" s="7" t="s">
        <v>122</v>
      </c>
      <c r="D49" s="7" t="s">
        <v>57</v>
      </c>
      <c r="E49" s="9">
        <v>10.28</v>
      </c>
      <c r="F49" s="9">
        <v>11.78</v>
      </c>
      <c r="G49" s="9">
        <v>13.78</v>
      </c>
      <c r="H49" s="9">
        <v>12.28</v>
      </c>
      <c r="I49" s="10">
        <v>11.78</v>
      </c>
    </row>
    <row r="50" spans="1:9" ht="14.5" thickBot="1">
      <c r="A50" s="6">
        <v>47</v>
      </c>
      <c r="B50" s="7" t="s">
        <v>10</v>
      </c>
      <c r="C50" s="7" t="s">
        <v>122</v>
      </c>
      <c r="D50" s="7" t="s">
        <v>58</v>
      </c>
      <c r="E50" s="9">
        <v>9.74</v>
      </c>
      <c r="F50" s="9">
        <v>9.99</v>
      </c>
      <c r="G50" s="9">
        <v>11.66</v>
      </c>
      <c r="H50" s="9">
        <v>9.91</v>
      </c>
      <c r="I50" s="10">
        <v>12.41</v>
      </c>
    </row>
    <row r="51" spans="1:9" ht="14.5" thickBot="1">
      <c r="A51" s="6">
        <v>48</v>
      </c>
      <c r="B51" s="7" t="s">
        <v>10</v>
      </c>
      <c r="C51" s="7" t="s">
        <v>122</v>
      </c>
      <c r="D51" s="7" t="s">
        <v>59</v>
      </c>
      <c r="E51" s="9">
        <v>12.32</v>
      </c>
      <c r="F51" s="9">
        <v>13.32</v>
      </c>
      <c r="G51" s="9">
        <v>13.32</v>
      </c>
      <c r="H51" s="9">
        <v>12.82</v>
      </c>
      <c r="I51" s="10">
        <v>12.32</v>
      </c>
    </row>
    <row r="52" spans="1:9" ht="14.5" thickBot="1">
      <c r="A52" s="6">
        <v>49</v>
      </c>
      <c r="B52" s="7" t="s">
        <v>10</v>
      </c>
      <c r="C52" s="7" t="s">
        <v>122</v>
      </c>
      <c r="D52" s="7" t="s">
        <v>60</v>
      </c>
      <c r="E52" s="9">
        <v>9.2799999999999994</v>
      </c>
      <c r="F52" s="9">
        <v>9.5</v>
      </c>
      <c r="G52" s="9">
        <v>13.55</v>
      </c>
      <c r="H52" s="9">
        <v>9.3699999999999992</v>
      </c>
      <c r="I52" s="10">
        <v>12.07</v>
      </c>
    </row>
    <row r="53" spans="1:9" ht="14.5" thickBot="1">
      <c r="A53" s="6">
        <v>50</v>
      </c>
      <c r="B53" s="7" t="s">
        <v>10</v>
      </c>
      <c r="C53" s="7" t="s">
        <v>122</v>
      </c>
      <c r="D53" s="7" t="s">
        <v>61</v>
      </c>
      <c r="E53" s="9">
        <v>3.73</v>
      </c>
      <c r="F53" s="9">
        <v>4.28</v>
      </c>
      <c r="G53" s="9">
        <v>3.67</v>
      </c>
      <c r="H53" s="9">
        <v>3.33</v>
      </c>
      <c r="I53" s="10">
        <v>11.74</v>
      </c>
    </row>
    <row r="54" spans="1:9" ht="14.5" thickBot="1">
      <c r="A54" s="6">
        <v>51</v>
      </c>
      <c r="B54" s="7" t="s">
        <v>10</v>
      </c>
      <c r="C54" s="7" t="s">
        <v>122</v>
      </c>
      <c r="D54" s="7" t="s">
        <v>62</v>
      </c>
      <c r="E54" s="9">
        <v>9</v>
      </c>
      <c r="F54" s="9">
        <v>9</v>
      </c>
      <c r="G54" s="9">
        <v>9</v>
      </c>
      <c r="H54" s="9">
        <v>9</v>
      </c>
      <c r="I54" s="10">
        <v>10</v>
      </c>
    </row>
    <row r="55" spans="1:9" ht="14.5" thickBot="1">
      <c r="A55" s="6">
        <v>52</v>
      </c>
      <c r="B55" s="7" t="s">
        <v>10</v>
      </c>
      <c r="C55" s="7" t="s">
        <v>122</v>
      </c>
      <c r="D55" s="7" t="s">
        <v>64</v>
      </c>
      <c r="E55" s="9">
        <v>9.5</v>
      </c>
      <c r="F55" s="9">
        <v>10.59</v>
      </c>
      <c r="G55" s="9">
        <v>10.23</v>
      </c>
      <c r="H55" s="9">
        <v>10.220000000000001</v>
      </c>
      <c r="I55" s="10">
        <v>12.28</v>
      </c>
    </row>
    <row r="56" spans="1:9" ht="14.5" thickBot="1">
      <c r="A56" s="6">
        <v>53</v>
      </c>
      <c r="B56" s="7" t="s">
        <v>10</v>
      </c>
      <c r="C56" s="7" t="s">
        <v>122</v>
      </c>
      <c r="D56" s="7" t="s">
        <v>65</v>
      </c>
      <c r="E56" s="9">
        <v>10.37</v>
      </c>
      <c r="F56" s="9">
        <v>11.45</v>
      </c>
      <c r="G56" s="9">
        <v>10.45</v>
      </c>
      <c r="H56" s="9">
        <v>10.41</v>
      </c>
      <c r="I56" s="10">
        <v>13.7</v>
      </c>
    </row>
    <row r="57" spans="1:9" ht="14.5" thickBot="1">
      <c r="A57" s="6">
        <v>54</v>
      </c>
      <c r="B57" s="7" t="s">
        <v>10</v>
      </c>
      <c r="C57" s="7" t="s">
        <v>122</v>
      </c>
      <c r="D57" s="7" t="s">
        <v>66</v>
      </c>
      <c r="E57" s="9">
        <v>5.29</v>
      </c>
      <c r="F57" s="9">
        <v>5.29</v>
      </c>
      <c r="G57" s="9">
        <v>5.29</v>
      </c>
      <c r="H57" s="9">
        <v>9.09</v>
      </c>
      <c r="I57" s="10">
        <v>9.09</v>
      </c>
    </row>
    <row r="58" spans="1:9" ht="14.5" thickBot="1">
      <c r="A58" s="6">
        <v>55</v>
      </c>
      <c r="B58" s="7" t="s">
        <v>10</v>
      </c>
      <c r="C58" s="7" t="s">
        <v>122</v>
      </c>
      <c r="D58" s="7" t="s">
        <v>67</v>
      </c>
      <c r="E58" s="9">
        <v>10.84</v>
      </c>
      <c r="F58" s="9">
        <v>10.1</v>
      </c>
      <c r="G58" s="9">
        <v>12.37</v>
      </c>
      <c r="H58" s="9">
        <v>9.5500000000000007</v>
      </c>
      <c r="I58" s="10">
        <v>10.8</v>
      </c>
    </row>
    <row r="59" spans="1:9" ht="14.5" thickBot="1">
      <c r="A59" s="6">
        <v>56</v>
      </c>
      <c r="B59" s="7" t="s">
        <v>10</v>
      </c>
      <c r="C59" s="7" t="s">
        <v>122</v>
      </c>
      <c r="D59" s="7" t="s">
        <v>68</v>
      </c>
      <c r="E59" s="9">
        <v>7.73</v>
      </c>
      <c r="F59" s="9">
        <v>7.73</v>
      </c>
      <c r="G59" s="9">
        <v>7.73</v>
      </c>
      <c r="H59" s="9">
        <v>7.73</v>
      </c>
      <c r="I59" s="10">
        <v>7.73</v>
      </c>
    </row>
    <row r="60" spans="1:9" ht="14.5" thickBot="1">
      <c r="A60" s="6">
        <v>57</v>
      </c>
      <c r="B60" s="7" t="s">
        <v>10</v>
      </c>
      <c r="C60" s="7" t="s">
        <v>122</v>
      </c>
      <c r="D60" s="7" t="s">
        <v>69</v>
      </c>
      <c r="E60" s="9">
        <v>0</v>
      </c>
      <c r="F60" s="9">
        <v>8.31</v>
      </c>
      <c r="G60" s="9">
        <v>0</v>
      </c>
      <c r="H60" s="9">
        <v>8.31</v>
      </c>
      <c r="I60" s="10">
        <v>8.31</v>
      </c>
    </row>
    <row r="61" spans="1:9" ht="14.5" thickBot="1">
      <c r="A61" s="6">
        <v>58</v>
      </c>
      <c r="B61" s="7" t="s">
        <v>10</v>
      </c>
      <c r="C61" s="7" t="s">
        <v>122</v>
      </c>
      <c r="D61" s="7" t="s">
        <v>70</v>
      </c>
      <c r="E61" s="9">
        <v>8.31</v>
      </c>
      <c r="F61" s="9">
        <v>8.4600000000000009</v>
      </c>
      <c r="G61" s="9">
        <v>8.32</v>
      </c>
      <c r="H61" s="9">
        <v>8.3699999999999992</v>
      </c>
      <c r="I61" s="10">
        <v>8.36</v>
      </c>
    </row>
    <row r="62" spans="1:9" ht="14.5" thickBot="1">
      <c r="A62" s="6">
        <v>59</v>
      </c>
      <c r="B62" s="7" t="s">
        <v>10</v>
      </c>
      <c r="C62" s="7" t="s">
        <v>122</v>
      </c>
      <c r="D62" s="7" t="s">
        <v>71</v>
      </c>
      <c r="E62" s="9">
        <v>9.68</v>
      </c>
      <c r="F62" s="9">
        <v>10</v>
      </c>
      <c r="G62" s="9">
        <v>12.31</v>
      </c>
      <c r="H62" s="9">
        <v>9.4</v>
      </c>
      <c r="I62" s="10">
        <v>11.02</v>
      </c>
    </row>
    <row r="63" spans="1:9" ht="14.5" thickBot="1">
      <c r="A63" s="6">
        <v>60</v>
      </c>
      <c r="B63" s="7" t="s">
        <v>10</v>
      </c>
      <c r="C63" s="7" t="s">
        <v>122</v>
      </c>
      <c r="D63" s="7" t="s">
        <v>72</v>
      </c>
      <c r="E63" s="9">
        <v>12.17</v>
      </c>
      <c r="F63" s="9">
        <v>10.96</v>
      </c>
      <c r="G63" s="9">
        <v>7.48</v>
      </c>
      <c r="H63" s="9">
        <v>7.74</v>
      </c>
      <c r="I63" s="10">
        <v>7.54</v>
      </c>
    </row>
    <row r="64" spans="1:9" ht="14.5" thickBot="1">
      <c r="A64" s="6">
        <v>61</v>
      </c>
      <c r="B64" s="7" t="s">
        <v>10</v>
      </c>
      <c r="C64" s="7" t="s">
        <v>122</v>
      </c>
      <c r="D64" s="7" t="s">
        <v>73</v>
      </c>
      <c r="E64" s="9">
        <v>13.7</v>
      </c>
      <c r="F64" s="9">
        <v>13.7</v>
      </c>
      <c r="G64" s="9">
        <v>13.7</v>
      </c>
      <c r="H64" s="9">
        <v>13.7</v>
      </c>
      <c r="I64" s="10">
        <v>13.7</v>
      </c>
    </row>
    <row r="65" spans="1:9" ht="14.5" thickBot="1">
      <c r="A65" s="6">
        <v>62</v>
      </c>
      <c r="B65" s="7" t="s">
        <v>10</v>
      </c>
      <c r="C65" s="7" t="s">
        <v>122</v>
      </c>
      <c r="D65" s="7" t="s">
        <v>74</v>
      </c>
      <c r="E65" s="9">
        <v>10.77</v>
      </c>
      <c r="F65" s="9">
        <v>11.07</v>
      </c>
      <c r="G65" s="9">
        <v>11.07</v>
      </c>
      <c r="H65" s="9">
        <v>10.92</v>
      </c>
      <c r="I65" s="10">
        <v>10.97</v>
      </c>
    </row>
    <row r="66" spans="1:9" ht="14.5" thickBot="1">
      <c r="A66" s="6">
        <v>63</v>
      </c>
      <c r="B66" s="7" t="s">
        <v>10</v>
      </c>
      <c r="C66" s="7" t="s">
        <v>122</v>
      </c>
      <c r="D66" s="7" t="s">
        <v>75</v>
      </c>
      <c r="E66" s="9">
        <v>11.09</v>
      </c>
      <c r="F66" s="9">
        <v>11.09</v>
      </c>
      <c r="G66" s="9">
        <v>12.14</v>
      </c>
      <c r="H66" s="9">
        <v>11.09</v>
      </c>
      <c r="I66" s="10">
        <v>11.16</v>
      </c>
    </row>
    <row r="67" spans="1:9" ht="14.5" thickBot="1">
      <c r="A67" s="6">
        <v>64</v>
      </c>
      <c r="B67" s="7" t="s">
        <v>10</v>
      </c>
      <c r="C67" s="7" t="s">
        <v>122</v>
      </c>
      <c r="D67" s="7" t="s">
        <v>76</v>
      </c>
      <c r="E67" s="9">
        <v>10.5</v>
      </c>
      <c r="F67" s="9">
        <v>11.5</v>
      </c>
      <c r="G67" s="9">
        <v>16</v>
      </c>
      <c r="H67" s="9">
        <v>0</v>
      </c>
      <c r="I67" s="10">
        <v>11</v>
      </c>
    </row>
    <row r="68" spans="1:9" ht="14.5" thickBot="1">
      <c r="A68" s="6">
        <v>65</v>
      </c>
      <c r="B68" s="7" t="s">
        <v>10</v>
      </c>
      <c r="C68" s="7" t="s">
        <v>122</v>
      </c>
      <c r="D68" s="7" t="s">
        <v>77</v>
      </c>
      <c r="E68" s="9">
        <v>0</v>
      </c>
      <c r="F68" s="9">
        <v>10.039999999999999</v>
      </c>
      <c r="G68" s="9">
        <v>0</v>
      </c>
      <c r="H68" s="9">
        <v>10.039999999999999</v>
      </c>
      <c r="I68" s="10">
        <v>10.039999999999999</v>
      </c>
    </row>
    <row r="69" spans="1:9" ht="14.5" thickBot="1">
      <c r="A69" s="6">
        <v>66</v>
      </c>
      <c r="B69" s="7" t="s">
        <v>10</v>
      </c>
      <c r="C69" s="7" t="s">
        <v>122</v>
      </c>
      <c r="D69" s="7" t="s">
        <v>78</v>
      </c>
      <c r="E69" s="9">
        <v>11</v>
      </c>
      <c r="F69" s="9">
        <v>13</v>
      </c>
      <c r="G69" s="9">
        <v>15</v>
      </c>
      <c r="H69" s="9">
        <v>12.5</v>
      </c>
      <c r="I69" s="10">
        <v>13.5</v>
      </c>
    </row>
    <row r="70" spans="1:9" ht="14.5" thickBot="1">
      <c r="A70" s="6">
        <v>67</v>
      </c>
      <c r="B70" s="7" t="s">
        <v>10</v>
      </c>
      <c r="C70" s="7" t="s">
        <v>122</v>
      </c>
      <c r="D70" s="7" t="s">
        <v>79</v>
      </c>
      <c r="E70" s="9">
        <v>10.75</v>
      </c>
      <c r="F70" s="9">
        <v>11.25</v>
      </c>
      <c r="G70" s="9">
        <v>0</v>
      </c>
      <c r="H70" s="9">
        <v>9.25</v>
      </c>
      <c r="I70" s="10">
        <v>0</v>
      </c>
    </row>
    <row r="71" spans="1:9" ht="14.5" thickBot="1">
      <c r="A71" s="6">
        <v>68</v>
      </c>
      <c r="B71" s="7" t="s">
        <v>10</v>
      </c>
      <c r="C71" s="7" t="s">
        <v>122</v>
      </c>
      <c r="D71" s="7" t="s">
        <v>80</v>
      </c>
      <c r="E71" s="9">
        <v>10.51</v>
      </c>
      <c r="F71" s="9">
        <v>11.4</v>
      </c>
      <c r="G71" s="9">
        <v>12.4</v>
      </c>
      <c r="H71" s="9">
        <v>12.4</v>
      </c>
      <c r="I71" s="10">
        <v>12.4</v>
      </c>
    </row>
    <row r="72" spans="1:9" ht="14.5" thickBot="1">
      <c r="A72" s="6">
        <v>69</v>
      </c>
      <c r="B72" s="7" t="s">
        <v>10</v>
      </c>
      <c r="C72" s="7" t="s">
        <v>122</v>
      </c>
      <c r="D72" s="7" t="s">
        <v>81</v>
      </c>
      <c r="E72" s="9">
        <v>11.25</v>
      </c>
      <c r="F72" s="9">
        <v>11.5</v>
      </c>
      <c r="G72" s="9">
        <v>0</v>
      </c>
      <c r="H72" s="9">
        <v>10.5</v>
      </c>
      <c r="I72" s="10">
        <v>11.5</v>
      </c>
    </row>
    <row r="73" spans="1:9" ht="14.5" thickBot="1">
      <c r="A73" s="6">
        <v>70</v>
      </c>
      <c r="B73" s="7" t="s">
        <v>10</v>
      </c>
      <c r="C73" s="7" t="s">
        <v>122</v>
      </c>
      <c r="D73" s="7" t="s">
        <v>82</v>
      </c>
      <c r="E73" s="9">
        <v>9</v>
      </c>
      <c r="F73" s="9">
        <v>15</v>
      </c>
      <c r="G73" s="9">
        <v>0</v>
      </c>
      <c r="H73" s="9">
        <v>11.25</v>
      </c>
      <c r="I73" s="10">
        <v>12.25</v>
      </c>
    </row>
    <row r="74" spans="1:9" ht="14.5" thickBot="1">
      <c r="A74" s="6">
        <v>71</v>
      </c>
      <c r="B74" s="7" t="s">
        <v>10</v>
      </c>
      <c r="C74" s="7" t="s">
        <v>122</v>
      </c>
      <c r="D74" s="7" t="s">
        <v>83</v>
      </c>
      <c r="E74" s="9">
        <v>0</v>
      </c>
      <c r="F74" s="9">
        <v>12.49</v>
      </c>
      <c r="G74" s="9">
        <v>16.66</v>
      </c>
      <c r="H74" s="9">
        <v>0</v>
      </c>
      <c r="I74" s="10">
        <v>14.24</v>
      </c>
    </row>
    <row r="75" spans="1:9" ht="14.5" thickBot="1">
      <c r="A75" s="6">
        <v>72</v>
      </c>
      <c r="B75" s="7" t="s">
        <v>10</v>
      </c>
      <c r="C75" s="7" t="s">
        <v>122</v>
      </c>
      <c r="D75" s="7" t="s">
        <v>84</v>
      </c>
      <c r="E75" s="9">
        <v>11.5</v>
      </c>
      <c r="F75" s="9">
        <v>11.5</v>
      </c>
      <c r="G75" s="9">
        <v>0</v>
      </c>
      <c r="H75" s="9">
        <v>11.5</v>
      </c>
      <c r="I75" s="10">
        <v>12.25</v>
      </c>
    </row>
    <row r="76" spans="1:9" ht="14.5" thickBot="1">
      <c r="A76" s="6">
        <v>73</v>
      </c>
      <c r="B76" s="7" t="s">
        <v>10</v>
      </c>
      <c r="C76" s="7" t="s">
        <v>122</v>
      </c>
      <c r="D76" s="7" t="s">
        <v>85</v>
      </c>
      <c r="E76" s="9">
        <v>8.5500000000000007</v>
      </c>
      <c r="F76" s="9">
        <v>9.1999999999999993</v>
      </c>
      <c r="G76" s="9">
        <v>12.91</v>
      </c>
      <c r="H76" s="9">
        <v>8.9499999999999993</v>
      </c>
      <c r="I76" s="10">
        <v>9.01</v>
      </c>
    </row>
    <row r="77" spans="1:9" ht="14.5" thickBot="1">
      <c r="A77" s="6">
        <v>74</v>
      </c>
      <c r="B77" s="7" t="s">
        <v>10</v>
      </c>
      <c r="C77" s="7" t="s">
        <v>122</v>
      </c>
      <c r="D77" s="7" t="s">
        <v>86</v>
      </c>
      <c r="E77" s="9">
        <v>0</v>
      </c>
      <c r="F77" s="9">
        <v>10.75</v>
      </c>
      <c r="G77" s="9">
        <v>0</v>
      </c>
      <c r="H77" s="9">
        <v>8.75</v>
      </c>
      <c r="I77" s="10">
        <v>9.86</v>
      </c>
    </row>
    <row r="78" spans="1:9" ht="14.5" thickBot="1">
      <c r="A78" s="6">
        <v>75</v>
      </c>
      <c r="B78" s="7" t="s">
        <v>10</v>
      </c>
      <c r="C78" s="7" t="s">
        <v>122</v>
      </c>
      <c r="D78" s="7" t="s">
        <v>87</v>
      </c>
      <c r="E78" s="9">
        <v>10.75</v>
      </c>
      <c r="F78" s="9">
        <v>13</v>
      </c>
      <c r="G78" s="9">
        <v>0</v>
      </c>
      <c r="H78" s="9">
        <v>0</v>
      </c>
      <c r="I78" s="10">
        <v>0</v>
      </c>
    </row>
    <row r="79" spans="1:9" ht="14.5" thickBot="1">
      <c r="A79" s="6">
        <v>76</v>
      </c>
      <c r="B79" s="7" t="s">
        <v>10</v>
      </c>
      <c r="C79" s="7" t="s">
        <v>122</v>
      </c>
      <c r="D79" s="7" t="s">
        <v>88</v>
      </c>
      <c r="E79" s="9">
        <v>10.68</v>
      </c>
      <c r="F79" s="9">
        <v>10.68</v>
      </c>
      <c r="G79" s="9">
        <v>0</v>
      </c>
      <c r="H79" s="9">
        <v>10.43</v>
      </c>
      <c r="I79" s="10">
        <v>10.43</v>
      </c>
    </row>
    <row r="80" spans="1:9" ht="14.5" thickBot="1">
      <c r="A80" s="6">
        <v>77</v>
      </c>
      <c r="B80" s="7" t="s">
        <v>10</v>
      </c>
      <c r="C80" s="7" t="s">
        <v>122</v>
      </c>
      <c r="D80" s="7" t="s">
        <v>89</v>
      </c>
      <c r="E80" s="9">
        <v>8.5</v>
      </c>
      <c r="F80" s="9">
        <v>9</v>
      </c>
      <c r="G80" s="9">
        <v>9.75</v>
      </c>
      <c r="H80" s="9">
        <v>8.75</v>
      </c>
      <c r="I80" s="10">
        <v>10.5</v>
      </c>
    </row>
    <row r="81" spans="1:9" ht="14.5" thickBot="1">
      <c r="A81" s="6">
        <v>78</v>
      </c>
      <c r="B81" s="7" t="s">
        <v>10</v>
      </c>
      <c r="C81" s="7" t="s">
        <v>122</v>
      </c>
      <c r="D81" s="7" t="s">
        <v>90</v>
      </c>
      <c r="E81" s="9">
        <v>12.72</v>
      </c>
      <c r="F81" s="9">
        <v>12.64</v>
      </c>
      <c r="G81" s="9">
        <v>14.57</v>
      </c>
      <c r="H81" s="9">
        <v>12.71</v>
      </c>
      <c r="I81" s="10">
        <v>12.62</v>
      </c>
    </row>
    <row r="82" spans="1:9" ht="14.5" thickBot="1">
      <c r="A82" s="6">
        <v>79</v>
      </c>
      <c r="B82" s="7" t="s">
        <v>10</v>
      </c>
      <c r="C82" s="7" t="s">
        <v>122</v>
      </c>
      <c r="D82" s="7" t="s">
        <v>91</v>
      </c>
      <c r="E82" s="9">
        <v>15.97</v>
      </c>
      <c r="F82" s="9">
        <v>16.97</v>
      </c>
      <c r="G82" s="9">
        <v>16.97</v>
      </c>
      <c r="H82" s="9">
        <v>17.72</v>
      </c>
      <c r="I82" s="10">
        <v>17.72</v>
      </c>
    </row>
    <row r="83" spans="1:9" ht="14.5" thickBot="1">
      <c r="A83" s="6">
        <v>80</v>
      </c>
      <c r="B83" s="7" t="s">
        <v>10</v>
      </c>
      <c r="C83" s="7" t="s">
        <v>122</v>
      </c>
      <c r="D83" s="7" t="s">
        <v>92</v>
      </c>
      <c r="E83" s="9">
        <v>12.66</v>
      </c>
      <c r="F83" s="9">
        <v>12.66</v>
      </c>
      <c r="G83" s="9">
        <v>12.66</v>
      </c>
      <c r="H83" s="9">
        <v>12.66</v>
      </c>
      <c r="I83" s="10">
        <v>12.66</v>
      </c>
    </row>
    <row r="84" spans="1:9" ht="14.5" thickBot="1">
      <c r="A84" s="6">
        <v>81</v>
      </c>
      <c r="B84" s="7" t="s">
        <v>10</v>
      </c>
      <c r="C84" s="7" t="s">
        <v>122</v>
      </c>
      <c r="D84" s="7" t="s">
        <v>93</v>
      </c>
      <c r="E84" s="9">
        <v>10.57</v>
      </c>
      <c r="F84" s="9">
        <v>10.57</v>
      </c>
      <c r="G84" s="9">
        <v>0</v>
      </c>
      <c r="H84" s="9">
        <v>0</v>
      </c>
      <c r="I84" s="10">
        <v>0</v>
      </c>
    </row>
    <row r="85" spans="1:9" ht="14.5" thickBot="1">
      <c r="A85" s="6">
        <v>82</v>
      </c>
      <c r="B85" s="7" t="s">
        <v>10</v>
      </c>
      <c r="C85" s="7" t="s">
        <v>122</v>
      </c>
      <c r="D85" s="7" t="s">
        <v>94</v>
      </c>
      <c r="E85" s="9">
        <v>12.5</v>
      </c>
      <c r="F85" s="9">
        <v>13.5</v>
      </c>
      <c r="G85" s="9">
        <v>0</v>
      </c>
      <c r="H85" s="9">
        <v>0</v>
      </c>
      <c r="I85" s="10">
        <v>0</v>
      </c>
    </row>
    <row r="86" spans="1:9" ht="14.5" thickBot="1">
      <c r="A86" s="6">
        <v>83</v>
      </c>
      <c r="B86" s="7" t="s">
        <v>10</v>
      </c>
      <c r="C86" s="7" t="s">
        <v>122</v>
      </c>
      <c r="D86" s="7" t="s">
        <v>95</v>
      </c>
      <c r="E86" s="9">
        <v>10.4</v>
      </c>
      <c r="F86" s="9">
        <v>10.4</v>
      </c>
      <c r="G86" s="9">
        <v>0</v>
      </c>
      <c r="H86" s="9">
        <v>10.4</v>
      </c>
      <c r="I86" s="10">
        <v>10.4</v>
      </c>
    </row>
    <row r="87" spans="1:9" ht="14.5" thickBot="1">
      <c r="A87" s="6">
        <v>84</v>
      </c>
      <c r="B87" s="7" t="s">
        <v>10</v>
      </c>
      <c r="C87" s="7" t="s">
        <v>122</v>
      </c>
      <c r="D87" s="7" t="s">
        <v>96</v>
      </c>
      <c r="E87" s="9">
        <v>0</v>
      </c>
      <c r="F87" s="9">
        <v>11.75</v>
      </c>
      <c r="G87" s="9">
        <v>0</v>
      </c>
      <c r="H87" s="9">
        <v>9.75</v>
      </c>
      <c r="I87" s="10">
        <v>0</v>
      </c>
    </row>
    <row r="88" spans="1:9" ht="14.5" thickBot="1">
      <c r="A88" s="6">
        <v>85</v>
      </c>
      <c r="B88" s="7" t="s">
        <v>10</v>
      </c>
      <c r="C88" s="7" t="s">
        <v>122</v>
      </c>
      <c r="D88" s="7" t="s">
        <v>97</v>
      </c>
      <c r="E88" s="9">
        <v>11.99</v>
      </c>
      <c r="F88" s="9">
        <v>11.99</v>
      </c>
      <c r="G88" s="9">
        <v>13.99</v>
      </c>
      <c r="H88" s="9">
        <v>11.99</v>
      </c>
      <c r="I88" s="10">
        <v>13.49</v>
      </c>
    </row>
    <row r="89" spans="1:9" ht="14.5" thickBot="1">
      <c r="A89" s="6">
        <v>86</v>
      </c>
      <c r="B89" s="7" t="s">
        <v>10</v>
      </c>
      <c r="C89" s="7" t="s">
        <v>122</v>
      </c>
      <c r="D89" s="7" t="s">
        <v>98</v>
      </c>
      <c r="E89" s="9">
        <v>12.94</v>
      </c>
      <c r="F89" s="9">
        <v>13.19</v>
      </c>
      <c r="G89" s="9">
        <v>13.69</v>
      </c>
      <c r="H89" s="9">
        <v>13.04</v>
      </c>
      <c r="I89" s="10">
        <v>13.44</v>
      </c>
    </row>
    <row r="90" spans="1:9" ht="14.5" thickBot="1">
      <c r="A90" s="6">
        <v>87</v>
      </c>
      <c r="B90" s="7" t="s">
        <v>10</v>
      </c>
      <c r="C90" s="7" t="s">
        <v>122</v>
      </c>
      <c r="D90" s="7" t="s">
        <v>99</v>
      </c>
      <c r="E90" s="9">
        <v>14</v>
      </c>
      <c r="F90" s="9">
        <v>14.25</v>
      </c>
      <c r="G90" s="9">
        <v>16.5</v>
      </c>
      <c r="H90" s="9">
        <v>16</v>
      </c>
      <c r="I90" s="10">
        <v>15.25</v>
      </c>
    </row>
    <row r="91" spans="1:9" ht="14.5" thickBot="1">
      <c r="A91" s="6">
        <v>88</v>
      </c>
      <c r="B91" s="7" t="s">
        <v>10</v>
      </c>
      <c r="C91" s="7" t="s">
        <v>122</v>
      </c>
      <c r="D91" s="7" t="s">
        <v>100</v>
      </c>
      <c r="E91" s="9">
        <v>11.77</v>
      </c>
      <c r="F91" s="9">
        <v>11.77</v>
      </c>
      <c r="G91" s="9">
        <v>0</v>
      </c>
      <c r="H91" s="9">
        <v>11.77</v>
      </c>
      <c r="I91" s="10">
        <v>11.77</v>
      </c>
    </row>
    <row r="92" spans="1:9" ht="14.5" thickBot="1">
      <c r="A92" s="6">
        <v>89</v>
      </c>
      <c r="B92" s="7" t="s">
        <v>10</v>
      </c>
      <c r="C92" s="7" t="s">
        <v>122</v>
      </c>
      <c r="D92" s="7" t="s">
        <v>101</v>
      </c>
      <c r="E92" s="9">
        <v>10</v>
      </c>
      <c r="F92" s="9">
        <v>11.25</v>
      </c>
      <c r="G92" s="9">
        <v>17</v>
      </c>
      <c r="H92" s="9">
        <v>13</v>
      </c>
      <c r="I92" s="10">
        <v>13</v>
      </c>
    </row>
    <row r="93" spans="1:9" ht="14.5" thickBot="1">
      <c r="A93" s="6">
        <v>90</v>
      </c>
      <c r="B93" s="7" t="s">
        <v>10</v>
      </c>
      <c r="C93" s="7" t="s">
        <v>122</v>
      </c>
      <c r="D93" s="7" t="s">
        <v>102</v>
      </c>
      <c r="E93" s="9">
        <v>11.52</v>
      </c>
      <c r="F93" s="9">
        <v>12.02</v>
      </c>
      <c r="G93" s="9">
        <v>12.52</v>
      </c>
      <c r="H93" s="9">
        <v>12.52</v>
      </c>
      <c r="I93" s="10">
        <v>12.52</v>
      </c>
    </row>
    <row r="94" spans="1:9" ht="14.5" thickBot="1">
      <c r="A94" s="6">
        <v>91</v>
      </c>
      <c r="B94" s="7" t="s">
        <v>10</v>
      </c>
      <c r="C94" s="7" t="s">
        <v>122</v>
      </c>
      <c r="D94" s="7" t="s">
        <v>103</v>
      </c>
      <c r="E94" s="9">
        <v>14.97</v>
      </c>
      <c r="F94" s="9">
        <v>14.97</v>
      </c>
      <c r="G94" s="9">
        <v>14.97</v>
      </c>
      <c r="H94" s="9">
        <v>14.97</v>
      </c>
      <c r="I94" s="10">
        <v>14.97</v>
      </c>
    </row>
    <row r="95" spans="1:9" ht="14.5" thickBot="1">
      <c r="A95" s="6">
        <v>92</v>
      </c>
      <c r="B95" s="7" t="s">
        <v>10</v>
      </c>
      <c r="C95" s="7" t="s">
        <v>122</v>
      </c>
      <c r="D95" s="7" t="s">
        <v>104</v>
      </c>
      <c r="E95" s="9">
        <v>10</v>
      </c>
      <c r="F95" s="9">
        <v>11</v>
      </c>
      <c r="G95" s="9">
        <v>0</v>
      </c>
      <c r="H95" s="9">
        <v>10</v>
      </c>
      <c r="I95" s="10">
        <v>10</v>
      </c>
    </row>
    <row r="96" spans="1:9" ht="14.5" thickBot="1">
      <c r="A96" s="6">
        <v>93</v>
      </c>
      <c r="B96" s="7" t="s">
        <v>10</v>
      </c>
      <c r="C96" s="7" t="s">
        <v>122</v>
      </c>
      <c r="D96" s="7" t="s">
        <v>105</v>
      </c>
      <c r="E96" s="9">
        <v>10.73</v>
      </c>
      <c r="F96" s="9">
        <v>11.41</v>
      </c>
      <c r="G96" s="9">
        <v>12.41</v>
      </c>
      <c r="H96" s="9">
        <v>10.91</v>
      </c>
      <c r="I96" s="10">
        <v>10.91</v>
      </c>
    </row>
    <row r="97" spans="1:9" ht="14.5" thickBot="1">
      <c r="A97" s="6">
        <v>94</v>
      </c>
      <c r="B97" s="7" t="s">
        <v>10</v>
      </c>
      <c r="C97" s="7" t="s">
        <v>122</v>
      </c>
      <c r="D97" s="7" t="s">
        <v>106</v>
      </c>
      <c r="E97" s="9">
        <v>11.19</v>
      </c>
      <c r="F97" s="9">
        <v>11.69</v>
      </c>
      <c r="G97" s="9">
        <v>12.19</v>
      </c>
      <c r="H97" s="9">
        <v>11.19</v>
      </c>
      <c r="I97" s="10">
        <v>11.69</v>
      </c>
    </row>
    <row r="98" spans="1:9" ht="14.5" thickBot="1">
      <c r="A98" s="6">
        <v>95</v>
      </c>
      <c r="B98" s="7" t="s">
        <v>10</v>
      </c>
      <c r="C98" s="7" t="s">
        <v>122</v>
      </c>
      <c r="D98" s="7" t="s">
        <v>107</v>
      </c>
      <c r="E98" s="9">
        <v>11.53</v>
      </c>
      <c r="F98" s="9">
        <v>11.53</v>
      </c>
      <c r="G98" s="9">
        <v>11.53</v>
      </c>
      <c r="H98" s="9">
        <v>11.53</v>
      </c>
      <c r="I98" s="10">
        <v>11.53</v>
      </c>
    </row>
    <row r="99" spans="1:9" ht="14.5" thickBot="1">
      <c r="A99" s="6">
        <v>96</v>
      </c>
      <c r="B99" s="7" t="s">
        <v>10</v>
      </c>
      <c r="C99" s="7" t="s">
        <v>122</v>
      </c>
      <c r="D99" s="7" t="s">
        <v>108</v>
      </c>
      <c r="E99" s="9">
        <v>0</v>
      </c>
      <c r="F99" s="9">
        <v>12.68</v>
      </c>
      <c r="G99" s="9">
        <v>17.05</v>
      </c>
      <c r="H99" s="9">
        <v>0</v>
      </c>
      <c r="I99" s="10">
        <v>14.11</v>
      </c>
    </row>
    <row r="100" spans="1:9" ht="14.5" thickBot="1">
      <c r="A100" s="6">
        <v>97</v>
      </c>
      <c r="B100" s="7" t="s">
        <v>10</v>
      </c>
      <c r="C100" s="7" t="s">
        <v>122</v>
      </c>
      <c r="D100" s="7" t="s">
        <v>109</v>
      </c>
      <c r="E100" s="9">
        <v>11.55</v>
      </c>
      <c r="F100" s="9">
        <v>12.23</v>
      </c>
      <c r="G100" s="9">
        <v>0</v>
      </c>
      <c r="H100" s="9">
        <v>12.05</v>
      </c>
      <c r="I100" s="10">
        <v>13.55</v>
      </c>
    </row>
    <row r="101" spans="1:9" ht="14.5" thickBot="1">
      <c r="A101" s="6">
        <v>98</v>
      </c>
      <c r="B101" s="7" t="s">
        <v>10</v>
      </c>
      <c r="C101" s="7" t="s">
        <v>122</v>
      </c>
      <c r="D101" s="7" t="s">
        <v>110</v>
      </c>
      <c r="E101" s="9">
        <v>12.05</v>
      </c>
      <c r="F101" s="9">
        <v>12.05</v>
      </c>
      <c r="G101" s="9">
        <v>12.05</v>
      </c>
      <c r="H101" s="9">
        <v>12.05</v>
      </c>
      <c r="I101" s="10">
        <v>12.05</v>
      </c>
    </row>
    <row r="102" spans="1:9" ht="14.5" thickBot="1">
      <c r="A102" s="6">
        <v>99</v>
      </c>
      <c r="B102" s="7" t="s">
        <v>10</v>
      </c>
      <c r="C102" s="7" t="s">
        <v>122</v>
      </c>
      <c r="D102" s="7" t="s">
        <v>111</v>
      </c>
      <c r="E102" s="9">
        <v>10.97</v>
      </c>
      <c r="F102" s="9">
        <v>11.47</v>
      </c>
      <c r="G102" s="9">
        <v>13.47</v>
      </c>
      <c r="H102" s="9">
        <v>10.97</v>
      </c>
      <c r="I102" s="10">
        <v>10.97</v>
      </c>
    </row>
    <row r="103" spans="1:9" ht="14.5" thickBot="1">
      <c r="A103" s="6">
        <v>100</v>
      </c>
      <c r="B103" s="7" t="s">
        <v>10</v>
      </c>
      <c r="C103" s="7" t="s">
        <v>122</v>
      </c>
      <c r="D103" s="7" t="s">
        <v>112</v>
      </c>
      <c r="E103" s="9">
        <v>9.77</v>
      </c>
      <c r="F103" s="9">
        <v>9.4</v>
      </c>
      <c r="G103" s="9">
        <v>0</v>
      </c>
      <c r="H103" s="9">
        <v>9.4</v>
      </c>
      <c r="I103" s="10">
        <v>0</v>
      </c>
    </row>
    <row r="104" spans="1:9" ht="14.5" thickBot="1">
      <c r="A104" s="18">
        <v>101</v>
      </c>
      <c r="B104" s="13" t="s">
        <v>10</v>
      </c>
      <c r="C104" s="13" t="s">
        <v>122</v>
      </c>
      <c r="D104" s="13" t="s">
        <v>113</v>
      </c>
      <c r="E104" s="15">
        <v>0</v>
      </c>
      <c r="F104" s="15">
        <v>11</v>
      </c>
      <c r="G104" s="15">
        <v>0</v>
      </c>
      <c r="H104" s="15">
        <v>12</v>
      </c>
      <c r="I104" s="16">
        <v>12.5</v>
      </c>
    </row>
  </sheetData>
  <mergeCells count="1">
    <mergeCell ref="A1:I1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  <customProperties>
    <customPr name="EpmWorksheetKeyString_GUI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I104"/>
  <sheetViews>
    <sheetView zoomScaleSheetLayoutView="100" workbookViewId="0">
      <selection activeCell="L20" sqref="L20"/>
    </sheetView>
  </sheetViews>
  <sheetFormatPr defaultColWidth="9.09765625" defaultRowHeight="14"/>
  <cols>
    <col min="1" max="1" width="6.09765625" style="1" customWidth="1"/>
    <col min="2" max="2" width="8.3984375" style="1" customWidth="1"/>
    <col min="3" max="3" width="7.69921875" style="1" customWidth="1"/>
    <col min="4" max="4" width="53.59765625" style="1" customWidth="1"/>
    <col min="5" max="5" width="12" style="1" customWidth="1"/>
    <col min="6" max="6" width="9.09765625" style="1" customWidth="1"/>
    <col min="7" max="7" width="8.8984375" style="1" customWidth="1"/>
    <col min="8" max="8" width="8.3984375" style="1" customWidth="1"/>
    <col min="9" max="9" width="10.3984375" style="1" customWidth="1"/>
    <col min="10" max="16384" width="9.09765625" style="1"/>
  </cols>
  <sheetData>
    <row r="1" spans="1:9">
      <c r="A1" s="476" t="s">
        <v>123</v>
      </c>
      <c r="B1" s="476"/>
      <c r="C1" s="476"/>
      <c r="D1" s="476"/>
      <c r="E1" s="476"/>
      <c r="F1" s="476"/>
      <c r="G1" s="476"/>
      <c r="H1" s="476"/>
      <c r="I1" s="476"/>
    </row>
    <row r="2" spans="1:9" ht="14.5" thickBot="1"/>
    <row r="3" spans="1:9" ht="34.5" customHeight="1">
      <c r="A3" s="38" t="s">
        <v>1</v>
      </c>
      <c r="B3" s="39" t="s">
        <v>2</v>
      </c>
      <c r="C3" s="39" t="s">
        <v>3</v>
      </c>
      <c r="D3" s="39" t="s">
        <v>4</v>
      </c>
      <c r="E3" s="39" t="s">
        <v>5</v>
      </c>
      <c r="F3" s="39" t="s">
        <v>6</v>
      </c>
      <c r="G3" s="39" t="s">
        <v>7</v>
      </c>
      <c r="H3" s="39" t="s">
        <v>8</v>
      </c>
      <c r="I3" s="40" t="s">
        <v>9</v>
      </c>
    </row>
    <row r="4" spans="1:9">
      <c r="A4" s="25">
        <v>1</v>
      </c>
      <c r="B4" s="23" t="s">
        <v>10</v>
      </c>
      <c r="C4" s="23" t="s">
        <v>124</v>
      </c>
      <c r="D4" s="23" t="s">
        <v>12</v>
      </c>
      <c r="E4" s="24">
        <v>9.94</v>
      </c>
      <c r="F4" s="24">
        <v>9.9499999999999993</v>
      </c>
      <c r="G4" s="24">
        <v>17.41</v>
      </c>
      <c r="H4" s="24">
        <v>9.98</v>
      </c>
      <c r="I4" s="26">
        <v>12.5</v>
      </c>
    </row>
    <row r="5" spans="1:9">
      <c r="A5" s="25">
        <v>2</v>
      </c>
      <c r="B5" s="23" t="s">
        <v>10</v>
      </c>
      <c r="C5" s="23" t="s">
        <v>124</v>
      </c>
      <c r="D5" s="23" t="s">
        <v>13</v>
      </c>
      <c r="E5" s="24">
        <v>9.9499999999999993</v>
      </c>
      <c r="F5" s="24">
        <v>9.9499999999999993</v>
      </c>
      <c r="G5" s="24">
        <v>17.75</v>
      </c>
      <c r="H5" s="24">
        <v>10.25</v>
      </c>
      <c r="I5" s="26">
        <v>12</v>
      </c>
    </row>
    <row r="6" spans="1:9">
      <c r="A6" s="25">
        <v>3</v>
      </c>
      <c r="B6" s="23" t="s">
        <v>10</v>
      </c>
      <c r="C6" s="23" t="s">
        <v>124</v>
      </c>
      <c r="D6" s="23" t="s">
        <v>14</v>
      </c>
      <c r="E6" s="24">
        <v>9.9499999999999993</v>
      </c>
      <c r="F6" s="24">
        <v>9.9499999999999993</v>
      </c>
      <c r="G6" s="24">
        <v>0</v>
      </c>
      <c r="H6" s="24">
        <v>10.5</v>
      </c>
      <c r="I6" s="26">
        <v>12.5</v>
      </c>
    </row>
    <row r="7" spans="1:9">
      <c r="A7" s="25">
        <v>4</v>
      </c>
      <c r="B7" s="23" t="s">
        <v>10</v>
      </c>
      <c r="C7" s="23" t="s">
        <v>124</v>
      </c>
      <c r="D7" s="23" t="s">
        <v>15</v>
      </c>
      <c r="E7" s="24">
        <v>10</v>
      </c>
      <c r="F7" s="24">
        <v>10.5</v>
      </c>
      <c r="G7" s="24">
        <v>17</v>
      </c>
      <c r="H7" s="24">
        <v>10.25</v>
      </c>
      <c r="I7" s="26">
        <v>12</v>
      </c>
    </row>
    <row r="8" spans="1:9">
      <c r="A8" s="25">
        <v>5</v>
      </c>
      <c r="B8" s="23" t="s">
        <v>10</v>
      </c>
      <c r="C8" s="23" t="s">
        <v>124</v>
      </c>
      <c r="D8" s="23" t="s">
        <v>16</v>
      </c>
      <c r="E8" s="24">
        <v>10</v>
      </c>
      <c r="F8" s="24">
        <v>10</v>
      </c>
      <c r="G8" s="24">
        <v>0</v>
      </c>
      <c r="H8" s="24">
        <v>10</v>
      </c>
      <c r="I8" s="26">
        <v>10</v>
      </c>
    </row>
    <row r="9" spans="1:9">
      <c r="A9" s="25">
        <v>6</v>
      </c>
      <c r="B9" s="23" t="s">
        <v>10</v>
      </c>
      <c r="C9" s="23" t="s">
        <v>124</v>
      </c>
      <c r="D9" s="23" t="s">
        <v>17</v>
      </c>
      <c r="E9" s="24">
        <v>9.75</v>
      </c>
      <c r="F9" s="24">
        <v>9.9</v>
      </c>
      <c r="G9" s="24">
        <v>0</v>
      </c>
      <c r="H9" s="24">
        <v>9.9</v>
      </c>
      <c r="I9" s="26">
        <v>8.66</v>
      </c>
    </row>
    <row r="10" spans="1:9">
      <c r="A10" s="25">
        <v>7</v>
      </c>
      <c r="B10" s="23" t="s">
        <v>10</v>
      </c>
      <c r="C10" s="23" t="s">
        <v>124</v>
      </c>
      <c r="D10" s="23" t="s">
        <v>18</v>
      </c>
      <c r="E10" s="24">
        <v>9</v>
      </c>
      <c r="F10" s="24">
        <v>10.75</v>
      </c>
      <c r="G10" s="24">
        <v>18.3</v>
      </c>
      <c r="H10" s="24">
        <v>9.75</v>
      </c>
      <c r="I10" s="26">
        <v>10</v>
      </c>
    </row>
    <row r="11" spans="1:9">
      <c r="A11" s="25">
        <v>8</v>
      </c>
      <c r="B11" s="23" t="s">
        <v>10</v>
      </c>
      <c r="C11" s="23" t="s">
        <v>124</v>
      </c>
      <c r="D11" s="23" t="s">
        <v>19</v>
      </c>
      <c r="E11" s="24">
        <v>10.18</v>
      </c>
      <c r="F11" s="24">
        <v>10.73</v>
      </c>
      <c r="G11" s="24">
        <v>18</v>
      </c>
      <c r="H11" s="24">
        <v>10.199999999999999</v>
      </c>
      <c r="I11" s="26">
        <v>10.199999999999999</v>
      </c>
    </row>
    <row r="12" spans="1:9">
      <c r="A12" s="25">
        <v>9</v>
      </c>
      <c r="B12" s="23" t="s">
        <v>10</v>
      </c>
      <c r="C12" s="23" t="s">
        <v>124</v>
      </c>
      <c r="D12" s="23" t="s">
        <v>20</v>
      </c>
      <c r="E12" s="24">
        <v>9.6</v>
      </c>
      <c r="F12" s="24">
        <v>10.4</v>
      </c>
      <c r="G12" s="24">
        <v>0</v>
      </c>
      <c r="H12" s="24">
        <v>9.9</v>
      </c>
      <c r="I12" s="26">
        <v>10.25</v>
      </c>
    </row>
    <row r="13" spans="1:9">
      <c r="A13" s="25">
        <v>10</v>
      </c>
      <c r="B13" s="23" t="s">
        <v>10</v>
      </c>
      <c r="C13" s="23" t="s">
        <v>124</v>
      </c>
      <c r="D13" s="23" t="s">
        <v>21</v>
      </c>
      <c r="E13" s="24">
        <v>10.5</v>
      </c>
      <c r="F13" s="24">
        <v>11</v>
      </c>
      <c r="G13" s="24">
        <v>0</v>
      </c>
      <c r="H13" s="24">
        <v>10.5</v>
      </c>
      <c r="I13" s="26">
        <v>0</v>
      </c>
    </row>
    <row r="14" spans="1:9">
      <c r="A14" s="25">
        <v>11</v>
      </c>
      <c r="B14" s="23" t="s">
        <v>10</v>
      </c>
      <c r="C14" s="23" t="s">
        <v>124</v>
      </c>
      <c r="D14" s="23" t="s">
        <v>22</v>
      </c>
      <c r="E14" s="24">
        <v>10.5</v>
      </c>
      <c r="F14" s="24">
        <v>11.5</v>
      </c>
      <c r="G14" s="24">
        <v>0</v>
      </c>
      <c r="H14" s="24">
        <v>10.199999999999999</v>
      </c>
      <c r="I14" s="26">
        <v>10.75</v>
      </c>
    </row>
    <row r="15" spans="1:9">
      <c r="A15" s="25">
        <v>12</v>
      </c>
      <c r="B15" s="23" t="s">
        <v>10</v>
      </c>
      <c r="C15" s="23" t="s">
        <v>124</v>
      </c>
      <c r="D15" s="23" t="s">
        <v>23</v>
      </c>
      <c r="E15" s="24">
        <v>7.5</v>
      </c>
      <c r="F15" s="24">
        <v>8</v>
      </c>
      <c r="G15" s="24">
        <v>0</v>
      </c>
      <c r="H15" s="24">
        <v>0</v>
      </c>
      <c r="I15" s="26">
        <v>0</v>
      </c>
    </row>
    <row r="16" spans="1:9">
      <c r="A16" s="25">
        <v>13</v>
      </c>
      <c r="B16" s="23" t="s">
        <v>10</v>
      </c>
      <c r="C16" s="23" t="s">
        <v>124</v>
      </c>
      <c r="D16" s="23" t="s">
        <v>24</v>
      </c>
      <c r="E16" s="24">
        <v>8.4499999999999993</v>
      </c>
      <c r="F16" s="24">
        <v>0</v>
      </c>
      <c r="G16" s="24">
        <v>0</v>
      </c>
      <c r="H16" s="24">
        <v>0</v>
      </c>
      <c r="I16" s="26">
        <v>0</v>
      </c>
    </row>
    <row r="17" spans="1:9">
      <c r="A17" s="25">
        <v>14</v>
      </c>
      <c r="B17" s="23" t="s">
        <v>10</v>
      </c>
      <c r="C17" s="23" t="s">
        <v>124</v>
      </c>
      <c r="D17" s="23" t="s">
        <v>25</v>
      </c>
      <c r="E17" s="24">
        <v>8.5</v>
      </c>
      <c r="F17" s="24">
        <v>0</v>
      </c>
      <c r="G17" s="24">
        <v>0</v>
      </c>
      <c r="H17" s="24">
        <v>0</v>
      </c>
      <c r="I17" s="26">
        <v>0</v>
      </c>
    </row>
    <row r="18" spans="1:9" ht="23.5">
      <c r="A18" s="25">
        <v>15</v>
      </c>
      <c r="B18" s="23" t="s">
        <v>10</v>
      </c>
      <c r="C18" s="23" t="s">
        <v>124</v>
      </c>
      <c r="D18" s="23" t="s">
        <v>26</v>
      </c>
      <c r="E18" s="24">
        <v>11.01</v>
      </c>
      <c r="F18" s="24">
        <v>11.01</v>
      </c>
      <c r="G18" s="24">
        <v>0</v>
      </c>
      <c r="H18" s="24">
        <v>11.01</v>
      </c>
      <c r="I18" s="26">
        <v>11.01</v>
      </c>
    </row>
    <row r="19" spans="1:9">
      <c r="A19" s="25">
        <v>16</v>
      </c>
      <c r="B19" s="23" t="s">
        <v>10</v>
      </c>
      <c r="C19" s="23" t="s">
        <v>124</v>
      </c>
      <c r="D19" s="23" t="s">
        <v>27</v>
      </c>
      <c r="E19" s="24">
        <v>13.43</v>
      </c>
      <c r="F19" s="24">
        <v>13.43</v>
      </c>
      <c r="G19" s="24">
        <v>17.77</v>
      </c>
      <c r="H19" s="24">
        <v>13.43</v>
      </c>
      <c r="I19" s="26">
        <v>13.43</v>
      </c>
    </row>
    <row r="20" spans="1:9">
      <c r="A20" s="25">
        <v>17</v>
      </c>
      <c r="B20" s="23" t="s">
        <v>10</v>
      </c>
      <c r="C20" s="23" t="s">
        <v>124</v>
      </c>
      <c r="D20" s="23" t="s">
        <v>28</v>
      </c>
      <c r="E20" s="24">
        <v>9.7100000000000009</v>
      </c>
      <c r="F20" s="24">
        <v>0</v>
      </c>
      <c r="G20" s="24">
        <v>0</v>
      </c>
      <c r="H20" s="24">
        <v>0</v>
      </c>
      <c r="I20" s="26">
        <v>0</v>
      </c>
    </row>
    <row r="21" spans="1:9">
      <c r="A21" s="25">
        <v>18</v>
      </c>
      <c r="B21" s="23" t="s">
        <v>10</v>
      </c>
      <c r="C21" s="23" t="s">
        <v>124</v>
      </c>
      <c r="D21" s="23" t="s">
        <v>29</v>
      </c>
      <c r="E21" s="24">
        <v>10</v>
      </c>
      <c r="F21" s="24">
        <v>10</v>
      </c>
      <c r="G21" s="24">
        <v>0</v>
      </c>
      <c r="H21" s="24">
        <v>10</v>
      </c>
      <c r="I21" s="26">
        <v>0</v>
      </c>
    </row>
    <row r="22" spans="1:9">
      <c r="A22" s="25">
        <v>19</v>
      </c>
      <c r="B22" s="23" t="s">
        <v>10</v>
      </c>
      <c r="C22" s="23" t="s">
        <v>124</v>
      </c>
      <c r="D22" s="23" t="s">
        <v>30</v>
      </c>
      <c r="E22" s="24">
        <v>8.32</v>
      </c>
      <c r="F22" s="24">
        <v>0</v>
      </c>
      <c r="G22" s="24">
        <v>0</v>
      </c>
      <c r="H22" s="24">
        <v>0</v>
      </c>
      <c r="I22" s="26">
        <v>0</v>
      </c>
    </row>
    <row r="23" spans="1:9">
      <c r="A23" s="25">
        <v>20</v>
      </c>
      <c r="B23" s="23" t="s">
        <v>10</v>
      </c>
      <c r="C23" s="23" t="s">
        <v>124</v>
      </c>
      <c r="D23" s="23" t="s">
        <v>31</v>
      </c>
      <c r="E23" s="24">
        <v>8.3699999999999992</v>
      </c>
      <c r="F23" s="24">
        <v>0</v>
      </c>
      <c r="G23" s="24">
        <v>0</v>
      </c>
      <c r="H23" s="24">
        <v>0</v>
      </c>
      <c r="I23" s="26">
        <v>0</v>
      </c>
    </row>
    <row r="24" spans="1:9" s="32" customFormat="1">
      <c r="A24" s="25">
        <v>21</v>
      </c>
      <c r="B24" s="23" t="s">
        <v>10</v>
      </c>
      <c r="C24" s="23" t="s">
        <v>124</v>
      </c>
      <c r="D24" s="23" t="s">
        <v>32</v>
      </c>
      <c r="E24" s="24">
        <v>10.41</v>
      </c>
      <c r="F24" s="24">
        <v>12.07</v>
      </c>
      <c r="G24" s="24">
        <v>0</v>
      </c>
      <c r="H24" s="24">
        <v>10.6</v>
      </c>
      <c r="I24" s="26">
        <v>0</v>
      </c>
    </row>
    <row r="25" spans="1:9">
      <c r="A25" s="25">
        <v>22</v>
      </c>
      <c r="B25" s="23" t="s">
        <v>10</v>
      </c>
      <c r="C25" s="23" t="s">
        <v>124</v>
      </c>
      <c r="D25" s="23" t="s">
        <v>33</v>
      </c>
      <c r="E25" s="24">
        <v>9.57</v>
      </c>
      <c r="F25" s="24">
        <v>0</v>
      </c>
      <c r="G25" s="24">
        <v>0</v>
      </c>
      <c r="H25" s="24">
        <v>0</v>
      </c>
      <c r="I25" s="26">
        <v>0</v>
      </c>
    </row>
    <row r="26" spans="1:9">
      <c r="A26" s="25">
        <v>23</v>
      </c>
      <c r="B26" s="23" t="s">
        <v>10</v>
      </c>
      <c r="C26" s="23" t="s">
        <v>124</v>
      </c>
      <c r="D26" s="23" t="s">
        <v>34</v>
      </c>
      <c r="E26" s="24">
        <v>8.4499999999999993</v>
      </c>
      <c r="F26" s="24">
        <v>0</v>
      </c>
      <c r="G26" s="24">
        <v>0</v>
      </c>
      <c r="H26" s="24">
        <v>0</v>
      </c>
      <c r="I26" s="26">
        <v>0</v>
      </c>
    </row>
    <row r="27" spans="1:9">
      <c r="A27" s="25">
        <v>24</v>
      </c>
      <c r="B27" s="23" t="s">
        <v>10</v>
      </c>
      <c r="C27" s="23" t="s">
        <v>124</v>
      </c>
      <c r="D27" s="23" t="s">
        <v>35</v>
      </c>
      <c r="E27" s="24">
        <v>9.4</v>
      </c>
      <c r="F27" s="24">
        <v>0</v>
      </c>
      <c r="G27" s="24">
        <v>0</v>
      </c>
      <c r="H27" s="24">
        <v>9.98</v>
      </c>
      <c r="I27" s="26">
        <v>0</v>
      </c>
    </row>
    <row r="28" spans="1:9">
      <c r="A28" s="25">
        <v>25</v>
      </c>
      <c r="B28" s="23" t="s">
        <v>10</v>
      </c>
      <c r="C28" s="23" t="s">
        <v>124</v>
      </c>
      <c r="D28" s="23" t="s">
        <v>36</v>
      </c>
      <c r="E28" s="24">
        <v>14.45</v>
      </c>
      <c r="F28" s="24">
        <v>13.45</v>
      </c>
      <c r="G28" s="24">
        <v>13.45</v>
      </c>
      <c r="H28" s="24">
        <v>13.45</v>
      </c>
      <c r="I28" s="26">
        <v>13.45</v>
      </c>
    </row>
    <row r="29" spans="1:9">
      <c r="A29" s="25">
        <v>26</v>
      </c>
      <c r="B29" s="23" t="s">
        <v>10</v>
      </c>
      <c r="C29" s="23" t="s">
        <v>124</v>
      </c>
      <c r="D29" s="23" t="s">
        <v>37</v>
      </c>
      <c r="E29" s="24">
        <v>8.2899999999999991</v>
      </c>
      <c r="F29" s="24">
        <v>0</v>
      </c>
      <c r="G29" s="24">
        <v>0</v>
      </c>
      <c r="H29" s="24">
        <v>0</v>
      </c>
      <c r="I29" s="26">
        <v>0</v>
      </c>
    </row>
    <row r="30" spans="1:9">
      <c r="A30" s="25">
        <v>27</v>
      </c>
      <c r="B30" s="23" t="s">
        <v>10</v>
      </c>
      <c r="C30" s="23" t="s">
        <v>124</v>
      </c>
      <c r="D30" s="23" t="s">
        <v>38</v>
      </c>
      <c r="E30" s="24">
        <v>9.02</v>
      </c>
      <c r="F30" s="24">
        <v>0</v>
      </c>
      <c r="G30" s="24">
        <v>0</v>
      </c>
      <c r="H30" s="24">
        <v>0</v>
      </c>
      <c r="I30" s="26">
        <v>0</v>
      </c>
    </row>
    <row r="31" spans="1:9">
      <c r="A31" s="25">
        <v>28</v>
      </c>
      <c r="B31" s="23" t="s">
        <v>10</v>
      </c>
      <c r="C31" s="23" t="s">
        <v>124</v>
      </c>
      <c r="D31" s="23" t="s">
        <v>39</v>
      </c>
      <c r="E31" s="24">
        <v>8.5</v>
      </c>
      <c r="F31" s="24">
        <v>0</v>
      </c>
      <c r="G31" s="24">
        <v>0</v>
      </c>
      <c r="H31" s="24">
        <v>0</v>
      </c>
      <c r="I31" s="26">
        <v>0</v>
      </c>
    </row>
    <row r="32" spans="1:9">
      <c r="A32" s="25">
        <v>29</v>
      </c>
      <c r="B32" s="23" t="s">
        <v>10</v>
      </c>
      <c r="C32" s="23" t="s">
        <v>124</v>
      </c>
      <c r="D32" s="23" t="s">
        <v>40</v>
      </c>
      <c r="E32" s="24">
        <v>6.98</v>
      </c>
      <c r="F32" s="24">
        <v>6.98</v>
      </c>
      <c r="G32" s="24">
        <v>0</v>
      </c>
      <c r="H32" s="24">
        <v>0</v>
      </c>
      <c r="I32" s="26">
        <v>0</v>
      </c>
    </row>
    <row r="33" spans="1:9" s="32" customFormat="1">
      <c r="A33" s="25">
        <v>30</v>
      </c>
      <c r="B33" s="23" t="s">
        <v>10</v>
      </c>
      <c r="C33" s="23" t="s">
        <v>124</v>
      </c>
      <c r="D33" s="23" t="s">
        <v>41</v>
      </c>
      <c r="E33" s="24">
        <v>9.64</v>
      </c>
      <c r="F33" s="24">
        <v>9.89</v>
      </c>
      <c r="G33" s="24">
        <v>14.88</v>
      </c>
      <c r="H33" s="24">
        <v>9.35</v>
      </c>
      <c r="I33" s="26">
        <v>13.83</v>
      </c>
    </row>
    <row r="34" spans="1:9">
      <c r="A34" s="25">
        <v>31</v>
      </c>
      <c r="B34" s="23" t="s">
        <v>10</v>
      </c>
      <c r="C34" s="23" t="s">
        <v>124</v>
      </c>
      <c r="D34" s="23" t="s">
        <v>42</v>
      </c>
      <c r="E34" s="24">
        <v>9.75</v>
      </c>
      <c r="F34" s="24">
        <v>10.26</v>
      </c>
      <c r="G34" s="24">
        <v>0</v>
      </c>
      <c r="H34" s="24">
        <v>10.75</v>
      </c>
      <c r="I34" s="26">
        <v>0</v>
      </c>
    </row>
    <row r="35" spans="1:9">
      <c r="A35" s="25">
        <v>32</v>
      </c>
      <c r="B35" s="23" t="s">
        <v>10</v>
      </c>
      <c r="C35" s="23" t="s">
        <v>124</v>
      </c>
      <c r="D35" s="23" t="s">
        <v>43</v>
      </c>
      <c r="E35" s="24">
        <v>11.25</v>
      </c>
      <c r="F35" s="24">
        <v>13</v>
      </c>
      <c r="G35" s="24">
        <v>0</v>
      </c>
      <c r="H35" s="24">
        <v>13</v>
      </c>
      <c r="I35" s="26">
        <v>14</v>
      </c>
    </row>
    <row r="36" spans="1:9">
      <c r="A36" s="25">
        <v>33</v>
      </c>
      <c r="B36" s="23" t="s">
        <v>10</v>
      </c>
      <c r="C36" s="23" t="s">
        <v>124</v>
      </c>
      <c r="D36" s="23" t="s">
        <v>44</v>
      </c>
      <c r="E36" s="24">
        <v>10.15</v>
      </c>
      <c r="F36" s="24">
        <v>10.65</v>
      </c>
      <c r="G36" s="24">
        <v>21</v>
      </c>
      <c r="H36" s="24">
        <v>13</v>
      </c>
      <c r="I36" s="26">
        <v>12</v>
      </c>
    </row>
    <row r="37" spans="1:9">
      <c r="A37" s="25">
        <v>34</v>
      </c>
      <c r="B37" s="23" t="s">
        <v>10</v>
      </c>
      <c r="C37" s="23" t="s">
        <v>124</v>
      </c>
      <c r="D37" s="23" t="s">
        <v>45</v>
      </c>
      <c r="E37" s="24">
        <v>10.1</v>
      </c>
      <c r="F37" s="24">
        <v>11.8</v>
      </c>
      <c r="G37" s="24">
        <v>13.7</v>
      </c>
      <c r="H37" s="24">
        <v>11.5</v>
      </c>
      <c r="I37" s="26">
        <v>11.5</v>
      </c>
    </row>
    <row r="38" spans="1:9">
      <c r="A38" s="25">
        <v>35</v>
      </c>
      <c r="B38" s="23" t="s">
        <v>10</v>
      </c>
      <c r="C38" s="23" t="s">
        <v>124</v>
      </c>
      <c r="D38" s="23" t="s">
        <v>46</v>
      </c>
      <c r="E38" s="24">
        <v>9.07</v>
      </c>
      <c r="F38" s="24">
        <v>10.45</v>
      </c>
      <c r="G38" s="24">
        <v>13.89</v>
      </c>
      <c r="H38" s="24">
        <v>10.73</v>
      </c>
      <c r="I38" s="26">
        <v>10.75</v>
      </c>
    </row>
    <row r="39" spans="1:9">
      <c r="A39" s="25">
        <v>36</v>
      </c>
      <c r="B39" s="23" t="s">
        <v>10</v>
      </c>
      <c r="C39" s="23" t="s">
        <v>124</v>
      </c>
      <c r="D39" s="23" t="s">
        <v>47</v>
      </c>
      <c r="E39" s="24">
        <v>7.15</v>
      </c>
      <c r="F39" s="24">
        <v>7.15</v>
      </c>
      <c r="G39" s="24">
        <v>7.15</v>
      </c>
      <c r="H39" s="24">
        <v>7.15</v>
      </c>
      <c r="I39" s="26">
        <v>7.15</v>
      </c>
    </row>
    <row r="40" spans="1:9">
      <c r="A40" s="25">
        <v>37</v>
      </c>
      <c r="B40" s="23" t="s">
        <v>10</v>
      </c>
      <c r="C40" s="23" t="s">
        <v>124</v>
      </c>
      <c r="D40" s="23" t="s">
        <v>48</v>
      </c>
      <c r="E40" s="24">
        <v>6.81</v>
      </c>
      <c r="F40" s="24">
        <v>6.92</v>
      </c>
      <c r="G40" s="24">
        <v>6.43</v>
      </c>
      <c r="H40" s="24">
        <v>6.4</v>
      </c>
      <c r="I40" s="26">
        <v>7.39</v>
      </c>
    </row>
    <row r="41" spans="1:9">
      <c r="A41" s="25">
        <v>38</v>
      </c>
      <c r="B41" s="23" t="s">
        <v>10</v>
      </c>
      <c r="C41" s="23" t="s">
        <v>124</v>
      </c>
      <c r="D41" s="23" t="s">
        <v>49</v>
      </c>
      <c r="E41" s="24">
        <v>8.4600000000000009</v>
      </c>
      <c r="F41" s="24">
        <v>10.67</v>
      </c>
      <c r="G41" s="24">
        <v>13.21</v>
      </c>
      <c r="H41" s="24">
        <v>9.4</v>
      </c>
      <c r="I41" s="26">
        <v>10.47</v>
      </c>
    </row>
    <row r="42" spans="1:9">
      <c r="A42" s="25">
        <v>39</v>
      </c>
      <c r="B42" s="23" t="s">
        <v>10</v>
      </c>
      <c r="C42" s="23" t="s">
        <v>124</v>
      </c>
      <c r="D42" s="23" t="s">
        <v>50</v>
      </c>
      <c r="E42" s="24">
        <v>8.74</v>
      </c>
      <c r="F42" s="24">
        <v>10.17</v>
      </c>
      <c r="G42" s="24">
        <v>13.08</v>
      </c>
      <c r="H42" s="24">
        <v>7.71</v>
      </c>
      <c r="I42" s="26">
        <v>9.9</v>
      </c>
    </row>
    <row r="43" spans="1:9">
      <c r="A43" s="25">
        <v>40</v>
      </c>
      <c r="B43" s="23" t="s">
        <v>10</v>
      </c>
      <c r="C43" s="23" t="s">
        <v>124</v>
      </c>
      <c r="D43" s="23" t="s">
        <v>51</v>
      </c>
      <c r="E43" s="24">
        <v>8.2799999999999994</v>
      </c>
      <c r="F43" s="24">
        <v>8.24</v>
      </c>
      <c r="G43" s="24">
        <v>7.75</v>
      </c>
      <c r="H43" s="24">
        <v>8.16</v>
      </c>
      <c r="I43" s="26">
        <v>8.81</v>
      </c>
    </row>
    <row r="44" spans="1:9">
      <c r="A44" s="25">
        <v>41</v>
      </c>
      <c r="B44" s="23" t="s">
        <v>10</v>
      </c>
      <c r="C44" s="23" t="s">
        <v>124</v>
      </c>
      <c r="D44" s="23" t="s">
        <v>52</v>
      </c>
      <c r="E44" s="24">
        <v>9.35</v>
      </c>
      <c r="F44" s="24">
        <v>9.99</v>
      </c>
      <c r="G44" s="24">
        <v>12.79</v>
      </c>
      <c r="H44" s="24">
        <v>10.07</v>
      </c>
      <c r="I44" s="26">
        <v>12.76</v>
      </c>
    </row>
    <row r="45" spans="1:9">
      <c r="A45" s="25">
        <v>42</v>
      </c>
      <c r="B45" s="23" t="s">
        <v>10</v>
      </c>
      <c r="C45" s="23" t="s">
        <v>124</v>
      </c>
      <c r="D45" s="23" t="s">
        <v>53</v>
      </c>
      <c r="E45" s="24">
        <v>10</v>
      </c>
      <c r="F45" s="24">
        <v>10.5</v>
      </c>
      <c r="G45" s="24">
        <v>12.5</v>
      </c>
      <c r="H45" s="24">
        <v>11</v>
      </c>
      <c r="I45" s="26">
        <v>11</v>
      </c>
    </row>
    <row r="46" spans="1:9">
      <c r="A46" s="25">
        <v>43</v>
      </c>
      <c r="B46" s="23" t="s">
        <v>10</v>
      </c>
      <c r="C46" s="23" t="s">
        <v>124</v>
      </c>
      <c r="D46" s="23" t="s">
        <v>54</v>
      </c>
      <c r="E46" s="24">
        <v>9.42</v>
      </c>
      <c r="F46" s="24">
        <v>9.19</v>
      </c>
      <c r="G46" s="24">
        <v>9.48</v>
      </c>
      <c r="H46" s="24">
        <v>8.9600000000000009</v>
      </c>
      <c r="I46" s="26">
        <v>9.24</v>
      </c>
    </row>
    <row r="47" spans="1:9">
      <c r="A47" s="25">
        <v>44</v>
      </c>
      <c r="B47" s="23" t="s">
        <v>10</v>
      </c>
      <c r="C47" s="23" t="s">
        <v>124</v>
      </c>
      <c r="D47" s="23" t="s">
        <v>55</v>
      </c>
      <c r="E47" s="24">
        <v>10.9</v>
      </c>
      <c r="F47" s="24">
        <v>12.65</v>
      </c>
      <c r="G47" s="24">
        <v>15</v>
      </c>
      <c r="H47" s="24">
        <v>12.12</v>
      </c>
      <c r="I47" s="26">
        <v>12.28</v>
      </c>
    </row>
    <row r="48" spans="1:9" s="32" customFormat="1">
      <c r="A48" s="25">
        <v>45</v>
      </c>
      <c r="B48" s="23" t="s">
        <v>10</v>
      </c>
      <c r="C48" s="23" t="s">
        <v>124</v>
      </c>
      <c r="D48" s="23" t="s">
        <v>56</v>
      </c>
      <c r="E48" s="24">
        <v>12.37</v>
      </c>
      <c r="F48" s="24">
        <v>12.37</v>
      </c>
      <c r="G48" s="24">
        <v>12.37</v>
      </c>
      <c r="H48" s="24">
        <v>0</v>
      </c>
      <c r="I48" s="26">
        <v>12.37</v>
      </c>
    </row>
    <row r="49" spans="1:9">
      <c r="A49" s="25">
        <v>46</v>
      </c>
      <c r="B49" s="23" t="s">
        <v>10</v>
      </c>
      <c r="C49" s="23" t="s">
        <v>124</v>
      </c>
      <c r="D49" s="23" t="s">
        <v>57</v>
      </c>
      <c r="E49" s="24">
        <v>10.29</v>
      </c>
      <c r="F49" s="24">
        <v>11.79</v>
      </c>
      <c r="G49" s="24">
        <v>13.79</v>
      </c>
      <c r="H49" s="24">
        <v>12.29</v>
      </c>
      <c r="I49" s="26">
        <v>11.79</v>
      </c>
    </row>
    <row r="50" spans="1:9">
      <c r="A50" s="25">
        <v>47</v>
      </c>
      <c r="B50" s="23" t="s">
        <v>10</v>
      </c>
      <c r="C50" s="23" t="s">
        <v>124</v>
      </c>
      <c r="D50" s="23" t="s">
        <v>58</v>
      </c>
      <c r="E50" s="24">
        <v>9.9700000000000006</v>
      </c>
      <c r="F50" s="24">
        <v>10.220000000000001</v>
      </c>
      <c r="G50" s="24">
        <v>11.56</v>
      </c>
      <c r="H50" s="24">
        <v>10.31</v>
      </c>
      <c r="I50" s="26">
        <v>12.31</v>
      </c>
    </row>
    <row r="51" spans="1:9" ht="23.5">
      <c r="A51" s="25">
        <v>48</v>
      </c>
      <c r="B51" s="23" t="s">
        <v>10</v>
      </c>
      <c r="C51" s="23" t="s">
        <v>124</v>
      </c>
      <c r="D51" s="23" t="s">
        <v>59</v>
      </c>
      <c r="E51" s="24">
        <v>13.27</v>
      </c>
      <c r="F51" s="24">
        <v>14.27</v>
      </c>
      <c r="G51" s="24">
        <v>14.27</v>
      </c>
      <c r="H51" s="24">
        <v>13.77</v>
      </c>
      <c r="I51" s="26">
        <v>13.27</v>
      </c>
    </row>
    <row r="52" spans="1:9">
      <c r="A52" s="25">
        <v>49</v>
      </c>
      <c r="B52" s="23" t="s">
        <v>10</v>
      </c>
      <c r="C52" s="23" t="s">
        <v>124</v>
      </c>
      <c r="D52" s="23" t="s">
        <v>60</v>
      </c>
      <c r="E52" s="24">
        <v>9.2799999999999994</v>
      </c>
      <c r="F52" s="24">
        <v>9.51</v>
      </c>
      <c r="G52" s="24">
        <v>13.55</v>
      </c>
      <c r="H52" s="24">
        <v>9.3699999999999992</v>
      </c>
      <c r="I52" s="26">
        <v>12.08</v>
      </c>
    </row>
    <row r="53" spans="1:9" s="32" customFormat="1">
      <c r="A53" s="25">
        <v>50</v>
      </c>
      <c r="B53" s="23" t="s">
        <v>10</v>
      </c>
      <c r="C53" s="23" t="s">
        <v>124</v>
      </c>
      <c r="D53" s="23" t="s">
        <v>61</v>
      </c>
      <c r="E53" s="24">
        <v>3.79</v>
      </c>
      <c r="F53" s="24">
        <v>4.33</v>
      </c>
      <c r="G53" s="24">
        <v>3.67</v>
      </c>
      <c r="H53" s="24">
        <v>3.33</v>
      </c>
      <c r="I53" s="26">
        <v>11.96</v>
      </c>
    </row>
    <row r="54" spans="1:9">
      <c r="A54" s="25">
        <v>51</v>
      </c>
      <c r="B54" s="23" t="s">
        <v>10</v>
      </c>
      <c r="C54" s="23" t="s">
        <v>124</v>
      </c>
      <c r="D54" s="23" t="s">
        <v>62</v>
      </c>
      <c r="E54" s="24">
        <v>9</v>
      </c>
      <c r="F54" s="24">
        <v>10</v>
      </c>
      <c r="G54" s="24">
        <v>10</v>
      </c>
      <c r="H54" s="24">
        <v>9</v>
      </c>
      <c r="I54" s="26">
        <v>10</v>
      </c>
    </row>
    <row r="55" spans="1:9">
      <c r="A55" s="25">
        <v>52</v>
      </c>
      <c r="B55" s="23" t="s">
        <v>10</v>
      </c>
      <c r="C55" s="23" t="s">
        <v>124</v>
      </c>
      <c r="D55" s="23" t="s">
        <v>64</v>
      </c>
      <c r="E55" s="24">
        <v>9.3800000000000008</v>
      </c>
      <c r="F55" s="24">
        <v>10.48</v>
      </c>
      <c r="G55" s="24">
        <v>10.130000000000001</v>
      </c>
      <c r="H55" s="24">
        <v>10.07</v>
      </c>
      <c r="I55" s="26">
        <v>12.14</v>
      </c>
    </row>
    <row r="56" spans="1:9">
      <c r="A56" s="25">
        <v>53</v>
      </c>
      <c r="B56" s="23" t="s">
        <v>10</v>
      </c>
      <c r="C56" s="23" t="s">
        <v>124</v>
      </c>
      <c r="D56" s="23" t="s">
        <v>65</v>
      </c>
      <c r="E56" s="24">
        <v>10.17</v>
      </c>
      <c r="F56" s="24">
        <v>11.24</v>
      </c>
      <c r="G56" s="24">
        <v>10.23</v>
      </c>
      <c r="H56" s="24">
        <v>10.19</v>
      </c>
      <c r="I56" s="26">
        <v>13.7</v>
      </c>
    </row>
    <row r="57" spans="1:9" s="37" customFormat="1">
      <c r="A57" s="33">
        <v>54</v>
      </c>
      <c r="B57" s="34" t="s">
        <v>10</v>
      </c>
      <c r="C57" s="34" t="s">
        <v>124</v>
      </c>
      <c r="D57" s="34" t="s">
        <v>66</v>
      </c>
      <c r="E57" s="35">
        <v>5.42</v>
      </c>
      <c r="F57" s="35">
        <v>5.42</v>
      </c>
      <c r="G57" s="35">
        <v>5.42</v>
      </c>
      <c r="H57" s="35">
        <v>10.77</v>
      </c>
      <c r="I57" s="36">
        <v>10.77</v>
      </c>
    </row>
    <row r="58" spans="1:9">
      <c r="A58" s="25">
        <v>55</v>
      </c>
      <c r="B58" s="23" t="s">
        <v>10</v>
      </c>
      <c r="C58" s="23" t="s">
        <v>124</v>
      </c>
      <c r="D58" s="23" t="s">
        <v>67</v>
      </c>
      <c r="E58" s="24">
        <v>11.34</v>
      </c>
      <c r="F58" s="24">
        <v>10.9</v>
      </c>
      <c r="G58" s="24">
        <v>13.54</v>
      </c>
      <c r="H58" s="24">
        <v>10.14</v>
      </c>
      <c r="I58" s="26">
        <v>11.25</v>
      </c>
    </row>
    <row r="59" spans="1:9">
      <c r="A59" s="25">
        <v>56</v>
      </c>
      <c r="B59" s="23" t="s">
        <v>10</v>
      </c>
      <c r="C59" s="23" t="s">
        <v>124</v>
      </c>
      <c r="D59" s="23" t="s">
        <v>68</v>
      </c>
      <c r="E59" s="24">
        <v>8.75</v>
      </c>
      <c r="F59" s="24">
        <v>8.75</v>
      </c>
      <c r="G59" s="24">
        <v>8.75</v>
      </c>
      <c r="H59" s="24">
        <v>8.75</v>
      </c>
      <c r="I59" s="26">
        <v>8.75</v>
      </c>
    </row>
    <row r="60" spans="1:9" s="32" customFormat="1">
      <c r="A60" s="25">
        <v>57</v>
      </c>
      <c r="B60" s="23" t="s">
        <v>10</v>
      </c>
      <c r="C60" s="23" t="s">
        <v>124</v>
      </c>
      <c r="D60" s="23" t="s">
        <v>69</v>
      </c>
      <c r="E60" s="24">
        <v>0</v>
      </c>
      <c r="F60" s="24">
        <v>8.36</v>
      </c>
      <c r="G60" s="24">
        <v>0</v>
      </c>
      <c r="H60" s="24">
        <v>8.36</v>
      </c>
      <c r="I60" s="26">
        <v>8.36</v>
      </c>
    </row>
    <row r="61" spans="1:9">
      <c r="A61" s="25">
        <v>58</v>
      </c>
      <c r="B61" s="23" t="s">
        <v>10</v>
      </c>
      <c r="C61" s="23" t="s">
        <v>124</v>
      </c>
      <c r="D61" s="23" t="s">
        <v>70</v>
      </c>
      <c r="E61" s="24">
        <v>9.7200000000000006</v>
      </c>
      <c r="F61" s="24">
        <v>9.82</v>
      </c>
      <c r="G61" s="24">
        <v>9.7200000000000006</v>
      </c>
      <c r="H61" s="24">
        <v>9.75</v>
      </c>
      <c r="I61" s="26">
        <v>9.81</v>
      </c>
    </row>
    <row r="62" spans="1:9">
      <c r="A62" s="25">
        <v>59</v>
      </c>
      <c r="B62" s="23" t="s">
        <v>10</v>
      </c>
      <c r="C62" s="23" t="s">
        <v>124</v>
      </c>
      <c r="D62" s="23" t="s">
        <v>71</v>
      </c>
      <c r="E62" s="24">
        <v>9.93</v>
      </c>
      <c r="F62" s="24">
        <v>10.3</v>
      </c>
      <c r="G62" s="24">
        <v>12.15</v>
      </c>
      <c r="H62" s="24">
        <v>9.67</v>
      </c>
      <c r="I62" s="26">
        <v>11.41</v>
      </c>
    </row>
    <row r="63" spans="1:9" s="31" customFormat="1">
      <c r="A63" s="25">
        <v>60</v>
      </c>
      <c r="B63" s="23" t="s">
        <v>10</v>
      </c>
      <c r="C63" s="23" t="s">
        <v>124</v>
      </c>
      <c r="D63" s="23" t="s">
        <v>72</v>
      </c>
      <c r="E63" s="24">
        <v>12.35</v>
      </c>
      <c r="F63" s="24">
        <v>11.15</v>
      </c>
      <c r="G63" s="24">
        <v>7.54</v>
      </c>
      <c r="H63" s="24">
        <v>7.8</v>
      </c>
      <c r="I63" s="26">
        <v>7.59</v>
      </c>
    </row>
    <row r="64" spans="1:9">
      <c r="A64" s="25">
        <v>61</v>
      </c>
      <c r="B64" s="23" t="s">
        <v>10</v>
      </c>
      <c r="C64" s="23" t="s">
        <v>124</v>
      </c>
      <c r="D64" s="23" t="s">
        <v>73</v>
      </c>
      <c r="E64" s="24">
        <v>13.7</v>
      </c>
      <c r="F64" s="24">
        <v>13.7</v>
      </c>
      <c r="G64" s="24">
        <v>13.7</v>
      </c>
      <c r="H64" s="24">
        <v>13.7</v>
      </c>
      <c r="I64" s="26">
        <v>13.7</v>
      </c>
    </row>
    <row r="65" spans="1:9">
      <c r="A65" s="25">
        <v>62</v>
      </c>
      <c r="B65" s="23" t="s">
        <v>10</v>
      </c>
      <c r="C65" s="23" t="s">
        <v>124</v>
      </c>
      <c r="D65" s="23" t="s">
        <v>74</v>
      </c>
      <c r="E65" s="24">
        <v>10.79</v>
      </c>
      <c r="F65" s="24">
        <v>11.09</v>
      </c>
      <c r="G65" s="24">
        <v>11.09</v>
      </c>
      <c r="H65" s="24">
        <v>10.94</v>
      </c>
      <c r="I65" s="26">
        <v>10.99</v>
      </c>
    </row>
    <row r="66" spans="1:9">
      <c r="A66" s="25">
        <v>63</v>
      </c>
      <c r="B66" s="23" t="s">
        <v>10</v>
      </c>
      <c r="C66" s="23" t="s">
        <v>124</v>
      </c>
      <c r="D66" s="23" t="s">
        <v>75</v>
      </c>
      <c r="E66" s="24">
        <v>10.64</v>
      </c>
      <c r="F66" s="24">
        <v>10.64</v>
      </c>
      <c r="G66" s="24">
        <v>11.69</v>
      </c>
      <c r="H66" s="24">
        <v>10.64</v>
      </c>
      <c r="I66" s="26">
        <v>10.71</v>
      </c>
    </row>
    <row r="67" spans="1:9">
      <c r="A67" s="25">
        <v>64</v>
      </c>
      <c r="B67" s="23" t="s">
        <v>10</v>
      </c>
      <c r="C67" s="23" t="s">
        <v>124</v>
      </c>
      <c r="D67" s="23" t="s">
        <v>76</v>
      </c>
      <c r="E67" s="24">
        <v>10.5</v>
      </c>
      <c r="F67" s="24">
        <v>11.5</v>
      </c>
      <c r="G67" s="24">
        <v>16</v>
      </c>
      <c r="H67" s="24">
        <v>0</v>
      </c>
      <c r="I67" s="26">
        <v>11</v>
      </c>
    </row>
    <row r="68" spans="1:9" s="31" customFormat="1">
      <c r="A68" s="25">
        <v>65</v>
      </c>
      <c r="B68" s="23" t="s">
        <v>10</v>
      </c>
      <c r="C68" s="23" t="s">
        <v>124</v>
      </c>
      <c r="D68" s="23" t="s">
        <v>77</v>
      </c>
      <c r="E68" s="24">
        <v>0</v>
      </c>
      <c r="F68" s="24">
        <v>10.11</v>
      </c>
      <c r="G68" s="24">
        <v>0</v>
      </c>
      <c r="H68" s="24">
        <v>10.11</v>
      </c>
      <c r="I68" s="26">
        <v>10.11</v>
      </c>
    </row>
    <row r="69" spans="1:9">
      <c r="A69" s="25">
        <v>66</v>
      </c>
      <c r="B69" s="23" t="s">
        <v>10</v>
      </c>
      <c r="C69" s="23" t="s">
        <v>124</v>
      </c>
      <c r="D69" s="23" t="s">
        <v>78</v>
      </c>
      <c r="E69" s="24">
        <v>11</v>
      </c>
      <c r="F69" s="24">
        <v>13</v>
      </c>
      <c r="G69" s="24">
        <v>15</v>
      </c>
      <c r="H69" s="24">
        <v>12.5</v>
      </c>
      <c r="I69" s="26">
        <v>13.5</v>
      </c>
    </row>
    <row r="70" spans="1:9">
      <c r="A70" s="25">
        <v>67</v>
      </c>
      <c r="B70" s="23" t="s">
        <v>10</v>
      </c>
      <c r="C70" s="23" t="s">
        <v>124</v>
      </c>
      <c r="D70" s="23" t="s">
        <v>79</v>
      </c>
      <c r="E70" s="24">
        <v>7.24</v>
      </c>
      <c r="F70" s="24">
        <v>7.8</v>
      </c>
      <c r="G70" s="24">
        <v>0</v>
      </c>
      <c r="H70" s="24">
        <v>7.64</v>
      </c>
      <c r="I70" s="26">
        <v>0</v>
      </c>
    </row>
    <row r="71" spans="1:9">
      <c r="A71" s="25">
        <v>68</v>
      </c>
      <c r="B71" s="23" t="s">
        <v>10</v>
      </c>
      <c r="C71" s="23" t="s">
        <v>124</v>
      </c>
      <c r="D71" s="23" t="s">
        <v>80</v>
      </c>
      <c r="E71" s="24">
        <v>9.41</v>
      </c>
      <c r="F71" s="24">
        <v>10.66</v>
      </c>
      <c r="G71" s="24">
        <v>10.66</v>
      </c>
      <c r="H71" s="24">
        <v>10.66</v>
      </c>
      <c r="I71" s="26">
        <v>10.66</v>
      </c>
    </row>
    <row r="72" spans="1:9">
      <c r="A72" s="25">
        <v>69</v>
      </c>
      <c r="B72" s="23" t="s">
        <v>10</v>
      </c>
      <c r="C72" s="23" t="s">
        <v>124</v>
      </c>
      <c r="D72" s="23" t="s">
        <v>81</v>
      </c>
      <c r="E72" s="24">
        <v>11.25</v>
      </c>
      <c r="F72" s="24">
        <v>11.5</v>
      </c>
      <c r="G72" s="24">
        <v>0</v>
      </c>
      <c r="H72" s="24">
        <v>10.5</v>
      </c>
      <c r="I72" s="26">
        <v>11.5</v>
      </c>
    </row>
    <row r="73" spans="1:9">
      <c r="A73" s="25">
        <v>70</v>
      </c>
      <c r="B73" s="23" t="s">
        <v>10</v>
      </c>
      <c r="C73" s="23" t="s">
        <v>124</v>
      </c>
      <c r="D73" s="23" t="s">
        <v>82</v>
      </c>
      <c r="E73" s="24">
        <v>9</v>
      </c>
      <c r="F73" s="24">
        <v>15</v>
      </c>
      <c r="G73" s="24">
        <v>0</v>
      </c>
      <c r="H73" s="24">
        <v>11.25</v>
      </c>
      <c r="I73" s="26">
        <v>12.25</v>
      </c>
    </row>
    <row r="74" spans="1:9">
      <c r="A74" s="25">
        <v>71</v>
      </c>
      <c r="B74" s="23" t="s">
        <v>10</v>
      </c>
      <c r="C74" s="23" t="s">
        <v>124</v>
      </c>
      <c r="D74" s="23" t="s">
        <v>83</v>
      </c>
      <c r="E74" s="24">
        <v>0</v>
      </c>
      <c r="F74" s="24">
        <v>12.66</v>
      </c>
      <c r="G74" s="24">
        <v>17.09</v>
      </c>
      <c r="H74" s="24">
        <v>0</v>
      </c>
      <c r="I74" s="26">
        <v>14.47</v>
      </c>
    </row>
    <row r="75" spans="1:9">
      <c r="A75" s="25">
        <v>72</v>
      </c>
      <c r="B75" s="23" t="s">
        <v>10</v>
      </c>
      <c r="C75" s="23" t="s">
        <v>124</v>
      </c>
      <c r="D75" s="23" t="s">
        <v>84</v>
      </c>
      <c r="E75" s="24">
        <v>11.5</v>
      </c>
      <c r="F75" s="24">
        <v>11.5</v>
      </c>
      <c r="G75" s="24">
        <v>0</v>
      </c>
      <c r="H75" s="24">
        <v>11.5</v>
      </c>
      <c r="I75" s="26">
        <v>12.25</v>
      </c>
    </row>
    <row r="76" spans="1:9" s="31" customFormat="1">
      <c r="A76" s="25">
        <v>73</v>
      </c>
      <c r="B76" s="23" t="s">
        <v>10</v>
      </c>
      <c r="C76" s="23" t="s">
        <v>124</v>
      </c>
      <c r="D76" s="23" t="s">
        <v>85</v>
      </c>
      <c r="E76" s="24">
        <v>8.84</v>
      </c>
      <c r="F76" s="24">
        <v>9.6999999999999993</v>
      </c>
      <c r="G76" s="24">
        <v>13.13</v>
      </c>
      <c r="H76" s="24">
        <v>9.5299999999999994</v>
      </c>
      <c r="I76" s="26">
        <v>9.6</v>
      </c>
    </row>
    <row r="77" spans="1:9">
      <c r="A77" s="25">
        <v>74</v>
      </c>
      <c r="B77" s="23" t="s">
        <v>10</v>
      </c>
      <c r="C77" s="23" t="s">
        <v>124</v>
      </c>
      <c r="D77" s="23" t="s">
        <v>86</v>
      </c>
      <c r="E77" s="24">
        <v>0</v>
      </c>
      <c r="F77" s="24">
        <v>11.34</v>
      </c>
      <c r="G77" s="24">
        <v>0</v>
      </c>
      <c r="H77" s="24">
        <v>8.92</v>
      </c>
      <c r="I77" s="26">
        <v>10.039999999999999</v>
      </c>
    </row>
    <row r="78" spans="1:9">
      <c r="A78" s="25">
        <v>75</v>
      </c>
      <c r="B78" s="23" t="s">
        <v>10</v>
      </c>
      <c r="C78" s="23" t="s">
        <v>124</v>
      </c>
      <c r="D78" s="23" t="s">
        <v>87</v>
      </c>
      <c r="E78" s="24">
        <v>10.75</v>
      </c>
      <c r="F78" s="24">
        <v>13</v>
      </c>
      <c r="G78" s="24">
        <v>0</v>
      </c>
      <c r="H78" s="24">
        <v>0</v>
      </c>
      <c r="I78" s="26">
        <v>0</v>
      </c>
    </row>
    <row r="79" spans="1:9">
      <c r="A79" s="25">
        <v>76</v>
      </c>
      <c r="B79" s="23" t="s">
        <v>10</v>
      </c>
      <c r="C79" s="23" t="s">
        <v>124</v>
      </c>
      <c r="D79" s="23" t="s">
        <v>88</v>
      </c>
      <c r="E79" s="24">
        <v>10.94</v>
      </c>
      <c r="F79" s="24">
        <v>10.94</v>
      </c>
      <c r="G79" s="24">
        <v>0</v>
      </c>
      <c r="H79" s="24">
        <v>10.69</v>
      </c>
      <c r="I79" s="26">
        <v>10.69</v>
      </c>
    </row>
    <row r="80" spans="1:9">
      <c r="A80" s="25">
        <v>77</v>
      </c>
      <c r="B80" s="23" t="s">
        <v>10</v>
      </c>
      <c r="C80" s="23" t="s">
        <v>124</v>
      </c>
      <c r="D80" s="23" t="s">
        <v>89</v>
      </c>
      <c r="E80" s="24">
        <v>8.5</v>
      </c>
      <c r="F80" s="24">
        <v>9</v>
      </c>
      <c r="G80" s="24">
        <v>9.75</v>
      </c>
      <c r="H80" s="24">
        <v>8.75</v>
      </c>
      <c r="I80" s="26">
        <v>10.5</v>
      </c>
    </row>
    <row r="81" spans="1:9">
      <c r="A81" s="25">
        <v>78</v>
      </c>
      <c r="B81" s="23" t="s">
        <v>10</v>
      </c>
      <c r="C81" s="23" t="s">
        <v>124</v>
      </c>
      <c r="D81" s="23" t="s">
        <v>90</v>
      </c>
      <c r="E81" s="24">
        <v>12.86</v>
      </c>
      <c r="F81" s="24">
        <v>12.69</v>
      </c>
      <c r="G81" s="24">
        <v>14.62</v>
      </c>
      <c r="H81" s="24">
        <v>12.76</v>
      </c>
      <c r="I81" s="26">
        <v>12.66</v>
      </c>
    </row>
    <row r="82" spans="1:9" s="31" customFormat="1">
      <c r="A82" s="25">
        <v>79</v>
      </c>
      <c r="B82" s="23" t="s">
        <v>10</v>
      </c>
      <c r="C82" s="23" t="s">
        <v>124</v>
      </c>
      <c r="D82" s="23" t="s">
        <v>91</v>
      </c>
      <c r="E82" s="24">
        <v>16.100000000000001</v>
      </c>
      <c r="F82" s="24">
        <v>17.100000000000001</v>
      </c>
      <c r="G82" s="24">
        <v>17.100000000000001</v>
      </c>
      <c r="H82" s="24">
        <v>17.850000000000001</v>
      </c>
      <c r="I82" s="26">
        <v>17.850000000000001</v>
      </c>
    </row>
    <row r="83" spans="1:9">
      <c r="A83" s="25">
        <v>80</v>
      </c>
      <c r="B83" s="23" t="s">
        <v>10</v>
      </c>
      <c r="C83" s="23" t="s">
        <v>124</v>
      </c>
      <c r="D83" s="23" t="s">
        <v>92</v>
      </c>
      <c r="E83" s="24">
        <v>12.89</v>
      </c>
      <c r="F83" s="24">
        <v>12.89</v>
      </c>
      <c r="G83" s="24">
        <v>12.89</v>
      </c>
      <c r="H83" s="24">
        <v>12.89</v>
      </c>
      <c r="I83" s="26">
        <v>12.89</v>
      </c>
    </row>
    <row r="84" spans="1:9">
      <c r="A84" s="25">
        <v>81</v>
      </c>
      <c r="B84" s="23" t="s">
        <v>10</v>
      </c>
      <c r="C84" s="23" t="s">
        <v>124</v>
      </c>
      <c r="D84" s="23" t="s">
        <v>93</v>
      </c>
      <c r="E84" s="24">
        <v>10.59</v>
      </c>
      <c r="F84" s="24">
        <v>10.59</v>
      </c>
      <c r="G84" s="24">
        <v>0</v>
      </c>
      <c r="H84" s="24">
        <v>0</v>
      </c>
      <c r="I84" s="26">
        <v>0</v>
      </c>
    </row>
    <row r="85" spans="1:9">
      <c r="A85" s="25">
        <v>82</v>
      </c>
      <c r="B85" s="23" t="s">
        <v>10</v>
      </c>
      <c r="C85" s="23" t="s">
        <v>124</v>
      </c>
      <c r="D85" s="23" t="s">
        <v>94</v>
      </c>
      <c r="E85" s="24">
        <v>12.5</v>
      </c>
      <c r="F85" s="24">
        <v>13.5</v>
      </c>
      <c r="G85" s="24">
        <v>0</v>
      </c>
      <c r="H85" s="24">
        <v>0</v>
      </c>
      <c r="I85" s="26">
        <v>0</v>
      </c>
    </row>
    <row r="86" spans="1:9">
      <c r="A86" s="25">
        <v>83</v>
      </c>
      <c r="B86" s="23" t="s">
        <v>10</v>
      </c>
      <c r="C86" s="23" t="s">
        <v>124</v>
      </c>
      <c r="D86" s="23" t="s">
        <v>95</v>
      </c>
      <c r="E86" s="24">
        <v>10.58</v>
      </c>
      <c r="F86" s="24">
        <v>10.58</v>
      </c>
      <c r="G86" s="24">
        <v>10.58</v>
      </c>
      <c r="H86" s="24">
        <v>10.58</v>
      </c>
      <c r="I86" s="26">
        <v>10.58</v>
      </c>
    </row>
    <row r="87" spans="1:9">
      <c r="A87" s="25">
        <v>84</v>
      </c>
      <c r="B87" s="23" t="s">
        <v>10</v>
      </c>
      <c r="C87" s="23" t="s">
        <v>124</v>
      </c>
      <c r="D87" s="23" t="s">
        <v>96</v>
      </c>
      <c r="E87" s="24">
        <v>0</v>
      </c>
      <c r="F87" s="24">
        <v>11.75</v>
      </c>
      <c r="G87" s="24">
        <v>0</v>
      </c>
      <c r="H87" s="24">
        <v>9.75</v>
      </c>
      <c r="I87" s="26">
        <v>0</v>
      </c>
    </row>
    <row r="88" spans="1:9" s="31" customFormat="1">
      <c r="A88" s="25">
        <v>85</v>
      </c>
      <c r="B88" s="23" t="s">
        <v>10</v>
      </c>
      <c r="C88" s="23" t="s">
        <v>124</v>
      </c>
      <c r="D88" s="23" t="s">
        <v>97</v>
      </c>
      <c r="E88" s="24">
        <v>12.32</v>
      </c>
      <c r="F88" s="24">
        <v>12.32</v>
      </c>
      <c r="G88" s="24">
        <v>14.32</v>
      </c>
      <c r="H88" s="24">
        <v>12.32</v>
      </c>
      <c r="I88" s="26">
        <v>13.82</v>
      </c>
    </row>
    <row r="89" spans="1:9">
      <c r="A89" s="25">
        <v>86</v>
      </c>
      <c r="B89" s="23" t="s">
        <v>10</v>
      </c>
      <c r="C89" s="23" t="s">
        <v>124</v>
      </c>
      <c r="D89" s="23" t="s">
        <v>98</v>
      </c>
      <c r="E89" s="24">
        <v>12.65</v>
      </c>
      <c r="F89" s="24">
        <v>12.9</v>
      </c>
      <c r="G89" s="24">
        <v>13.4</v>
      </c>
      <c r="H89" s="24">
        <v>12.75</v>
      </c>
      <c r="I89" s="26">
        <v>13.15</v>
      </c>
    </row>
    <row r="90" spans="1:9">
      <c r="A90" s="25">
        <v>87</v>
      </c>
      <c r="B90" s="23" t="s">
        <v>10</v>
      </c>
      <c r="C90" s="23" t="s">
        <v>124</v>
      </c>
      <c r="D90" s="23" t="s">
        <v>99</v>
      </c>
      <c r="E90" s="24">
        <v>14</v>
      </c>
      <c r="F90" s="24">
        <v>14.25</v>
      </c>
      <c r="G90" s="24">
        <v>16.5</v>
      </c>
      <c r="H90" s="24">
        <v>16</v>
      </c>
      <c r="I90" s="26">
        <v>15.25</v>
      </c>
    </row>
    <row r="91" spans="1:9">
      <c r="A91" s="25">
        <v>88</v>
      </c>
      <c r="B91" s="23" t="s">
        <v>10</v>
      </c>
      <c r="C91" s="23" t="s">
        <v>124</v>
      </c>
      <c r="D91" s="23" t="s">
        <v>100</v>
      </c>
      <c r="E91" s="24">
        <v>11.73</v>
      </c>
      <c r="F91" s="24">
        <v>11.73</v>
      </c>
      <c r="G91" s="24">
        <v>0</v>
      </c>
      <c r="H91" s="24">
        <v>11.73</v>
      </c>
      <c r="I91" s="26">
        <v>11.73</v>
      </c>
    </row>
    <row r="92" spans="1:9">
      <c r="A92" s="25">
        <v>89</v>
      </c>
      <c r="B92" s="23" t="s">
        <v>10</v>
      </c>
      <c r="C92" s="23" t="s">
        <v>124</v>
      </c>
      <c r="D92" s="23" t="s">
        <v>101</v>
      </c>
      <c r="E92" s="24">
        <v>10</v>
      </c>
      <c r="F92" s="24">
        <v>11.25</v>
      </c>
      <c r="G92" s="24">
        <v>17</v>
      </c>
      <c r="H92" s="24">
        <v>13</v>
      </c>
      <c r="I92" s="26">
        <v>13</v>
      </c>
    </row>
    <row r="93" spans="1:9" s="31" customFormat="1">
      <c r="A93" s="25">
        <v>90</v>
      </c>
      <c r="B93" s="23" t="s">
        <v>10</v>
      </c>
      <c r="C93" s="23" t="s">
        <v>124</v>
      </c>
      <c r="D93" s="23" t="s">
        <v>102</v>
      </c>
      <c r="E93" s="24">
        <v>11.69</v>
      </c>
      <c r="F93" s="24">
        <v>12.19</v>
      </c>
      <c r="G93" s="24">
        <v>12.69</v>
      </c>
      <c r="H93" s="24">
        <v>12.69</v>
      </c>
      <c r="I93" s="26">
        <v>12.69</v>
      </c>
    </row>
    <row r="94" spans="1:9">
      <c r="A94" s="25">
        <v>91</v>
      </c>
      <c r="B94" s="23" t="s">
        <v>10</v>
      </c>
      <c r="C94" s="23" t="s">
        <v>124</v>
      </c>
      <c r="D94" s="23" t="s">
        <v>103</v>
      </c>
      <c r="E94" s="24">
        <v>14.93</v>
      </c>
      <c r="F94" s="24">
        <v>14.93</v>
      </c>
      <c r="G94" s="24">
        <v>14.93</v>
      </c>
      <c r="H94" s="24">
        <v>14.93</v>
      </c>
      <c r="I94" s="26">
        <v>14.93</v>
      </c>
    </row>
    <row r="95" spans="1:9">
      <c r="A95" s="25">
        <v>92</v>
      </c>
      <c r="B95" s="23" t="s">
        <v>10</v>
      </c>
      <c r="C95" s="23" t="s">
        <v>124</v>
      </c>
      <c r="D95" s="23" t="s">
        <v>104</v>
      </c>
      <c r="E95" s="24">
        <v>10</v>
      </c>
      <c r="F95" s="24">
        <v>11</v>
      </c>
      <c r="G95" s="24">
        <v>0</v>
      </c>
      <c r="H95" s="24">
        <v>10</v>
      </c>
      <c r="I95" s="26">
        <v>11</v>
      </c>
    </row>
    <row r="96" spans="1:9">
      <c r="A96" s="25">
        <v>93</v>
      </c>
      <c r="B96" s="23" t="s">
        <v>10</v>
      </c>
      <c r="C96" s="23" t="s">
        <v>124</v>
      </c>
      <c r="D96" s="23" t="s">
        <v>105</v>
      </c>
      <c r="E96" s="24">
        <v>10.69</v>
      </c>
      <c r="F96" s="24">
        <v>11.37</v>
      </c>
      <c r="G96" s="24">
        <v>12.37</v>
      </c>
      <c r="H96" s="24">
        <v>10.87</v>
      </c>
      <c r="I96" s="26">
        <v>10.87</v>
      </c>
    </row>
    <row r="97" spans="1:9">
      <c r="A97" s="25">
        <v>94</v>
      </c>
      <c r="B97" s="23" t="s">
        <v>10</v>
      </c>
      <c r="C97" s="23" t="s">
        <v>124</v>
      </c>
      <c r="D97" s="23" t="s">
        <v>106</v>
      </c>
      <c r="E97" s="24">
        <v>11.15</v>
      </c>
      <c r="F97" s="24">
        <v>11.65</v>
      </c>
      <c r="G97" s="24">
        <v>12.15</v>
      </c>
      <c r="H97" s="24">
        <v>11.15</v>
      </c>
      <c r="I97" s="26">
        <v>11.65</v>
      </c>
    </row>
    <row r="98" spans="1:9" s="31" customFormat="1">
      <c r="A98" s="25">
        <v>95</v>
      </c>
      <c r="B98" s="23" t="s">
        <v>10</v>
      </c>
      <c r="C98" s="23" t="s">
        <v>124</v>
      </c>
      <c r="D98" s="23" t="s">
        <v>107</v>
      </c>
      <c r="E98" s="24">
        <v>12.13</v>
      </c>
      <c r="F98" s="24">
        <v>12.13</v>
      </c>
      <c r="G98" s="24">
        <v>13.13</v>
      </c>
      <c r="H98" s="24">
        <v>12.13</v>
      </c>
      <c r="I98" s="26">
        <v>12.13</v>
      </c>
    </row>
    <row r="99" spans="1:9">
      <c r="A99" s="25">
        <v>96</v>
      </c>
      <c r="B99" s="23" t="s">
        <v>10</v>
      </c>
      <c r="C99" s="23" t="s">
        <v>124</v>
      </c>
      <c r="D99" s="23" t="s">
        <v>108</v>
      </c>
      <c r="E99" s="24">
        <v>0</v>
      </c>
      <c r="F99" s="24">
        <v>12.68</v>
      </c>
      <c r="G99" s="24">
        <v>17.05</v>
      </c>
      <c r="H99" s="24">
        <v>0</v>
      </c>
      <c r="I99" s="26">
        <v>14.11</v>
      </c>
    </row>
    <row r="100" spans="1:9">
      <c r="A100" s="25">
        <v>97</v>
      </c>
      <c r="B100" s="23" t="s">
        <v>10</v>
      </c>
      <c r="C100" s="23" t="s">
        <v>124</v>
      </c>
      <c r="D100" s="23" t="s">
        <v>109</v>
      </c>
      <c r="E100" s="24">
        <v>11.58</v>
      </c>
      <c r="F100" s="24">
        <v>12.26</v>
      </c>
      <c r="G100" s="24">
        <v>0</v>
      </c>
      <c r="H100" s="24">
        <v>12.08</v>
      </c>
      <c r="I100" s="26">
        <v>13.58</v>
      </c>
    </row>
    <row r="101" spans="1:9">
      <c r="A101" s="25">
        <v>98</v>
      </c>
      <c r="B101" s="23" t="s">
        <v>10</v>
      </c>
      <c r="C101" s="23" t="s">
        <v>124</v>
      </c>
      <c r="D101" s="23" t="s">
        <v>110</v>
      </c>
      <c r="E101" s="24">
        <v>12.16</v>
      </c>
      <c r="F101" s="24">
        <v>12.16</v>
      </c>
      <c r="G101" s="24">
        <v>12.16</v>
      </c>
      <c r="H101" s="24">
        <v>12.16</v>
      </c>
      <c r="I101" s="26">
        <v>12.16</v>
      </c>
    </row>
    <row r="102" spans="1:9">
      <c r="A102" s="25">
        <v>99</v>
      </c>
      <c r="B102" s="23" t="s">
        <v>10</v>
      </c>
      <c r="C102" s="23" t="s">
        <v>124</v>
      </c>
      <c r="D102" s="23" t="s">
        <v>111</v>
      </c>
      <c r="E102" s="24">
        <v>11.2</v>
      </c>
      <c r="F102" s="24">
        <v>11.7</v>
      </c>
      <c r="G102" s="24">
        <v>13.7</v>
      </c>
      <c r="H102" s="24">
        <v>11.2</v>
      </c>
      <c r="I102" s="26">
        <v>11.2</v>
      </c>
    </row>
    <row r="103" spans="1:9">
      <c r="A103" s="25">
        <v>100</v>
      </c>
      <c r="B103" s="23" t="s">
        <v>10</v>
      </c>
      <c r="C103" s="23" t="s">
        <v>124</v>
      </c>
      <c r="D103" s="23" t="s">
        <v>112</v>
      </c>
      <c r="E103" s="24">
        <v>9.77</v>
      </c>
      <c r="F103" s="24">
        <v>9.4</v>
      </c>
      <c r="G103" s="24">
        <v>0</v>
      </c>
      <c r="H103" s="24">
        <v>9.4</v>
      </c>
      <c r="I103" s="26">
        <v>0</v>
      </c>
    </row>
    <row r="104" spans="1:9" ht="14.5" thickBot="1">
      <c r="A104" s="27">
        <v>101</v>
      </c>
      <c r="B104" s="28" t="s">
        <v>10</v>
      </c>
      <c r="C104" s="28" t="s">
        <v>124</v>
      </c>
      <c r="D104" s="28" t="s">
        <v>113</v>
      </c>
      <c r="E104" s="29">
        <v>0</v>
      </c>
      <c r="F104" s="29">
        <v>11</v>
      </c>
      <c r="G104" s="29">
        <v>0</v>
      </c>
      <c r="H104" s="29">
        <v>12</v>
      </c>
      <c r="I104" s="30">
        <v>12.5</v>
      </c>
    </row>
  </sheetData>
  <mergeCells count="1">
    <mergeCell ref="A1:I1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  <customProperties>
    <customPr name="EpmWorksheetKeyString_GUID" r:id="rId2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I104"/>
  <sheetViews>
    <sheetView topLeftCell="A85" zoomScale="115" zoomScaleNormal="115" zoomScaleSheetLayoutView="100" workbookViewId="0">
      <selection activeCell="D21" sqref="D21"/>
    </sheetView>
  </sheetViews>
  <sheetFormatPr defaultColWidth="9.09765625" defaultRowHeight="14"/>
  <cols>
    <col min="1" max="1" width="6.09765625" style="1" customWidth="1"/>
    <col min="2" max="2" width="8.3984375" style="1" customWidth="1"/>
    <col min="3" max="3" width="7.69921875" style="1" customWidth="1"/>
    <col min="4" max="4" width="53.59765625" style="1" customWidth="1"/>
    <col min="5" max="5" width="12" style="1" customWidth="1"/>
    <col min="6" max="6" width="9.09765625" style="1" customWidth="1"/>
    <col min="7" max="7" width="8.8984375" style="1" customWidth="1"/>
    <col min="8" max="8" width="8.3984375" style="1" customWidth="1"/>
    <col min="9" max="9" width="10.3984375" style="1" customWidth="1"/>
    <col min="10" max="16384" width="9.09765625" style="32"/>
  </cols>
  <sheetData>
    <row r="1" spans="1:9">
      <c r="A1" s="476" t="s">
        <v>125</v>
      </c>
      <c r="B1" s="476"/>
      <c r="C1" s="476"/>
      <c r="D1" s="476"/>
      <c r="E1" s="32"/>
      <c r="F1" s="32"/>
      <c r="G1" s="32"/>
      <c r="H1" s="32"/>
      <c r="I1" s="32"/>
    </row>
    <row r="2" spans="1:9" ht="14.5" thickBot="1"/>
    <row r="3" spans="1:9" ht="34.5" customHeight="1">
      <c r="A3" s="38" t="s">
        <v>1</v>
      </c>
      <c r="B3" s="39" t="s">
        <v>2</v>
      </c>
      <c r="C3" s="39" t="s">
        <v>3</v>
      </c>
      <c r="D3" s="39" t="s">
        <v>4</v>
      </c>
      <c r="E3" s="39" t="s">
        <v>5</v>
      </c>
      <c r="F3" s="39" t="s">
        <v>6</v>
      </c>
      <c r="G3" s="39" t="s">
        <v>7</v>
      </c>
      <c r="H3" s="39" t="s">
        <v>8</v>
      </c>
      <c r="I3" s="40" t="s">
        <v>9</v>
      </c>
    </row>
    <row r="4" spans="1:9">
      <c r="A4" s="25">
        <v>1</v>
      </c>
      <c r="B4" s="23" t="s">
        <v>126</v>
      </c>
      <c r="C4" s="23" t="s">
        <v>127</v>
      </c>
      <c r="D4" s="23" t="s">
        <v>12</v>
      </c>
      <c r="E4" s="24">
        <v>9.9499999999999993</v>
      </c>
      <c r="F4" s="24">
        <v>9.9499999999999993</v>
      </c>
      <c r="G4" s="24">
        <v>17.5</v>
      </c>
      <c r="H4" s="24">
        <v>9.98</v>
      </c>
      <c r="I4" s="26">
        <v>12.5</v>
      </c>
    </row>
    <row r="5" spans="1:9">
      <c r="A5" s="25">
        <v>2</v>
      </c>
      <c r="B5" s="23" t="s">
        <v>126</v>
      </c>
      <c r="C5" s="23" t="s">
        <v>127</v>
      </c>
      <c r="D5" s="23" t="s">
        <v>13</v>
      </c>
      <c r="E5" s="24">
        <v>9.9499999999999993</v>
      </c>
      <c r="F5" s="24">
        <v>9.9499999999999993</v>
      </c>
      <c r="G5" s="24">
        <v>17.75</v>
      </c>
      <c r="H5" s="24">
        <v>10.25</v>
      </c>
      <c r="I5" s="26">
        <v>12</v>
      </c>
    </row>
    <row r="6" spans="1:9">
      <c r="A6" s="25">
        <v>3</v>
      </c>
      <c r="B6" s="23" t="s">
        <v>126</v>
      </c>
      <c r="C6" s="23" t="s">
        <v>127</v>
      </c>
      <c r="D6" s="23" t="s">
        <v>14</v>
      </c>
      <c r="E6" s="24">
        <v>9.9499999999999993</v>
      </c>
      <c r="F6" s="24">
        <v>9.9499999999999993</v>
      </c>
      <c r="G6" s="24">
        <v>0</v>
      </c>
      <c r="H6" s="24">
        <v>10.5</v>
      </c>
      <c r="I6" s="26">
        <v>12.5</v>
      </c>
    </row>
    <row r="7" spans="1:9">
      <c r="A7" s="25">
        <v>4</v>
      </c>
      <c r="B7" s="23" t="s">
        <v>126</v>
      </c>
      <c r="C7" s="23" t="s">
        <v>127</v>
      </c>
      <c r="D7" s="23" t="s">
        <v>15</v>
      </c>
      <c r="E7" s="24">
        <v>10</v>
      </c>
      <c r="F7" s="24">
        <v>10.5</v>
      </c>
      <c r="G7" s="24">
        <v>17</v>
      </c>
      <c r="H7" s="24">
        <v>10.25</v>
      </c>
      <c r="I7" s="26">
        <v>12</v>
      </c>
    </row>
    <row r="8" spans="1:9">
      <c r="A8" s="25">
        <v>5</v>
      </c>
      <c r="B8" s="23" t="s">
        <v>126</v>
      </c>
      <c r="C8" s="23" t="s">
        <v>127</v>
      </c>
      <c r="D8" s="23" t="s">
        <v>16</v>
      </c>
      <c r="E8" s="24">
        <v>10</v>
      </c>
      <c r="F8" s="24">
        <v>10</v>
      </c>
      <c r="G8" s="24">
        <v>0</v>
      </c>
      <c r="H8" s="24">
        <v>10.25</v>
      </c>
      <c r="I8" s="26">
        <v>10</v>
      </c>
    </row>
    <row r="9" spans="1:9">
      <c r="A9" s="25">
        <v>6</v>
      </c>
      <c r="B9" s="23" t="s">
        <v>126</v>
      </c>
      <c r="C9" s="23" t="s">
        <v>127</v>
      </c>
      <c r="D9" s="23" t="s">
        <v>17</v>
      </c>
      <c r="E9" s="24">
        <v>9.75</v>
      </c>
      <c r="F9" s="24">
        <v>9.9</v>
      </c>
      <c r="G9" s="24">
        <v>0</v>
      </c>
      <c r="H9" s="24">
        <v>9.9</v>
      </c>
      <c r="I9" s="26">
        <v>8.98</v>
      </c>
    </row>
    <row r="10" spans="1:9">
      <c r="A10" s="25">
        <v>7</v>
      </c>
      <c r="B10" s="23" t="s">
        <v>126</v>
      </c>
      <c r="C10" s="23" t="s">
        <v>127</v>
      </c>
      <c r="D10" s="23" t="s">
        <v>18</v>
      </c>
      <c r="E10" s="24">
        <v>9.25</v>
      </c>
      <c r="F10" s="24">
        <v>10.75</v>
      </c>
      <c r="G10" s="24">
        <v>18.3</v>
      </c>
      <c r="H10" s="24">
        <v>9.75</v>
      </c>
      <c r="I10" s="26">
        <v>10</v>
      </c>
    </row>
    <row r="11" spans="1:9">
      <c r="A11" s="25">
        <v>8</v>
      </c>
      <c r="B11" s="23" t="s">
        <v>126</v>
      </c>
      <c r="C11" s="23" t="s">
        <v>127</v>
      </c>
      <c r="D11" s="23" t="s">
        <v>19</v>
      </c>
      <c r="E11" s="24">
        <v>10.65</v>
      </c>
      <c r="F11" s="24">
        <v>10.73</v>
      </c>
      <c r="G11" s="24">
        <v>18</v>
      </c>
      <c r="H11" s="24">
        <v>10.67</v>
      </c>
      <c r="I11" s="26">
        <v>10.67</v>
      </c>
    </row>
    <row r="12" spans="1:9">
      <c r="A12" s="25">
        <v>9</v>
      </c>
      <c r="B12" s="23" t="s">
        <v>126</v>
      </c>
      <c r="C12" s="23" t="s">
        <v>127</v>
      </c>
      <c r="D12" s="23" t="s">
        <v>20</v>
      </c>
      <c r="E12" s="24">
        <v>9.6</v>
      </c>
      <c r="F12" s="24">
        <v>10.4</v>
      </c>
      <c r="G12" s="24">
        <v>0</v>
      </c>
      <c r="H12" s="24">
        <v>9.9</v>
      </c>
      <c r="I12" s="26">
        <v>10.25</v>
      </c>
    </row>
    <row r="13" spans="1:9">
      <c r="A13" s="25">
        <v>10</v>
      </c>
      <c r="B13" s="23" t="s">
        <v>126</v>
      </c>
      <c r="C13" s="23" t="s">
        <v>127</v>
      </c>
      <c r="D13" s="23" t="s">
        <v>21</v>
      </c>
      <c r="E13" s="24">
        <v>10.5</v>
      </c>
      <c r="F13" s="24">
        <v>11</v>
      </c>
      <c r="G13" s="24">
        <v>0</v>
      </c>
      <c r="H13" s="24">
        <v>10.5</v>
      </c>
      <c r="I13" s="26">
        <v>0</v>
      </c>
    </row>
    <row r="14" spans="1:9">
      <c r="A14" s="25">
        <v>11</v>
      </c>
      <c r="B14" s="23" t="s">
        <v>126</v>
      </c>
      <c r="C14" s="23" t="s">
        <v>127</v>
      </c>
      <c r="D14" s="23" t="s">
        <v>22</v>
      </c>
      <c r="E14" s="24">
        <v>10.5</v>
      </c>
      <c r="F14" s="24">
        <v>11.5</v>
      </c>
      <c r="G14" s="24">
        <v>0</v>
      </c>
      <c r="H14" s="24">
        <v>10.199999999999999</v>
      </c>
      <c r="I14" s="26">
        <v>10.75</v>
      </c>
    </row>
    <row r="15" spans="1:9">
      <c r="A15" s="25">
        <v>12</v>
      </c>
      <c r="B15" s="23" t="s">
        <v>126</v>
      </c>
      <c r="C15" s="23" t="s">
        <v>127</v>
      </c>
      <c r="D15" s="23" t="s">
        <v>23</v>
      </c>
      <c r="E15" s="24">
        <v>7.75</v>
      </c>
      <c r="F15" s="24">
        <v>8.25</v>
      </c>
      <c r="G15" s="24">
        <v>0</v>
      </c>
      <c r="H15" s="24">
        <v>0</v>
      </c>
      <c r="I15" s="26">
        <v>0</v>
      </c>
    </row>
    <row r="16" spans="1:9">
      <c r="A16" s="25">
        <v>13</v>
      </c>
      <c r="B16" s="23" t="s">
        <v>126</v>
      </c>
      <c r="C16" s="23" t="s">
        <v>127</v>
      </c>
      <c r="D16" s="23" t="s">
        <v>24</v>
      </c>
      <c r="E16" s="24">
        <v>8.25</v>
      </c>
      <c r="F16" s="24">
        <v>0</v>
      </c>
      <c r="G16" s="24">
        <v>0</v>
      </c>
      <c r="H16" s="24">
        <v>0</v>
      </c>
      <c r="I16" s="26">
        <v>0</v>
      </c>
    </row>
    <row r="17" spans="1:9">
      <c r="A17" s="25">
        <v>14</v>
      </c>
      <c r="B17" s="23" t="s">
        <v>126</v>
      </c>
      <c r="C17" s="23" t="s">
        <v>127</v>
      </c>
      <c r="D17" s="23" t="s">
        <v>25</v>
      </c>
      <c r="E17" s="24">
        <v>8.5</v>
      </c>
      <c r="F17" s="24">
        <v>0</v>
      </c>
      <c r="G17" s="24">
        <v>0</v>
      </c>
      <c r="H17" s="24">
        <v>0</v>
      </c>
      <c r="I17" s="26">
        <v>0</v>
      </c>
    </row>
    <row r="18" spans="1:9" ht="23.5">
      <c r="A18" s="25">
        <v>15</v>
      </c>
      <c r="B18" s="23" t="s">
        <v>126</v>
      </c>
      <c r="C18" s="23" t="s">
        <v>127</v>
      </c>
      <c r="D18" s="23" t="s">
        <v>26</v>
      </c>
      <c r="E18" s="24">
        <v>10.6</v>
      </c>
      <c r="F18" s="24">
        <v>10.6</v>
      </c>
      <c r="G18" s="24">
        <v>0</v>
      </c>
      <c r="H18" s="24">
        <v>10.6</v>
      </c>
      <c r="I18" s="26">
        <v>10.6</v>
      </c>
    </row>
    <row r="19" spans="1:9">
      <c r="A19" s="25">
        <v>16</v>
      </c>
      <c r="B19" s="23" t="s">
        <v>126</v>
      </c>
      <c r="C19" s="23" t="s">
        <v>127</v>
      </c>
      <c r="D19" s="23" t="s">
        <v>27</v>
      </c>
      <c r="E19" s="24">
        <v>13.44</v>
      </c>
      <c r="F19" s="24">
        <v>13.44</v>
      </c>
      <c r="G19" s="24">
        <v>17.79</v>
      </c>
      <c r="H19" s="24">
        <v>13.44</v>
      </c>
      <c r="I19" s="26">
        <v>13.44</v>
      </c>
    </row>
    <row r="20" spans="1:9">
      <c r="A20" s="25">
        <v>17</v>
      </c>
      <c r="B20" s="23" t="s">
        <v>126</v>
      </c>
      <c r="C20" s="23" t="s">
        <v>127</v>
      </c>
      <c r="D20" s="23" t="s">
        <v>28</v>
      </c>
      <c r="E20" s="24">
        <v>10.89</v>
      </c>
      <c r="F20" s="24">
        <v>0</v>
      </c>
      <c r="G20" s="24">
        <v>0</v>
      </c>
      <c r="H20" s="24">
        <v>0</v>
      </c>
      <c r="I20" s="26">
        <v>0</v>
      </c>
    </row>
    <row r="21" spans="1:9">
      <c r="A21" s="25">
        <v>18</v>
      </c>
      <c r="B21" s="23" t="s">
        <v>126</v>
      </c>
      <c r="C21" s="23" t="s">
        <v>127</v>
      </c>
      <c r="D21" s="23" t="s">
        <v>29</v>
      </c>
      <c r="E21" s="24">
        <v>10</v>
      </c>
      <c r="F21" s="24">
        <v>10</v>
      </c>
      <c r="G21" s="24">
        <v>0</v>
      </c>
      <c r="H21" s="24">
        <v>10</v>
      </c>
      <c r="I21" s="26">
        <v>0</v>
      </c>
    </row>
    <row r="22" spans="1:9">
      <c r="A22" s="25">
        <v>19</v>
      </c>
      <c r="B22" s="23" t="s">
        <v>126</v>
      </c>
      <c r="C22" s="23" t="s">
        <v>127</v>
      </c>
      <c r="D22" s="23" t="s">
        <v>30</v>
      </c>
      <c r="E22" s="24">
        <v>8.0299999999999994</v>
      </c>
      <c r="F22" s="24">
        <v>0</v>
      </c>
      <c r="G22" s="24">
        <v>0</v>
      </c>
      <c r="H22" s="24">
        <v>0</v>
      </c>
      <c r="I22" s="26">
        <v>0</v>
      </c>
    </row>
    <row r="23" spans="1:9">
      <c r="A23" s="25">
        <v>20</v>
      </c>
      <c r="B23" s="23" t="s">
        <v>126</v>
      </c>
      <c r="C23" s="23" t="s">
        <v>127</v>
      </c>
      <c r="D23" s="23" t="s">
        <v>31</v>
      </c>
      <c r="E23" s="24">
        <v>8.69</v>
      </c>
      <c r="F23" s="24">
        <v>0</v>
      </c>
      <c r="G23" s="24">
        <v>0</v>
      </c>
      <c r="H23" s="24">
        <v>0</v>
      </c>
      <c r="I23" s="26">
        <v>0</v>
      </c>
    </row>
    <row r="24" spans="1:9">
      <c r="A24" s="25">
        <v>21</v>
      </c>
      <c r="B24" s="23" t="s">
        <v>126</v>
      </c>
      <c r="C24" s="23" t="s">
        <v>127</v>
      </c>
      <c r="D24" s="23" t="s">
        <v>32</v>
      </c>
      <c r="E24" s="24">
        <v>10.130000000000001</v>
      </c>
      <c r="F24" s="24">
        <v>11.79</v>
      </c>
      <c r="G24" s="24">
        <v>0</v>
      </c>
      <c r="H24" s="24">
        <v>10.53</v>
      </c>
      <c r="I24" s="26">
        <v>0</v>
      </c>
    </row>
    <row r="25" spans="1:9">
      <c r="A25" s="25">
        <v>22</v>
      </c>
      <c r="B25" s="23" t="s">
        <v>126</v>
      </c>
      <c r="C25" s="23" t="s">
        <v>127</v>
      </c>
      <c r="D25" s="23" t="s">
        <v>33</v>
      </c>
      <c r="E25" s="24">
        <v>8.76</v>
      </c>
      <c r="F25" s="24">
        <v>0</v>
      </c>
      <c r="G25" s="24">
        <v>0</v>
      </c>
      <c r="H25" s="24">
        <v>0</v>
      </c>
      <c r="I25" s="26">
        <v>0</v>
      </c>
    </row>
    <row r="26" spans="1:9">
      <c r="A26" s="25">
        <v>23</v>
      </c>
      <c r="B26" s="23" t="s">
        <v>126</v>
      </c>
      <c r="C26" s="23" t="s">
        <v>127</v>
      </c>
      <c r="D26" s="23" t="s">
        <v>34</v>
      </c>
      <c r="E26" s="24">
        <v>8.4</v>
      </c>
      <c r="F26" s="24">
        <v>0</v>
      </c>
      <c r="G26" s="24">
        <v>0</v>
      </c>
      <c r="H26" s="24">
        <v>0</v>
      </c>
      <c r="I26" s="26">
        <v>0</v>
      </c>
    </row>
    <row r="27" spans="1:9">
      <c r="A27" s="25">
        <v>24</v>
      </c>
      <c r="B27" s="23" t="s">
        <v>126</v>
      </c>
      <c r="C27" s="23" t="s">
        <v>127</v>
      </c>
      <c r="D27" s="23" t="s">
        <v>35</v>
      </c>
      <c r="E27" s="24">
        <v>9.48</v>
      </c>
      <c r="F27" s="24">
        <v>0</v>
      </c>
      <c r="G27" s="24">
        <v>0</v>
      </c>
      <c r="H27" s="24">
        <v>10.039999999999999</v>
      </c>
      <c r="I27" s="26">
        <v>0</v>
      </c>
    </row>
    <row r="28" spans="1:9">
      <c r="A28" s="25">
        <v>25</v>
      </c>
      <c r="B28" s="23" t="s">
        <v>126</v>
      </c>
      <c r="C28" s="23" t="s">
        <v>127</v>
      </c>
      <c r="D28" s="23" t="s">
        <v>36</v>
      </c>
      <c r="E28" s="24">
        <v>14.45</v>
      </c>
      <c r="F28" s="24">
        <v>13.45</v>
      </c>
      <c r="G28" s="24">
        <v>13.45</v>
      </c>
      <c r="H28" s="24">
        <v>13.45</v>
      </c>
      <c r="I28" s="26">
        <v>13.45</v>
      </c>
    </row>
    <row r="29" spans="1:9">
      <c r="A29" s="25">
        <v>26</v>
      </c>
      <c r="B29" s="23" t="s">
        <v>126</v>
      </c>
      <c r="C29" s="23" t="s">
        <v>127</v>
      </c>
      <c r="D29" s="23" t="s">
        <v>37</v>
      </c>
      <c r="E29" s="24">
        <v>8.17</v>
      </c>
      <c r="F29" s="24">
        <v>0</v>
      </c>
      <c r="G29" s="24">
        <v>0</v>
      </c>
      <c r="H29" s="24">
        <v>0</v>
      </c>
      <c r="I29" s="26">
        <v>0</v>
      </c>
    </row>
    <row r="30" spans="1:9">
      <c r="A30" s="25">
        <v>27</v>
      </c>
      <c r="B30" s="23" t="s">
        <v>126</v>
      </c>
      <c r="C30" s="23" t="s">
        <v>127</v>
      </c>
      <c r="D30" s="23" t="s">
        <v>38</v>
      </c>
      <c r="E30" s="24">
        <v>9.02</v>
      </c>
      <c r="F30" s="24">
        <v>0</v>
      </c>
      <c r="G30" s="24">
        <v>0</v>
      </c>
      <c r="H30" s="24">
        <v>0</v>
      </c>
      <c r="I30" s="26">
        <v>0</v>
      </c>
    </row>
    <row r="31" spans="1:9">
      <c r="A31" s="25">
        <v>28</v>
      </c>
      <c r="B31" s="23" t="s">
        <v>126</v>
      </c>
      <c r="C31" s="23" t="s">
        <v>127</v>
      </c>
      <c r="D31" s="23" t="s">
        <v>39</v>
      </c>
      <c r="E31" s="24">
        <v>8.5</v>
      </c>
      <c r="F31" s="24">
        <v>0</v>
      </c>
      <c r="G31" s="24">
        <v>0</v>
      </c>
      <c r="H31" s="24">
        <v>0</v>
      </c>
      <c r="I31" s="26">
        <v>0</v>
      </c>
    </row>
    <row r="32" spans="1:9">
      <c r="A32" s="25">
        <v>29</v>
      </c>
      <c r="B32" s="23" t="s">
        <v>126</v>
      </c>
      <c r="C32" s="23" t="s">
        <v>127</v>
      </c>
      <c r="D32" s="23" t="s">
        <v>40</v>
      </c>
      <c r="E32" s="24">
        <v>6.77</v>
      </c>
      <c r="F32" s="24">
        <v>6.77</v>
      </c>
      <c r="G32" s="24">
        <v>0</v>
      </c>
      <c r="H32" s="24">
        <v>0</v>
      </c>
      <c r="I32" s="26">
        <v>0</v>
      </c>
    </row>
    <row r="33" spans="1:9">
      <c r="A33" s="25">
        <v>30</v>
      </c>
      <c r="B33" s="23" t="s">
        <v>126</v>
      </c>
      <c r="C33" s="23" t="s">
        <v>127</v>
      </c>
      <c r="D33" s="23" t="s">
        <v>41</v>
      </c>
      <c r="E33" s="24">
        <v>10.29</v>
      </c>
      <c r="F33" s="24">
        <v>10.53</v>
      </c>
      <c r="G33" s="24">
        <v>15.52</v>
      </c>
      <c r="H33" s="24">
        <v>9.99</v>
      </c>
      <c r="I33" s="26">
        <v>14.66</v>
      </c>
    </row>
    <row r="34" spans="1:9">
      <c r="A34" s="25">
        <v>31</v>
      </c>
      <c r="B34" s="23" t="s">
        <v>126</v>
      </c>
      <c r="C34" s="23" t="s">
        <v>127</v>
      </c>
      <c r="D34" s="23" t="s">
        <v>42</v>
      </c>
      <c r="E34" s="24">
        <v>9.75</v>
      </c>
      <c r="F34" s="24">
        <v>10.27</v>
      </c>
      <c r="G34" s="24">
        <v>0</v>
      </c>
      <c r="H34" s="24">
        <v>10.75</v>
      </c>
      <c r="I34" s="26">
        <v>0</v>
      </c>
    </row>
    <row r="35" spans="1:9">
      <c r="A35" s="25">
        <v>32</v>
      </c>
      <c r="B35" s="23" t="s">
        <v>126</v>
      </c>
      <c r="C35" s="23" t="s">
        <v>127</v>
      </c>
      <c r="D35" s="23" t="s">
        <v>43</v>
      </c>
      <c r="E35" s="24">
        <v>11.25</v>
      </c>
      <c r="F35" s="24">
        <v>13</v>
      </c>
      <c r="G35" s="24">
        <v>0</v>
      </c>
      <c r="H35" s="24">
        <v>13</v>
      </c>
      <c r="I35" s="26">
        <v>14</v>
      </c>
    </row>
    <row r="36" spans="1:9">
      <c r="A36" s="25">
        <v>33</v>
      </c>
      <c r="B36" s="23" t="s">
        <v>126</v>
      </c>
      <c r="C36" s="23" t="s">
        <v>127</v>
      </c>
      <c r="D36" s="23" t="s">
        <v>44</v>
      </c>
      <c r="E36" s="24">
        <v>10.15</v>
      </c>
      <c r="F36" s="24">
        <v>10.65</v>
      </c>
      <c r="G36" s="24">
        <v>21</v>
      </c>
      <c r="H36" s="24">
        <v>13</v>
      </c>
      <c r="I36" s="26">
        <v>12</v>
      </c>
    </row>
    <row r="37" spans="1:9">
      <c r="A37" s="25">
        <v>34</v>
      </c>
      <c r="B37" s="23" t="s">
        <v>126</v>
      </c>
      <c r="C37" s="23" t="s">
        <v>127</v>
      </c>
      <c r="D37" s="23" t="s">
        <v>45</v>
      </c>
      <c r="E37" s="24">
        <v>10.1</v>
      </c>
      <c r="F37" s="24">
        <v>11.8</v>
      </c>
      <c r="G37" s="24">
        <v>13.7</v>
      </c>
      <c r="H37" s="24">
        <v>11.5</v>
      </c>
      <c r="I37" s="26">
        <v>11.5</v>
      </c>
    </row>
    <row r="38" spans="1:9">
      <c r="A38" s="25">
        <v>35</v>
      </c>
      <c r="B38" s="23" t="s">
        <v>126</v>
      </c>
      <c r="C38" s="23" t="s">
        <v>127</v>
      </c>
      <c r="D38" s="23" t="s">
        <v>46</v>
      </c>
      <c r="E38" s="24">
        <v>9.36</v>
      </c>
      <c r="F38" s="24">
        <v>10.49</v>
      </c>
      <c r="G38" s="24">
        <v>13.73</v>
      </c>
      <c r="H38" s="24">
        <v>10.87</v>
      </c>
      <c r="I38" s="26">
        <v>10.78</v>
      </c>
    </row>
    <row r="39" spans="1:9">
      <c r="A39" s="25">
        <v>36</v>
      </c>
      <c r="B39" s="23" t="s">
        <v>126</v>
      </c>
      <c r="C39" s="23" t="s">
        <v>127</v>
      </c>
      <c r="D39" s="23" t="s">
        <v>47</v>
      </c>
      <c r="E39" s="24">
        <v>10</v>
      </c>
      <c r="F39" s="24">
        <v>10.5</v>
      </c>
      <c r="G39" s="24">
        <v>15</v>
      </c>
      <c r="H39" s="24">
        <v>10.5</v>
      </c>
      <c r="I39" s="26">
        <v>11.5</v>
      </c>
    </row>
    <row r="40" spans="1:9">
      <c r="A40" s="25">
        <v>37</v>
      </c>
      <c r="B40" s="23" t="s">
        <v>126</v>
      </c>
      <c r="C40" s="23" t="s">
        <v>127</v>
      </c>
      <c r="D40" s="23" t="s">
        <v>48</v>
      </c>
      <c r="E40" s="24">
        <v>6.45</v>
      </c>
      <c r="F40" s="24">
        <v>6.57</v>
      </c>
      <c r="G40" s="24">
        <v>6.01</v>
      </c>
      <c r="H40" s="24">
        <v>5.97</v>
      </c>
      <c r="I40" s="26">
        <v>7.12</v>
      </c>
    </row>
    <row r="41" spans="1:9">
      <c r="A41" s="25">
        <v>38</v>
      </c>
      <c r="B41" s="23" t="s">
        <v>126</v>
      </c>
      <c r="C41" s="23" t="s">
        <v>127</v>
      </c>
      <c r="D41" s="23" t="s">
        <v>49</v>
      </c>
      <c r="E41" s="24">
        <v>8.4600000000000009</v>
      </c>
      <c r="F41" s="24">
        <v>10.73</v>
      </c>
      <c r="G41" s="24">
        <v>13.25</v>
      </c>
      <c r="H41" s="24">
        <v>9.42</v>
      </c>
      <c r="I41" s="26">
        <v>10.7</v>
      </c>
    </row>
    <row r="42" spans="1:9">
      <c r="A42" s="25">
        <v>39</v>
      </c>
      <c r="B42" s="23" t="s">
        <v>126</v>
      </c>
      <c r="C42" s="23" t="s">
        <v>127</v>
      </c>
      <c r="D42" s="23" t="s">
        <v>50</v>
      </c>
      <c r="E42" s="24">
        <v>8.2899999999999991</v>
      </c>
      <c r="F42" s="24">
        <v>9.52</v>
      </c>
      <c r="G42" s="24">
        <v>12.1</v>
      </c>
      <c r="H42" s="24">
        <v>7.36</v>
      </c>
      <c r="I42" s="26">
        <v>9.32</v>
      </c>
    </row>
    <row r="43" spans="1:9">
      <c r="A43" s="25">
        <v>40</v>
      </c>
      <c r="B43" s="23" t="s">
        <v>126</v>
      </c>
      <c r="C43" s="23" t="s">
        <v>127</v>
      </c>
      <c r="D43" s="23" t="s">
        <v>51</v>
      </c>
      <c r="E43" s="24">
        <v>8.3000000000000007</v>
      </c>
      <c r="F43" s="24">
        <v>8.26</v>
      </c>
      <c r="G43" s="24">
        <v>7.77</v>
      </c>
      <c r="H43" s="24">
        <v>8.18</v>
      </c>
      <c r="I43" s="26">
        <v>8.91</v>
      </c>
    </row>
    <row r="44" spans="1:9">
      <c r="A44" s="25">
        <v>41</v>
      </c>
      <c r="B44" s="23" t="s">
        <v>126</v>
      </c>
      <c r="C44" s="23" t="s">
        <v>127</v>
      </c>
      <c r="D44" s="23" t="s">
        <v>52</v>
      </c>
      <c r="E44" s="24">
        <v>9.86</v>
      </c>
      <c r="F44" s="24">
        <v>10.49</v>
      </c>
      <c r="G44" s="24">
        <v>13.29</v>
      </c>
      <c r="H44" s="24">
        <v>10.57</v>
      </c>
      <c r="I44" s="26">
        <v>13.26</v>
      </c>
    </row>
    <row r="45" spans="1:9">
      <c r="A45" s="25">
        <v>42</v>
      </c>
      <c r="B45" s="23" t="s">
        <v>126</v>
      </c>
      <c r="C45" s="23" t="s">
        <v>127</v>
      </c>
      <c r="D45" s="23" t="s">
        <v>53</v>
      </c>
      <c r="E45" s="24">
        <v>10</v>
      </c>
      <c r="F45" s="24">
        <v>10.5</v>
      </c>
      <c r="G45" s="24">
        <v>12.5</v>
      </c>
      <c r="H45" s="24">
        <v>11</v>
      </c>
      <c r="I45" s="26">
        <v>11</v>
      </c>
    </row>
    <row r="46" spans="1:9">
      <c r="A46" s="25">
        <v>43</v>
      </c>
      <c r="B46" s="23" t="s">
        <v>126</v>
      </c>
      <c r="C46" s="23" t="s">
        <v>127</v>
      </c>
      <c r="D46" s="23" t="s">
        <v>54</v>
      </c>
      <c r="E46" s="24">
        <v>10.199999999999999</v>
      </c>
      <c r="F46" s="24">
        <v>10.24</v>
      </c>
      <c r="G46" s="24">
        <v>10.199999999999999</v>
      </c>
      <c r="H46" s="24">
        <v>9.98</v>
      </c>
      <c r="I46" s="26">
        <v>10.25</v>
      </c>
    </row>
    <row r="47" spans="1:9">
      <c r="A47" s="25">
        <v>44</v>
      </c>
      <c r="B47" s="23" t="s">
        <v>126</v>
      </c>
      <c r="C47" s="23" t="s">
        <v>127</v>
      </c>
      <c r="D47" s="23" t="s">
        <v>55</v>
      </c>
      <c r="E47" s="24">
        <v>10.9</v>
      </c>
      <c r="F47" s="24">
        <v>12.65</v>
      </c>
      <c r="G47" s="24">
        <v>15</v>
      </c>
      <c r="H47" s="24">
        <v>12.12</v>
      </c>
      <c r="I47" s="26">
        <v>12.28</v>
      </c>
    </row>
    <row r="48" spans="1:9">
      <c r="A48" s="25">
        <v>45</v>
      </c>
      <c r="B48" s="23" t="s">
        <v>126</v>
      </c>
      <c r="C48" s="23" t="s">
        <v>127</v>
      </c>
      <c r="D48" s="23" t="s">
        <v>56</v>
      </c>
      <c r="E48" s="24">
        <v>8.4600000000000009</v>
      </c>
      <c r="F48" s="24">
        <v>8.4600000000000009</v>
      </c>
      <c r="G48" s="24">
        <v>8.4600000000000009</v>
      </c>
      <c r="H48" s="24">
        <v>0</v>
      </c>
      <c r="I48" s="26">
        <v>8.4600000000000009</v>
      </c>
    </row>
    <row r="49" spans="1:9">
      <c r="A49" s="25">
        <v>46</v>
      </c>
      <c r="B49" s="23" t="s">
        <v>126</v>
      </c>
      <c r="C49" s="23" t="s">
        <v>127</v>
      </c>
      <c r="D49" s="23" t="s">
        <v>57</v>
      </c>
      <c r="E49" s="24">
        <v>11.11</v>
      </c>
      <c r="F49" s="24">
        <v>12.61</v>
      </c>
      <c r="G49" s="24">
        <v>14.61</v>
      </c>
      <c r="H49" s="24">
        <v>13.11</v>
      </c>
      <c r="I49" s="26">
        <v>12.61</v>
      </c>
    </row>
    <row r="50" spans="1:9">
      <c r="A50" s="25">
        <v>47</v>
      </c>
      <c r="B50" s="23" t="s">
        <v>126</v>
      </c>
      <c r="C50" s="23" t="s">
        <v>127</v>
      </c>
      <c r="D50" s="23" t="s">
        <v>58</v>
      </c>
      <c r="E50" s="24">
        <v>9.17</v>
      </c>
      <c r="F50" s="24">
        <v>9.42</v>
      </c>
      <c r="G50" s="24">
        <v>11.94</v>
      </c>
      <c r="H50" s="24">
        <v>10.19</v>
      </c>
      <c r="I50" s="26">
        <v>12.69</v>
      </c>
    </row>
    <row r="51" spans="1:9" ht="23.5">
      <c r="A51" s="25">
        <v>48</v>
      </c>
      <c r="B51" s="23" t="s">
        <v>126</v>
      </c>
      <c r="C51" s="23" t="s">
        <v>127</v>
      </c>
      <c r="D51" s="23" t="s">
        <v>59</v>
      </c>
      <c r="E51" s="24">
        <v>14</v>
      </c>
      <c r="F51" s="24">
        <v>15</v>
      </c>
      <c r="G51" s="24">
        <v>15</v>
      </c>
      <c r="H51" s="24">
        <v>14.5</v>
      </c>
      <c r="I51" s="26">
        <v>14</v>
      </c>
    </row>
    <row r="52" spans="1:9">
      <c r="A52" s="25">
        <v>49</v>
      </c>
      <c r="B52" s="23" t="s">
        <v>126</v>
      </c>
      <c r="C52" s="23" t="s">
        <v>127</v>
      </c>
      <c r="D52" s="23" t="s">
        <v>60</v>
      </c>
      <c r="E52" s="24">
        <v>9.25</v>
      </c>
      <c r="F52" s="24">
        <v>9.2799999999999994</v>
      </c>
      <c r="G52" s="24">
        <v>11.03</v>
      </c>
      <c r="H52" s="24">
        <v>9.82</v>
      </c>
      <c r="I52" s="26">
        <v>11.94</v>
      </c>
    </row>
    <row r="53" spans="1:9">
      <c r="A53" s="25">
        <v>50</v>
      </c>
      <c r="B53" s="23" t="s">
        <v>126</v>
      </c>
      <c r="C53" s="23" t="s">
        <v>127</v>
      </c>
      <c r="D53" s="23" t="s">
        <v>61</v>
      </c>
      <c r="E53" s="24">
        <v>4.07</v>
      </c>
      <c r="F53" s="24">
        <v>4.5599999999999996</v>
      </c>
      <c r="G53" s="24">
        <v>3.96</v>
      </c>
      <c r="H53" s="24">
        <v>3.61</v>
      </c>
      <c r="I53" s="26">
        <v>12.45</v>
      </c>
    </row>
    <row r="54" spans="1:9">
      <c r="A54" s="25">
        <v>51</v>
      </c>
      <c r="B54" s="23" t="s">
        <v>126</v>
      </c>
      <c r="C54" s="23" t="s">
        <v>127</v>
      </c>
      <c r="D54" s="23" t="s">
        <v>62</v>
      </c>
      <c r="E54" s="24">
        <v>10</v>
      </c>
      <c r="F54" s="24">
        <v>11</v>
      </c>
      <c r="G54" s="24">
        <v>11</v>
      </c>
      <c r="H54" s="24">
        <v>10</v>
      </c>
      <c r="I54" s="26">
        <v>11</v>
      </c>
    </row>
    <row r="55" spans="1:9">
      <c r="A55" s="25">
        <v>52</v>
      </c>
      <c r="B55" s="23" t="s">
        <v>126</v>
      </c>
      <c r="C55" s="23" t="s">
        <v>127</v>
      </c>
      <c r="D55" s="23" t="s">
        <v>64</v>
      </c>
      <c r="E55" s="24">
        <v>9.5399999999999991</v>
      </c>
      <c r="F55" s="24">
        <v>10.85</v>
      </c>
      <c r="G55" s="24">
        <v>10.57</v>
      </c>
      <c r="H55" s="24">
        <v>10.35</v>
      </c>
      <c r="I55" s="26">
        <v>12.71</v>
      </c>
    </row>
    <row r="56" spans="1:9">
      <c r="A56" s="25">
        <v>53</v>
      </c>
      <c r="B56" s="23" t="s">
        <v>126</v>
      </c>
      <c r="C56" s="23" t="s">
        <v>127</v>
      </c>
      <c r="D56" s="23" t="s">
        <v>65</v>
      </c>
      <c r="E56" s="24">
        <v>10.11</v>
      </c>
      <c r="F56" s="24">
        <v>11.15</v>
      </c>
      <c r="G56" s="24">
        <v>10.16</v>
      </c>
      <c r="H56" s="24">
        <v>10.130000000000001</v>
      </c>
      <c r="I56" s="26">
        <v>13.95</v>
      </c>
    </row>
    <row r="57" spans="1:9" s="37" customFormat="1">
      <c r="A57" s="33">
        <v>54</v>
      </c>
      <c r="B57" s="34" t="s">
        <v>126</v>
      </c>
      <c r="C57" s="34" t="s">
        <v>127</v>
      </c>
      <c r="D57" s="34" t="s">
        <v>66</v>
      </c>
      <c r="E57" s="35">
        <v>5.49</v>
      </c>
      <c r="F57" s="35">
        <v>5.49</v>
      </c>
      <c r="G57" s="35">
        <v>5.49</v>
      </c>
      <c r="H57" s="35">
        <v>9.98</v>
      </c>
      <c r="I57" s="36">
        <v>9.98</v>
      </c>
    </row>
    <row r="58" spans="1:9">
      <c r="A58" s="25">
        <v>55</v>
      </c>
      <c r="B58" s="23" t="s">
        <v>126</v>
      </c>
      <c r="C58" s="23" t="s">
        <v>127</v>
      </c>
      <c r="D58" s="23" t="s">
        <v>67</v>
      </c>
      <c r="E58" s="24">
        <v>10.76</v>
      </c>
      <c r="F58" s="24">
        <v>10.35</v>
      </c>
      <c r="G58" s="24">
        <v>12.95</v>
      </c>
      <c r="H58" s="24">
        <v>9.59</v>
      </c>
      <c r="I58" s="26">
        <v>10.68</v>
      </c>
    </row>
    <row r="59" spans="1:9">
      <c r="A59" s="25">
        <v>56</v>
      </c>
      <c r="B59" s="23" t="s">
        <v>126</v>
      </c>
      <c r="C59" s="23" t="s">
        <v>127</v>
      </c>
      <c r="D59" s="23" t="s">
        <v>68</v>
      </c>
      <c r="E59" s="24">
        <v>7.11</v>
      </c>
      <c r="F59" s="24">
        <v>7.11</v>
      </c>
      <c r="G59" s="24">
        <v>7.11</v>
      </c>
      <c r="H59" s="24">
        <v>7.11</v>
      </c>
      <c r="I59" s="26">
        <v>7.11</v>
      </c>
    </row>
    <row r="60" spans="1:9">
      <c r="A60" s="25">
        <v>57</v>
      </c>
      <c r="B60" s="23" t="s">
        <v>126</v>
      </c>
      <c r="C60" s="23" t="s">
        <v>127</v>
      </c>
      <c r="D60" s="23" t="s">
        <v>69</v>
      </c>
      <c r="E60" s="24">
        <v>0</v>
      </c>
      <c r="F60" s="24">
        <v>9.57</v>
      </c>
      <c r="G60" s="24">
        <v>0</v>
      </c>
      <c r="H60" s="24">
        <v>9.57</v>
      </c>
      <c r="I60" s="26">
        <v>9.57</v>
      </c>
    </row>
    <row r="61" spans="1:9">
      <c r="A61" s="25">
        <v>58</v>
      </c>
      <c r="B61" s="23" t="s">
        <v>126</v>
      </c>
      <c r="C61" s="23" t="s">
        <v>127</v>
      </c>
      <c r="D61" s="23" t="s">
        <v>70</v>
      </c>
      <c r="E61" s="24">
        <v>8.82</v>
      </c>
      <c r="F61" s="24">
        <v>8.91</v>
      </c>
      <c r="G61" s="24">
        <v>8.82</v>
      </c>
      <c r="H61" s="24">
        <v>8.8699999999999992</v>
      </c>
      <c r="I61" s="26">
        <v>8.93</v>
      </c>
    </row>
    <row r="62" spans="1:9">
      <c r="A62" s="25">
        <v>59</v>
      </c>
      <c r="B62" s="23" t="s">
        <v>126</v>
      </c>
      <c r="C62" s="23" t="s">
        <v>127</v>
      </c>
      <c r="D62" s="23" t="s">
        <v>71</v>
      </c>
      <c r="E62" s="24">
        <v>10.06</v>
      </c>
      <c r="F62" s="24">
        <v>10.119999999999999</v>
      </c>
      <c r="G62" s="24">
        <v>10.48</v>
      </c>
      <c r="H62" s="24">
        <v>10.029999999999999</v>
      </c>
      <c r="I62" s="26">
        <v>10.3</v>
      </c>
    </row>
    <row r="63" spans="1:9">
      <c r="A63" s="25">
        <v>60</v>
      </c>
      <c r="B63" s="23" t="s">
        <v>126</v>
      </c>
      <c r="C63" s="23" t="s">
        <v>127</v>
      </c>
      <c r="D63" s="23" t="s">
        <v>72</v>
      </c>
      <c r="E63" s="24">
        <v>12.72</v>
      </c>
      <c r="F63" s="24">
        <v>11.55</v>
      </c>
      <c r="G63" s="24">
        <v>8.23</v>
      </c>
      <c r="H63" s="24">
        <v>8.4700000000000006</v>
      </c>
      <c r="I63" s="26">
        <v>8.2799999999999994</v>
      </c>
    </row>
    <row r="64" spans="1:9">
      <c r="A64" s="25">
        <v>61</v>
      </c>
      <c r="B64" s="23" t="s">
        <v>126</v>
      </c>
      <c r="C64" s="23" t="s">
        <v>127</v>
      </c>
      <c r="D64" s="23" t="s">
        <v>73</v>
      </c>
      <c r="E64" s="24">
        <v>13.7</v>
      </c>
      <c r="F64" s="24">
        <v>13.7</v>
      </c>
      <c r="G64" s="24">
        <v>13.7</v>
      </c>
      <c r="H64" s="24">
        <v>13.7</v>
      </c>
      <c r="I64" s="26">
        <v>13.7</v>
      </c>
    </row>
    <row r="65" spans="1:9">
      <c r="A65" s="25">
        <v>62</v>
      </c>
      <c r="B65" s="23" t="s">
        <v>126</v>
      </c>
      <c r="C65" s="23" t="s">
        <v>127</v>
      </c>
      <c r="D65" s="23" t="s">
        <v>74</v>
      </c>
      <c r="E65" s="24">
        <v>10.71</v>
      </c>
      <c r="F65" s="24">
        <v>11.01</v>
      </c>
      <c r="G65" s="24">
        <v>11.01</v>
      </c>
      <c r="H65" s="24">
        <v>10.86</v>
      </c>
      <c r="I65" s="26">
        <v>10.91</v>
      </c>
    </row>
    <row r="66" spans="1:9">
      <c r="A66" s="25">
        <v>63</v>
      </c>
      <c r="B66" s="23" t="s">
        <v>126</v>
      </c>
      <c r="C66" s="23" t="s">
        <v>127</v>
      </c>
      <c r="D66" s="23" t="s">
        <v>75</v>
      </c>
      <c r="E66" s="24">
        <v>8.8000000000000007</v>
      </c>
      <c r="F66" s="24">
        <v>8.8000000000000007</v>
      </c>
      <c r="G66" s="24">
        <v>9.85</v>
      </c>
      <c r="H66" s="24">
        <v>8.8000000000000007</v>
      </c>
      <c r="I66" s="26">
        <v>8.8699999999999992</v>
      </c>
    </row>
    <row r="67" spans="1:9">
      <c r="A67" s="25">
        <v>64</v>
      </c>
      <c r="B67" s="23" t="s">
        <v>126</v>
      </c>
      <c r="C67" s="23" t="s">
        <v>127</v>
      </c>
      <c r="D67" s="23" t="s">
        <v>76</v>
      </c>
      <c r="E67" s="24">
        <v>10.5</v>
      </c>
      <c r="F67" s="24">
        <v>11.5</v>
      </c>
      <c r="G67" s="24">
        <v>16</v>
      </c>
      <c r="H67" s="24">
        <v>0</v>
      </c>
      <c r="I67" s="26">
        <v>11</v>
      </c>
    </row>
    <row r="68" spans="1:9">
      <c r="A68" s="25">
        <v>65</v>
      </c>
      <c r="B68" s="23" t="s">
        <v>126</v>
      </c>
      <c r="C68" s="23" t="s">
        <v>127</v>
      </c>
      <c r="D68" s="23" t="s">
        <v>77</v>
      </c>
      <c r="E68" s="24">
        <v>0</v>
      </c>
      <c r="F68" s="24">
        <v>10.11</v>
      </c>
      <c r="G68" s="24">
        <v>0</v>
      </c>
      <c r="H68" s="24">
        <v>10.11</v>
      </c>
      <c r="I68" s="26">
        <v>10.11</v>
      </c>
    </row>
    <row r="69" spans="1:9">
      <c r="A69" s="25">
        <v>66</v>
      </c>
      <c r="B69" s="23" t="s">
        <v>126</v>
      </c>
      <c r="C69" s="23" t="s">
        <v>127</v>
      </c>
      <c r="D69" s="23" t="s">
        <v>78</v>
      </c>
      <c r="E69" s="24">
        <v>11</v>
      </c>
      <c r="F69" s="24">
        <v>13</v>
      </c>
      <c r="G69" s="24">
        <v>15</v>
      </c>
      <c r="H69" s="24">
        <v>12.5</v>
      </c>
      <c r="I69" s="26">
        <v>13.5</v>
      </c>
    </row>
    <row r="70" spans="1:9">
      <c r="A70" s="25">
        <v>67</v>
      </c>
      <c r="B70" s="23" t="s">
        <v>126</v>
      </c>
      <c r="C70" s="23" t="s">
        <v>127</v>
      </c>
      <c r="D70" s="23" t="s">
        <v>79</v>
      </c>
      <c r="E70" s="24">
        <v>10.75</v>
      </c>
      <c r="F70" s="24">
        <v>11.25</v>
      </c>
      <c r="G70" s="24">
        <v>0</v>
      </c>
      <c r="H70" s="24">
        <v>9.25</v>
      </c>
      <c r="I70" s="26">
        <v>0</v>
      </c>
    </row>
    <row r="71" spans="1:9">
      <c r="A71" s="25">
        <v>68</v>
      </c>
      <c r="B71" s="23" t="s">
        <v>126</v>
      </c>
      <c r="C71" s="23" t="s">
        <v>127</v>
      </c>
      <c r="D71" s="23" t="s">
        <v>80</v>
      </c>
      <c r="E71" s="24">
        <v>10.06</v>
      </c>
      <c r="F71" s="24">
        <v>10.96</v>
      </c>
      <c r="G71" s="24">
        <v>10.96</v>
      </c>
      <c r="H71" s="24">
        <v>10.96</v>
      </c>
      <c r="I71" s="26">
        <v>10.96</v>
      </c>
    </row>
    <row r="72" spans="1:9">
      <c r="A72" s="25">
        <v>69</v>
      </c>
      <c r="B72" s="23" t="s">
        <v>126</v>
      </c>
      <c r="C72" s="23" t="s">
        <v>127</v>
      </c>
      <c r="D72" s="23" t="s">
        <v>81</v>
      </c>
      <c r="E72" s="24">
        <v>11.25</v>
      </c>
      <c r="F72" s="24">
        <v>11.5</v>
      </c>
      <c r="G72" s="24">
        <v>0</v>
      </c>
      <c r="H72" s="24">
        <v>10.5</v>
      </c>
      <c r="I72" s="26">
        <v>11.5</v>
      </c>
    </row>
    <row r="73" spans="1:9">
      <c r="A73" s="25">
        <v>70</v>
      </c>
      <c r="B73" s="23" t="s">
        <v>126</v>
      </c>
      <c r="C73" s="23" t="s">
        <v>127</v>
      </c>
      <c r="D73" s="23" t="s">
        <v>82</v>
      </c>
      <c r="E73" s="24">
        <v>9</v>
      </c>
      <c r="F73" s="24">
        <v>15</v>
      </c>
      <c r="G73" s="24">
        <v>0</v>
      </c>
      <c r="H73" s="24">
        <v>11.25</v>
      </c>
      <c r="I73" s="26">
        <v>12.25</v>
      </c>
    </row>
    <row r="74" spans="1:9">
      <c r="A74" s="25">
        <v>71</v>
      </c>
      <c r="B74" s="23" t="s">
        <v>126</v>
      </c>
      <c r="C74" s="23" t="s">
        <v>127</v>
      </c>
      <c r="D74" s="23" t="s">
        <v>83</v>
      </c>
      <c r="E74" s="24">
        <v>0</v>
      </c>
      <c r="F74" s="24">
        <v>12.99</v>
      </c>
      <c r="G74" s="24">
        <v>17.309999999999999</v>
      </c>
      <c r="H74" s="24">
        <v>0</v>
      </c>
      <c r="I74" s="26">
        <v>14.98</v>
      </c>
    </row>
    <row r="75" spans="1:9">
      <c r="A75" s="25">
        <v>72</v>
      </c>
      <c r="B75" s="23" t="s">
        <v>126</v>
      </c>
      <c r="C75" s="23" t="s">
        <v>127</v>
      </c>
      <c r="D75" s="23" t="s">
        <v>84</v>
      </c>
      <c r="E75" s="24">
        <v>11.5</v>
      </c>
      <c r="F75" s="24">
        <v>11.5</v>
      </c>
      <c r="G75" s="24">
        <v>0</v>
      </c>
      <c r="H75" s="24">
        <v>11.5</v>
      </c>
      <c r="I75" s="26">
        <v>12.25</v>
      </c>
    </row>
    <row r="76" spans="1:9">
      <c r="A76" s="25">
        <v>73</v>
      </c>
      <c r="B76" s="23" t="s">
        <v>126</v>
      </c>
      <c r="C76" s="23" t="s">
        <v>127</v>
      </c>
      <c r="D76" s="23" t="s">
        <v>85</v>
      </c>
      <c r="E76" s="24">
        <v>8.84</v>
      </c>
      <c r="F76" s="24">
        <v>9.6999999999999993</v>
      </c>
      <c r="G76" s="24">
        <v>13.13</v>
      </c>
      <c r="H76" s="24">
        <v>9.5299999999999994</v>
      </c>
      <c r="I76" s="26">
        <v>9.6</v>
      </c>
    </row>
    <row r="77" spans="1:9">
      <c r="A77" s="25">
        <v>74</v>
      </c>
      <c r="B77" s="23" t="s">
        <v>126</v>
      </c>
      <c r="C77" s="23" t="s">
        <v>127</v>
      </c>
      <c r="D77" s="23" t="s">
        <v>86</v>
      </c>
      <c r="E77" s="24">
        <v>0</v>
      </c>
      <c r="F77" s="24">
        <v>11.13</v>
      </c>
      <c r="G77" s="24">
        <v>0</v>
      </c>
      <c r="H77" s="24">
        <v>9.0399999999999991</v>
      </c>
      <c r="I77" s="26">
        <v>10.210000000000001</v>
      </c>
    </row>
    <row r="78" spans="1:9">
      <c r="A78" s="25">
        <v>75</v>
      </c>
      <c r="B78" s="23" t="s">
        <v>126</v>
      </c>
      <c r="C78" s="23" t="s">
        <v>127</v>
      </c>
      <c r="D78" s="23" t="s">
        <v>87</v>
      </c>
      <c r="E78" s="24">
        <v>10.76</v>
      </c>
      <c r="F78" s="24">
        <v>13</v>
      </c>
      <c r="G78" s="24">
        <v>0</v>
      </c>
      <c r="H78" s="24">
        <v>0</v>
      </c>
      <c r="I78" s="26">
        <v>0</v>
      </c>
    </row>
    <row r="79" spans="1:9">
      <c r="A79" s="25">
        <v>76</v>
      </c>
      <c r="B79" s="23" t="s">
        <v>126</v>
      </c>
      <c r="C79" s="23" t="s">
        <v>127</v>
      </c>
      <c r="D79" s="23" t="s">
        <v>88</v>
      </c>
      <c r="E79" s="24">
        <v>11.07</v>
      </c>
      <c r="F79" s="24">
        <v>11.07</v>
      </c>
      <c r="G79" s="24">
        <v>0</v>
      </c>
      <c r="H79" s="24">
        <v>10.82</v>
      </c>
      <c r="I79" s="26">
        <v>10.82</v>
      </c>
    </row>
    <row r="80" spans="1:9">
      <c r="A80" s="25">
        <v>77</v>
      </c>
      <c r="B80" s="23" t="s">
        <v>126</v>
      </c>
      <c r="C80" s="23" t="s">
        <v>127</v>
      </c>
      <c r="D80" s="23" t="s">
        <v>89</v>
      </c>
      <c r="E80" s="24">
        <v>8.5</v>
      </c>
      <c r="F80" s="24">
        <v>9</v>
      </c>
      <c r="G80" s="24">
        <v>9.75</v>
      </c>
      <c r="H80" s="24">
        <v>8.75</v>
      </c>
      <c r="I80" s="26">
        <v>10.5</v>
      </c>
    </row>
    <row r="81" spans="1:9">
      <c r="A81" s="25">
        <v>78</v>
      </c>
      <c r="B81" s="23" t="s">
        <v>126</v>
      </c>
      <c r="C81" s="23" t="s">
        <v>127</v>
      </c>
      <c r="D81" s="23" t="s">
        <v>90</v>
      </c>
      <c r="E81" s="24">
        <v>12.95</v>
      </c>
      <c r="F81" s="24">
        <v>12.78</v>
      </c>
      <c r="G81" s="24">
        <v>0</v>
      </c>
      <c r="H81" s="24">
        <v>12.84</v>
      </c>
      <c r="I81" s="26">
        <v>12.74</v>
      </c>
    </row>
    <row r="82" spans="1:9">
      <c r="A82" s="25">
        <v>79</v>
      </c>
      <c r="B82" s="23" t="s">
        <v>126</v>
      </c>
      <c r="C82" s="23" t="s">
        <v>127</v>
      </c>
      <c r="D82" s="23" t="s">
        <v>91</v>
      </c>
      <c r="E82" s="24">
        <v>12.63</v>
      </c>
      <c r="F82" s="24">
        <v>13.63</v>
      </c>
      <c r="G82" s="24">
        <v>13.63</v>
      </c>
      <c r="H82" s="24">
        <v>14.38</v>
      </c>
      <c r="I82" s="26">
        <v>14.38</v>
      </c>
    </row>
    <row r="83" spans="1:9">
      <c r="A83" s="25">
        <v>80</v>
      </c>
      <c r="B83" s="23" t="s">
        <v>126</v>
      </c>
      <c r="C83" s="23" t="s">
        <v>127</v>
      </c>
      <c r="D83" s="23" t="s">
        <v>92</v>
      </c>
      <c r="E83" s="24">
        <v>12.84</v>
      </c>
      <c r="F83" s="24">
        <v>12.84</v>
      </c>
      <c r="G83" s="24">
        <v>12.84</v>
      </c>
      <c r="H83" s="24">
        <v>12.84</v>
      </c>
      <c r="I83" s="26">
        <v>12.84</v>
      </c>
    </row>
    <row r="84" spans="1:9">
      <c r="A84" s="25">
        <v>81</v>
      </c>
      <c r="B84" s="23" t="s">
        <v>126</v>
      </c>
      <c r="C84" s="23" t="s">
        <v>127</v>
      </c>
      <c r="D84" s="23" t="s">
        <v>93</v>
      </c>
      <c r="E84" s="24">
        <v>10.62</v>
      </c>
      <c r="F84" s="24">
        <v>10.62</v>
      </c>
      <c r="G84" s="24">
        <v>0</v>
      </c>
      <c r="H84" s="24">
        <v>0</v>
      </c>
      <c r="I84" s="26">
        <v>0</v>
      </c>
    </row>
    <row r="85" spans="1:9">
      <c r="A85" s="25">
        <v>82</v>
      </c>
      <c r="B85" s="23" t="s">
        <v>126</v>
      </c>
      <c r="C85" s="23" t="s">
        <v>127</v>
      </c>
      <c r="D85" s="23" t="s">
        <v>94</v>
      </c>
      <c r="E85" s="24">
        <v>12.5</v>
      </c>
      <c r="F85" s="24">
        <v>13.5</v>
      </c>
      <c r="G85" s="24">
        <v>0</v>
      </c>
      <c r="H85" s="24">
        <v>0</v>
      </c>
      <c r="I85" s="26">
        <v>0</v>
      </c>
    </row>
    <row r="86" spans="1:9">
      <c r="A86" s="25">
        <v>83</v>
      </c>
      <c r="B86" s="23" t="s">
        <v>126</v>
      </c>
      <c r="C86" s="23" t="s">
        <v>127</v>
      </c>
      <c r="D86" s="23" t="s">
        <v>95</v>
      </c>
      <c r="E86" s="24">
        <v>10.17</v>
      </c>
      <c r="F86" s="24">
        <v>10.17</v>
      </c>
      <c r="G86" s="24">
        <v>10.17</v>
      </c>
      <c r="H86" s="24">
        <v>10.17</v>
      </c>
      <c r="I86" s="26">
        <v>10.17</v>
      </c>
    </row>
    <row r="87" spans="1:9">
      <c r="A87" s="25">
        <v>84</v>
      </c>
      <c r="B87" s="23" t="s">
        <v>126</v>
      </c>
      <c r="C87" s="23" t="s">
        <v>127</v>
      </c>
      <c r="D87" s="23" t="s">
        <v>96</v>
      </c>
      <c r="E87" s="24">
        <v>0</v>
      </c>
      <c r="F87" s="24">
        <v>11.75</v>
      </c>
      <c r="G87" s="24">
        <v>15</v>
      </c>
      <c r="H87" s="24">
        <v>9.75</v>
      </c>
      <c r="I87" s="26">
        <v>0</v>
      </c>
    </row>
    <row r="88" spans="1:9">
      <c r="A88" s="25">
        <v>85</v>
      </c>
      <c r="B88" s="23" t="s">
        <v>126</v>
      </c>
      <c r="C88" s="23" t="s">
        <v>127</v>
      </c>
      <c r="D88" s="23" t="s">
        <v>97</v>
      </c>
      <c r="E88" s="24">
        <v>12.23</v>
      </c>
      <c r="F88" s="24">
        <v>12.23</v>
      </c>
      <c r="G88" s="24">
        <v>14.23</v>
      </c>
      <c r="H88" s="24">
        <v>12.23</v>
      </c>
      <c r="I88" s="26">
        <v>13.73</v>
      </c>
    </row>
    <row r="89" spans="1:9">
      <c r="A89" s="25">
        <v>86</v>
      </c>
      <c r="B89" s="23" t="s">
        <v>126</v>
      </c>
      <c r="C89" s="23" t="s">
        <v>127</v>
      </c>
      <c r="D89" s="23" t="s">
        <v>98</v>
      </c>
      <c r="E89" s="24">
        <v>12.68</v>
      </c>
      <c r="F89" s="24">
        <v>12.93</v>
      </c>
      <c r="G89" s="24">
        <v>13.43</v>
      </c>
      <c r="H89" s="24">
        <v>12.78</v>
      </c>
      <c r="I89" s="26">
        <v>13.18</v>
      </c>
    </row>
    <row r="90" spans="1:9">
      <c r="A90" s="25">
        <v>87</v>
      </c>
      <c r="B90" s="23" t="s">
        <v>126</v>
      </c>
      <c r="C90" s="23" t="s">
        <v>127</v>
      </c>
      <c r="D90" s="23" t="s">
        <v>99</v>
      </c>
      <c r="E90" s="24">
        <v>14.5</v>
      </c>
      <c r="F90" s="24">
        <v>14.75</v>
      </c>
      <c r="G90" s="24">
        <v>17</v>
      </c>
      <c r="H90" s="24">
        <v>16.5</v>
      </c>
      <c r="I90" s="26">
        <v>15.75</v>
      </c>
    </row>
    <row r="91" spans="1:9">
      <c r="A91" s="25">
        <v>88</v>
      </c>
      <c r="B91" s="23" t="s">
        <v>126</v>
      </c>
      <c r="C91" s="23" t="s">
        <v>127</v>
      </c>
      <c r="D91" s="23" t="s">
        <v>100</v>
      </c>
      <c r="E91" s="24">
        <v>11.5</v>
      </c>
      <c r="F91" s="24">
        <v>11.5</v>
      </c>
      <c r="G91" s="24">
        <v>0</v>
      </c>
      <c r="H91" s="24">
        <v>11.5</v>
      </c>
      <c r="I91" s="26">
        <v>11.5</v>
      </c>
    </row>
    <row r="92" spans="1:9">
      <c r="A92" s="25">
        <v>89</v>
      </c>
      <c r="B92" s="23" t="s">
        <v>126</v>
      </c>
      <c r="C92" s="23" t="s">
        <v>127</v>
      </c>
      <c r="D92" s="23" t="s">
        <v>101</v>
      </c>
      <c r="E92" s="24">
        <v>10</v>
      </c>
      <c r="F92" s="24">
        <v>11.25</v>
      </c>
      <c r="G92" s="24">
        <v>17</v>
      </c>
      <c r="H92" s="24">
        <v>13</v>
      </c>
      <c r="I92" s="26">
        <v>13</v>
      </c>
    </row>
    <row r="93" spans="1:9">
      <c r="A93" s="25">
        <v>90</v>
      </c>
      <c r="B93" s="23" t="s">
        <v>126</v>
      </c>
      <c r="C93" s="23" t="s">
        <v>127</v>
      </c>
      <c r="D93" s="23" t="s">
        <v>102</v>
      </c>
      <c r="E93" s="24">
        <v>12.12</v>
      </c>
      <c r="F93" s="24">
        <v>12.62</v>
      </c>
      <c r="G93" s="24">
        <v>13.12</v>
      </c>
      <c r="H93" s="24">
        <v>13.12</v>
      </c>
      <c r="I93" s="26">
        <v>13.12</v>
      </c>
    </row>
    <row r="94" spans="1:9">
      <c r="A94" s="25">
        <v>91</v>
      </c>
      <c r="B94" s="23" t="s">
        <v>126</v>
      </c>
      <c r="C94" s="23" t="s">
        <v>127</v>
      </c>
      <c r="D94" s="23" t="s">
        <v>103</v>
      </c>
      <c r="E94" s="24">
        <v>15.57</v>
      </c>
      <c r="F94" s="24">
        <v>15.57</v>
      </c>
      <c r="G94" s="24">
        <v>15.57</v>
      </c>
      <c r="H94" s="24">
        <v>15.57</v>
      </c>
      <c r="I94" s="26">
        <v>15.57</v>
      </c>
    </row>
    <row r="95" spans="1:9">
      <c r="A95" s="25">
        <v>92</v>
      </c>
      <c r="B95" s="23" t="s">
        <v>126</v>
      </c>
      <c r="C95" s="23" t="s">
        <v>127</v>
      </c>
      <c r="D95" s="23" t="s">
        <v>104</v>
      </c>
      <c r="E95" s="24">
        <v>10</v>
      </c>
      <c r="F95" s="24">
        <v>11</v>
      </c>
      <c r="G95" s="24">
        <v>0</v>
      </c>
      <c r="H95" s="24">
        <v>10</v>
      </c>
      <c r="I95" s="26">
        <v>11</v>
      </c>
    </row>
    <row r="96" spans="1:9">
      <c r="A96" s="25">
        <v>93</v>
      </c>
      <c r="B96" s="23" t="s">
        <v>126</v>
      </c>
      <c r="C96" s="23" t="s">
        <v>127</v>
      </c>
      <c r="D96" s="23" t="s">
        <v>105</v>
      </c>
      <c r="E96" s="24">
        <v>10.72</v>
      </c>
      <c r="F96" s="24">
        <v>11.4</v>
      </c>
      <c r="G96" s="24">
        <v>12.4</v>
      </c>
      <c r="H96" s="24">
        <v>10.9</v>
      </c>
      <c r="I96" s="26">
        <v>10.9</v>
      </c>
    </row>
    <row r="97" spans="1:9">
      <c r="A97" s="25">
        <v>94</v>
      </c>
      <c r="B97" s="23" t="s">
        <v>126</v>
      </c>
      <c r="C97" s="23" t="s">
        <v>127</v>
      </c>
      <c r="D97" s="23" t="s">
        <v>106</v>
      </c>
      <c r="E97" s="24">
        <v>11.16</v>
      </c>
      <c r="F97" s="24">
        <v>11.66</v>
      </c>
      <c r="G97" s="24">
        <v>12.16</v>
      </c>
      <c r="H97" s="24">
        <v>11.16</v>
      </c>
      <c r="I97" s="26">
        <v>11.66</v>
      </c>
    </row>
    <row r="98" spans="1:9">
      <c r="A98" s="25">
        <v>95</v>
      </c>
      <c r="B98" s="23" t="s">
        <v>126</v>
      </c>
      <c r="C98" s="23" t="s">
        <v>127</v>
      </c>
      <c r="D98" s="23" t="s">
        <v>107</v>
      </c>
      <c r="E98" s="24">
        <v>10.84</v>
      </c>
      <c r="F98" s="24">
        <v>10.84</v>
      </c>
      <c r="G98" s="24">
        <v>11.84</v>
      </c>
      <c r="H98" s="24">
        <v>10.84</v>
      </c>
      <c r="I98" s="26">
        <v>10.84</v>
      </c>
    </row>
    <row r="99" spans="1:9">
      <c r="A99" s="25">
        <v>96</v>
      </c>
      <c r="B99" s="23" t="s">
        <v>126</v>
      </c>
      <c r="C99" s="23" t="s">
        <v>127</v>
      </c>
      <c r="D99" s="23" t="s">
        <v>108</v>
      </c>
      <c r="E99" s="24">
        <v>0</v>
      </c>
      <c r="F99" s="24">
        <v>12.68</v>
      </c>
      <c r="G99" s="24">
        <v>17.05</v>
      </c>
      <c r="H99" s="24">
        <v>0</v>
      </c>
      <c r="I99" s="26">
        <v>14.11</v>
      </c>
    </row>
    <row r="100" spans="1:9">
      <c r="A100" s="25">
        <v>97</v>
      </c>
      <c r="B100" s="23" t="s">
        <v>126</v>
      </c>
      <c r="C100" s="23" t="s">
        <v>127</v>
      </c>
      <c r="D100" s="23" t="s">
        <v>109</v>
      </c>
      <c r="E100" s="24">
        <v>11.58</v>
      </c>
      <c r="F100" s="24">
        <v>12.26</v>
      </c>
      <c r="G100" s="24">
        <v>0</v>
      </c>
      <c r="H100" s="24">
        <v>12.08</v>
      </c>
      <c r="I100" s="26">
        <v>13.58</v>
      </c>
    </row>
    <row r="101" spans="1:9">
      <c r="A101" s="25">
        <v>98</v>
      </c>
      <c r="B101" s="23" t="s">
        <v>126</v>
      </c>
      <c r="C101" s="23" t="s">
        <v>127</v>
      </c>
      <c r="D101" s="23" t="s">
        <v>110</v>
      </c>
      <c r="E101" s="24">
        <v>12.67</v>
      </c>
      <c r="F101" s="24">
        <v>12.67</v>
      </c>
      <c r="G101" s="24">
        <v>12.67</v>
      </c>
      <c r="H101" s="24">
        <v>12.67</v>
      </c>
      <c r="I101" s="26">
        <v>12.67</v>
      </c>
    </row>
    <row r="102" spans="1:9">
      <c r="A102" s="25">
        <v>99</v>
      </c>
      <c r="B102" s="23" t="s">
        <v>126</v>
      </c>
      <c r="C102" s="23" t="s">
        <v>127</v>
      </c>
      <c r="D102" s="23" t="s">
        <v>111</v>
      </c>
      <c r="E102" s="24">
        <v>10.23</v>
      </c>
      <c r="F102" s="24">
        <v>10.73</v>
      </c>
      <c r="G102" s="24">
        <v>12.73</v>
      </c>
      <c r="H102" s="24">
        <v>10.23</v>
      </c>
      <c r="I102" s="26">
        <v>10.23</v>
      </c>
    </row>
    <row r="103" spans="1:9">
      <c r="A103" s="25">
        <v>100</v>
      </c>
      <c r="B103" s="23" t="s">
        <v>126</v>
      </c>
      <c r="C103" s="23" t="s">
        <v>127</v>
      </c>
      <c r="D103" s="23" t="s">
        <v>112</v>
      </c>
      <c r="E103" s="24">
        <v>10.02</v>
      </c>
      <c r="F103" s="24">
        <v>9.9</v>
      </c>
      <c r="G103" s="24">
        <v>0</v>
      </c>
      <c r="H103" s="24">
        <v>9.9</v>
      </c>
      <c r="I103" s="26">
        <v>0</v>
      </c>
    </row>
    <row r="104" spans="1:9" ht="14.5" thickBot="1">
      <c r="A104" s="27">
        <v>101</v>
      </c>
      <c r="B104" s="28" t="s">
        <v>126</v>
      </c>
      <c r="C104" s="28" t="s">
        <v>127</v>
      </c>
      <c r="D104" s="28" t="s">
        <v>113</v>
      </c>
      <c r="E104" s="29">
        <v>0</v>
      </c>
      <c r="F104" s="29">
        <v>11</v>
      </c>
      <c r="G104" s="29">
        <v>0</v>
      </c>
      <c r="H104" s="29">
        <v>12</v>
      </c>
      <c r="I104" s="30">
        <v>12.5</v>
      </c>
    </row>
  </sheetData>
  <mergeCells count="1">
    <mergeCell ref="A1:D1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  <customProperties>
    <customPr name="EpmWorksheetKeyString_GUID" r:id="rId2"/>
  </customPropertie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I106"/>
  <sheetViews>
    <sheetView view="pageBreakPreview" topLeftCell="A94" zoomScaleNormal="115" zoomScaleSheetLayoutView="100" workbookViewId="0">
      <selection activeCell="D80" sqref="D80"/>
    </sheetView>
  </sheetViews>
  <sheetFormatPr defaultColWidth="9.09765625" defaultRowHeight="14"/>
  <cols>
    <col min="1" max="1" width="6.09765625" style="1" customWidth="1"/>
    <col min="2" max="2" width="8.3984375" style="1" customWidth="1"/>
    <col min="3" max="3" width="7.69921875" style="1" customWidth="1"/>
    <col min="4" max="4" width="53.59765625" style="1" customWidth="1"/>
    <col min="5" max="5" width="12" style="1" customWidth="1"/>
    <col min="6" max="6" width="9.09765625" style="1" customWidth="1"/>
    <col min="7" max="7" width="8.8984375" style="1" customWidth="1"/>
    <col min="8" max="8" width="8.3984375" style="1" customWidth="1"/>
    <col min="9" max="9" width="10.3984375" style="1" customWidth="1"/>
    <col min="10" max="16384" width="9.09765625" style="32"/>
  </cols>
  <sheetData>
    <row r="1" spans="1:9">
      <c r="A1" s="476" t="s">
        <v>128</v>
      </c>
      <c r="B1" s="476"/>
      <c r="C1" s="476"/>
      <c r="D1" s="476"/>
      <c r="E1" s="476"/>
      <c r="F1" s="476"/>
      <c r="G1" s="476"/>
      <c r="H1" s="476"/>
      <c r="I1" s="476"/>
    </row>
    <row r="2" spans="1:9" ht="14.5" thickBot="1"/>
    <row r="3" spans="1:9" ht="34.5" customHeight="1">
      <c r="A3" s="38" t="s">
        <v>1</v>
      </c>
      <c r="B3" s="39" t="s">
        <v>2</v>
      </c>
      <c r="C3" s="39" t="s">
        <v>3</v>
      </c>
      <c r="D3" s="39" t="s">
        <v>4</v>
      </c>
      <c r="E3" s="39" t="s">
        <v>5</v>
      </c>
      <c r="F3" s="39" t="s">
        <v>6</v>
      </c>
      <c r="G3" s="39" t="s">
        <v>7</v>
      </c>
      <c r="H3" s="39" t="s">
        <v>8</v>
      </c>
      <c r="I3" s="40" t="s">
        <v>9</v>
      </c>
    </row>
    <row r="4" spans="1:9">
      <c r="A4" s="25">
        <v>1</v>
      </c>
      <c r="B4" s="23" t="s">
        <v>126</v>
      </c>
      <c r="C4" s="43" t="s">
        <v>129</v>
      </c>
      <c r="D4" s="23" t="s">
        <v>12</v>
      </c>
      <c r="E4" s="24">
        <v>9.9499999999999993</v>
      </c>
      <c r="F4" s="24">
        <v>9.9499999999999993</v>
      </c>
      <c r="G4" s="24">
        <v>17.5</v>
      </c>
      <c r="H4" s="24">
        <v>9.98</v>
      </c>
      <c r="I4" s="26">
        <v>12.5</v>
      </c>
    </row>
    <row r="5" spans="1:9">
      <c r="A5" s="25">
        <v>2</v>
      </c>
      <c r="B5" s="23" t="s">
        <v>126</v>
      </c>
      <c r="C5" s="43" t="s">
        <v>129</v>
      </c>
      <c r="D5" s="23" t="s">
        <v>13</v>
      </c>
      <c r="E5" s="24">
        <v>9.9499999999999993</v>
      </c>
      <c r="F5" s="24">
        <v>9.9499999999999993</v>
      </c>
      <c r="G5" s="24">
        <v>17.75</v>
      </c>
      <c r="H5" s="24">
        <v>10.25</v>
      </c>
      <c r="I5" s="26">
        <v>12</v>
      </c>
    </row>
    <row r="6" spans="1:9">
      <c r="A6" s="25">
        <v>3</v>
      </c>
      <c r="B6" s="23" t="s">
        <v>126</v>
      </c>
      <c r="C6" s="43" t="s">
        <v>129</v>
      </c>
      <c r="D6" s="23" t="s">
        <v>14</v>
      </c>
      <c r="E6" s="24">
        <v>9.9499999999999993</v>
      </c>
      <c r="F6" s="24">
        <v>9.9499999999999993</v>
      </c>
      <c r="G6" s="24">
        <v>0</v>
      </c>
      <c r="H6" s="24">
        <v>10.5</v>
      </c>
      <c r="I6" s="26">
        <v>12.5</v>
      </c>
    </row>
    <row r="7" spans="1:9">
      <c r="A7" s="25">
        <v>4</v>
      </c>
      <c r="B7" s="23" t="s">
        <v>126</v>
      </c>
      <c r="C7" s="43" t="s">
        <v>129</v>
      </c>
      <c r="D7" s="23" t="s">
        <v>15</v>
      </c>
      <c r="E7" s="24">
        <v>10</v>
      </c>
      <c r="F7" s="24">
        <v>10.5</v>
      </c>
      <c r="G7" s="24">
        <v>17</v>
      </c>
      <c r="H7" s="24">
        <v>10.25</v>
      </c>
      <c r="I7" s="26">
        <v>12</v>
      </c>
    </row>
    <row r="8" spans="1:9">
      <c r="A8" s="25">
        <v>5</v>
      </c>
      <c r="B8" s="23" t="s">
        <v>126</v>
      </c>
      <c r="C8" s="43" t="s">
        <v>129</v>
      </c>
      <c r="D8" s="23" t="s">
        <v>16</v>
      </c>
      <c r="E8" s="24">
        <v>10</v>
      </c>
      <c r="F8" s="24">
        <v>10</v>
      </c>
      <c r="G8" s="24">
        <v>0</v>
      </c>
      <c r="H8" s="24">
        <v>10.25</v>
      </c>
      <c r="I8" s="26">
        <v>10</v>
      </c>
    </row>
    <row r="9" spans="1:9">
      <c r="A9" s="25">
        <v>6</v>
      </c>
      <c r="B9" s="23" t="s">
        <v>126</v>
      </c>
      <c r="C9" s="43" t="s">
        <v>129</v>
      </c>
      <c r="D9" s="23" t="s">
        <v>17</v>
      </c>
      <c r="E9" s="24">
        <v>9.75</v>
      </c>
      <c r="F9" s="24">
        <v>9.9</v>
      </c>
      <c r="G9" s="24">
        <v>0</v>
      </c>
      <c r="H9" s="24">
        <v>9.9</v>
      </c>
      <c r="I9" s="26">
        <v>8.98</v>
      </c>
    </row>
    <row r="10" spans="1:9">
      <c r="A10" s="25">
        <v>7</v>
      </c>
      <c r="B10" s="23" t="s">
        <v>126</v>
      </c>
      <c r="C10" s="43" t="s">
        <v>129</v>
      </c>
      <c r="D10" s="23" t="s">
        <v>18</v>
      </c>
      <c r="E10" s="24">
        <v>9.25</v>
      </c>
      <c r="F10" s="24">
        <v>10.75</v>
      </c>
      <c r="G10" s="24">
        <v>18.3</v>
      </c>
      <c r="H10" s="24">
        <v>9.75</v>
      </c>
      <c r="I10" s="26">
        <v>10</v>
      </c>
    </row>
    <row r="11" spans="1:9">
      <c r="A11" s="25">
        <v>8</v>
      </c>
      <c r="B11" s="23" t="s">
        <v>126</v>
      </c>
      <c r="C11" s="43" t="s">
        <v>129</v>
      </c>
      <c r="D11" s="23" t="s">
        <v>19</v>
      </c>
      <c r="E11" s="24">
        <v>10.65</v>
      </c>
      <c r="F11" s="24">
        <v>10.73</v>
      </c>
      <c r="G11" s="24">
        <v>18</v>
      </c>
      <c r="H11" s="24">
        <v>10.67</v>
      </c>
      <c r="I11" s="26">
        <v>10.67</v>
      </c>
    </row>
    <row r="12" spans="1:9">
      <c r="A12" s="25">
        <v>9</v>
      </c>
      <c r="B12" s="23" t="s">
        <v>126</v>
      </c>
      <c r="C12" s="43" t="s">
        <v>129</v>
      </c>
      <c r="D12" s="23" t="s">
        <v>20</v>
      </c>
      <c r="E12" s="24">
        <v>9.6</v>
      </c>
      <c r="F12" s="24">
        <v>10.4</v>
      </c>
      <c r="G12" s="24">
        <v>0</v>
      </c>
      <c r="H12" s="24">
        <v>9.9</v>
      </c>
      <c r="I12" s="26">
        <v>10.25</v>
      </c>
    </row>
    <row r="13" spans="1:9">
      <c r="A13" s="25">
        <v>10</v>
      </c>
      <c r="B13" s="23" t="s">
        <v>126</v>
      </c>
      <c r="C13" s="43" t="s">
        <v>129</v>
      </c>
      <c r="D13" s="23" t="s">
        <v>21</v>
      </c>
      <c r="E13" s="24">
        <v>10.5</v>
      </c>
      <c r="F13" s="24">
        <v>11</v>
      </c>
      <c r="G13" s="24">
        <v>0</v>
      </c>
      <c r="H13" s="24">
        <v>10.5</v>
      </c>
      <c r="I13" s="26">
        <v>0</v>
      </c>
    </row>
    <row r="14" spans="1:9">
      <c r="A14" s="25">
        <v>11</v>
      </c>
      <c r="B14" s="23" t="s">
        <v>126</v>
      </c>
      <c r="C14" s="43" t="s">
        <v>129</v>
      </c>
      <c r="D14" s="23" t="s">
        <v>22</v>
      </c>
      <c r="E14" s="24">
        <v>10.5</v>
      </c>
      <c r="F14" s="24">
        <v>11.5</v>
      </c>
      <c r="G14" s="24">
        <v>0</v>
      </c>
      <c r="H14" s="24">
        <v>10.199999999999999</v>
      </c>
      <c r="I14" s="26">
        <v>10.75</v>
      </c>
    </row>
    <row r="15" spans="1:9">
      <c r="A15" s="25">
        <v>12</v>
      </c>
      <c r="B15" s="23" t="s">
        <v>126</v>
      </c>
      <c r="C15" s="43" t="s">
        <v>129</v>
      </c>
      <c r="D15" s="23" t="s">
        <v>23</v>
      </c>
      <c r="E15" s="24">
        <v>7.75</v>
      </c>
      <c r="F15" s="24">
        <v>8.25</v>
      </c>
      <c r="G15" s="24">
        <v>0</v>
      </c>
      <c r="H15" s="24">
        <v>0</v>
      </c>
      <c r="I15" s="26">
        <v>0</v>
      </c>
    </row>
    <row r="16" spans="1:9">
      <c r="A16" s="25">
        <v>13</v>
      </c>
      <c r="B16" s="23" t="s">
        <v>126</v>
      </c>
      <c r="C16" s="43" t="s">
        <v>129</v>
      </c>
      <c r="D16" s="23" t="s">
        <v>24</v>
      </c>
      <c r="E16" s="24">
        <v>8.11</v>
      </c>
      <c r="F16" s="24">
        <v>0</v>
      </c>
      <c r="G16" s="24">
        <v>0</v>
      </c>
      <c r="H16" s="24">
        <v>0</v>
      </c>
      <c r="I16" s="26">
        <v>0</v>
      </c>
    </row>
    <row r="17" spans="1:9">
      <c r="A17" s="25">
        <v>14</v>
      </c>
      <c r="B17" s="23" t="s">
        <v>126</v>
      </c>
      <c r="C17" s="43" t="s">
        <v>129</v>
      </c>
      <c r="D17" s="23" t="s">
        <v>25</v>
      </c>
      <c r="E17" s="24">
        <v>8.5</v>
      </c>
      <c r="F17" s="24">
        <v>0</v>
      </c>
      <c r="G17" s="24">
        <v>0</v>
      </c>
      <c r="H17" s="24">
        <v>0</v>
      </c>
      <c r="I17" s="26">
        <v>0</v>
      </c>
    </row>
    <row r="18" spans="1:9" ht="23.5">
      <c r="A18" s="25">
        <v>15</v>
      </c>
      <c r="B18" s="23" t="s">
        <v>126</v>
      </c>
      <c r="C18" s="43" t="s">
        <v>129</v>
      </c>
      <c r="D18" s="23" t="s">
        <v>26</v>
      </c>
      <c r="E18" s="24">
        <v>10.88</v>
      </c>
      <c r="F18" s="24">
        <v>10.88</v>
      </c>
      <c r="G18" s="24">
        <v>0</v>
      </c>
      <c r="H18" s="24">
        <v>10.88</v>
      </c>
      <c r="I18" s="26">
        <v>10.88</v>
      </c>
    </row>
    <row r="19" spans="1:9">
      <c r="A19" s="25">
        <v>16</v>
      </c>
      <c r="B19" s="23" t="s">
        <v>126</v>
      </c>
      <c r="C19" s="43" t="s">
        <v>129</v>
      </c>
      <c r="D19" s="23" t="s">
        <v>27</v>
      </c>
      <c r="E19" s="24">
        <v>13.45</v>
      </c>
      <c r="F19" s="24">
        <v>13.45</v>
      </c>
      <c r="G19" s="24">
        <v>17.79</v>
      </c>
      <c r="H19" s="24">
        <v>13.45</v>
      </c>
      <c r="I19" s="26">
        <v>13.45</v>
      </c>
    </row>
    <row r="20" spans="1:9">
      <c r="A20" s="25">
        <v>17</v>
      </c>
      <c r="B20" s="23" t="s">
        <v>126</v>
      </c>
      <c r="C20" s="43" t="s">
        <v>129</v>
      </c>
      <c r="D20" s="23" t="s">
        <v>28</v>
      </c>
      <c r="E20" s="24">
        <v>10.220000000000001</v>
      </c>
      <c r="F20" s="24">
        <v>0</v>
      </c>
      <c r="G20" s="24">
        <v>0</v>
      </c>
      <c r="H20" s="24">
        <v>0</v>
      </c>
      <c r="I20" s="26">
        <v>0</v>
      </c>
    </row>
    <row r="21" spans="1:9">
      <c r="A21" s="25">
        <v>18</v>
      </c>
      <c r="B21" s="23" t="s">
        <v>126</v>
      </c>
      <c r="C21" s="43" t="s">
        <v>129</v>
      </c>
      <c r="D21" s="23" t="s">
        <v>29</v>
      </c>
      <c r="E21" s="24">
        <v>0</v>
      </c>
      <c r="F21" s="24">
        <v>0</v>
      </c>
      <c r="G21" s="24">
        <v>0</v>
      </c>
      <c r="H21" s="24">
        <v>0</v>
      </c>
      <c r="I21" s="26">
        <v>0</v>
      </c>
    </row>
    <row r="22" spans="1:9">
      <c r="A22" s="25">
        <v>19</v>
      </c>
      <c r="B22" s="23" t="s">
        <v>126</v>
      </c>
      <c r="C22" s="43" t="s">
        <v>129</v>
      </c>
      <c r="D22" s="23" t="s">
        <v>30</v>
      </c>
      <c r="E22" s="24">
        <v>8.01</v>
      </c>
      <c r="F22" s="24">
        <v>0</v>
      </c>
      <c r="G22" s="24">
        <v>0</v>
      </c>
      <c r="H22" s="24">
        <v>0</v>
      </c>
      <c r="I22" s="26">
        <v>0</v>
      </c>
    </row>
    <row r="23" spans="1:9">
      <c r="A23" s="25">
        <v>20</v>
      </c>
      <c r="B23" s="23" t="s">
        <v>126</v>
      </c>
      <c r="C23" s="43" t="s">
        <v>129</v>
      </c>
      <c r="D23" s="23" t="s">
        <v>32</v>
      </c>
      <c r="E23" s="24">
        <v>9.9499999999999993</v>
      </c>
      <c r="F23" s="24">
        <v>11.7</v>
      </c>
      <c r="G23" s="24">
        <v>0</v>
      </c>
      <c r="H23" s="24">
        <v>10.51</v>
      </c>
      <c r="I23" s="26">
        <v>0</v>
      </c>
    </row>
    <row r="24" spans="1:9">
      <c r="A24" s="25">
        <v>21</v>
      </c>
      <c r="B24" s="23" t="s">
        <v>126</v>
      </c>
      <c r="C24" s="43" t="s">
        <v>129</v>
      </c>
      <c r="D24" s="23" t="s">
        <v>33</v>
      </c>
      <c r="E24" s="24">
        <v>8.86</v>
      </c>
      <c r="F24" s="24">
        <v>0</v>
      </c>
      <c r="G24" s="24">
        <v>0</v>
      </c>
      <c r="H24" s="24">
        <v>0</v>
      </c>
      <c r="I24" s="26">
        <v>0</v>
      </c>
    </row>
    <row r="25" spans="1:9">
      <c r="A25" s="25">
        <v>22</v>
      </c>
      <c r="B25" s="23" t="s">
        <v>126</v>
      </c>
      <c r="C25" s="43" t="s">
        <v>129</v>
      </c>
      <c r="D25" s="23" t="s">
        <v>34</v>
      </c>
      <c r="E25" s="24">
        <v>8.3000000000000007</v>
      </c>
      <c r="F25" s="24">
        <v>0</v>
      </c>
      <c r="G25" s="24">
        <v>0</v>
      </c>
      <c r="H25" s="24">
        <v>0</v>
      </c>
      <c r="I25" s="26">
        <v>0</v>
      </c>
    </row>
    <row r="26" spans="1:9">
      <c r="A26" s="25">
        <v>23</v>
      </c>
      <c r="B26" s="23" t="s">
        <v>126</v>
      </c>
      <c r="C26" s="43" t="s">
        <v>129</v>
      </c>
      <c r="D26" s="23" t="s">
        <v>35</v>
      </c>
      <c r="E26" s="24">
        <v>9.5</v>
      </c>
      <c r="F26" s="24">
        <v>0</v>
      </c>
      <c r="G26" s="24">
        <v>0</v>
      </c>
      <c r="H26" s="24">
        <v>10.039999999999999</v>
      </c>
      <c r="I26" s="26">
        <v>0</v>
      </c>
    </row>
    <row r="27" spans="1:9">
      <c r="A27" s="25">
        <v>24</v>
      </c>
      <c r="B27" s="23" t="s">
        <v>126</v>
      </c>
      <c r="C27" s="43" t="s">
        <v>129</v>
      </c>
      <c r="D27" s="23" t="s">
        <v>36</v>
      </c>
      <c r="E27" s="24">
        <v>14.38</v>
      </c>
      <c r="F27" s="24">
        <v>13.38</v>
      </c>
      <c r="G27" s="24">
        <v>13.38</v>
      </c>
      <c r="H27" s="24">
        <v>13.38</v>
      </c>
      <c r="I27" s="26">
        <v>13.38</v>
      </c>
    </row>
    <row r="28" spans="1:9">
      <c r="A28" s="25">
        <v>25</v>
      </c>
      <c r="B28" s="23" t="s">
        <v>126</v>
      </c>
      <c r="C28" s="43" t="s">
        <v>129</v>
      </c>
      <c r="D28" s="23" t="s">
        <v>37</v>
      </c>
      <c r="E28" s="24">
        <v>8.2100000000000009</v>
      </c>
      <c r="F28" s="24">
        <v>0</v>
      </c>
      <c r="G28" s="24">
        <v>0</v>
      </c>
      <c r="H28" s="24">
        <v>0</v>
      </c>
      <c r="I28" s="26">
        <v>0</v>
      </c>
    </row>
    <row r="29" spans="1:9">
      <c r="A29" s="25">
        <v>26</v>
      </c>
      <c r="B29" s="23" t="s">
        <v>126</v>
      </c>
      <c r="C29" s="43" t="s">
        <v>129</v>
      </c>
      <c r="D29" s="23" t="s">
        <v>38</v>
      </c>
      <c r="E29" s="24">
        <v>9.0399999999999991</v>
      </c>
      <c r="F29" s="24">
        <v>0</v>
      </c>
      <c r="G29" s="24">
        <v>0</v>
      </c>
      <c r="H29" s="24">
        <v>0</v>
      </c>
      <c r="I29" s="26">
        <v>0</v>
      </c>
    </row>
    <row r="30" spans="1:9">
      <c r="A30" s="25">
        <v>27</v>
      </c>
      <c r="B30" s="23" t="s">
        <v>126</v>
      </c>
      <c r="C30" s="43" t="s">
        <v>129</v>
      </c>
      <c r="D30" s="23" t="s">
        <v>39</v>
      </c>
      <c r="E30" s="24">
        <v>8.75</v>
      </c>
      <c r="F30" s="24">
        <v>0</v>
      </c>
      <c r="G30" s="24">
        <v>0</v>
      </c>
      <c r="H30" s="24">
        <v>0</v>
      </c>
      <c r="I30" s="26">
        <v>0</v>
      </c>
    </row>
    <row r="31" spans="1:9">
      <c r="A31" s="25">
        <v>28</v>
      </c>
      <c r="B31" s="23" t="s">
        <v>126</v>
      </c>
      <c r="C31" s="43" t="s">
        <v>129</v>
      </c>
      <c r="D31" s="23" t="s">
        <v>40</v>
      </c>
      <c r="E31" s="24">
        <v>6.81</v>
      </c>
      <c r="F31" s="24">
        <v>6.81</v>
      </c>
      <c r="G31" s="24">
        <v>0</v>
      </c>
      <c r="H31" s="24">
        <v>0</v>
      </c>
      <c r="I31" s="26">
        <v>0</v>
      </c>
    </row>
    <row r="32" spans="1:9">
      <c r="A32" s="25">
        <v>29</v>
      </c>
      <c r="B32" s="23" t="s">
        <v>126</v>
      </c>
      <c r="C32" s="43" t="s">
        <v>129</v>
      </c>
      <c r="D32" s="23" t="s">
        <v>41</v>
      </c>
      <c r="E32" s="24">
        <v>10.02</v>
      </c>
      <c r="F32" s="24">
        <v>10.26</v>
      </c>
      <c r="G32" s="24">
        <v>15.26</v>
      </c>
      <c r="H32" s="24">
        <v>9.73</v>
      </c>
      <c r="I32" s="26">
        <v>14.24</v>
      </c>
    </row>
    <row r="33" spans="1:9">
      <c r="A33" s="25">
        <v>30</v>
      </c>
      <c r="B33" s="23" t="s">
        <v>126</v>
      </c>
      <c r="C33" s="43" t="s">
        <v>129</v>
      </c>
      <c r="D33" s="23" t="s">
        <v>42</v>
      </c>
      <c r="E33" s="24">
        <v>9.75</v>
      </c>
      <c r="F33" s="24">
        <v>10.25</v>
      </c>
      <c r="G33" s="24">
        <v>0</v>
      </c>
      <c r="H33" s="24">
        <v>10.75</v>
      </c>
      <c r="I33" s="26">
        <v>0</v>
      </c>
    </row>
    <row r="34" spans="1:9">
      <c r="A34" s="25">
        <v>31</v>
      </c>
      <c r="B34" s="23" t="s">
        <v>126</v>
      </c>
      <c r="C34" s="43" t="s">
        <v>129</v>
      </c>
      <c r="D34" s="23" t="s">
        <v>43</v>
      </c>
      <c r="E34" s="24">
        <v>11.25</v>
      </c>
      <c r="F34" s="24">
        <v>13</v>
      </c>
      <c r="G34" s="24">
        <v>0</v>
      </c>
      <c r="H34" s="24">
        <v>13</v>
      </c>
      <c r="I34" s="26">
        <v>14</v>
      </c>
    </row>
    <row r="35" spans="1:9">
      <c r="A35" s="25">
        <v>32</v>
      </c>
      <c r="B35" s="23" t="s">
        <v>126</v>
      </c>
      <c r="C35" s="43" t="s">
        <v>129</v>
      </c>
      <c r="D35" s="23" t="s">
        <v>44</v>
      </c>
      <c r="E35" s="24">
        <v>10.15</v>
      </c>
      <c r="F35" s="24">
        <v>10.65</v>
      </c>
      <c r="G35" s="24">
        <v>21</v>
      </c>
      <c r="H35" s="24">
        <v>13</v>
      </c>
      <c r="I35" s="26">
        <v>12</v>
      </c>
    </row>
    <row r="36" spans="1:9">
      <c r="A36" s="25">
        <v>33</v>
      </c>
      <c r="B36" s="23" t="s">
        <v>126</v>
      </c>
      <c r="C36" s="43" t="s">
        <v>129</v>
      </c>
      <c r="D36" s="23" t="s">
        <v>45</v>
      </c>
      <c r="E36" s="24">
        <v>10.1</v>
      </c>
      <c r="F36" s="24">
        <v>11.8</v>
      </c>
      <c r="G36" s="24">
        <v>13.7</v>
      </c>
      <c r="H36" s="24">
        <v>11.5</v>
      </c>
      <c r="I36" s="26">
        <v>11.5</v>
      </c>
    </row>
    <row r="37" spans="1:9">
      <c r="A37" s="25">
        <v>34</v>
      </c>
      <c r="B37" s="23" t="s">
        <v>126</v>
      </c>
      <c r="C37" s="43" t="s">
        <v>129</v>
      </c>
      <c r="D37" s="23" t="s">
        <v>46</v>
      </c>
      <c r="E37" s="24">
        <v>9.15</v>
      </c>
      <c r="F37" s="24">
        <v>10.52</v>
      </c>
      <c r="G37" s="24">
        <v>13.8</v>
      </c>
      <c r="H37" s="24">
        <v>10.72</v>
      </c>
      <c r="I37" s="26">
        <v>10.6</v>
      </c>
    </row>
    <row r="38" spans="1:9">
      <c r="A38" s="25">
        <v>35</v>
      </c>
      <c r="B38" s="23" t="s">
        <v>126</v>
      </c>
      <c r="C38" s="43" t="s">
        <v>129</v>
      </c>
      <c r="D38" s="23" t="s">
        <v>47</v>
      </c>
      <c r="E38" s="24">
        <v>10</v>
      </c>
      <c r="F38" s="24">
        <v>10.5</v>
      </c>
      <c r="G38" s="24">
        <v>15</v>
      </c>
      <c r="H38" s="24">
        <v>10.5</v>
      </c>
      <c r="I38" s="26">
        <v>11.5</v>
      </c>
    </row>
    <row r="39" spans="1:9">
      <c r="A39" s="25">
        <v>36</v>
      </c>
      <c r="B39" s="23" t="s">
        <v>126</v>
      </c>
      <c r="C39" s="43" t="s">
        <v>129</v>
      </c>
      <c r="D39" s="23" t="s">
        <v>48</v>
      </c>
      <c r="E39" s="24">
        <v>6.88</v>
      </c>
      <c r="F39" s="24">
        <v>7</v>
      </c>
      <c r="G39" s="24">
        <v>6.44</v>
      </c>
      <c r="H39" s="24">
        <v>6.41</v>
      </c>
      <c r="I39" s="26">
        <v>7.54</v>
      </c>
    </row>
    <row r="40" spans="1:9">
      <c r="A40" s="25">
        <v>37</v>
      </c>
      <c r="B40" s="23" t="s">
        <v>126</v>
      </c>
      <c r="C40" s="43" t="s">
        <v>129</v>
      </c>
      <c r="D40" s="23" t="s">
        <v>49</v>
      </c>
      <c r="E40" s="24">
        <v>9.31</v>
      </c>
      <c r="F40" s="24">
        <v>11.44</v>
      </c>
      <c r="G40" s="24">
        <v>14.5</v>
      </c>
      <c r="H40" s="24">
        <v>10.3</v>
      </c>
      <c r="I40" s="26">
        <v>11.33</v>
      </c>
    </row>
    <row r="41" spans="1:9">
      <c r="A41" s="25">
        <v>38</v>
      </c>
      <c r="B41" s="23" t="s">
        <v>126</v>
      </c>
      <c r="C41" s="43" t="s">
        <v>129</v>
      </c>
      <c r="D41" s="23" t="s">
        <v>50</v>
      </c>
      <c r="E41" s="24">
        <v>7.25</v>
      </c>
      <c r="F41" s="24">
        <v>8.16</v>
      </c>
      <c r="G41" s="24">
        <v>11.77</v>
      </c>
      <c r="H41" s="24">
        <v>7.33</v>
      </c>
      <c r="I41" s="26">
        <v>8.6300000000000008</v>
      </c>
    </row>
    <row r="42" spans="1:9">
      <c r="A42" s="25">
        <v>39</v>
      </c>
      <c r="B42" s="23" t="s">
        <v>126</v>
      </c>
      <c r="C42" s="43" t="s">
        <v>129</v>
      </c>
      <c r="D42" s="23" t="s">
        <v>51</v>
      </c>
      <c r="E42" s="24">
        <v>8.32</v>
      </c>
      <c r="F42" s="24">
        <v>8.2799999999999994</v>
      </c>
      <c r="G42" s="24">
        <v>7.78</v>
      </c>
      <c r="H42" s="24">
        <v>8.19</v>
      </c>
      <c r="I42" s="26">
        <v>8.9700000000000006</v>
      </c>
    </row>
    <row r="43" spans="1:9">
      <c r="A43" s="25">
        <v>40</v>
      </c>
      <c r="B43" s="23" t="s">
        <v>126</v>
      </c>
      <c r="C43" s="43" t="s">
        <v>129</v>
      </c>
      <c r="D43" s="23" t="s">
        <v>52</v>
      </c>
      <c r="E43" s="24">
        <v>9.6</v>
      </c>
      <c r="F43" s="24">
        <v>9.9499999999999993</v>
      </c>
      <c r="G43" s="24">
        <v>12.99</v>
      </c>
      <c r="H43" s="24">
        <v>10.37</v>
      </c>
      <c r="I43" s="26">
        <v>12.35</v>
      </c>
    </row>
    <row r="44" spans="1:9">
      <c r="A44" s="25">
        <v>41</v>
      </c>
      <c r="B44" s="23" t="s">
        <v>126</v>
      </c>
      <c r="C44" s="43" t="s">
        <v>129</v>
      </c>
      <c r="D44" s="23" t="s">
        <v>53</v>
      </c>
      <c r="E44" s="24">
        <v>10</v>
      </c>
      <c r="F44" s="24">
        <v>10.5</v>
      </c>
      <c r="G44" s="24">
        <v>12.5</v>
      </c>
      <c r="H44" s="24">
        <v>11</v>
      </c>
      <c r="I44" s="26">
        <v>11</v>
      </c>
    </row>
    <row r="45" spans="1:9">
      <c r="A45" s="25">
        <v>42</v>
      </c>
      <c r="B45" s="23" t="s">
        <v>126</v>
      </c>
      <c r="C45" s="43" t="s">
        <v>129</v>
      </c>
      <c r="D45" s="23" t="s">
        <v>54</v>
      </c>
      <c r="E45" s="24">
        <v>8.2799999999999994</v>
      </c>
      <c r="F45" s="24">
        <v>8.3699999999999992</v>
      </c>
      <c r="G45" s="24">
        <v>8.34</v>
      </c>
      <c r="H45" s="24">
        <v>8.11</v>
      </c>
      <c r="I45" s="26">
        <v>8.3800000000000008</v>
      </c>
    </row>
    <row r="46" spans="1:9">
      <c r="A46" s="25">
        <v>43</v>
      </c>
      <c r="B46" s="23" t="s">
        <v>126</v>
      </c>
      <c r="C46" s="43" t="s">
        <v>129</v>
      </c>
      <c r="D46" s="23" t="s">
        <v>55</v>
      </c>
      <c r="E46" s="24">
        <v>10.9</v>
      </c>
      <c r="F46" s="24">
        <v>12.65</v>
      </c>
      <c r="G46" s="24">
        <v>15</v>
      </c>
      <c r="H46" s="24">
        <v>12.12</v>
      </c>
      <c r="I46" s="26">
        <v>12.28</v>
      </c>
    </row>
    <row r="47" spans="1:9">
      <c r="A47" s="25">
        <v>44</v>
      </c>
      <c r="B47" s="23" t="s">
        <v>126</v>
      </c>
      <c r="C47" s="43" t="s">
        <v>129</v>
      </c>
      <c r="D47" s="23" t="s">
        <v>56</v>
      </c>
      <c r="E47" s="24">
        <v>9.01</v>
      </c>
      <c r="F47" s="24">
        <v>9.01</v>
      </c>
      <c r="G47" s="24">
        <v>9.01</v>
      </c>
      <c r="H47" s="24">
        <v>0</v>
      </c>
      <c r="I47" s="26">
        <v>9.01</v>
      </c>
    </row>
    <row r="48" spans="1:9">
      <c r="A48" s="25">
        <v>45</v>
      </c>
      <c r="B48" s="23" t="s">
        <v>126</v>
      </c>
      <c r="C48" s="43" t="s">
        <v>129</v>
      </c>
      <c r="D48" s="23" t="s">
        <v>57</v>
      </c>
      <c r="E48" s="24">
        <v>9.06</v>
      </c>
      <c r="F48" s="24">
        <v>10.56</v>
      </c>
      <c r="G48" s="24">
        <v>12.56</v>
      </c>
      <c r="H48" s="24">
        <v>11.06</v>
      </c>
      <c r="I48" s="26">
        <v>10.56</v>
      </c>
    </row>
    <row r="49" spans="1:9">
      <c r="A49" s="25">
        <v>46</v>
      </c>
      <c r="B49" s="23" t="s">
        <v>126</v>
      </c>
      <c r="C49" s="43" t="s">
        <v>129</v>
      </c>
      <c r="D49" s="23" t="s">
        <v>58</v>
      </c>
      <c r="E49" s="24">
        <v>10.32</v>
      </c>
      <c r="F49" s="24">
        <v>10.57</v>
      </c>
      <c r="G49" s="24">
        <v>12.89</v>
      </c>
      <c r="H49" s="24">
        <v>11.14</v>
      </c>
      <c r="I49" s="26">
        <v>13.64</v>
      </c>
    </row>
    <row r="50" spans="1:9" ht="23.5">
      <c r="A50" s="25">
        <v>47</v>
      </c>
      <c r="B50" s="23" t="s">
        <v>126</v>
      </c>
      <c r="C50" s="43" t="s">
        <v>129</v>
      </c>
      <c r="D50" s="23" t="s">
        <v>59</v>
      </c>
      <c r="E50" s="24">
        <v>13.56</v>
      </c>
      <c r="F50" s="24">
        <v>14.56</v>
      </c>
      <c r="G50" s="24">
        <v>14.56</v>
      </c>
      <c r="H50" s="24">
        <v>14.06</v>
      </c>
      <c r="I50" s="26">
        <v>13.56</v>
      </c>
    </row>
    <row r="51" spans="1:9">
      <c r="A51" s="25">
        <v>48</v>
      </c>
      <c r="B51" s="23" t="s">
        <v>126</v>
      </c>
      <c r="C51" s="43" t="s">
        <v>129</v>
      </c>
      <c r="D51" s="23" t="s">
        <v>60</v>
      </c>
      <c r="E51" s="24">
        <v>9.1999999999999993</v>
      </c>
      <c r="F51" s="24">
        <v>9.15</v>
      </c>
      <c r="G51" s="24">
        <v>13.39</v>
      </c>
      <c r="H51" s="24">
        <v>9.7799999999999994</v>
      </c>
      <c r="I51" s="26">
        <v>12.16</v>
      </c>
    </row>
    <row r="52" spans="1:9">
      <c r="A52" s="25">
        <v>49</v>
      </c>
      <c r="B52" s="23" t="s">
        <v>126</v>
      </c>
      <c r="C52" s="43" t="s">
        <v>129</v>
      </c>
      <c r="D52" s="23" t="s">
        <v>61</v>
      </c>
      <c r="E52" s="24">
        <v>4.03</v>
      </c>
      <c r="F52" s="24">
        <v>4.46</v>
      </c>
      <c r="G52" s="24">
        <v>3.91</v>
      </c>
      <c r="H52" s="24">
        <v>3.62</v>
      </c>
      <c r="I52" s="26">
        <v>11.79</v>
      </c>
    </row>
    <row r="53" spans="1:9">
      <c r="A53" s="25">
        <v>50</v>
      </c>
      <c r="B53" s="23" t="s">
        <v>126</v>
      </c>
      <c r="C53" s="43" t="s">
        <v>129</v>
      </c>
      <c r="D53" s="23" t="s">
        <v>62</v>
      </c>
      <c r="E53" s="24">
        <v>10</v>
      </c>
      <c r="F53" s="24">
        <v>11</v>
      </c>
      <c r="G53" s="24">
        <v>11</v>
      </c>
      <c r="H53" s="24">
        <v>10</v>
      </c>
      <c r="I53" s="26">
        <v>11</v>
      </c>
    </row>
    <row r="54" spans="1:9">
      <c r="A54" s="25">
        <v>51</v>
      </c>
      <c r="B54" s="23" t="s">
        <v>126</v>
      </c>
      <c r="C54" s="43" t="s">
        <v>129</v>
      </c>
      <c r="D54" s="23" t="s">
        <v>64</v>
      </c>
      <c r="E54" s="24">
        <v>9.5299999999999994</v>
      </c>
      <c r="F54" s="24">
        <v>10.83</v>
      </c>
      <c r="G54" s="24">
        <v>10.58</v>
      </c>
      <c r="H54" s="24">
        <v>10.33</v>
      </c>
      <c r="I54" s="26">
        <v>12.67</v>
      </c>
    </row>
    <row r="55" spans="1:9">
      <c r="A55" s="25">
        <v>52</v>
      </c>
      <c r="B55" s="23" t="s">
        <v>126</v>
      </c>
      <c r="C55" s="43" t="s">
        <v>129</v>
      </c>
      <c r="D55" s="23" t="s">
        <v>65</v>
      </c>
      <c r="E55" s="24">
        <v>9.6300000000000008</v>
      </c>
      <c r="F55" s="24">
        <v>10.47</v>
      </c>
      <c r="G55" s="24">
        <v>9.66</v>
      </c>
      <c r="H55" s="24">
        <v>9.6199999999999992</v>
      </c>
      <c r="I55" s="26">
        <v>12.87</v>
      </c>
    </row>
    <row r="56" spans="1:9" s="37" customFormat="1">
      <c r="A56" s="25">
        <v>53</v>
      </c>
      <c r="B56" s="34" t="s">
        <v>126</v>
      </c>
      <c r="C56" s="44" t="s">
        <v>129</v>
      </c>
      <c r="D56" s="34" t="s">
        <v>66</v>
      </c>
      <c r="E56" s="35">
        <v>5.25</v>
      </c>
      <c r="F56" s="35">
        <v>5.25</v>
      </c>
      <c r="G56" s="35">
        <v>5.25</v>
      </c>
      <c r="H56" s="35">
        <v>9.75</v>
      </c>
      <c r="I56" s="36">
        <v>9.75</v>
      </c>
    </row>
    <row r="57" spans="1:9">
      <c r="A57" s="25">
        <v>54</v>
      </c>
      <c r="B57" s="23" t="s">
        <v>126</v>
      </c>
      <c r="C57" s="43" t="s">
        <v>129</v>
      </c>
      <c r="D57" s="23" t="s">
        <v>67</v>
      </c>
      <c r="E57" s="24">
        <v>10.98</v>
      </c>
      <c r="F57" s="24">
        <v>10.59</v>
      </c>
      <c r="G57" s="24">
        <v>13.14</v>
      </c>
      <c r="H57" s="24">
        <v>9.83</v>
      </c>
      <c r="I57" s="26">
        <v>10.92</v>
      </c>
    </row>
    <row r="58" spans="1:9">
      <c r="A58" s="25">
        <v>55</v>
      </c>
      <c r="B58" s="23" t="s">
        <v>126</v>
      </c>
      <c r="C58" s="43" t="s">
        <v>129</v>
      </c>
      <c r="D58" s="23" t="s">
        <v>68</v>
      </c>
      <c r="E58" s="24">
        <v>7.37</v>
      </c>
      <c r="F58" s="24">
        <v>7.37</v>
      </c>
      <c r="G58" s="24">
        <v>7.37</v>
      </c>
      <c r="H58" s="24">
        <v>7.37</v>
      </c>
      <c r="I58" s="26">
        <v>7.37</v>
      </c>
    </row>
    <row r="59" spans="1:9">
      <c r="A59" s="25">
        <v>56</v>
      </c>
      <c r="B59" s="23" t="s">
        <v>126</v>
      </c>
      <c r="C59" s="43" t="s">
        <v>129</v>
      </c>
      <c r="D59" s="23" t="s">
        <v>69</v>
      </c>
      <c r="E59" s="24">
        <v>0</v>
      </c>
      <c r="F59" s="24">
        <v>9.01</v>
      </c>
      <c r="G59" s="24">
        <v>0</v>
      </c>
      <c r="H59" s="24">
        <v>9.01</v>
      </c>
      <c r="I59" s="26">
        <v>9.01</v>
      </c>
    </row>
    <row r="60" spans="1:9">
      <c r="A60" s="25">
        <v>57</v>
      </c>
      <c r="B60" s="23" t="s">
        <v>126</v>
      </c>
      <c r="C60" s="43" t="s">
        <v>129</v>
      </c>
      <c r="D60" s="23" t="s">
        <v>70</v>
      </c>
      <c r="E60" s="24">
        <v>8.6</v>
      </c>
      <c r="F60" s="24">
        <v>8.69</v>
      </c>
      <c r="G60" s="24">
        <v>8.6</v>
      </c>
      <c r="H60" s="24">
        <v>8.65</v>
      </c>
      <c r="I60" s="26">
        <v>8.7200000000000006</v>
      </c>
    </row>
    <row r="61" spans="1:9">
      <c r="A61" s="25">
        <v>58</v>
      </c>
      <c r="B61" s="23" t="s">
        <v>126</v>
      </c>
      <c r="C61" s="43" t="s">
        <v>129</v>
      </c>
      <c r="D61" s="23" t="s">
        <v>71</v>
      </c>
      <c r="E61" s="24">
        <v>10</v>
      </c>
      <c r="F61" s="24">
        <v>10.39</v>
      </c>
      <c r="G61" s="24">
        <v>12.91</v>
      </c>
      <c r="H61" s="24">
        <v>9.7200000000000006</v>
      </c>
      <c r="I61" s="26">
        <v>11.6</v>
      </c>
    </row>
    <row r="62" spans="1:9">
      <c r="A62" s="25">
        <v>59</v>
      </c>
      <c r="B62" s="23" t="s">
        <v>126</v>
      </c>
      <c r="C62" s="43" t="s">
        <v>129</v>
      </c>
      <c r="D62" s="23" t="s">
        <v>72</v>
      </c>
      <c r="E62" s="24">
        <v>12.77</v>
      </c>
      <c r="F62" s="24">
        <v>11.7</v>
      </c>
      <c r="G62" s="24">
        <v>8.2899999999999991</v>
      </c>
      <c r="H62" s="24">
        <v>8.5299999999999994</v>
      </c>
      <c r="I62" s="26">
        <v>8.34</v>
      </c>
    </row>
    <row r="63" spans="1:9">
      <c r="A63" s="25">
        <v>60</v>
      </c>
      <c r="B63" s="23" t="s">
        <v>126</v>
      </c>
      <c r="C63" s="43" t="s">
        <v>129</v>
      </c>
      <c r="D63" s="23" t="s">
        <v>73</v>
      </c>
      <c r="E63" s="24">
        <v>13.7</v>
      </c>
      <c r="F63" s="24">
        <v>13.7</v>
      </c>
      <c r="G63" s="24">
        <v>13.7</v>
      </c>
      <c r="H63" s="24">
        <v>13.7</v>
      </c>
      <c r="I63" s="26">
        <v>13.7</v>
      </c>
    </row>
    <row r="64" spans="1:9">
      <c r="A64" s="25">
        <v>61</v>
      </c>
      <c r="B64" s="23" t="s">
        <v>126</v>
      </c>
      <c r="C64" s="43" t="s">
        <v>129</v>
      </c>
      <c r="D64" s="23" t="s">
        <v>74</v>
      </c>
      <c r="E64" s="24">
        <v>10.27</v>
      </c>
      <c r="F64" s="24">
        <v>10.57</v>
      </c>
      <c r="G64" s="24">
        <v>10.57</v>
      </c>
      <c r="H64" s="24">
        <v>10.42</v>
      </c>
      <c r="I64" s="26">
        <v>10.47</v>
      </c>
    </row>
    <row r="65" spans="1:9">
      <c r="A65" s="25">
        <v>62</v>
      </c>
      <c r="B65" s="23" t="s">
        <v>126</v>
      </c>
      <c r="C65" s="43" t="s">
        <v>129</v>
      </c>
      <c r="D65" s="23" t="s">
        <v>75</v>
      </c>
      <c r="E65" s="24">
        <v>8.19</v>
      </c>
      <c r="F65" s="24">
        <v>8.19</v>
      </c>
      <c r="G65" s="24">
        <v>9.24</v>
      </c>
      <c r="H65" s="24">
        <v>8.19</v>
      </c>
      <c r="I65" s="26">
        <v>8.26</v>
      </c>
    </row>
    <row r="66" spans="1:9">
      <c r="A66" s="25">
        <v>63</v>
      </c>
      <c r="B66" s="23" t="s">
        <v>126</v>
      </c>
      <c r="C66" s="43" t="s">
        <v>129</v>
      </c>
      <c r="D66" s="23" t="s">
        <v>76</v>
      </c>
      <c r="E66" s="24">
        <v>10.5</v>
      </c>
      <c r="F66" s="24">
        <v>11.5</v>
      </c>
      <c r="G66" s="24">
        <v>16</v>
      </c>
      <c r="H66" s="24">
        <v>0</v>
      </c>
      <c r="I66" s="26">
        <v>11</v>
      </c>
    </row>
    <row r="67" spans="1:9">
      <c r="A67" s="25">
        <v>64</v>
      </c>
      <c r="B67" s="23" t="s">
        <v>126</v>
      </c>
      <c r="C67" s="43" t="s">
        <v>129</v>
      </c>
      <c r="D67" s="23" t="s">
        <v>77</v>
      </c>
      <c r="E67" s="24">
        <v>0</v>
      </c>
      <c r="F67" s="24">
        <v>9.8800000000000008</v>
      </c>
      <c r="G67" s="24">
        <v>0</v>
      </c>
      <c r="H67" s="24">
        <v>9.8800000000000008</v>
      </c>
      <c r="I67" s="26">
        <v>9.8800000000000008</v>
      </c>
    </row>
    <row r="68" spans="1:9">
      <c r="A68" s="25">
        <v>65</v>
      </c>
      <c r="B68" s="23" t="s">
        <v>126</v>
      </c>
      <c r="C68" s="43" t="s">
        <v>129</v>
      </c>
      <c r="D68" s="23" t="s">
        <v>78</v>
      </c>
      <c r="E68" s="24">
        <v>11</v>
      </c>
      <c r="F68" s="24">
        <v>13</v>
      </c>
      <c r="G68" s="24">
        <v>15</v>
      </c>
      <c r="H68" s="24">
        <v>12</v>
      </c>
      <c r="I68" s="26">
        <v>13.5</v>
      </c>
    </row>
    <row r="69" spans="1:9">
      <c r="A69" s="25">
        <v>66</v>
      </c>
      <c r="B69" s="23" t="s">
        <v>126</v>
      </c>
      <c r="C69" s="43" t="s">
        <v>129</v>
      </c>
      <c r="D69" s="23" t="s">
        <v>79</v>
      </c>
      <c r="E69" s="24">
        <v>10.75</v>
      </c>
      <c r="F69" s="24">
        <v>11.25</v>
      </c>
      <c r="G69" s="24">
        <v>0</v>
      </c>
      <c r="H69" s="24">
        <v>9.25</v>
      </c>
      <c r="I69" s="26">
        <v>0</v>
      </c>
    </row>
    <row r="70" spans="1:9">
      <c r="A70" s="25">
        <v>67</v>
      </c>
      <c r="B70" s="23" t="s">
        <v>126</v>
      </c>
      <c r="C70" s="43" t="s">
        <v>129</v>
      </c>
      <c r="D70" s="23" t="s">
        <v>80</v>
      </c>
      <c r="E70" s="24">
        <v>11.87</v>
      </c>
      <c r="F70" s="24">
        <v>12.64</v>
      </c>
      <c r="G70" s="24">
        <v>13.64</v>
      </c>
      <c r="H70" s="24">
        <v>13.64</v>
      </c>
      <c r="I70" s="26">
        <v>13.64</v>
      </c>
    </row>
    <row r="71" spans="1:9">
      <c r="A71" s="25">
        <v>68</v>
      </c>
      <c r="B71" s="23" t="s">
        <v>126</v>
      </c>
      <c r="C71" s="43" t="s">
        <v>129</v>
      </c>
      <c r="D71" s="23" t="s">
        <v>81</v>
      </c>
      <c r="E71" s="24">
        <v>11.25</v>
      </c>
      <c r="F71" s="24">
        <v>11.5</v>
      </c>
      <c r="G71" s="24">
        <v>0</v>
      </c>
      <c r="H71" s="24">
        <v>10.5</v>
      </c>
      <c r="I71" s="26">
        <v>11.5</v>
      </c>
    </row>
    <row r="72" spans="1:9">
      <c r="A72" s="25">
        <v>69</v>
      </c>
      <c r="B72" s="23" t="s">
        <v>126</v>
      </c>
      <c r="C72" s="43" t="s">
        <v>129</v>
      </c>
      <c r="D72" s="23" t="s">
        <v>82</v>
      </c>
      <c r="E72" s="24">
        <v>9</v>
      </c>
      <c r="F72" s="24">
        <v>15</v>
      </c>
      <c r="G72" s="24">
        <v>0</v>
      </c>
      <c r="H72" s="24">
        <v>11.25</v>
      </c>
      <c r="I72" s="26">
        <v>12.25</v>
      </c>
    </row>
    <row r="73" spans="1:9">
      <c r="A73" s="25">
        <v>70</v>
      </c>
      <c r="B73" s="23" t="s">
        <v>126</v>
      </c>
      <c r="C73" s="43" t="s">
        <v>129</v>
      </c>
      <c r="D73" s="23" t="s">
        <v>83</v>
      </c>
      <c r="E73" s="24">
        <v>8.76</v>
      </c>
      <c r="F73" s="24">
        <v>12.9</v>
      </c>
      <c r="G73" s="24">
        <v>17.29</v>
      </c>
      <c r="H73" s="24">
        <v>0</v>
      </c>
      <c r="I73" s="26">
        <v>14.98</v>
      </c>
    </row>
    <row r="74" spans="1:9">
      <c r="A74" s="25">
        <v>71</v>
      </c>
      <c r="B74" s="23" t="s">
        <v>126</v>
      </c>
      <c r="C74" s="43" t="s">
        <v>129</v>
      </c>
      <c r="D74" s="23" t="s">
        <v>84</v>
      </c>
      <c r="E74" s="24">
        <v>11.5</v>
      </c>
      <c r="F74" s="24">
        <v>11.5</v>
      </c>
      <c r="G74" s="24">
        <v>0</v>
      </c>
      <c r="H74" s="24">
        <v>11.5</v>
      </c>
      <c r="I74" s="26">
        <v>12.25</v>
      </c>
    </row>
    <row r="75" spans="1:9">
      <c r="A75" s="25">
        <v>72</v>
      </c>
      <c r="B75" s="23" t="s">
        <v>126</v>
      </c>
      <c r="C75" s="43" t="s">
        <v>129</v>
      </c>
      <c r="D75" s="23" t="s">
        <v>85</v>
      </c>
      <c r="E75" s="24">
        <v>8.83</v>
      </c>
      <c r="F75" s="24">
        <v>9.67</v>
      </c>
      <c r="G75" s="24">
        <v>13.13</v>
      </c>
      <c r="H75" s="24">
        <v>9.5399999999999991</v>
      </c>
      <c r="I75" s="26">
        <v>9.6</v>
      </c>
    </row>
    <row r="76" spans="1:9">
      <c r="A76" s="25">
        <v>73</v>
      </c>
      <c r="B76" s="23" t="s">
        <v>126</v>
      </c>
      <c r="C76" s="43" t="s">
        <v>129</v>
      </c>
      <c r="D76" s="23" t="s">
        <v>86</v>
      </c>
      <c r="E76" s="24">
        <v>0</v>
      </c>
      <c r="F76" s="24">
        <v>11.23</v>
      </c>
      <c r="G76" s="24">
        <v>0</v>
      </c>
      <c r="H76" s="24">
        <v>9.16</v>
      </c>
      <c r="I76" s="26">
        <v>10.29</v>
      </c>
    </row>
    <row r="77" spans="1:9">
      <c r="A77" s="25">
        <v>74</v>
      </c>
      <c r="B77" s="23" t="s">
        <v>126</v>
      </c>
      <c r="C77" s="43" t="s">
        <v>129</v>
      </c>
      <c r="D77" s="23" t="s">
        <v>87</v>
      </c>
      <c r="E77" s="24">
        <v>10.75</v>
      </c>
      <c r="F77" s="24">
        <v>13.01</v>
      </c>
      <c r="G77" s="24">
        <v>0</v>
      </c>
      <c r="H77" s="24">
        <v>0</v>
      </c>
      <c r="I77" s="26">
        <v>0</v>
      </c>
    </row>
    <row r="78" spans="1:9">
      <c r="A78" s="25">
        <v>75</v>
      </c>
      <c r="B78" s="23" t="s">
        <v>126</v>
      </c>
      <c r="C78" s="43" t="s">
        <v>129</v>
      </c>
      <c r="D78" s="23" t="s">
        <v>88</v>
      </c>
      <c r="E78" s="24">
        <v>10.57</v>
      </c>
      <c r="F78" s="24">
        <v>10.57</v>
      </c>
      <c r="G78" s="24">
        <v>0</v>
      </c>
      <c r="H78" s="24">
        <v>10.32</v>
      </c>
      <c r="I78" s="26">
        <v>10.32</v>
      </c>
    </row>
    <row r="79" spans="1:9">
      <c r="A79" s="25">
        <v>76</v>
      </c>
      <c r="B79" s="23" t="s">
        <v>126</v>
      </c>
      <c r="C79" s="43" t="s">
        <v>129</v>
      </c>
      <c r="D79" s="23" t="s">
        <v>89</v>
      </c>
      <c r="E79" s="24">
        <v>8.5</v>
      </c>
      <c r="F79" s="24">
        <v>9</v>
      </c>
      <c r="G79" s="24">
        <v>9.75</v>
      </c>
      <c r="H79" s="24">
        <v>8.75</v>
      </c>
      <c r="I79" s="26">
        <v>10.5</v>
      </c>
    </row>
    <row r="80" spans="1:9">
      <c r="A80" s="25">
        <v>77</v>
      </c>
      <c r="B80" s="23" t="s">
        <v>126</v>
      </c>
      <c r="C80" s="43" t="s">
        <v>129</v>
      </c>
      <c r="D80" s="23" t="s">
        <v>90</v>
      </c>
      <c r="E80" s="24">
        <v>12.63</v>
      </c>
      <c r="F80" s="24">
        <v>12.47</v>
      </c>
      <c r="G80" s="24">
        <v>0</v>
      </c>
      <c r="H80" s="24">
        <v>12.5</v>
      </c>
      <c r="I80" s="26">
        <v>12.4</v>
      </c>
    </row>
    <row r="81" spans="1:9">
      <c r="A81" s="25">
        <v>78</v>
      </c>
      <c r="B81" s="23" t="s">
        <v>126</v>
      </c>
      <c r="C81" s="43" t="s">
        <v>129</v>
      </c>
      <c r="D81" s="23" t="s">
        <v>91</v>
      </c>
      <c r="E81" s="24">
        <v>12.52</v>
      </c>
      <c r="F81" s="24">
        <v>13.52</v>
      </c>
      <c r="G81" s="24">
        <v>13.52</v>
      </c>
      <c r="H81" s="24">
        <v>14.27</v>
      </c>
      <c r="I81" s="26">
        <v>14.27</v>
      </c>
    </row>
    <row r="82" spans="1:9">
      <c r="A82" s="25">
        <v>79</v>
      </c>
      <c r="B82" s="23" t="s">
        <v>126</v>
      </c>
      <c r="C82" s="43" t="s">
        <v>129</v>
      </c>
      <c r="D82" s="23" t="s">
        <v>92</v>
      </c>
      <c r="E82" s="24">
        <v>12.97</v>
      </c>
      <c r="F82" s="24">
        <v>12.97</v>
      </c>
      <c r="G82" s="24">
        <v>12.97</v>
      </c>
      <c r="H82" s="24">
        <v>12.97</v>
      </c>
      <c r="I82" s="26">
        <v>12.97</v>
      </c>
    </row>
    <row r="83" spans="1:9">
      <c r="A83" s="25">
        <v>80</v>
      </c>
      <c r="B83" s="23" t="s">
        <v>126</v>
      </c>
      <c r="C83" s="43" t="s">
        <v>129</v>
      </c>
      <c r="D83" s="23" t="s">
        <v>93</v>
      </c>
      <c r="E83" s="24">
        <v>10.79</v>
      </c>
      <c r="F83" s="24">
        <v>10.79</v>
      </c>
      <c r="G83" s="24">
        <v>0</v>
      </c>
      <c r="H83" s="24">
        <v>0</v>
      </c>
      <c r="I83" s="26">
        <v>0</v>
      </c>
    </row>
    <row r="84" spans="1:9">
      <c r="A84" s="25">
        <v>81</v>
      </c>
      <c r="B84" s="23" t="s">
        <v>126</v>
      </c>
      <c r="C84" s="43" t="s">
        <v>129</v>
      </c>
      <c r="D84" s="23" t="s">
        <v>94</v>
      </c>
      <c r="E84" s="24">
        <v>12.5</v>
      </c>
      <c r="F84" s="24">
        <v>13.5</v>
      </c>
      <c r="G84" s="24">
        <v>0</v>
      </c>
      <c r="H84" s="24">
        <v>0</v>
      </c>
      <c r="I84" s="26">
        <v>0</v>
      </c>
    </row>
    <row r="85" spans="1:9">
      <c r="A85" s="25">
        <v>82</v>
      </c>
      <c r="B85" s="23" t="s">
        <v>126</v>
      </c>
      <c r="C85" s="43" t="s">
        <v>129</v>
      </c>
      <c r="D85" s="23" t="s">
        <v>95</v>
      </c>
      <c r="E85" s="24">
        <v>10</v>
      </c>
      <c r="F85" s="24">
        <v>10</v>
      </c>
      <c r="G85" s="24">
        <v>10</v>
      </c>
      <c r="H85" s="24">
        <v>10</v>
      </c>
      <c r="I85" s="26">
        <v>10</v>
      </c>
    </row>
    <row r="86" spans="1:9">
      <c r="A86" s="25">
        <v>83</v>
      </c>
      <c r="B86" s="23" t="s">
        <v>126</v>
      </c>
      <c r="C86" s="43" t="s">
        <v>129</v>
      </c>
      <c r="D86" s="23" t="s">
        <v>96</v>
      </c>
      <c r="E86" s="24">
        <v>0</v>
      </c>
      <c r="F86" s="24">
        <v>11.75</v>
      </c>
      <c r="G86" s="24">
        <v>15</v>
      </c>
      <c r="H86" s="24">
        <v>9.75</v>
      </c>
      <c r="I86" s="26">
        <v>0</v>
      </c>
    </row>
    <row r="87" spans="1:9">
      <c r="A87" s="25">
        <v>84</v>
      </c>
      <c r="B87" s="23" t="s">
        <v>126</v>
      </c>
      <c r="C87" s="43" t="s">
        <v>129</v>
      </c>
      <c r="D87" s="23" t="s">
        <v>97</v>
      </c>
      <c r="E87" s="24">
        <v>12.94</v>
      </c>
      <c r="F87" s="24">
        <v>12.94</v>
      </c>
      <c r="G87" s="24">
        <v>14.94</v>
      </c>
      <c r="H87" s="24">
        <v>12.94</v>
      </c>
      <c r="I87" s="26">
        <v>14.44</v>
      </c>
    </row>
    <row r="88" spans="1:9">
      <c r="A88" s="25">
        <v>85</v>
      </c>
      <c r="B88" s="23" t="s">
        <v>126</v>
      </c>
      <c r="C88" s="43" t="s">
        <v>129</v>
      </c>
      <c r="D88" s="23" t="s">
        <v>98</v>
      </c>
      <c r="E88" s="24">
        <v>12.89</v>
      </c>
      <c r="F88" s="24">
        <v>13.14</v>
      </c>
      <c r="G88" s="24">
        <v>13.64</v>
      </c>
      <c r="H88" s="24">
        <v>12.99</v>
      </c>
      <c r="I88" s="26">
        <v>13.39</v>
      </c>
    </row>
    <row r="89" spans="1:9">
      <c r="A89" s="25">
        <v>86</v>
      </c>
      <c r="B89" s="23" t="s">
        <v>126</v>
      </c>
      <c r="C89" s="43" t="s">
        <v>129</v>
      </c>
      <c r="D89" s="23" t="s">
        <v>99</v>
      </c>
      <c r="E89" s="24">
        <v>14.5</v>
      </c>
      <c r="F89" s="24">
        <v>14.75</v>
      </c>
      <c r="G89" s="24">
        <v>17</v>
      </c>
      <c r="H89" s="24">
        <v>16.5</v>
      </c>
      <c r="I89" s="26">
        <v>15.75</v>
      </c>
    </row>
    <row r="90" spans="1:9">
      <c r="A90" s="25">
        <v>87</v>
      </c>
      <c r="B90" s="23" t="s">
        <v>126</v>
      </c>
      <c r="C90" s="43" t="s">
        <v>129</v>
      </c>
      <c r="D90" s="23" t="s">
        <v>100</v>
      </c>
      <c r="E90" s="24">
        <v>12.62</v>
      </c>
      <c r="F90" s="24">
        <v>12.62</v>
      </c>
      <c r="G90" s="24">
        <v>0</v>
      </c>
      <c r="H90" s="24">
        <v>12.62</v>
      </c>
      <c r="I90" s="26">
        <v>12.62</v>
      </c>
    </row>
    <row r="91" spans="1:9">
      <c r="A91" s="25">
        <v>88</v>
      </c>
      <c r="B91" s="23" t="s">
        <v>126</v>
      </c>
      <c r="C91" s="43" t="s">
        <v>129</v>
      </c>
      <c r="D91" s="23" t="s">
        <v>101</v>
      </c>
      <c r="E91" s="24">
        <v>10</v>
      </c>
      <c r="F91" s="24">
        <v>11.25</v>
      </c>
      <c r="G91" s="24">
        <v>17</v>
      </c>
      <c r="H91" s="24">
        <v>13</v>
      </c>
      <c r="I91" s="26">
        <v>13</v>
      </c>
    </row>
    <row r="92" spans="1:9">
      <c r="A92" s="25">
        <v>89</v>
      </c>
      <c r="B92" s="23" t="s">
        <v>126</v>
      </c>
      <c r="C92" s="43" t="s">
        <v>129</v>
      </c>
      <c r="D92" s="23" t="s">
        <v>102</v>
      </c>
      <c r="E92" s="24">
        <v>11.94</v>
      </c>
      <c r="F92" s="24">
        <v>12.44</v>
      </c>
      <c r="G92" s="24">
        <v>12.94</v>
      </c>
      <c r="H92" s="24">
        <v>12.94</v>
      </c>
      <c r="I92" s="26">
        <v>12.94</v>
      </c>
    </row>
    <row r="93" spans="1:9">
      <c r="A93" s="25">
        <v>90</v>
      </c>
      <c r="B93" s="23" t="s">
        <v>126</v>
      </c>
      <c r="C93" s="43" t="s">
        <v>129</v>
      </c>
      <c r="D93" s="23" t="s">
        <v>103</v>
      </c>
      <c r="E93" s="24">
        <v>15.89</v>
      </c>
      <c r="F93" s="24">
        <v>15.89</v>
      </c>
      <c r="G93" s="24">
        <v>15.89</v>
      </c>
      <c r="H93" s="24">
        <v>15.89</v>
      </c>
      <c r="I93" s="26">
        <v>15.89</v>
      </c>
    </row>
    <row r="94" spans="1:9">
      <c r="A94" s="25">
        <v>91</v>
      </c>
      <c r="B94" s="23" t="s">
        <v>126</v>
      </c>
      <c r="C94" s="43" t="s">
        <v>129</v>
      </c>
      <c r="D94" s="23" t="s">
        <v>104</v>
      </c>
      <c r="E94" s="24">
        <v>10</v>
      </c>
      <c r="F94" s="24">
        <v>11</v>
      </c>
      <c r="G94" s="24">
        <v>0</v>
      </c>
      <c r="H94" s="24">
        <v>10</v>
      </c>
      <c r="I94" s="26">
        <v>11</v>
      </c>
    </row>
    <row r="95" spans="1:9">
      <c r="A95" s="25">
        <v>92</v>
      </c>
      <c r="B95" s="23" t="s">
        <v>126</v>
      </c>
      <c r="C95" s="43" t="s">
        <v>129</v>
      </c>
      <c r="D95" s="23" t="s">
        <v>105</v>
      </c>
      <c r="E95" s="24">
        <v>10.74</v>
      </c>
      <c r="F95" s="24">
        <v>11.42</v>
      </c>
      <c r="G95" s="24">
        <v>12.42</v>
      </c>
      <c r="H95" s="24">
        <v>10.92</v>
      </c>
      <c r="I95" s="26">
        <v>10.92</v>
      </c>
    </row>
    <row r="96" spans="1:9">
      <c r="A96" s="25">
        <v>93</v>
      </c>
      <c r="B96" s="23" t="s">
        <v>126</v>
      </c>
      <c r="C96" s="43" t="s">
        <v>129</v>
      </c>
      <c r="D96" s="23" t="s">
        <v>106</v>
      </c>
      <c r="E96" s="24">
        <v>11.18</v>
      </c>
      <c r="F96" s="24">
        <v>11.68</v>
      </c>
      <c r="G96" s="24">
        <v>12.18</v>
      </c>
      <c r="H96" s="24">
        <v>11.18</v>
      </c>
      <c r="I96" s="26">
        <v>11.68</v>
      </c>
    </row>
    <row r="97" spans="1:9">
      <c r="A97" s="25">
        <v>94</v>
      </c>
      <c r="B97" s="23" t="s">
        <v>126</v>
      </c>
      <c r="C97" s="43" t="s">
        <v>129</v>
      </c>
      <c r="D97" s="23" t="s">
        <v>107</v>
      </c>
      <c r="E97" s="24">
        <v>11.49</v>
      </c>
      <c r="F97" s="24">
        <v>11.49</v>
      </c>
      <c r="G97" s="24">
        <v>12.49</v>
      </c>
      <c r="H97" s="24">
        <v>11.49</v>
      </c>
      <c r="I97" s="26">
        <v>11.49</v>
      </c>
    </row>
    <row r="98" spans="1:9">
      <c r="A98" s="25">
        <v>95</v>
      </c>
      <c r="B98" s="23" t="s">
        <v>126</v>
      </c>
      <c r="C98" s="43" t="s">
        <v>129</v>
      </c>
      <c r="D98" s="23" t="s">
        <v>108</v>
      </c>
      <c r="E98" s="24">
        <v>0</v>
      </c>
      <c r="F98" s="24">
        <v>12.68</v>
      </c>
      <c r="G98" s="24">
        <v>17.05</v>
      </c>
      <c r="H98" s="24">
        <v>0</v>
      </c>
      <c r="I98" s="26">
        <v>14.11</v>
      </c>
    </row>
    <row r="99" spans="1:9">
      <c r="A99" s="25">
        <v>96</v>
      </c>
      <c r="B99" s="23" t="s">
        <v>126</v>
      </c>
      <c r="C99" s="43" t="s">
        <v>129</v>
      </c>
      <c r="D99" s="23" t="s">
        <v>109</v>
      </c>
      <c r="E99" s="24">
        <v>11.68</v>
      </c>
      <c r="F99" s="24">
        <v>12.36</v>
      </c>
      <c r="G99" s="24">
        <v>0</v>
      </c>
      <c r="H99" s="24">
        <v>12.18</v>
      </c>
      <c r="I99" s="26">
        <v>13.68</v>
      </c>
    </row>
    <row r="100" spans="1:9">
      <c r="A100" s="25">
        <v>97</v>
      </c>
      <c r="B100" s="23" t="s">
        <v>126</v>
      </c>
      <c r="C100" s="43" t="s">
        <v>129</v>
      </c>
      <c r="D100" s="23" t="s">
        <v>110</v>
      </c>
      <c r="E100" s="24">
        <v>13.05</v>
      </c>
      <c r="F100" s="24">
        <v>13.05</v>
      </c>
      <c r="G100" s="24">
        <v>13.05</v>
      </c>
      <c r="H100" s="24">
        <v>13.05</v>
      </c>
      <c r="I100" s="26">
        <v>13.05</v>
      </c>
    </row>
    <row r="101" spans="1:9">
      <c r="A101" s="25">
        <v>98</v>
      </c>
      <c r="B101" s="23" t="s">
        <v>126</v>
      </c>
      <c r="C101" s="43" t="s">
        <v>129</v>
      </c>
      <c r="D101" s="23" t="s">
        <v>111</v>
      </c>
      <c r="E101" s="24">
        <v>10.37</v>
      </c>
      <c r="F101" s="24">
        <v>10.87</v>
      </c>
      <c r="G101" s="24">
        <v>12.87</v>
      </c>
      <c r="H101" s="24">
        <v>10.37</v>
      </c>
      <c r="I101" s="26">
        <v>10.37</v>
      </c>
    </row>
    <row r="102" spans="1:9">
      <c r="A102" s="25">
        <v>99</v>
      </c>
      <c r="B102" s="23" t="s">
        <v>126</v>
      </c>
      <c r="C102" s="43" t="s">
        <v>129</v>
      </c>
      <c r="D102" s="23" t="s">
        <v>112</v>
      </c>
      <c r="E102" s="24">
        <v>10.01</v>
      </c>
      <c r="F102" s="24">
        <v>9.9</v>
      </c>
      <c r="G102" s="24">
        <v>0</v>
      </c>
      <c r="H102" s="24">
        <v>9.9</v>
      </c>
      <c r="I102" s="26">
        <v>0</v>
      </c>
    </row>
    <row r="103" spans="1:9" ht="14.5" thickBot="1">
      <c r="A103" s="25">
        <v>100</v>
      </c>
      <c r="B103" s="28" t="s">
        <v>126</v>
      </c>
      <c r="C103" s="45" t="s">
        <v>129</v>
      </c>
      <c r="D103" s="28" t="s">
        <v>113</v>
      </c>
      <c r="E103" s="29">
        <v>0</v>
      </c>
      <c r="F103" s="29">
        <v>11</v>
      </c>
      <c r="G103" s="29">
        <v>0</v>
      </c>
      <c r="H103" s="29">
        <v>12</v>
      </c>
      <c r="I103" s="30">
        <v>12.5</v>
      </c>
    </row>
    <row r="104" spans="1:9">
      <c r="E104" s="42"/>
      <c r="F104" s="42"/>
      <c r="G104" s="42"/>
      <c r="H104" s="42"/>
      <c r="I104" s="42"/>
    </row>
    <row r="105" spans="1:9">
      <c r="E105" s="42"/>
      <c r="F105" s="42"/>
      <c r="G105" s="42"/>
      <c r="H105" s="42"/>
      <c r="I105" s="42"/>
    </row>
    <row r="106" spans="1:9">
      <c r="E106" s="41"/>
      <c r="F106" s="41"/>
      <c r="G106" s="41"/>
      <c r="H106" s="41"/>
      <c r="I106" s="41"/>
    </row>
  </sheetData>
  <mergeCells count="1">
    <mergeCell ref="A1:I1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  <customProperties>
    <customPr name="EpmWorksheetKeyString_GUID" r:id="rId2"/>
  </customPropertie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6"/>
  <sheetViews>
    <sheetView view="pageBreakPreview" topLeftCell="A98" zoomScale="115" zoomScaleNormal="115" zoomScaleSheetLayoutView="115" workbookViewId="0">
      <selection activeCell="B91" sqref="B91"/>
    </sheetView>
  </sheetViews>
  <sheetFormatPr defaultColWidth="9.09765625" defaultRowHeight="14"/>
  <cols>
    <col min="1" max="1" width="6.09765625" style="1" customWidth="1"/>
    <col min="2" max="2" width="53.59765625" style="1" customWidth="1"/>
    <col min="3" max="3" width="12" style="1" customWidth="1"/>
    <col min="4" max="4" width="9.09765625" style="1" customWidth="1"/>
    <col min="5" max="5" width="8.8984375" style="1" customWidth="1"/>
    <col min="6" max="6" width="8.3984375" style="1" customWidth="1"/>
    <col min="7" max="7" width="10.3984375" style="1" customWidth="1"/>
    <col min="8" max="16384" width="9.09765625" style="32"/>
  </cols>
  <sheetData>
    <row r="1" spans="1:7">
      <c r="A1" s="476" t="s">
        <v>130</v>
      </c>
      <c r="B1" s="476"/>
      <c r="C1" s="476"/>
      <c r="D1" s="476"/>
      <c r="E1" s="476"/>
      <c r="F1" s="476"/>
      <c r="G1" s="476"/>
    </row>
    <row r="2" spans="1:7" ht="14.5" thickBot="1"/>
    <row r="3" spans="1:7" ht="34.5" customHeight="1">
      <c r="A3" s="38" t="s">
        <v>1</v>
      </c>
      <c r="B3" s="39" t="s">
        <v>4</v>
      </c>
      <c r="C3" s="39" t="s">
        <v>5</v>
      </c>
      <c r="D3" s="39" t="s">
        <v>6</v>
      </c>
      <c r="E3" s="39" t="s">
        <v>7</v>
      </c>
      <c r="F3" s="39" t="s">
        <v>8</v>
      </c>
      <c r="G3" s="40" t="s">
        <v>9</v>
      </c>
    </row>
    <row r="4" spans="1:7">
      <c r="A4" s="25">
        <v>1</v>
      </c>
      <c r="B4" s="23" t="s">
        <v>12</v>
      </c>
      <c r="C4" s="24">
        <v>9.9499999999999993</v>
      </c>
      <c r="D4" s="24">
        <v>9.9499999999999993</v>
      </c>
      <c r="E4" s="24">
        <v>17.5</v>
      </c>
      <c r="F4" s="24">
        <v>9.98</v>
      </c>
      <c r="G4" s="26">
        <v>12.5</v>
      </c>
    </row>
    <row r="5" spans="1:7">
      <c r="A5" s="25">
        <v>2</v>
      </c>
      <c r="B5" s="23" t="s">
        <v>13</v>
      </c>
      <c r="C5" s="24">
        <v>9.9499999999999993</v>
      </c>
      <c r="D5" s="24">
        <v>9.9499999999999993</v>
      </c>
      <c r="E5" s="24">
        <v>17.75</v>
      </c>
      <c r="F5" s="24">
        <v>10.25</v>
      </c>
      <c r="G5" s="26">
        <v>12</v>
      </c>
    </row>
    <row r="6" spans="1:7">
      <c r="A6" s="25">
        <v>3</v>
      </c>
      <c r="B6" s="23" t="s">
        <v>14</v>
      </c>
      <c r="C6" s="24">
        <v>9.9499999999999993</v>
      </c>
      <c r="D6" s="24">
        <v>9.9499999999999993</v>
      </c>
      <c r="E6" s="24">
        <v>0</v>
      </c>
      <c r="F6" s="24">
        <v>10.5</v>
      </c>
      <c r="G6" s="26">
        <v>12.5</v>
      </c>
    </row>
    <row r="7" spans="1:7">
      <c r="A7" s="25">
        <v>4</v>
      </c>
      <c r="B7" s="23" t="s">
        <v>15</v>
      </c>
      <c r="C7" s="24">
        <v>10</v>
      </c>
      <c r="D7" s="24">
        <v>10.5</v>
      </c>
      <c r="E7" s="24">
        <v>17</v>
      </c>
      <c r="F7" s="24">
        <v>10.25</v>
      </c>
      <c r="G7" s="26">
        <v>12</v>
      </c>
    </row>
    <row r="8" spans="1:7">
      <c r="A8" s="25">
        <v>5</v>
      </c>
      <c r="B8" s="23" t="s">
        <v>16</v>
      </c>
      <c r="C8" s="24">
        <v>10</v>
      </c>
      <c r="D8" s="24">
        <v>10</v>
      </c>
      <c r="E8" s="24">
        <v>0</v>
      </c>
      <c r="F8" s="24">
        <v>10.25</v>
      </c>
      <c r="G8" s="26">
        <v>10</v>
      </c>
    </row>
    <row r="9" spans="1:7">
      <c r="A9" s="25">
        <v>6</v>
      </c>
      <c r="B9" s="23" t="s">
        <v>17</v>
      </c>
      <c r="C9" s="24">
        <v>9.75</v>
      </c>
      <c r="D9" s="24">
        <v>9.9</v>
      </c>
      <c r="E9" s="24">
        <v>0</v>
      </c>
      <c r="F9" s="24">
        <v>9.9</v>
      </c>
      <c r="G9" s="26">
        <v>8.98</v>
      </c>
    </row>
    <row r="10" spans="1:7">
      <c r="A10" s="25">
        <v>7</v>
      </c>
      <c r="B10" s="23" t="s">
        <v>18</v>
      </c>
      <c r="C10" s="24">
        <v>9.5</v>
      </c>
      <c r="D10" s="24">
        <v>10.75</v>
      </c>
      <c r="E10" s="24">
        <v>18.3</v>
      </c>
      <c r="F10" s="24">
        <v>9.75</v>
      </c>
      <c r="G10" s="26">
        <v>10</v>
      </c>
    </row>
    <row r="11" spans="1:7">
      <c r="A11" s="25">
        <v>8</v>
      </c>
      <c r="B11" s="23" t="s">
        <v>19</v>
      </c>
      <c r="C11" s="24">
        <v>10.65</v>
      </c>
      <c r="D11" s="24">
        <v>10.73</v>
      </c>
      <c r="E11" s="24">
        <v>18</v>
      </c>
      <c r="F11" s="24">
        <v>10.67</v>
      </c>
      <c r="G11" s="26">
        <v>10.67</v>
      </c>
    </row>
    <row r="12" spans="1:7">
      <c r="A12" s="25">
        <v>9</v>
      </c>
      <c r="B12" s="23" t="s">
        <v>20</v>
      </c>
      <c r="C12" s="24">
        <v>9.6</v>
      </c>
      <c r="D12" s="24">
        <v>10.7</v>
      </c>
      <c r="E12" s="24">
        <v>0</v>
      </c>
      <c r="F12" s="24">
        <v>9.9</v>
      </c>
      <c r="G12" s="26">
        <v>10.25</v>
      </c>
    </row>
    <row r="13" spans="1:7">
      <c r="A13" s="25">
        <v>10</v>
      </c>
      <c r="B13" s="23" t="s">
        <v>21</v>
      </c>
      <c r="C13" s="24">
        <v>10.5</v>
      </c>
      <c r="D13" s="24">
        <v>11</v>
      </c>
      <c r="E13" s="24">
        <v>0</v>
      </c>
      <c r="F13" s="24">
        <v>10.5</v>
      </c>
      <c r="G13" s="26">
        <v>0</v>
      </c>
    </row>
    <row r="14" spans="1:7">
      <c r="A14" s="25">
        <v>11</v>
      </c>
      <c r="B14" s="23" t="s">
        <v>22</v>
      </c>
      <c r="C14" s="24">
        <v>10.5</v>
      </c>
      <c r="D14" s="24">
        <v>11.5</v>
      </c>
      <c r="E14" s="24">
        <v>0</v>
      </c>
      <c r="F14" s="24">
        <v>10.199999999999999</v>
      </c>
      <c r="G14" s="26">
        <v>10.75</v>
      </c>
    </row>
    <row r="15" spans="1:7">
      <c r="A15" s="25">
        <v>12</v>
      </c>
      <c r="B15" s="23" t="s">
        <v>23</v>
      </c>
      <c r="C15" s="24">
        <v>8</v>
      </c>
      <c r="D15" s="24">
        <v>8.25</v>
      </c>
      <c r="E15" s="24">
        <v>0</v>
      </c>
      <c r="F15" s="24">
        <v>0</v>
      </c>
      <c r="G15" s="26">
        <v>0</v>
      </c>
    </row>
    <row r="16" spans="1:7">
      <c r="A16" s="25">
        <v>13</v>
      </c>
      <c r="B16" s="23" t="s">
        <v>24</v>
      </c>
      <c r="C16" s="24">
        <v>8.02</v>
      </c>
      <c r="D16" s="24">
        <v>0</v>
      </c>
      <c r="E16" s="24">
        <v>0</v>
      </c>
      <c r="F16" s="24">
        <v>0</v>
      </c>
      <c r="G16" s="26">
        <v>0</v>
      </c>
    </row>
    <row r="17" spans="1:7">
      <c r="A17" s="25">
        <v>14</v>
      </c>
      <c r="B17" s="23" t="s">
        <v>25</v>
      </c>
      <c r="C17" s="24">
        <v>8.5</v>
      </c>
      <c r="D17" s="24">
        <v>0</v>
      </c>
      <c r="E17" s="24">
        <v>0</v>
      </c>
      <c r="F17" s="24">
        <v>0</v>
      </c>
      <c r="G17" s="26">
        <v>0</v>
      </c>
    </row>
    <row r="18" spans="1:7" ht="23.5">
      <c r="A18" s="25">
        <v>15</v>
      </c>
      <c r="B18" s="23" t="s">
        <v>26</v>
      </c>
      <c r="C18" s="24">
        <v>10.94</v>
      </c>
      <c r="D18" s="24">
        <v>10.94</v>
      </c>
      <c r="E18" s="24">
        <v>0</v>
      </c>
      <c r="F18" s="24">
        <v>10.94</v>
      </c>
      <c r="G18" s="26">
        <v>10.94</v>
      </c>
    </row>
    <row r="19" spans="1:7">
      <c r="A19" s="25">
        <v>16</v>
      </c>
      <c r="B19" s="23" t="s">
        <v>27</v>
      </c>
      <c r="C19" s="24">
        <v>13.42</v>
      </c>
      <c r="D19" s="24">
        <v>13.42</v>
      </c>
      <c r="E19" s="24">
        <v>17.77</v>
      </c>
      <c r="F19" s="24">
        <v>13.42</v>
      </c>
      <c r="G19" s="26">
        <v>13.42</v>
      </c>
    </row>
    <row r="20" spans="1:7">
      <c r="A20" s="25">
        <v>17</v>
      </c>
      <c r="B20" s="23" t="s">
        <v>28</v>
      </c>
      <c r="C20" s="24">
        <v>10.25</v>
      </c>
      <c r="D20" s="24">
        <v>0</v>
      </c>
      <c r="E20" s="24">
        <v>0</v>
      </c>
      <c r="F20" s="24">
        <v>0</v>
      </c>
      <c r="G20" s="26">
        <v>0</v>
      </c>
    </row>
    <row r="21" spans="1:7">
      <c r="A21" s="25">
        <v>18</v>
      </c>
      <c r="B21" s="23" t="s">
        <v>29</v>
      </c>
      <c r="C21" s="24">
        <v>0</v>
      </c>
      <c r="D21" s="24">
        <v>0</v>
      </c>
      <c r="E21" s="24">
        <v>0</v>
      </c>
      <c r="F21" s="24">
        <v>0</v>
      </c>
      <c r="G21" s="26">
        <v>0</v>
      </c>
    </row>
    <row r="22" spans="1:7">
      <c r="A22" s="25">
        <v>19</v>
      </c>
      <c r="B22" s="23" t="s">
        <v>30</v>
      </c>
      <c r="C22" s="24">
        <v>7.64</v>
      </c>
      <c r="D22" s="24">
        <v>0</v>
      </c>
      <c r="E22" s="24">
        <v>0</v>
      </c>
      <c r="F22" s="24">
        <v>0</v>
      </c>
      <c r="G22" s="26">
        <v>0</v>
      </c>
    </row>
    <row r="23" spans="1:7">
      <c r="A23" s="25">
        <v>20</v>
      </c>
      <c r="B23" s="23" t="s">
        <v>32</v>
      </c>
      <c r="C23" s="24">
        <v>9.48</v>
      </c>
      <c r="D23" s="24">
        <v>10.97</v>
      </c>
      <c r="E23" s="24">
        <v>0</v>
      </c>
      <c r="F23" s="24">
        <v>10.39</v>
      </c>
      <c r="G23" s="26">
        <v>0</v>
      </c>
    </row>
    <row r="24" spans="1:7">
      <c r="A24" s="25">
        <v>21</v>
      </c>
      <c r="B24" s="23" t="s">
        <v>33</v>
      </c>
      <c r="C24" s="24">
        <v>8.6999999999999993</v>
      </c>
      <c r="D24" s="24">
        <v>0</v>
      </c>
      <c r="E24" s="24">
        <v>0</v>
      </c>
      <c r="F24" s="24">
        <v>0</v>
      </c>
      <c r="G24" s="26">
        <v>0</v>
      </c>
    </row>
    <row r="25" spans="1:7">
      <c r="A25" s="25">
        <v>22</v>
      </c>
      <c r="B25" s="23" t="s">
        <v>34</v>
      </c>
      <c r="C25" s="24">
        <v>8.3000000000000007</v>
      </c>
      <c r="D25" s="24">
        <v>0</v>
      </c>
      <c r="E25" s="24">
        <v>0</v>
      </c>
      <c r="F25" s="24">
        <v>0</v>
      </c>
      <c r="G25" s="26">
        <v>0</v>
      </c>
    </row>
    <row r="26" spans="1:7">
      <c r="A26" s="25">
        <v>23</v>
      </c>
      <c r="B26" s="23" t="s">
        <v>35</v>
      </c>
      <c r="C26" s="24">
        <v>9.4600000000000009</v>
      </c>
      <c r="D26" s="24">
        <v>0</v>
      </c>
      <c r="E26" s="24">
        <v>0</v>
      </c>
      <c r="F26" s="24">
        <v>10.039999999999999</v>
      </c>
      <c r="G26" s="26">
        <v>0</v>
      </c>
    </row>
    <row r="27" spans="1:7">
      <c r="A27" s="25">
        <v>24</v>
      </c>
      <c r="B27" s="23" t="s">
        <v>36</v>
      </c>
      <c r="C27" s="24">
        <v>14.44</v>
      </c>
      <c r="D27" s="24">
        <v>13.44</v>
      </c>
      <c r="E27" s="24">
        <v>13.44</v>
      </c>
      <c r="F27" s="24">
        <v>13.44</v>
      </c>
      <c r="G27" s="26">
        <v>13.44</v>
      </c>
    </row>
    <row r="28" spans="1:7">
      <c r="A28" s="25">
        <v>25</v>
      </c>
      <c r="B28" s="23" t="s">
        <v>37</v>
      </c>
      <c r="C28" s="24">
        <v>8.25</v>
      </c>
      <c r="D28" s="24">
        <v>0</v>
      </c>
      <c r="E28" s="24">
        <v>0</v>
      </c>
      <c r="F28" s="24">
        <v>0</v>
      </c>
      <c r="G28" s="26">
        <v>0</v>
      </c>
    </row>
    <row r="29" spans="1:7">
      <c r="A29" s="25">
        <v>26</v>
      </c>
      <c r="B29" s="23" t="s">
        <v>38</v>
      </c>
      <c r="C29" s="24">
        <v>9.0500000000000007</v>
      </c>
      <c r="D29" s="24">
        <v>0</v>
      </c>
      <c r="E29" s="24">
        <v>0</v>
      </c>
      <c r="F29" s="24">
        <v>0</v>
      </c>
      <c r="G29" s="26">
        <v>0</v>
      </c>
    </row>
    <row r="30" spans="1:7">
      <c r="A30" s="25">
        <v>27</v>
      </c>
      <c r="B30" s="23" t="s">
        <v>39</v>
      </c>
      <c r="C30" s="24">
        <v>8.75</v>
      </c>
      <c r="D30" s="24">
        <v>0</v>
      </c>
      <c r="E30" s="24">
        <v>0</v>
      </c>
      <c r="F30" s="24">
        <v>0</v>
      </c>
      <c r="G30" s="26">
        <v>0</v>
      </c>
    </row>
    <row r="31" spans="1:7">
      <c r="A31" s="25">
        <v>28</v>
      </c>
      <c r="B31" s="23" t="s">
        <v>40</v>
      </c>
      <c r="C31" s="24">
        <v>6.81</v>
      </c>
      <c r="D31" s="24">
        <v>6.81</v>
      </c>
      <c r="E31" s="24">
        <v>0</v>
      </c>
      <c r="F31" s="24">
        <v>0</v>
      </c>
      <c r="G31" s="26">
        <v>0</v>
      </c>
    </row>
    <row r="32" spans="1:7">
      <c r="A32" s="25">
        <v>29</v>
      </c>
      <c r="B32" s="23" t="s">
        <v>41</v>
      </c>
      <c r="C32" s="24">
        <v>10.130000000000001</v>
      </c>
      <c r="D32" s="24">
        <v>10.36</v>
      </c>
      <c r="E32" s="24">
        <v>15.37</v>
      </c>
      <c r="F32" s="24">
        <v>9.84</v>
      </c>
      <c r="G32" s="26">
        <v>14.33</v>
      </c>
    </row>
    <row r="33" spans="1:7">
      <c r="A33" s="25">
        <v>30</v>
      </c>
      <c r="B33" s="23" t="s">
        <v>42</v>
      </c>
      <c r="C33" s="24">
        <v>9.75</v>
      </c>
      <c r="D33" s="24">
        <v>10.24</v>
      </c>
      <c r="E33" s="24">
        <v>0</v>
      </c>
      <c r="F33" s="24">
        <v>10.74</v>
      </c>
      <c r="G33" s="26">
        <v>0</v>
      </c>
    </row>
    <row r="34" spans="1:7">
      <c r="A34" s="25">
        <v>31</v>
      </c>
      <c r="B34" s="23" t="s">
        <v>43</v>
      </c>
      <c r="C34" s="24">
        <v>11.25</v>
      </c>
      <c r="D34" s="24">
        <v>13</v>
      </c>
      <c r="E34" s="24">
        <v>0</v>
      </c>
      <c r="F34" s="24">
        <v>13</v>
      </c>
      <c r="G34" s="26">
        <v>14</v>
      </c>
    </row>
    <row r="35" spans="1:7">
      <c r="A35" s="25">
        <v>32</v>
      </c>
      <c r="B35" s="23" t="s">
        <v>44</v>
      </c>
      <c r="C35" s="24">
        <v>10.15</v>
      </c>
      <c r="D35" s="24">
        <v>10.65</v>
      </c>
      <c r="E35" s="24">
        <v>21</v>
      </c>
      <c r="F35" s="24">
        <v>13</v>
      </c>
      <c r="G35" s="26">
        <v>12</v>
      </c>
    </row>
    <row r="36" spans="1:7">
      <c r="A36" s="25">
        <v>33</v>
      </c>
      <c r="B36" s="23" t="s">
        <v>45</v>
      </c>
      <c r="C36" s="24">
        <v>10.6</v>
      </c>
      <c r="D36" s="24">
        <v>12.2</v>
      </c>
      <c r="E36" s="24">
        <v>14.2</v>
      </c>
      <c r="F36" s="24">
        <v>11.9</v>
      </c>
      <c r="G36" s="26">
        <v>12</v>
      </c>
    </row>
    <row r="37" spans="1:7">
      <c r="A37" s="25">
        <v>34</v>
      </c>
      <c r="B37" s="23" t="s">
        <v>46</v>
      </c>
      <c r="C37" s="24">
        <v>9.08</v>
      </c>
      <c r="D37" s="24">
        <v>10.6</v>
      </c>
      <c r="E37" s="24">
        <v>13.66</v>
      </c>
      <c r="F37" s="24">
        <v>10.65</v>
      </c>
      <c r="G37" s="26">
        <v>10.48</v>
      </c>
    </row>
    <row r="38" spans="1:7">
      <c r="A38" s="25">
        <v>35</v>
      </c>
      <c r="B38" s="23" t="s">
        <v>47</v>
      </c>
      <c r="C38" s="24">
        <v>10</v>
      </c>
      <c r="D38" s="24">
        <v>10.5</v>
      </c>
      <c r="E38" s="24">
        <v>15</v>
      </c>
      <c r="F38" s="24">
        <v>10.5</v>
      </c>
      <c r="G38" s="26">
        <v>11.5</v>
      </c>
    </row>
    <row r="39" spans="1:7">
      <c r="A39" s="25">
        <v>36</v>
      </c>
      <c r="B39" s="23" t="s">
        <v>48</v>
      </c>
      <c r="C39" s="24">
        <v>7.36</v>
      </c>
      <c r="D39" s="24">
        <v>7.48</v>
      </c>
      <c r="E39" s="24">
        <v>6.92</v>
      </c>
      <c r="F39" s="24">
        <v>6.89</v>
      </c>
      <c r="G39" s="26">
        <v>8.01</v>
      </c>
    </row>
    <row r="40" spans="1:7">
      <c r="A40" s="25">
        <v>37</v>
      </c>
      <c r="B40" s="23" t="s">
        <v>49</v>
      </c>
      <c r="C40" s="24">
        <v>9.17</v>
      </c>
      <c r="D40" s="24">
        <v>11.29</v>
      </c>
      <c r="E40" s="24">
        <v>14.96</v>
      </c>
      <c r="F40" s="24">
        <v>10.32</v>
      </c>
      <c r="G40" s="26">
        <v>11.26</v>
      </c>
    </row>
    <row r="41" spans="1:7">
      <c r="A41" s="25">
        <v>38</v>
      </c>
      <c r="B41" s="23" t="s">
        <v>50</v>
      </c>
      <c r="C41" s="24">
        <v>8.2899999999999991</v>
      </c>
      <c r="D41" s="24">
        <v>9.52</v>
      </c>
      <c r="E41" s="24">
        <v>12.1</v>
      </c>
      <c r="F41" s="24">
        <v>7.36</v>
      </c>
      <c r="G41" s="26">
        <v>9.32</v>
      </c>
    </row>
    <row r="42" spans="1:7">
      <c r="A42" s="25">
        <v>39</v>
      </c>
      <c r="B42" s="23" t="s">
        <v>51</v>
      </c>
      <c r="C42" s="24">
        <v>8.26</v>
      </c>
      <c r="D42" s="24">
        <v>8.2200000000000006</v>
      </c>
      <c r="E42" s="24">
        <v>7.75</v>
      </c>
      <c r="F42" s="24">
        <v>8.16</v>
      </c>
      <c r="G42" s="26">
        <v>8.7799999999999994</v>
      </c>
    </row>
    <row r="43" spans="1:7">
      <c r="A43" s="25">
        <v>40</v>
      </c>
      <c r="B43" s="23" t="s">
        <v>52</v>
      </c>
      <c r="C43" s="24">
        <v>9.6</v>
      </c>
      <c r="D43" s="24">
        <v>9.9499999999999993</v>
      </c>
      <c r="E43" s="24">
        <v>12.99</v>
      </c>
      <c r="F43" s="24">
        <v>10.37</v>
      </c>
      <c r="G43" s="26">
        <v>12.35</v>
      </c>
    </row>
    <row r="44" spans="1:7">
      <c r="A44" s="25">
        <v>41</v>
      </c>
      <c r="B44" s="23" t="s">
        <v>53</v>
      </c>
      <c r="C44" s="24">
        <v>10</v>
      </c>
      <c r="D44" s="24">
        <v>10.5</v>
      </c>
      <c r="E44" s="24">
        <v>12.5</v>
      </c>
      <c r="F44" s="24">
        <v>11</v>
      </c>
      <c r="G44" s="26">
        <v>11</v>
      </c>
    </row>
    <row r="45" spans="1:7">
      <c r="A45" s="25">
        <v>42</v>
      </c>
      <c r="B45" s="23" t="s">
        <v>54</v>
      </c>
      <c r="C45" s="24">
        <v>7.47</v>
      </c>
      <c r="D45" s="24">
        <v>7.56</v>
      </c>
      <c r="E45" s="24">
        <v>7.54</v>
      </c>
      <c r="F45" s="24">
        <v>7.31</v>
      </c>
      <c r="G45" s="26">
        <v>7.58</v>
      </c>
    </row>
    <row r="46" spans="1:7">
      <c r="A46" s="25">
        <v>43</v>
      </c>
      <c r="B46" s="23" t="s">
        <v>55</v>
      </c>
      <c r="C46" s="24">
        <v>10.9</v>
      </c>
      <c r="D46" s="24">
        <v>12.65</v>
      </c>
      <c r="E46" s="24">
        <v>15</v>
      </c>
      <c r="F46" s="24">
        <v>12.12</v>
      </c>
      <c r="G46" s="26">
        <v>12.28</v>
      </c>
    </row>
    <row r="47" spans="1:7">
      <c r="A47" s="25">
        <v>44</v>
      </c>
      <c r="B47" s="23" t="s">
        <v>56</v>
      </c>
      <c r="C47" s="24">
        <v>9.2899999999999991</v>
      </c>
      <c r="D47" s="24">
        <v>9.2899999999999991</v>
      </c>
      <c r="E47" s="24">
        <v>9.2899999999999991</v>
      </c>
      <c r="F47" s="24">
        <v>0</v>
      </c>
      <c r="G47" s="26">
        <v>9.2899999999999991</v>
      </c>
    </row>
    <row r="48" spans="1:7">
      <c r="A48" s="25">
        <v>45</v>
      </c>
      <c r="B48" s="23" t="s">
        <v>57</v>
      </c>
      <c r="C48" s="24">
        <v>9.4700000000000006</v>
      </c>
      <c r="D48" s="24">
        <v>10.97</v>
      </c>
      <c r="E48" s="24">
        <v>12.97</v>
      </c>
      <c r="F48" s="24">
        <v>11.47</v>
      </c>
      <c r="G48" s="26">
        <v>10.97</v>
      </c>
    </row>
    <row r="49" spans="1:7">
      <c r="A49" s="25">
        <v>46</v>
      </c>
      <c r="B49" s="23" t="s">
        <v>58</v>
      </c>
      <c r="C49" s="24">
        <v>9.17</v>
      </c>
      <c r="D49" s="24">
        <v>9.42</v>
      </c>
      <c r="E49" s="24">
        <v>12.19</v>
      </c>
      <c r="F49" s="24">
        <v>10.44</v>
      </c>
      <c r="G49" s="26">
        <v>12.94</v>
      </c>
    </row>
    <row r="50" spans="1:7" ht="23.5">
      <c r="A50" s="25">
        <v>47</v>
      </c>
      <c r="B50" s="23" t="s">
        <v>59</v>
      </c>
      <c r="C50" s="24">
        <v>10.86</v>
      </c>
      <c r="D50" s="24">
        <v>10.42</v>
      </c>
      <c r="E50" s="24">
        <v>10.42</v>
      </c>
      <c r="F50" s="24">
        <v>10.86</v>
      </c>
      <c r="G50" s="26">
        <v>9.98</v>
      </c>
    </row>
    <row r="51" spans="1:7">
      <c r="A51" s="25">
        <v>48</v>
      </c>
      <c r="B51" s="23" t="s">
        <v>60</v>
      </c>
      <c r="C51" s="24">
        <v>8.89</v>
      </c>
      <c r="D51" s="24">
        <v>9.31</v>
      </c>
      <c r="E51" s="24">
        <v>13.45</v>
      </c>
      <c r="F51" s="24">
        <v>9.8000000000000007</v>
      </c>
      <c r="G51" s="26">
        <v>12.25</v>
      </c>
    </row>
    <row r="52" spans="1:7">
      <c r="A52" s="25">
        <v>49</v>
      </c>
      <c r="B52" s="23" t="s">
        <v>61</v>
      </c>
      <c r="C52" s="24">
        <v>4.0199999999999996</v>
      </c>
      <c r="D52" s="24">
        <v>4.4000000000000004</v>
      </c>
      <c r="E52" s="24">
        <v>3.92</v>
      </c>
      <c r="F52" s="24">
        <v>3.63</v>
      </c>
      <c r="G52" s="26">
        <v>11.78</v>
      </c>
    </row>
    <row r="53" spans="1:7">
      <c r="A53" s="25">
        <v>50</v>
      </c>
      <c r="B53" s="23" t="s">
        <v>62</v>
      </c>
      <c r="C53" s="24">
        <v>10</v>
      </c>
      <c r="D53" s="24">
        <v>11</v>
      </c>
      <c r="E53" s="24">
        <v>11</v>
      </c>
      <c r="F53" s="24">
        <v>10</v>
      </c>
      <c r="G53" s="26">
        <v>11</v>
      </c>
    </row>
    <row r="54" spans="1:7">
      <c r="A54" s="25">
        <v>51</v>
      </c>
      <c r="B54" s="23" t="s">
        <v>64</v>
      </c>
      <c r="C54" s="24">
        <v>9.59</v>
      </c>
      <c r="D54" s="24">
        <v>10.85</v>
      </c>
      <c r="E54" s="24">
        <v>10.62</v>
      </c>
      <c r="F54" s="24">
        <v>10.34</v>
      </c>
      <c r="G54" s="26">
        <v>12.68</v>
      </c>
    </row>
    <row r="55" spans="1:7">
      <c r="A55" s="25">
        <v>52</v>
      </c>
      <c r="B55" s="23" t="s">
        <v>65</v>
      </c>
      <c r="C55" s="24">
        <v>9.17</v>
      </c>
      <c r="D55" s="24">
        <v>10.19</v>
      </c>
      <c r="E55" s="24">
        <v>9.26</v>
      </c>
      <c r="F55" s="24">
        <v>9.2100000000000009</v>
      </c>
      <c r="G55" s="26">
        <v>12.88</v>
      </c>
    </row>
    <row r="56" spans="1:7" s="37" customFormat="1">
      <c r="A56" s="25">
        <v>53</v>
      </c>
      <c r="B56" s="34" t="s">
        <v>66</v>
      </c>
      <c r="C56" s="35">
        <v>5.1100000000000003</v>
      </c>
      <c r="D56" s="35">
        <v>5.1100000000000003</v>
      </c>
      <c r="E56" s="35">
        <v>5.1100000000000003</v>
      </c>
      <c r="F56" s="35">
        <v>9.52</v>
      </c>
      <c r="G56" s="36">
        <v>9.52</v>
      </c>
    </row>
    <row r="57" spans="1:7">
      <c r="A57" s="25">
        <v>54</v>
      </c>
      <c r="B57" s="23" t="s">
        <v>67</v>
      </c>
      <c r="C57" s="24">
        <v>11.53</v>
      </c>
      <c r="D57" s="24">
        <v>11.13</v>
      </c>
      <c r="E57" s="24">
        <v>13.53</v>
      </c>
      <c r="F57" s="24">
        <v>9.99</v>
      </c>
      <c r="G57" s="26">
        <v>11.04</v>
      </c>
    </row>
    <row r="58" spans="1:7">
      <c r="A58" s="25">
        <v>55</v>
      </c>
      <c r="B58" s="23" t="s">
        <v>68</v>
      </c>
      <c r="C58" s="24">
        <v>7.66</v>
      </c>
      <c r="D58" s="24">
        <v>7.66</v>
      </c>
      <c r="E58" s="24">
        <v>7.66</v>
      </c>
      <c r="F58" s="24">
        <v>7.66</v>
      </c>
      <c r="G58" s="26">
        <v>7.66</v>
      </c>
    </row>
    <row r="59" spans="1:7">
      <c r="A59" s="25">
        <v>56</v>
      </c>
      <c r="B59" s="23" t="s">
        <v>69</v>
      </c>
      <c r="C59" s="24">
        <v>0</v>
      </c>
      <c r="D59" s="24">
        <v>8.48</v>
      </c>
      <c r="E59" s="24">
        <v>0</v>
      </c>
      <c r="F59" s="24">
        <v>8.48</v>
      </c>
      <c r="G59" s="26">
        <v>8.48</v>
      </c>
    </row>
    <row r="60" spans="1:7">
      <c r="A60" s="25">
        <v>57</v>
      </c>
      <c r="B60" s="23" t="s">
        <v>70</v>
      </c>
      <c r="C60" s="24">
        <v>10.14</v>
      </c>
      <c r="D60" s="24">
        <v>10.220000000000001</v>
      </c>
      <c r="E60" s="24">
        <v>10.14</v>
      </c>
      <c r="F60" s="24">
        <v>10.19</v>
      </c>
      <c r="G60" s="26">
        <v>10.24</v>
      </c>
    </row>
    <row r="61" spans="1:7">
      <c r="A61" s="25">
        <v>58</v>
      </c>
      <c r="B61" s="23" t="s">
        <v>71</v>
      </c>
      <c r="C61" s="24">
        <v>10</v>
      </c>
      <c r="D61" s="24">
        <v>10.38</v>
      </c>
      <c r="E61" s="24">
        <v>13.03</v>
      </c>
      <c r="F61" s="24">
        <v>9.74</v>
      </c>
      <c r="G61" s="26">
        <v>11.57</v>
      </c>
    </row>
    <row r="62" spans="1:7">
      <c r="A62" s="25">
        <v>59</v>
      </c>
      <c r="B62" s="23" t="s">
        <v>72</v>
      </c>
      <c r="C62" s="24">
        <v>12.69</v>
      </c>
      <c r="D62" s="24">
        <v>11.68</v>
      </c>
      <c r="E62" s="24">
        <v>8.3800000000000008</v>
      </c>
      <c r="F62" s="24">
        <v>8.65</v>
      </c>
      <c r="G62" s="26">
        <v>8.43</v>
      </c>
    </row>
    <row r="63" spans="1:7">
      <c r="A63" s="25">
        <v>60</v>
      </c>
      <c r="B63" s="23" t="s">
        <v>73</v>
      </c>
      <c r="C63" s="24">
        <v>13.68</v>
      </c>
      <c r="D63" s="24">
        <v>13.68</v>
      </c>
      <c r="E63" s="24">
        <v>13.68</v>
      </c>
      <c r="F63" s="24">
        <v>13.68</v>
      </c>
      <c r="G63" s="26">
        <v>13.68</v>
      </c>
    </row>
    <row r="64" spans="1:7">
      <c r="A64" s="25">
        <v>61</v>
      </c>
      <c r="B64" s="23" t="s">
        <v>74</v>
      </c>
      <c r="C64" s="24">
        <v>10.83</v>
      </c>
      <c r="D64" s="24">
        <v>11.13</v>
      </c>
      <c r="E64" s="24">
        <v>11.13</v>
      </c>
      <c r="F64" s="24">
        <v>10.98</v>
      </c>
      <c r="G64" s="26">
        <v>11.03</v>
      </c>
    </row>
    <row r="65" spans="1:7">
      <c r="A65" s="25">
        <v>62</v>
      </c>
      <c r="B65" s="23" t="s">
        <v>75</v>
      </c>
      <c r="C65" s="24">
        <v>8.93</v>
      </c>
      <c r="D65" s="24">
        <v>8.93</v>
      </c>
      <c r="E65" s="24">
        <v>9.98</v>
      </c>
      <c r="F65" s="24">
        <v>8.93</v>
      </c>
      <c r="G65" s="26">
        <v>9</v>
      </c>
    </row>
    <row r="66" spans="1:7">
      <c r="A66" s="25">
        <v>63</v>
      </c>
      <c r="B66" s="23" t="s">
        <v>76</v>
      </c>
      <c r="C66" s="24">
        <v>10.5</v>
      </c>
      <c r="D66" s="24">
        <v>11.5</v>
      </c>
      <c r="E66" s="24">
        <v>16</v>
      </c>
      <c r="F66" s="24">
        <v>0</v>
      </c>
      <c r="G66" s="26">
        <v>10.5</v>
      </c>
    </row>
    <row r="67" spans="1:7">
      <c r="A67" s="25">
        <v>64</v>
      </c>
      <c r="B67" s="23" t="s">
        <v>77</v>
      </c>
      <c r="C67" s="24">
        <v>0</v>
      </c>
      <c r="D67" s="24">
        <v>10</v>
      </c>
      <c r="E67" s="24">
        <v>0</v>
      </c>
      <c r="F67" s="24">
        <v>10</v>
      </c>
      <c r="G67" s="26">
        <v>10</v>
      </c>
    </row>
    <row r="68" spans="1:7">
      <c r="A68" s="25">
        <v>65</v>
      </c>
      <c r="B68" s="23" t="s">
        <v>78</v>
      </c>
      <c r="C68" s="24">
        <v>11</v>
      </c>
      <c r="D68" s="24">
        <v>13</v>
      </c>
      <c r="E68" s="24">
        <v>15</v>
      </c>
      <c r="F68" s="24">
        <v>12</v>
      </c>
      <c r="G68" s="26">
        <v>13.5</v>
      </c>
    </row>
    <row r="69" spans="1:7">
      <c r="A69" s="25">
        <v>66</v>
      </c>
      <c r="B69" s="23" t="s">
        <v>79</v>
      </c>
      <c r="C69" s="24">
        <v>10.75</v>
      </c>
      <c r="D69" s="24">
        <v>11.25</v>
      </c>
      <c r="E69" s="24">
        <v>0</v>
      </c>
      <c r="F69" s="24">
        <v>9.25</v>
      </c>
      <c r="G69" s="26">
        <v>0</v>
      </c>
    </row>
    <row r="70" spans="1:7">
      <c r="A70" s="25">
        <v>67</v>
      </c>
      <c r="B70" s="23" t="s">
        <v>80</v>
      </c>
      <c r="C70" s="24">
        <v>10.75</v>
      </c>
      <c r="D70" s="24">
        <v>11.25</v>
      </c>
      <c r="E70" s="24">
        <v>0</v>
      </c>
      <c r="F70" s="24">
        <v>11.25</v>
      </c>
      <c r="G70" s="26">
        <v>11.25</v>
      </c>
    </row>
    <row r="71" spans="1:7">
      <c r="A71" s="25">
        <v>68</v>
      </c>
      <c r="B71" s="23" t="s">
        <v>81</v>
      </c>
      <c r="C71" s="24">
        <v>11.25</v>
      </c>
      <c r="D71" s="24">
        <v>11.5</v>
      </c>
      <c r="E71" s="24">
        <v>0</v>
      </c>
      <c r="F71" s="24">
        <v>10.5</v>
      </c>
      <c r="G71" s="26">
        <v>11.5</v>
      </c>
    </row>
    <row r="72" spans="1:7">
      <c r="A72" s="25">
        <v>69</v>
      </c>
      <c r="B72" s="23" t="s">
        <v>82</v>
      </c>
      <c r="C72" s="24">
        <v>9</v>
      </c>
      <c r="D72" s="24">
        <v>15</v>
      </c>
      <c r="E72" s="24">
        <v>0</v>
      </c>
      <c r="F72" s="24">
        <v>11.25</v>
      </c>
      <c r="G72" s="26">
        <v>12.25</v>
      </c>
    </row>
    <row r="73" spans="1:7">
      <c r="A73" s="25">
        <v>70</v>
      </c>
      <c r="B73" s="23" t="s">
        <v>131</v>
      </c>
      <c r="C73" s="24">
        <v>8.4</v>
      </c>
      <c r="D73" s="24">
        <v>12.49</v>
      </c>
      <c r="E73" s="24">
        <v>17.29</v>
      </c>
      <c r="F73" s="24">
        <v>0</v>
      </c>
      <c r="G73" s="26">
        <v>14.42</v>
      </c>
    </row>
    <row r="74" spans="1:7">
      <c r="A74" s="25">
        <v>71</v>
      </c>
      <c r="B74" s="23" t="s">
        <v>84</v>
      </c>
      <c r="C74" s="24">
        <v>11.5</v>
      </c>
      <c r="D74" s="24">
        <v>11.5</v>
      </c>
      <c r="E74" s="24">
        <v>0</v>
      </c>
      <c r="F74" s="24">
        <v>11.5</v>
      </c>
      <c r="G74" s="26">
        <v>12.25</v>
      </c>
    </row>
    <row r="75" spans="1:7">
      <c r="A75" s="25">
        <v>72</v>
      </c>
      <c r="B75" s="23" t="s">
        <v>85</v>
      </c>
      <c r="C75" s="24">
        <v>8.7899999999999991</v>
      </c>
      <c r="D75" s="24">
        <v>9.66</v>
      </c>
      <c r="E75" s="24">
        <v>13.13</v>
      </c>
      <c r="F75" s="24">
        <v>9.51</v>
      </c>
      <c r="G75" s="26">
        <v>9.58</v>
      </c>
    </row>
    <row r="76" spans="1:7">
      <c r="A76" s="25">
        <v>73</v>
      </c>
      <c r="B76" s="23" t="s">
        <v>86</v>
      </c>
      <c r="C76" s="24">
        <v>0</v>
      </c>
      <c r="D76" s="24">
        <v>11.6</v>
      </c>
      <c r="E76" s="24">
        <v>0</v>
      </c>
      <c r="F76" s="24">
        <v>9.2200000000000006</v>
      </c>
      <c r="G76" s="26">
        <v>10.32</v>
      </c>
    </row>
    <row r="77" spans="1:7">
      <c r="A77" s="25">
        <v>74</v>
      </c>
      <c r="B77" s="23" t="s">
        <v>87</v>
      </c>
      <c r="C77" s="24">
        <v>11.21</v>
      </c>
      <c r="D77" s="24">
        <v>13.72</v>
      </c>
      <c r="E77" s="24">
        <v>0</v>
      </c>
      <c r="F77" s="24">
        <v>0</v>
      </c>
      <c r="G77" s="26">
        <v>0</v>
      </c>
    </row>
    <row r="78" spans="1:7">
      <c r="A78" s="25">
        <v>75</v>
      </c>
      <c r="B78" s="23" t="s">
        <v>88</v>
      </c>
      <c r="C78" s="24">
        <v>10.97</v>
      </c>
      <c r="D78" s="24">
        <v>10.97</v>
      </c>
      <c r="E78" s="24">
        <v>0</v>
      </c>
      <c r="F78" s="24">
        <v>10.72</v>
      </c>
      <c r="G78" s="26">
        <v>10.72</v>
      </c>
    </row>
    <row r="79" spans="1:7">
      <c r="A79" s="25">
        <v>76</v>
      </c>
      <c r="B79" s="23" t="s">
        <v>89</v>
      </c>
      <c r="C79" s="24">
        <v>8.5</v>
      </c>
      <c r="D79" s="24">
        <v>9</v>
      </c>
      <c r="E79" s="24">
        <v>9.75</v>
      </c>
      <c r="F79" s="24">
        <v>8.75</v>
      </c>
      <c r="G79" s="26">
        <v>10.5</v>
      </c>
    </row>
    <row r="80" spans="1:7">
      <c r="A80" s="25">
        <v>77</v>
      </c>
      <c r="B80" s="23" t="s">
        <v>90</v>
      </c>
      <c r="C80" s="24">
        <v>12.64</v>
      </c>
      <c r="D80" s="24">
        <v>12.53</v>
      </c>
      <c r="E80" s="24">
        <v>0</v>
      </c>
      <c r="F80" s="24">
        <v>12.57</v>
      </c>
      <c r="G80" s="26">
        <v>12.44</v>
      </c>
    </row>
    <row r="81" spans="1:7">
      <c r="A81" s="25">
        <v>78</v>
      </c>
      <c r="B81" s="23" t="s">
        <v>91</v>
      </c>
      <c r="C81" s="24">
        <v>13.56</v>
      </c>
      <c r="D81" s="24">
        <v>14.56</v>
      </c>
      <c r="E81" s="24">
        <v>14.56</v>
      </c>
      <c r="F81" s="24">
        <v>15.31</v>
      </c>
      <c r="G81" s="26">
        <v>15.31</v>
      </c>
    </row>
    <row r="82" spans="1:7">
      <c r="A82" s="25">
        <v>79</v>
      </c>
      <c r="B82" s="23" t="s">
        <v>92</v>
      </c>
      <c r="C82" s="24">
        <v>13.12</v>
      </c>
      <c r="D82" s="24">
        <v>13.12</v>
      </c>
      <c r="E82" s="24">
        <v>13.12</v>
      </c>
      <c r="F82" s="24">
        <v>13.12</v>
      </c>
      <c r="G82" s="26">
        <v>13.12</v>
      </c>
    </row>
    <row r="83" spans="1:7">
      <c r="A83" s="25">
        <v>80</v>
      </c>
      <c r="B83" s="23" t="s">
        <v>93</v>
      </c>
      <c r="C83" s="24">
        <v>10.8</v>
      </c>
      <c r="D83" s="24">
        <v>10.8</v>
      </c>
      <c r="E83" s="24">
        <v>0</v>
      </c>
      <c r="F83" s="24">
        <v>0</v>
      </c>
      <c r="G83" s="26">
        <v>0</v>
      </c>
    </row>
    <row r="84" spans="1:7">
      <c r="A84" s="25">
        <v>81</v>
      </c>
      <c r="B84" s="23" t="s">
        <v>94</v>
      </c>
      <c r="C84" s="24">
        <v>12.5</v>
      </c>
      <c r="D84" s="24">
        <v>13.5</v>
      </c>
      <c r="E84" s="24">
        <v>0</v>
      </c>
      <c r="F84" s="24">
        <v>0</v>
      </c>
      <c r="G84" s="26">
        <v>0</v>
      </c>
    </row>
    <row r="85" spans="1:7">
      <c r="A85" s="25">
        <v>82</v>
      </c>
      <c r="B85" s="23" t="s">
        <v>95</v>
      </c>
      <c r="C85" s="24">
        <v>10.28</v>
      </c>
      <c r="D85" s="24">
        <v>10.28</v>
      </c>
      <c r="E85" s="24">
        <v>10.28</v>
      </c>
      <c r="F85" s="24">
        <v>10.28</v>
      </c>
      <c r="G85" s="26">
        <v>10.37</v>
      </c>
    </row>
    <row r="86" spans="1:7">
      <c r="A86" s="25">
        <v>83</v>
      </c>
      <c r="B86" s="23" t="s">
        <v>96</v>
      </c>
      <c r="C86" s="24">
        <v>0</v>
      </c>
      <c r="D86" s="24">
        <v>11.75</v>
      </c>
      <c r="E86" s="24">
        <v>15</v>
      </c>
      <c r="F86" s="24">
        <v>9.75</v>
      </c>
      <c r="G86" s="26">
        <v>0</v>
      </c>
    </row>
    <row r="87" spans="1:7">
      <c r="A87" s="25">
        <v>84</v>
      </c>
      <c r="B87" s="23" t="s">
        <v>97</v>
      </c>
      <c r="C87" s="24">
        <v>12.71</v>
      </c>
      <c r="D87" s="24">
        <v>12.71</v>
      </c>
      <c r="E87" s="24">
        <v>14.71</v>
      </c>
      <c r="F87" s="24">
        <v>12.71</v>
      </c>
      <c r="G87" s="26">
        <v>14.21</v>
      </c>
    </row>
    <row r="88" spans="1:7">
      <c r="A88" s="25">
        <v>85</v>
      </c>
      <c r="B88" s="23" t="s">
        <v>98</v>
      </c>
      <c r="C88" s="24">
        <v>12.74</v>
      </c>
      <c r="D88" s="24">
        <v>12.99</v>
      </c>
      <c r="E88" s="24">
        <v>13.49</v>
      </c>
      <c r="F88" s="24">
        <v>12.84</v>
      </c>
      <c r="G88" s="26">
        <v>13.24</v>
      </c>
    </row>
    <row r="89" spans="1:7">
      <c r="A89" s="25">
        <v>86</v>
      </c>
      <c r="B89" s="23" t="s">
        <v>99</v>
      </c>
      <c r="C89" s="24">
        <v>14.5</v>
      </c>
      <c r="D89" s="24">
        <v>14.75</v>
      </c>
      <c r="E89" s="24">
        <v>17</v>
      </c>
      <c r="F89" s="24">
        <v>16.5</v>
      </c>
      <c r="G89" s="26">
        <v>15.75</v>
      </c>
    </row>
    <row r="90" spans="1:7">
      <c r="A90" s="25">
        <v>87</v>
      </c>
      <c r="B90" s="23" t="s">
        <v>100</v>
      </c>
      <c r="C90" s="24">
        <v>12.17</v>
      </c>
      <c r="D90" s="24">
        <v>12.17</v>
      </c>
      <c r="E90" s="24">
        <v>0</v>
      </c>
      <c r="F90" s="24">
        <v>12.17</v>
      </c>
      <c r="G90" s="26">
        <v>12.17</v>
      </c>
    </row>
    <row r="91" spans="1:7">
      <c r="A91" s="25">
        <v>88</v>
      </c>
      <c r="B91" s="23" t="s">
        <v>101</v>
      </c>
      <c r="C91" s="24">
        <v>10</v>
      </c>
      <c r="D91" s="24">
        <v>11.25</v>
      </c>
      <c r="E91" s="24">
        <v>17</v>
      </c>
      <c r="F91" s="24">
        <v>13</v>
      </c>
      <c r="G91" s="26">
        <v>13</v>
      </c>
    </row>
    <row r="92" spans="1:7">
      <c r="A92" s="25">
        <v>89</v>
      </c>
      <c r="B92" s="23" t="s">
        <v>102</v>
      </c>
      <c r="C92" s="24">
        <v>11.84</v>
      </c>
      <c r="D92" s="24">
        <v>12.34</v>
      </c>
      <c r="E92" s="24">
        <v>12.84</v>
      </c>
      <c r="F92" s="24">
        <v>12.84</v>
      </c>
      <c r="G92" s="26">
        <v>12.84</v>
      </c>
    </row>
    <row r="93" spans="1:7">
      <c r="A93" s="25">
        <v>90</v>
      </c>
      <c r="B93" s="23" t="s">
        <v>103</v>
      </c>
      <c r="C93" s="24">
        <v>15.31</v>
      </c>
      <c r="D93" s="24">
        <v>15.31</v>
      </c>
      <c r="E93" s="24">
        <v>15.31</v>
      </c>
      <c r="F93" s="24">
        <v>15.31</v>
      </c>
      <c r="G93" s="26">
        <v>15.31</v>
      </c>
    </row>
    <row r="94" spans="1:7">
      <c r="A94" s="25">
        <v>91</v>
      </c>
      <c r="B94" s="23" t="s">
        <v>104</v>
      </c>
      <c r="C94" s="24">
        <v>10</v>
      </c>
      <c r="D94" s="24">
        <v>11</v>
      </c>
      <c r="E94" s="24">
        <v>0</v>
      </c>
      <c r="F94" s="24">
        <v>10</v>
      </c>
      <c r="G94" s="26">
        <v>11</v>
      </c>
    </row>
    <row r="95" spans="1:7">
      <c r="A95" s="25">
        <v>92</v>
      </c>
      <c r="B95" s="23" t="s">
        <v>105</v>
      </c>
      <c r="C95" s="24">
        <v>10.83</v>
      </c>
      <c r="D95" s="24">
        <v>11.51</v>
      </c>
      <c r="E95" s="24">
        <v>12.51</v>
      </c>
      <c r="F95" s="24">
        <v>11.01</v>
      </c>
      <c r="G95" s="26">
        <v>11.01</v>
      </c>
    </row>
    <row r="96" spans="1:7">
      <c r="A96" s="25">
        <v>93</v>
      </c>
      <c r="B96" s="23" t="s">
        <v>106</v>
      </c>
      <c r="C96" s="24">
        <v>11.24</v>
      </c>
      <c r="D96" s="24">
        <v>11.74</v>
      </c>
      <c r="E96" s="24">
        <v>12.24</v>
      </c>
      <c r="F96" s="24">
        <v>11.24</v>
      </c>
      <c r="G96" s="26">
        <v>11.74</v>
      </c>
    </row>
    <row r="97" spans="1:7">
      <c r="A97" s="25">
        <v>94</v>
      </c>
      <c r="B97" s="23" t="s">
        <v>107</v>
      </c>
      <c r="C97" s="24">
        <v>10.81</v>
      </c>
      <c r="D97" s="24">
        <v>10.81</v>
      </c>
      <c r="E97" s="24">
        <v>11.81</v>
      </c>
      <c r="F97" s="24">
        <v>10.81</v>
      </c>
      <c r="G97" s="26">
        <v>10.81</v>
      </c>
    </row>
    <row r="98" spans="1:7">
      <c r="A98" s="25">
        <v>95</v>
      </c>
      <c r="B98" s="23" t="s">
        <v>108</v>
      </c>
      <c r="C98" s="24">
        <v>0</v>
      </c>
      <c r="D98" s="24">
        <v>12.45</v>
      </c>
      <c r="E98" s="24">
        <v>15.69</v>
      </c>
      <c r="F98" s="24">
        <v>0</v>
      </c>
      <c r="G98" s="26">
        <v>13.13</v>
      </c>
    </row>
    <row r="99" spans="1:7">
      <c r="A99" s="25">
        <v>96</v>
      </c>
      <c r="B99" s="23" t="s">
        <v>109</v>
      </c>
      <c r="C99" s="24">
        <v>11.25</v>
      </c>
      <c r="D99" s="24">
        <v>12.42</v>
      </c>
      <c r="E99" s="24">
        <v>0</v>
      </c>
      <c r="F99" s="24">
        <v>12.24</v>
      </c>
      <c r="G99" s="26">
        <v>13.74</v>
      </c>
    </row>
    <row r="100" spans="1:7">
      <c r="A100" s="25">
        <v>97</v>
      </c>
      <c r="B100" s="23" t="s">
        <v>110</v>
      </c>
      <c r="C100" s="24">
        <v>12.92</v>
      </c>
      <c r="D100" s="24">
        <v>12.92</v>
      </c>
      <c r="E100" s="24">
        <v>12.92</v>
      </c>
      <c r="F100" s="24">
        <v>12.92</v>
      </c>
      <c r="G100" s="26">
        <v>12.92</v>
      </c>
    </row>
    <row r="101" spans="1:7">
      <c r="A101" s="25">
        <v>98</v>
      </c>
      <c r="B101" s="23" t="s">
        <v>111</v>
      </c>
      <c r="C101" s="24">
        <v>10.54</v>
      </c>
      <c r="D101" s="24">
        <v>11.04</v>
      </c>
      <c r="E101" s="24">
        <v>13.04</v>
      </c>
      <c r="F101" s="24">
        <v>10.54</v>
      </c>
      <c r="G101" s="26">
        <v>10.54</v>
      </c>
    </row>
    <row r="102" spans="1:7">
      <c r="A102" s="25">
        <v>99</v>
      </c>
      <c r="B102" s="23" t="s">
        <v>112</v>
      </c>
      <c r="C102" s="24">
        <v>10.01</v>
      </c>
      <c r="D102" s="24">
        <v>9.9</v>
      </c>
      <c r="E102" s="24">
        <v>0</v>
      </c>
      <c r="F102" s="24">
        <v>9.9</v>
      </c>
      <c r="G102" s="26">
        <v>0</v>
      </c>
    </row>
    <row r="103" spans="1:7" ht="14.5" thickBot="1">
      <c r="A103" s="25">
        <v>100</v>
      </c>
      <c r="B103" s="28" t="s">
        <v>113</v>
      </c>
      <c r="C103" s="29">
        <v>0</v>
      </c>
      <c r="D103" s="29">
        <v>11</v>
      </c>
      <c r="E103" s="29">
        <v>0</v>
      </c>
      <c r="F103" s="29">
        <v>12</v>
      </c>
      <c r="G103" s="30">
        <v>12.5</v>
      </c>
    </row>
    <row r="104" spans="1:7">
      <c r="C104" s="42"/>
      <c r="D104" s="42"/>
      <c r="E104" s="42"/>
      <c r="F104" s="42"/>
      <c r="G104" s="42"/>
    </row>
    <row r="105" spans="1:7">
      <c r="C105" s="42"/>
      <c r="D105" s="42"/>
      <c r="E105" s="42"/>
      <c r="F105" s="42"/>
      <c r="G105" s="42"/>
    </row>
    <row r="106" spans="1:7">
      <c r="C106" s="41"/>
      <c r="D106" s="41"/>
      <c r="E106" s="41"/>
      <c r="F106" s="41"/>
      <c r="G106" s="41"/>
    </row>
  </sheetData>
  <mergeCells count="1">
    <mergeCell ref="A1:G1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  <customProperties>
    <customPr name="EpmWorksheetKeyString_GU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F46E97B2F6C214ABD106CA85FF9A104" ma:contentTypeVersion="1" ma:contentTypeDescription="Create a new document." ma:contentTypeScope="" ma:versionID="a16ad3730337e707ea2bb0c6f317e4bf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5d3c2ff1dfae606d6f8168c3878679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2668ECCE-63F5-4C71-BE41-A4038B6F8648}"/>
</file>

<file path=customXml/itemProps2.xml><?xml version="1.0" encoding="utf-8"?>
<ds:datastoreItem xmlns:ds="http://schemas.openxmlformats.org/officeDocument/2006/customXml" ds:itemID="{73ED8D85-827B-4EE3-A755-1AB4307865B1}"/>
</file>

<file path=customXml/itemProps3.xml><?xml version="1.0" encoding="utf-8"?>
<ds:datastoreItem xmlns:ds="http://schemas.openxmlformats.org/officeDocument/2006/customXml" ds:itemID="{469F4EEA-7088-4482-825B-6739107C69B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35</vt:i4>
      </vt:variant>
      <vt:variant>
        <vt:lpstr>Named Ranges</vt:lpstr>
      </vt:variant>
      <vt:variant>
        <vt:i4>52</vt:i4>
      </vt:variant>
    </vt:vector>
  </HeadingPairs>
  <TitlesOfParts>
    <vt:vector size="87" baseType="lpstr">
      <vt:lpstr>Jul 2018</vt:lpstr>
      <vt:lpstr>Ags 2018</vt:lpstr>
      <vt:lpstr>Sep 2018</vt:lpstr>
      <vt:lpstr>Okt 2018</vt:lpstr>
      <vt:lpstr>Nov 2018</vt:lpstr>
      <vt:lpstr>Des 2018</vt:lpstr>
      <vt:lpstr>Jan 2019</vt:lpstr>
      <vt:lpstr>Feb 2019</vt:lpstr>
      <vt:lpstr>Mar 2019</vt:lpstr>
      <vt:lpstr>April 2019</vt:lpstr>
      <vt:lpstr>Mei 2019</vt:lpstr>
      <vt:lpstr>Jun 2019</vt:lpstr>
      <vt:lpstr>Jul 2019 </vt:lpstr>
      <vt:lpstr>Agustus 2019</vt:lpstr>
      <vt:lpstr>September 2019</vt:lpstr>
      <vt:lpstr>Oktober 2019</vt:lpstr>
      <vt:lpstr>November 2019 </vt:lpstr>
      <vt:lpstr>Desember 19</vt:lpstr>
      <vt:lpstr>Januari 20</vt:lpstr>
      <vt:lpstr>Februari 20</vt:lpstr>
      <vt:lpstr>Maret 20</vt:lpstr>
      <vt:lpstr>April 20</vt:lpstr>
      <vt:lpstr>Mei 20</vt:lpstr>
      <vt:lpstr>Juni 20</vt:lpstr>
      <vt:lpstr>Juli 20</vt:lpstr>
      <vt:lpstr>Agustus 20</vt:lpstr>
      <vt:lpstr>September 20</vt:lpstr>
      <vt:lpstr>Oktober 2020</vt:lpstr>
      <vt:lpstr>November 2020</vt:lpstr>
      <vt:lpstr>Desember 2020</vt:lpstr>
      <vt:lpstr>Jan 21 </vt:lpstr>
      <vt:lpstr>Feb 2021</vt:lpstr>
      <vt:lpstr>Maret 2021</vt:lpstr>
      <vt:lpstr>April 21</vt:lpstr>
      <vt:lpstr>Mei 21</vt:lpstr>
      <vt:lpstr>'Agustus 2019'!Print_Area</vt:lpstr>
      <vt:lpstr>'April 20'!Print_Area</vt:lpstr>
      <vt:lpstr>'April 2019'!Print_Area</vt:lpstr>
      <vt:lpstr>'April 21'!Print_Area</vt:lpstr>
      <vt:lpstr>'Des 2018'!Print_Area</vt:lpstr>
      <vt:lpstr>'Desember 19'!Print_Area</vt:lpstr>
      <vt:lpstr>'Desember 2020'!Print_Area</vt:lpstr>
      <vt:lpstr>'Feb 2019'!Print_Area</vt:lpstr>
      <vt:lpstr>'Feb 2021'!Print_Area</vt:lpstr>
      <vt:lpstr>'Jan 2019'!Print_Area</vt:lpstr>
      <vt:lpstr>'Jan 21 '!Print_Area</vt:lpstr>
      <vt:lpstr>'Jul 2019 '!Print_Area</vt:lpstr>
      <vt:lpstr>'Jun 2019'!Print_Area</vt:lpstr>
      <vt:lpstr>'Mar 2019'!Print_Area</vt:lpstr>
      <vt:lpstr>'Maret 2021'!Print_Area</vt:lpstr>
      <vt:lpstr>'Mei 2019'!Print_Area</vt:lpstr>
      <vt:lpstr>'Mei 21'!Print_Area</vt:lpstr>
      <vt:lpstr>'November 2019 '!Print_Area</vt:lpstr>
      <vt:lpstr>'November 2020'!Print_Area</vt:lpstr>
      <vt:lpstr>'Oktober 2019'!Print_Area</vt:lpstr>
      <vt:lpstr>'Oktober 2020'!Print_Area</vt:lpstr>
      <vt:lpstr>'September 2019'!Print_Area</vt:lpstr>
      <vt:lpstr>'Ags 2018'!Print_Titles</vt:lpstr>
      <vt:lpstr>'Agustus 20'!Print_Titles</vt:lpstr>
      <vt:lpstr>'Agustus 2019'!Print_Titles</vt:lpstr>
      <vt:lpstr>'April 2019'!Print_Titles</vt:lpstr>
      <vt:lpstr>'April 21'!Print_Titles</vt:lpstr>
      <vt:lpstr>'Des 2018'!Print_Titles</vt:lpstr>
      <vt:lpstr>'Desember 19'!Print_Titles</vt:lpstr>
      <vt:lpstr>'Desember 2020'!Print_Titles</vt:lpstr>
      <vt:lpstr>'Feb 2019'!Print_Titles</vt:lpstr>
      <vt:lpstr>'Feb 2021'!Print_Titles</vt:lpstr>
      <vt:lpstr>'Jan 2019'!Print_Titles</vt:lpstr>
      <vt:lpstr>'Jan 21 '!Print_Titles</vt:lpstr>
      <vt:lpstr>'Jul 2018'!Print_Titles</vt:lpstr>
      <vt:lpstr>'Jul 2019 '!Print_Titles</vt:lpstr>
      <vt:lpstr>'Juli 20'!Print_Titles</vt:lpstr>
      <vt:lpstr>'Jun 2019'!Print_Titles</vt:lpstr>
      <vt:lpstr>'Juni 20'!Print_Titles</vt:lpstr>
      <vt:lpstr>'Mar 2019'!Print_Titles</vt:lpstr>
      <vt:lpstr>'Maret 2021'!Print_Titles</vt:lpstr>
      <vt:lpstr>'Mei 2019'!Print_Titles</vt:lpstr>
      <vt:lpstr>'Mei 21'!Print_Titles</vt:lpstr>
      <vt:lpstr>'Nov 2018'!Print_Titles</vt:lpstr>
      <vt:lpstr>'November 2019 '!Print_Titles</vt:lpstr>
      <vt:lpstr>'November 2020'!Print_Titles</vt:lpstr>
      <vt:lpstr>'Okt 2018'!Print_Titles</vt:lpstr>
      <vt:lpstr>'Oktober 2019'!Print_Titles</vt:lpstr>
      <vt:lpstr>'Oktober 2020'!Print_Titles</vt:lpstr>
      <vt:lpstr>'Sep 2018'!Print_Titles</vt:lpstr>
      <vt:lpstr>'September 20'!Print_Titles</vt:lpstr>
      <vt:lpstr>'September 2019'!Print_Titles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Wahyu Abdi</dc:creator>
  <cp:lastModifiedBy>Wahyu Abdi</cp:lastModifiedBy>
  <cp:lastPrinted>2021-06-24T06:42:38Z</cp:lastPrinted>
  <dcterms:created xsi:type="dcterms:W3CDTF">2019-01-15T03:19:26Z</dcterms:created>
  <dcterms:modified xsi:type="dcterms:W3CDTF">2021-06-24T06:42:51Z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0x0101000F46E97B2F6C214ABD106CA85FF9A104</vt:lpwstr>
  </property>
</Properties>
</file>