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File Didik Kerjaan\File\5. Bagian LKM\Laporan Kuartalan\8. Laporan 4 bulanan 2023\Desember 2023\Draft Statistik LKM Desember 2023\"/>
    </mc:Choice>
  </mc:AlternateContent>
  <xr:revisionPtr revIDLastSave="0" documentId="13_ncr:1_{9D0794A4-FFD0-44A8-97B8-CA73A3079F71}" xr6:coauthVersionLast="47" xr6:coauthVersionMax="47" xr10:uidLastSave="{00000000-0000-0000-0000-000000000000}"/>
  <bookViews>
    <workbookView xWindow="-110" yWindow="-110" windowWidth="19420" windowHeight="10300" tabRatio="678" activeTab="2" xr2:uid="{00000000-000D-0000-FFFF-FFFF00000000}"/>
  </bookViews>
  <sheets>
    <sheet name="Cover" sheetId="1" r:id="rId1"/>
    <sheet name="Disclaimer" sheetId="44" r:id="rId2"/>
    <sheet name="Foreword" sheetId="12" r:id="rId3"/>
    <sheet name="Table Of Content" sheetId="2" r:id="rId4"/>
    <sheet name="Number Entities" sheetId="24" r:id="rId5"/>
    <sheet name="Number Entities By Province" sheetId="25" r:id="rId6"/>
    <sheet name="Assets By Province" sheetId="26" r:id="rId7"/>
    <sheet name="Summary" sheetId="13" r:id="rId8"/>
    <sheet name="Summary by Province" sheetId="28" r:id="rId9"/>
    <sheet name="BS-MFI Cooperative Conv" sheetId="10" r:id="rId10"/>
    <sheet name="IS- MFI Cooperative Conv" sheetId="29" r:id="rId11"/>
    <sheet name="Sum by Prov. MFI Coop Conv" sheetId="35" r:id="rId12"/>
    <sheet name="BS - MFI Limit Comp Conv" sheetId="31" r:id="rId13"/>
    <sheet name="IS-MFI Limit Comp Conv" sheetId="14" r:id="rId14"/>
    <sheet name="Sum by Prov-MFI Limit Comp Conv" sheetId="36" r:id="rId15"/>
    <sheet name="BS- MFI Cooperative Sharia" sheetId="15" r:id="rId16"/>
    <sheet name="IS- MFI Cooperative Sharia" sheetId="33" r:id="rId17"/>
    <sheet name="Sum by Prov- MFI Coop Sharia" sheetId="37" r:id="rId18"/>
    <sheet name="BS- MFI Limit Sharia" sheetId="41" r:id="rId19"/>
    <sheet name="IS- MFI Limit Sharia" sheetId="42" r:id="rId20"/>
    <sheet name="Sum by Prov- MFI Limit Sharia" sheetId="43" r:id="rId21"/>
    <sheet name="===" sheetId="17" r:id="rId22"/>
    <sheet name="Abbreviation" sheetId="40" r:id="rId23"/>
    <sheet name="Glossary" sheetId="8" r:id="rId24"/>
  </sheets>
  <externalReferences>
    <externalReference r:id="rId25"/>
    <externalReference r:id="rId26"/>
    <externalReference r:id="rId27"/>
    <externalReference r:id="rId28"/>
    <externalReference r:id="rId29"/>
    <externalReference r:id="rId30"/>
  </externalReferences>
  <definedNames>
    <definedName name="_xlnm._FilterDatabase" localSheetId="6" hidden="1">'Assets By Province'!$A$3:$F$22</definedName>
    <definedName name="_xlnm._FilterDatabase" localSheetId="5" hidden="1">'Number Entities By Province'!$A$3:$F$27</definedName>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premi_okto14" localSheetId="22">#REF!</definedName>
    <definedName name="premi_okto14">#REF!</definedName>
    <definedName name="_xlnm.Print_Area" localSheetId="22">Abbreviation!$A$1:$F$19</definedName>
    <definedName name="_xlnm.Print_Area" localSheetId="6">'Assets By Province'!$A$1:$F$27</definedName>
    <definedName name="_xlnm.Print_Area" localSheetId="12">'BS - MFI Limit Comp Conv'!$A$1:$G$43</definedName>
    <definedName name="_xlnm.Print_Area" localSheetId="15">'BS- MFI Cooperative Sharia'!$A$1:$G$58</definedName>
    <definedName name="_xlnm.Print_Area" localSheetId="18">'BS- MFI Limit Sharia'!$A$1:$G$61</definedName>
    <definedName name="_xlnm.Print_Area" localSheetId="9">'BS-MFI Cooperative Conv'!$A$1:$H$40</definedName>
    <definedName name="_xlnm.Print_Area" localSheetId="0">Cover!$A$1:$J$15</definedName>
    <definedName name="_xlnm.Print_Area" localSheetId="1">Disclaimer!$A$1:$N$22</definedName>
    <definedName name="_xlnm.Print_Area" localSheetId="2">Foreword!$A$1:$E$30</definedName>
    <definedName name="_xlnm.Print_Area" localSheetId="23">Glossary!$A$1:$J$17</definedName>
    <definedName name="_xlnm.Print_Area" localSheetId="10">'IS- MFI Cooperative Conv'!$A$1:$G$20</definedName>
    <definedName name="_xlnm.Print_Area" localSheetId="16">'IS- MFI Cooperative Sharia'!$A$1:$G$27</definedName>
    <definedName name="_xlnm.Print_Area" localSheetId="19">'IS- MFI Limit Sharia'!$A$1:$G$27</definedName>
    <definedName name="_xlnm.Print_Area" localSheetId="13">'IS-MFI Limit Comp Conv'!$A$1:$G$20</definedName>
    <definedName name="_xlnm.Print_Area" localSheetId="4">'Number Entities'!$A$1:$F$10</definedName>
    <definedName name="_xlnm.Print_Area" localSheetId="5">'Number Entities By Province'!$A$1:$F$27</definedName>
    <definedName name="_xlnm.Print_Area" localSheetId="17">'Sum by Prov- MFI Coop Sharia'!$A$1:$J$107</definedName>
    <definedName name="_xlnm.Print_Area" localSheetId="20">'Sum by Prov- MFI Limit Sharia'!$A$1:$J$27</definedName>
    <definedName name="_xlnm.Print_Area" localSheetId="11">'Sum by Prov. MFI Coop Conv'!$A$1:$I$55</definedName>
    <definedName name="_xlnm.Print_Area" localSheetId="14">'Sum by Prov-MFI Limit Comp Conv'!$A$1:$I$54</definedName>
    <definedName name="_xlnm.Print_Area" localSheetId="7">Summary!$A$1:$F$19</definedName>
    <definedName name="_xlnm.Print_Area" localSheetId="8">'Summary by Province'!$A$1:$J$116</definedName>
    <definedName name="_xlnm.Print_Area" localSheetId="3">'Table Of Content'!$A$1:$C$51</definedName>
    <definedName name="_xlnm.Print_Titles" localSheetId="15">'BS- MFI Cooperative Sharia'!#REF!</definedName>
    <definedName name="_xlnm.Print_Titles" localSheetId="18">'BS- MFI Limit Sharia'!#REF!</definedName>
    <definedName name="_xlnm.Print_Titles" localSheetId="9">'BS-MFI Cooperative Conv'!#REF!</definedName>
    <definedName name="_xlnm.Print_Titles" localSheetId="13">'IS-MFI Limit Comp Conv'!#REF!</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3" l="1"/>
  <c r="E18" i="13"/>
  <c r="E19" i="13"/>
  <c r="E15" i="13"/>
  <c r="E16" i="13"/>
  <c r="F57" i="41"/>
  <c r="F58" i="41"/>
  <c r="F60" i="41"/>
  <c r="F59" i="41" s="1"/>
  <c r="F61" i="41"/>
  <c r="D26" i="43"/>
  <c r="E26" i="43"/>
  <c r="F26" i="43"/>
  <c r="G26" i="43"/>
  <c r="H26" i="43"/>
  <c r="I26" i="43"/>
  <c r="C26" i="43"/>
  <c r="B26" i="43"/>
  <c r="F53" i="15"/>
  <c r="F52" i="15" s="1"/>
  <c r="F54" i="15"/>
  <c r="F56" i="15"/>
  <c r="F55" i="15" s="1"/>
  <c r="F57" i="15"/>
  <c r="F39" i="31"/>
  <c r="F38" i="31" s="1"/>
  <c r="F40" i="31"/>
  <c r="F42" i="31"/>
  <c r="F41" i="31" s="1"/>
  <c r="F43" i="31"/>
  <c r="F7" i="29"/>
  <c r="G38" i="10"/>
  <c r="G39" i="10"/>
  <c r="G40" i="10"/>
  <c r="G37" i="10"/>
  <c r="G36" i="10"/>
  <c r="F56" i="41" l="1"/>
  <c r="E106" i="37"/>
  <c r="D106" i="37"/>
  <c r="H106" i="37"/>
  <c r="F106" i="37"/>
  <c r="B106" i="37"/>
  <c r="I106" i="37"/>
  <c r="G106" i="37"/>
  <c r="C106" i="37"/>
  <c r="G53" i="36"/>
  <c r="B53" i="36"/>
  <c r="F53" i="36"/>
  <c r="H53" i="36"/>
  <c r="E53" i="36"/>
  <c r="D53" i="36"/>
  <c r="C53" i="36"/>
  <c r="B54" i="35"/>
  <c r="E54" i="35"/>
  <c r="H54" i="35"/>
  <c r="G54" i="35"/>
  <c r="F54" i="35"/>
  <c r="D54" i="35"/>
  <c r="C54" i="35"/>
  <c r="G35" i="10"/>
  <c r="I115" i="28" l="1"/>
  <c r="H115" i="28"/>
  <c r="G115" i="28"/>
  <c r="F115" i="28"/>
  <c r="E115" i="28"/>
  <c r="D115" i="28"/>
  <c r="C115" i="28"/>
  <c r="B115" i="28"/>
  <c r="E14" i="13"/>
  <c r="E27" i="26"/>
  <c r="E27" i="25" l="1"/>
  <c r="E7" i="24"/>
  <c r="C78" i="37"/>
  <c r="D78" i="37"/>
  <c r="E78" i="37"/>
  <c r="F78" i="37"/>
  <c r="G78" i="37"/>
  <c r="H78" i="37"/>
  <c r="I78" i="37"/>
  <c r="B78" i="37"/>
  <c r="E57" i="41"/>
  <c r="E58" i="41"/>
  <c r="E56" i="41" s="1"/>
  <c r="E60" i="41"/>
  <c r="E59" i="41" s="1"/>
  <c r="E27" i="41"/>
  <c r="B85" i="28"/>
  <c r="C85" i="28"/>
  <c r="D85" i="28"/>
  <c r="E85" i="28"/>
  <c r="F85" i="28"/>
  <c r="G85" i="28"/>
  <c r="H85" i="28"/>
  <c r="C37" i="36"/>
  <c r="D37" i="36"/>
  <c r="E37" i="36"/>
  <c r="F37" i="36"/>
  <c r="G37" i="36"/>
  <c r="H37" i="36"/>
  <c r="B37" i="36"/>
  <c r="D7" i="24"/>
  <c r="D4" i="24"/>
  <c r="I17" i="43"/>
  <c r="H17" i="43"/>
  <c r="G17" i="43"/>
  <c r="F17" i="43"/>
  <c r="E17" i="43"/>
  <c r="D17" i="43"/>
  <c r="C17" i="43"/>
  <c r="B17" i="43"/>
  <c r="E21" i="42"/>
  <c r="E12" i="42"/>
  <c r="E14" i="42" s="1"/>
  <c r="E22" i="42" s="1"/>
  <c r="E25" i="42" s="1"/>
  <c r="E27" i="42" s="1"/>
  <c r="E52" i="41"/>
  <c r="E34" i="41"/>
  <c r="E61" i="41"/>
  <c r="E21" i="33"/>
  <c r="E12" i="33"/>
  <c r="E14" i="33" s="1"/>
  <c r="E22" i="33" s="1"/>
  <c r="E25" i="33" s="1"/>
  <c r="E27" i="33" s="1"/>
  <c r="E53" i="15"/>
  <c r="E54" i="15"/>
  <c r="E56" i="15"/>
  <c r="E48" i="15"/>
  <c r="E41" i="15"/>
  <c r="E34" i="15"/>
  <c r="E57" i="15" s="1"/>
  <c r="E55" i="15" s="1"/>
  <c r="E7" i="14"/>
  <c r="E39" i="31"/>
  <c r="E38" i="31" s="1"/>
  <c r="E40" i="31"/>
  <c r="E42" i="31"/>
  <c r="E23" i="31"/>
  <c r="E43" i="31" s="1"/>
  <c r="H40" i="35"/>
  <c r="G40" i="35"/>
  <c r="F40" i="35"/>
  <c r="E40" i="35"/>
  <c r="D40" i="35"/>
  <c r="C40" i="35"/>
  <c r="B40" i="35"/>
  <c r="F40" i="10"/>
  <c r="F39" i="10"/>
  <c r="F38" i="10" s="1"/>
  <c r="F37" i="10"/>
  <c r="F35" i="10" s="1"/>
  <c r="F36" i="10"/>
  <c r="I85" i="28"/>
  <c r="D19" i="13"/>
  <c r="D18" i="13"/>
  <c r="D17" i="13" s="1"/>
  <c r="D27" i="26"/>
  <c r="E53" i="41"/>
  <c r="D27" i="25"/>
  <c r="C27" i="25"/>
  <c r="C7" i="24"/>
  <c r="C4" i="24"/>
  <c r="C10" i="24"/>
  <c r="C19" i="13"/>
  <c r="C17" i="13" s="1"/>
  <c r="C18" i="13"/>
  <c r="C11" i="43"/>
  <c r="D11" i="43"/>
  <c r="E11" i="43"/>
  <c r="F11" i="43"/>
  <c r="G11" i="43"/>
  <c r="H11" i="43"/>
  <c r="I11" i="43"/>
  <c r="B11" i="43"/>
  <c r="D21" i="42"/>
  <c r="D12" i="42"/>
  <c r="D14" i="42" s="1"/>
  <c r="D22" i="42" s="1"/>
  <c r="D25" i="42" s="1"/>
  <c r="D27" i="42" s="1"/>
  <c r="D57" i="41"/>
  <c r="D58" i="41"/>
  <c r="D52" i="41"/>
  <c r="D34" i="41"/>
  <c r="D61" i="41" s="1"/>
  <c r="D27" i="41"/>
  <c r="D60" i="41" s="1"/>
  <c r="D59" i="41" s="1"/>
  <c r="C51" i="37"/>
  <c r="D51" i="37"/>
  <c r="E51" i="37"/>
  <c r="F51" i="37"/>
  <c r="G51" i="37"/>
  <c r="H51" i="37"/>
  <c r="I51" i="37"/>
  <c r="B51" i="37"/>
  <c r="D21" i="33"/>
  <c r="D12" i="33"/>
  <c r="D14" i="33" s="1"/>
  <c r="D22" i="33" s="1"/>
  <c r="D25" i="33" s="1"/>
  <c r="D27" i="33" s="1"/>
  <c r="D53" i="15"/>
  <c r="D52" i="15" s="1"/>
  <c r="D54" i="15"/>
  <c r="D48" i="15"/>
  <c r="D41" i="15"/>
  <c r="D34" i="15"/>
  <c r="D49" i="15" s="1"/>
  <c r="D27" i="15"/>
  <c r="D56" i="15"/>
  <c r="H23" i="36"/>
  <c r="G23" i="36"/>
  <c r="F23" i="36"/>
  <c r="E23" i="36"/>
  <c r="D23" i="36"/>
  <c r="C23" i="36"/>
  <c r="B23" i="36"/>
  <c r="D14" i="14"/>
  <c r="D7" i="14"/>
  <c r="D15" i="14" s="1"/>
  <c r="D18" i="14" s="1"/>
  <c r="D20" i="14" s="1"/>
  <c r="D39" i="31"/>
  <c r="D38" i="31" s="1"/>
  <c r="D40" i="31"/>
  <c r="D34" i="31"/>
  <c r="D23" i="31"/>
  <c r="D35" i="31" s="1"/>
  <c r="D16" i="31"/>
  <c r="D42" i="31" s="1"/>
  <c r="H26" i="35"/>
  <c r="G26" i="35"/>
  <c r="F26" i="35"/>
  <c r="E26" i="35"/>
  <c r="D26" i="35"/>
  <c r="C26" i="35"/>
  <c r="B26" i="35"/>
  <c r="D18" i="29"/>
  <c r="D20" i="29" s="1"/>
  <c r="E40" i="10"/>
  <c r="E37" i="10"/>
  <c r="E36" i="10"/>
  <c r="E35" i="10" s="1"/>
  <c r="E31" i="10"/>
  <c r="E16" i="10"/>
  <c r="E39" i="10" s="1"/>
  <c r="E38" i="10" s="1"/>
  <c r="I55" i="28"/>
  <c r="H55" i="28"/>
  <c r="G55" i="28"/>
  <c r="F55" i="28"/>
  <c r="E55" i="28"/>
  <c r="D55" i="28"/>
  <c r="C55" i="28"/>
  <c r="B55" i="28"/>
  <c r="C27" i="26"/>
  <c r="C24" i="37"/>
  <c r="D24" i="37"/>
  <c r="E24" i="37"/>
  <c r="F24" i="37"/>
  <c r="G24" i="37"/>
  <c r="H24" i="37"/>
  <c r="I24" i="37"/>
  <c r="B24" i="37"/>
  <c r="D31" i="10"/>
  <c r="D16" i="10"/>
  <c r="D39" i="10" s="1"/>
  <c r="D38" i="10" s="1"/>
  <c r="C11" i="35"/>
  <c r="D11" i="35"/>
  <c r="E11" i="35"/>
  <c r="F11" i="35"/>
  <c r="G11" i="35"/>
  <c r="H11" i="35"/>
  <c r="B11" i="35"/>
  <c r="B18" i="13"/>
  <c r="B17" i="13" s="1"/>
  <c r="B19" i="13"/>
  <c r="C57" i="41"/>
  <c r="C56" i="41" s="1"/>
  <c r="C58" i="41"/>
  <c r="C60" i="41"/>
  <c r="C61" i="41"/>
  <c r="C53" i="15"/>
  <c r="C52" i="15" s="1"/>
  <c r="C54" i="15"/>
  <c r="C56" i="15"/>
  <c r="C57" i="15"/>
  <c r="C10" i="36"/>
  <c r="D10" i="36"/>
  <c r="E10" i="36"/>
  <c r="F10" i="36"/>
  <c r="G10" i="36"/>
  <c r="H10" i="36"/>
  <c r="B10" i="36"/>
  <c r="C39" i="31"/>
  <c r="C38" i="31" s="1"/>
  <c r="C40" i="31"/>
  <c r="C42" i="31"/>
  <c r="C41" i="31" s="1"/>
  <c r="C43" i="31"/>
  <c r="C59" i="41"/>
  <c r="D37" i="10"/>
  <c r="D36" i="10"/>
  <c r="D40" i="10"/>
  <c r="D35" i="10"/>
  <c r="E26" i="28"/>
  <c r="C26" i="28"/>
  <c r="H26" i="28"/>
  <c r="I26" i="28"/>
  <c r="G26" i="28"/>
  <c r="F26" i="28"/>
  <c r="D26" i="28"/>
  <c r="B26" i="28"/>
  <c r="B27" i="25"/>
  <c r="B7" i="24"/>
  <c r="B4" i="24"/>
  <c r="B10" i="24" s="1"/>
  <c r="B27" i="26"/>
  <c r="C39" i="10"/>
  <c r="C38" i="10" s="1"/>
  <c r="C40" i="10"/>
  <c r="C37" i="10"/>
  <c r="C36" i="10"/>
  <c r="C35" i="10" s="1"/>
  <c r="D56" i="41" l="1"/>
  <c r="C16" i="13"/>
  <c r="D53" i="41"/>
  <c r="C55" i="15"/>
  <c r="E49" i="15"/>
  <c r="E52" i="15"/>
  <c r="D57" i="15"/>
  <c r="D55" i="15" s="1"/>
  <c r="D15" i="13"/>
  <c r="B16" i="13"/>
  <c r="C15" i="13"/>
  <c r="C14" i="13" s="1"/>
  <c r="B15" i="13"/>
  <c r="E41" i="31"/>
  <c r="D43" i="31"/>
  <c r="D41" i="31" s="1"/>
  <c r="E35" i="31"/>
  <c r="D16" i="13"/>
  <c r="D14" i="13" s="1"/>
  <c r="D10" i="24"/>
  <c r="B14" i="13" l="1"/>
</calcChain>
</file>

<file path=xl/sharedStrings.xml><?xml version="1.0" encoding="utf-8"?>
<sst xmlns="http://schemas.openxmlformats.org/spreadsheetml/2006/main" count="1635" uniqueCount="467">
  <si>
    <t>No</t>
  </si>
  <si>
    <t>Enquiries :</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</si>
  <si>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</si>
  <si>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</si>
  <si>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</si>
  <si>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</si>
  <si>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</si>
  <si>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</si>
  <si>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</si>
  <si>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</si>
  <si>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</si>
  <si>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</si>
  <si>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</si>
  <si>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</si>
  <si>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</si>
  <si>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</si>
  <si>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</si>
  <si>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</si>
  <si>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</si>
  <si>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</si>
  <si>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</si>
  <si>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</si>
  <si>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</si>
  <si>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</si>
  <si>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</si>
  <si>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</si>
  <si>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</si>
  <si>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</si>
  <si>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</si>
  <si>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</si>
  <si>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</si>
  <si>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</si>
  <si>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</si>
  <si>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</si>
  <si>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</si>
  <si>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</si>
  <si>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</si>
  <si>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</si>
  <si>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</si>
  <si>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</si>
  <si>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</si>
  <si>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</si>
  <si>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</si>
  <si>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</si>
  <si>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</si>
  <si>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</si>
  <si>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</si>
  <si>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</si>
  <si>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</si>
  <si>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</si>
  <si>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</si>
  <si>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</si>
  <si>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</si>
  <si>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</si>
  <si>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</si>
  <si>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</si>
  <si>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</si>
  <si>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</si>
  <si>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</si>
  <si>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</si>
  <si>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</si>
  <si>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</si>
  <si>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</si>
  <si>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</si>
  <si>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</si>
  <si>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</si>
  <si>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</si>
  <si>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</si>
  <si>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</si>
  <si>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</si>
  <si>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</si>
  <si>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</si>
  <si>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</si>
  <si>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</si>
  <si>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</si>
  <si>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</si>
  <si>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</si>
  <si>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</si>
  <si>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</si>
  <si>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</si>
  <si>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</si>
  <si>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</si>
  <si>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</si>
  <si>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</si>
  <si>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</si>
  <si>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</si>
  <si>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</si>
  <si>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</si>
  <si>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</si>
  <si>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</si>
  <si>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</si>
  <si>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</si>
  <si>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</si>
  <si>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</si>
  <si>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</si>
  <si>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</si>
  <si>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</si>
  <si>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</si>
  <si>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</si>
  <si>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</si>
  <si>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</si>
  <si>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</si>
  <si>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</si>
  <si>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</si>
  <si>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</si>
  <si>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</si>
  <si>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</si>
  <si>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</si>
  <si>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</si>
  <si>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</si>
  <si>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</si>
  <si>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</si>
  <si>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</si>
  <si>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</si>
  <si>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</si>
  <si>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</si>
  <si>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</si>
  <si>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</si>
  <si>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</si>
  <si>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</si>
  <si>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</si>
  <si>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</si>
  <si>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</si>
  <si>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</si>
  <si>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</si>
  <si>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</si>
  <si>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</si>
  <si>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</si>
  <si>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</si>
  <si>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</si>
  <si>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</si>
  <si>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</si>
  <si>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</si>
  <si>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</si>
  <si>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</si>
  <si>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</si>
  <si>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</si>
  <si>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</si>
  <si>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</si>
  <si>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</si>
  <si>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</si>
  <si>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</si>
  <si>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</si>
  <si>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</si>
  <si>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</si>
  <si>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</si>
  <si>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</si>
  <si>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</si>
  <si>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</si>
  <si>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</si>
  <si>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</si>
  <si>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</si>
  <si>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</si>
  <si>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</si>
  <si>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</si>
  <si>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</si>
  <si>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</si>
  <si>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</si>
  <si>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</si>
  <si>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</si>
  <si>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</si>
  <si>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</si>
  <si>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</si>
  <si>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</si>
  <si>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</si>
  <si>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</si>
  <si>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</si>
  <si>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</si>
  <si>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</si>
  <si>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</si>
  <si>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</si>
  <si>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</si>
  <si>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</si>
  <si>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</si>
  <si>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</si>
  <si>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</si>
  <si>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</si>
  <si>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</si>
  <si>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</si>
  <si>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</si>
  <si>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</si>
  <si>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</si>
  <si>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</si>
  <si>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</si>
  <si>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</si>
  <si>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</si>
  <si>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</si>
  <si>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</si>
  <si>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</si>
  <si>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</si>
  <si>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</si>
  <si>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</si>
  <si>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</si>
  <si>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</si>
  <si>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</si>
  <si>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</si>
  <si>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</si>
  <si>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</si>
  <si>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</si>
  <si>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</si>
  <si>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</si>
  <si>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</si>
  <si>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</si>
  <si>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</si>
  <si>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</si>
  <si>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</si>
  <si>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</si>
  <si>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</si>
  <si>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</si>
  <si>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</si>
  <si>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</si>
  <si>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</si>
  <si>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</si>
  <si>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</si>
  <si>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</si>
  <si>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</si>
  <si>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</si>
  <si>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</si>
  <si>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</si>
  <si>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</si>
  <si>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</si>
  <si>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</si>
  <si>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</si>
  <si>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</si>
  <si>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</si>
  <si>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</si>
  <si>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</si>
  <si>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</si>
  <si>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</si>
  <si>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</si>
  <si>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</si>
  <si>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</si>
  <si>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</si>
  <si>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</si>
  <si>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</si>
  <si>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</si>
  <si>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</si>
  <si>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</si>
  <si>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</si>
  <si>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</si>
  <si>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</si>
  <si>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</si>
  <si>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</si>
  <si>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</si>
  <si>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</si>
  <si>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</si>
  <si>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</si>
  <si>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</si>
  <si>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</si>
  <si>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</si>
  <si>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</si>
  <si>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</si>
  <si>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</si>
  <si>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</si>
  <si>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</si>
  <si>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</si>
  <si>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</si>
  <si>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</si>
  <si>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</si>
  <si>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</si>
  <si>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</si>
  <si>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</si>
  <si>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 xml:space="preserve"> </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</si>
  <si>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</si>
  <si>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</si>
  <si>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</si>
  <si>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</si>
  <si>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</si>
  <si>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</si>
  <si>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</si>
  <si>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</si>
  <si>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</si>
  <si>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</si>
  <si>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</si>
  <si>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</si>
  <si>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</si>
  <si>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</si>
  <si>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</si>
  <si>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</si>
  <si>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</si>
  <si>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</si>
  <si>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</si>
  <si>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</si>
  <si>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</si>
  <si>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</si>
  <si>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</si>
  <si>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</si>
  <si>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</si>
  <si>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</si>
  <si>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</si>
  <si>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</si>
  <si>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</si>
  <si>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</si>
  <si>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</si>
  <si>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</si>
  <si>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</si>
  <si>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</si>
  <si>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</si>
  <si>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</si>
  <si>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</si>
  <si>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</si>
  <si>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</si>
  <si>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</si>
  <si>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</si>
  <si>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</si>
  <si>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</si>
  <si>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</si>
  <si>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</si>
  <si>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</si>
  <si>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</si>
  <si>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</si>
  <si>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</si>
  <si>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</si>
  <si>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</si>
  <si>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</si>
  <si>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</si>
  <si>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</si>
  <si>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</si>
  <si>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</si>
  <si>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</si>
  <si>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</si>
  <si>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</si>
  <si>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</si>
  <si>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</si>
  <si>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</si>
  <si>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</si>
  <si>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</si>
  <si>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</si>
  <si>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</si>
  <si>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</si>
  <si>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</si>
  <si>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</si>
  <si>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</si>
  <si>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</si>
  <si>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</si>
  <si>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</si>
  <si>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</si>
  <si>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</si>
  <si>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</si>
  <si>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</si>
  <si>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</si>
  <si>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</si>
  <si>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</si>
  <si>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</si>
  <si>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</si>
  <si>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</si>
  <si>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NTB</t>
  </si>
  <si>
    <t>Sumatera Selatan</t>
  </si>
  <si>
    <t>South Sumatera</t>
  </si>
  <si>
    <t>Kalimantan Selatan</t>
  </si>
  <si>
    <t>South Kalimantan</t>
  </si>
  <si>
    <t>Tabel 12. Laporan Posisi Keuangan Kuartalan LKM Koperasi Syariah (Miliar Rupiah)</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</si>
  <si>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</si>
  <si>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</si>
  <si>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</si>
  <si>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</si>
  <si>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</si>
  <si>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</si>
  <si>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</si>
  <si>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</si>
  <si>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</si>
  <si>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</si>
  <si>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</si>
  <si>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</si>
  <si>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</si>
  <si>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</si>
  <si>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</si>
  <si>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</si>
  <si>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</si>
  <si>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</si>
  <si>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</si>
  <si>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</si>
  <si>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</si>
  <si>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</si>
  <si>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</si>
  <si>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</si>
  <si>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</si>
  <si>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</si>
  <si>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</si>
  <si>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</si>
  <si>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</si>
  <si>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</si>
  <si>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</si>
  <si>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</si>
  <si>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</si>
  <si>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</si>
  <si>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</si>
  <si>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</si>
  <si>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</si>
  <si>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</si>
  <si>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</si>
  <si>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</si>
  <si>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</si>
  <si>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</si>
  <si>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</si>
  <si>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r>
      <t xml:space="preserve">Agustus
</t>
    </r>
    <r>
      <rPr>
        <b/>
        <i/>
        <sz val="12"/>
        <rFont val="Cambria"/>
        <family val="1"/>
        <scheme val="major"/>
      </rPr>
      <t>August</t>
    </r>
    <r>
      <rPr>
        <b/>
        <sz val="12"/>
        <rFont val="Cambria"/>
        <family val="1"/>
        <scheme val="major"/>
      </rPr>
      <t xml:space="preserve">
2022</t>
    </r>
  </si>
  <si>
    <r>
      <t xml:space="preserve">Desember
</t>
    </r>
    <r>
      <rPr>
        <b/>
        <i/>
        <sz val="12"/>
        <rFont val="Cambria"/>
        <family val="1"/>
        <scheme val="major"/>
      </rPr>
      <t>December</t>
    </r>
    <r>
      <rPr>
        <b/>
        <sz val="12"/>
        <rFont val="Cambria"/>
        <family val="1"/>
        <scheme val="major"/>
      </rPr>
      <t xml:space="preserve">
2022</t>
    </r>
  </si>
  <si>
    <t>Tabel 5.1. Ikhtisar Data Keuangan LKM Berdasarkan Provinsi (Miliar Rupiah) Desember 2022</t>
  </si>
  <si>
    <t>Table 5.1. MFIs Financial Data Summary by Province (Billion Rupiah) December 2022</t>
  </si>
  <si>
    <t>Jawa Tengah*</t>
  </si>
  <si>
    <t>DIY*</t>
  </si>
  <si>
    <r>
      <t xml:space="preserve">April
</t>
    </r>
    <r>
      <rPr>
        <b/>
        <i/>
        <sz val="12"/>
        <rFont val="Cambria"/>
        <family val="1"/>
        <scheme val="major"/>
      </rPr>
      <t>April</t>
    </r>
    <r>
      <rPr>
        <b/>
        <sz val="12"/>
        <rFont val="Cambria"/>
        <family val="1"/>
        <scheme val="major"/>
      </rPr>
      <t xml:space="preserve">
2023</t>
    </r>
  </si>
  <si>
    <t>Tabel 5.1. Ikhtisar Data Keuangan LKM Berdasarkan Provinsi (Miliar Rupiah) April 2023</t>
  </si>
  <si>
    <t>Table 5.1. MFIs Financial Data Summary by Province (Billion Rupiah) April 2023</t>
  </si>
  <si>
    <t>Bali</t>
  </si>
  <si>
    <t>Statistik Lembaga Keuangan Mikro merupakan media publikasi yang menyajikan data mengenai Lembaga Keuangan Mikro di Indonesia. Statistik Lembaga Keuangan Mikro diterbitkan  oleh Departemen Pengelolaan Data dan Statistik dan dapat diakses melalui situs resmi Otoritas Jasa Keuangan dengan alamat www.ojk.go.id.</t>
  </si>
  <si>
    <t>Microfinance Institutions Statistics is a publication media that provides data of Indonesia Microfinance Institutions. Microfinance Institutions Statistics is published by Department of Data and Statistics Services and it is also accessible through the official website of Indonesia Financial Services Authority 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</si>
  <si>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empat bulanan dalam format excel</t>
    </r>
  </si>
  <si>
    <t>The data used in Microfinance Institutions Statistics is derived from Microfinance Information System (SILKM) and by the softcopy of four monthly report in excel format.</t>
  </si>
  <si>
    <t>Departemen Pengelolaan Data dan Statistik</t>
  </si>
  <si>
    <t>Department of Data and Statistics Services</t>
  </si>
  <si>
    <t xml:space="preserve">Jakarta </t>
  </si>
  <si>
    <t>Menara Radius Prawiro Building, Financial Services Authority</t>
  </si>
  <si>
    <t>Gedung Menara Radius Prawiro, OJK</t>
  </si>
  <si>
    <r>
      <t xml:space="preserve">Agustus
</t>
    </r>
    <r>
      <rPr>
        <b/>
        <i/>
        <sz val="12"/>
        <rFont val="Cambria"/>
        <family val="1"/>
        <scheme val="major"/>
      </rPr>
      <t>August</t>
    </r>
    <r>
      <rPr>
        <b/>
        <sz val="12"/>
        <rFont val="Cambria"/>
        <family val="1"/>
        <scheme val="major"/>
      </rPr>
      <t xml:space="preserve">
2023</t>
    </r>
  </si>
  <si>
    <t>Table 5.1. MFIs Financial Data Summary by Province (Billion Rupiah) August 2023</t>
  </si>
  <si>
    <r>
      <t xml:space="preserve">Agustus*
</t>
    </r>
    <r>
      <rPr>
        <b/>
        <i/>
        <sz val="12"/>
        <rFont val="Cambria"/>
        <family val="1"/>
        <scheme val="major"/>
      </rPr>
      <t>August</t>
    </r>
    <r>
      <rPr>
        <b/>
        <sz val="12"/>
        <rFont val="Cambria"/>
        <family val="1"/>
        <scheme val="major"/>
      </rPr>
      <t xml:space="preserve">
2023</t>
    </r>
  </si>
  <si>
    <t>*data revisi</t>
  </si>
  <si>
    <t>Agustus*
August
2023</t>
  </si>
  <si>
    <t>Tabel 5.1. Ikhtisar Data Keuangan LKM Berdasarkan Provinsi (Miliar Rupiah) Agustus 2023*</t>
  </si>
  <si>
    <t>Keterangan : Revisi pada penjumlahan (grand total) data Ikhitsar LKM PT Periode Agustus 2023</t>
  </si>
  <si>
    <t>Keterangan : Revisi pada Laporan Posisi Keuangan pada LKM PT Syariah Periode Agustus 2023</t>
  </si>
  <si>
    <t>Keterangan : Revisi pada Laporan KInerja Keuangan pada LKM PT Syariah Periode Agustus 2023</t>
  </si>
  <si>
    <t>Keterangan : Revisi pada ikhtisar data keuangan pada LKM PT Syariah Periode Agustus 2023</t>
  </si>
  <si>
    <t>Keterangan : Revisi pada jumlah pelaku LKM bentuk PT periode Agustus 2023</t>
  </si>
  <si>
    <t>Keterangan : Revisi pada jumlah pelaku LKM di Jawa Timur periode Agustus 2023</t>
  </si>
  <si>
    <t>Keterangan : Revisi pada seluruh ikhtisar data keuangan LKM periode Agustus 2023</t>
  </si>
  <si>
    <t>Keterangan : Revisi pada Ikhtisar Data Keuangan LKM pada provinsi Aceh periode Agustus 2023</t>
  </si>
  <si>
    <t>Tabel 8.1. Ikhtisar Data Keuangan LKM Koperasi Konvensional Berdasarkan Provinsi (Miliar Rupiah) Agustus 2023</t>
  </si>
  <si>
    <t>Tabel 8.1. Ikhtisar Data Keuangan LKM Koperasi Konvensional Berdasarkan Provinsi (Miliar Rupiah) April 2023</t>
  </si>
  <si>
    <t>Tabel 8.1. Ikhtisar Data Keuangan LKM Koperasi Konvensional Berdasarkan Provinsi (Miliar Rupiah) Desember 2022</t>
  </si>
  <si>
    <t>Table 8.1. Conventional Cooperative MFIs Financial Data Summary by Province (Billion Rupiah) August 2023</t>
  </si>
  <si>
    <t>Table 8.1. Conventional Cooperative MFIs Financial Data Summary by Province (Billion Rupiah) December 2022</t>
  </si>
  <si>
    <t>Table 8.1. Conventional Cooperative MFIs Financial Data Summary by Province (Billion Rupiah) April 2023</t>
  </si>
  <si>
    <t>Tabel 11.1. Ikhtisar Data Keuangan LKM PT Konvensional Berdasarkan Provinsi (Miliar Rupiah) Desember 2022</t>
  </si>
  <si>
    <t>Table 11.1. Conventional Limited Company MFIs Financial Data Summary by Province (Billion Rupiah) December 2022</t>
  </si>
  <si>
    <t>Tabel 11.1. Ikhtisar Data Keuangan LKM PT Konvensional Berdasarkan Provinsi (Miliar Rupiah) April 2023</t>
  </si>
  <si>
    <t>Table 11.1. Conventional Limited Company MFIs Financial Data Summary by Province (Billion Rupiah) April 2023</t>
  </si>
  <si>
    <t>Tabel 11.1. Ikhtisar Data Keuangan LKM PT Konvensional Berdasarkan Provinsi (Miliar Rupiah) Agustus 2023*</t>
  </si>
  <si>
    <t>Table 11.1. Conventional Limited Company MFIs Financial Data Summary by Province (Billion Rupiah) August 2023</t>
  </si>
  <si>
    <t>Tabel 14.1. Ikhtisar Data Keuangan LKM Koperasi Syariah Berdasarkan Provinsi (Miliar Rupiah) Desember 2022</t>
  </si>
  <si>
    <t>Table 14.1. Sharia Cooperative MFIs Financial Data Summary by Province (Billion Rupiah) December 2022</t>
  </si>
  <si>
    <t>Tabel 14.1. Ikhtisar Data Keuangan LKM Koperasi Syariah Berdasarkan Provinsi (Miliar Rupiah) April 2023</t>
  </si>
  <si>
    <t>Table 14.1. Sharia Cooperative MFIs Financial Data Summary by Province (Billion Rupiah) April 2023</t>
  </si>
  <si>
    <t>Tabel 14.1. Ikhtisar Data Keuangan LKM Koperasi Syariah Berdasarkan Provinsi (Miliar Rupiah) Agustus 2023</t>
  </si>
  <si>
    <t>Table 14.1. Sharia Cooperative MFIs Financial Data Summary by Province (Billion Rupiah) August 2023</t>
  </si>
  <si>
    <t>Tabel 17.1. Ikhtisar Data Keuangan LKM PT Syariah Berdasarkan Provinsi (Miliar Rupiah) Desember 2022</t>
  </si>
  <si>
    <t>Table 17.1. Sharia Limit MFIs Financial Data Summary by Province (Billion Rupiah) December 2022</t>
  </si>
  <si>
    <t>Tabel 17.1. Ikhtisar Data Keuangan LKM PT Syariah Berdasarkan Provinsi (Miliar Rupiah) April 2023</t>
  </si>
  <si>
    <t>Table 17.1. Sharia Limit MFIs Financial Data Summary by Province (Billion Rupiah) April 2023</t>
  </si>
  <si>
    <t>Table 17.1. Sharia Limit MFIs Financial Data Summary by Province (Billion Rupiah) Agustus 2023</t>
  </si>
  <si>
    <t>Tabel 17.1. Ikhtisar Data Keuangan LKM PT Syariah Berdasarkan Provinsi (Miliar Rupiah) Agustus 2023*</t>
  </si>
  <si>
    <t>Keterangan : Revisi pada Ikhitsar Keuangan pada LKM Koperasi Syariah Berdasarkan Provinsi Periode Agustus 2023</t>
  </si>
  <si>
    <r>
      <t xml:space="preserve">Desember
</t>
    </r>
    <r>
      <rPr>
        <b/>
        <i/>
        <sz val="12"/>
        <rFont val="Cambria"/>
        <family val="1"/>
        <scheme val="major"/>
      </rPr>
      <t>December</t>
    </r>
    <r>
      <rPr>
        <b/>
        <sz val="12"/>
        <rFont val="Cambria"/>
        <family val="1"/>
        <scheme val="major"/>
      </rPr>
      <t xml:space="preserve">
2023</t>
    </r>
  </si>
  <si>
    <t>Laporan Empat Bulanan Periode Desember 2023</t>
  </si>
  <si>
    <t>Four Monthly Report December 2023</t>
  </si>
  <si>
    <t>Tabel 5.1. Ikhtisar Data Keuangan LKM Berdasarkan Provinsi (Miliar Rupiah) Desember 2023</t>
  </si>
  <si>
    <t>Table 5.1. MFIs Financial Data Summary by Province (Billion Rupiah) December 2023</t>
  </si>
  <si>
    <t>Tabel 8.1. Ikhtisar Data Keuangan LKM Koperasi Konvensional Berdasarkan Provinsi (Miliar Rupiah) Desember 2023</t>
  </si>
  <si>
    <t>Table 8.1. Conventional Cooperative MFIs Financial Data Summary by Province (Billion Rupiah) December 2023</t>
  </si>
  <si>
    <t>Tabel 11.1. Ikhtisar Data Keuangan LKM PT Konvensional Berdasarkan Provinsi (Miliar Rupiah) Desember 2023</t>
  </si>
  <si>
    <t>Table 11.1. Conventional Limited Company MFIs Financial Data Summary by Province (Billion Rupiah) December 2023</t>
  </si>
  <si>
    <t>Keterangan : Terdapat revisi  data aset LKM di Aceh periode Agustus 2023</t>
  </si>
  <si>
    <t>Tabel 14.1. Ikhtisar Data Keuangan LKM Koperasi Syariah Berdasarkan Provinsi (Miliar Rupiah) Desember 2023</t>
  </si>
  <si>
    <t>Table 14.1. Sharia Cooperative MFIs Financial Data Summary by Province (Billion Rupiah) December 2023</t>
  </si>
  <si>
    <t>Tabel 17.1. Ikhtisar Data Keuangan LKM PT Syariah Berdasarkan Provinsi (Miliar Rupiah) Desember 2023</t>
  </si>
  <si>
    <t>Table 17.1. Sharia Limit MFIs Financial Data Summary by Province (Billion Rupiah)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</si>
</sst>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_(* #,##0.00_);_(* \(#,##0.00\);_(* &quot;-&quot;_);_(@_)"/>
    <numFmt numFmtId="182" formatCode="_(* #,##0.0000_);_(* \(#,##0.0000\);_(* &quot;-&quot;_);_(@_)"/>
    <numFmt numFmtId="183" formatCode="_(* #,##0.000_);_(* \(#,##0.000\);_(* &quot;-&quot;_);_(@_)"/>
    <numFmt numFmtId="184" formatCode="_(* #,##0.0000000_);_(* \(#,##0.0000000\);_(* &quot;-&quot;_);_(@_)"/>
    <numFmt numFmtId="185" formatCode="_(* #,##0.0000000000000_);_(* \(#,##0.0000000000000\);_(* &quot;-&quot;_);_(@_)"/>
    <numFmt numFmtId="186" formatCode="_(* #,##0_);_(* \(#,##0\);_(* &quot;-&quot;??_);_(@_)"/>
  </numFmts>
  <fonts count="97">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
      <sz val="8"/>
      <name val="Calibri"/>
      <family val="2"/>
      <charset val="1"/>
      <scheme val="minor"/>
    </font>
    <font>
      <b/>
      <sz val="11"/>
      <color theme="1"/>
      <name val="Calibri"/>
      <family val="2"/>
      <scheme val="minor"/>
    </font>
  </fonts>
  <fills count="12">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
      <patternFill patternType="solid">
        <fgColor theme="4" tint="0.79998168889431442"/>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s>
  <cellStyleXfs count="84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43"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165"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164" fontId="1" fillId="0" borderId="0" applyFont="0" applyFill="0" applyBorder="0" applyAlignment="0" applyProtection="0"/>
    <xf numFmtId="164" fontId="30" fillId="0" borderId="0" applyFont="0" applyFill="0" applyBorder="0" applyAlignment="0" applyProtection="0"/>
    <xf numFmtId="164" fontId="10" fillId="0" borderId="10" applyFont="0" applyFill="0" applyAlignment="0">
      <protection locked="0"/>
    </xf>
    <xf numFmtId="170" fontId="10" fillId="0" borderId="11" applyFill="0" applyAlignment="0">
      <protection locked="0"/>
    </xf>
    <xf numFmtId="164" fontId="10" fillId="0" borderId="0" applyFont="0" applyFill="0" applyBorder="0" applyAlignment="0" applyProtection="0"/>
    <xf numFmtId="164" fontId="9"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164" fontId="10" fillId="0" borderId="10" applyFont="0" applyFill="0" applyAlignment="0">
      <protection locked="0"/>
    </xf>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27" fillId="0" borderId="0" applyFont="0" applyFill="0" applyBorder="0" applyAlignment="0" applyProtection="0"/>
    <xf numFmtId="165" fontId="23"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5" fillId="0" borderId="0" applyFont="0" applyFill="0" applyBorder="0" applyAlignment="0" applyProtection="0"/>
    <xf numFmtId="165" fontId="30"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165"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41"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164" fontId="31"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4"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165" fontId="9" fillId="0" borderId="0" applyFont="0" applyFill="0" applyBorder="0" applyAlignment="0" applyProtection="0"/>
    <xf numFmtId="0" fontId="9" fillId="0" borderId="0"/>
    <xf numFmtId="0" fontId="5" fillId="0" borderId="0"/>
    <xf numFmtId="0" fontId="5"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4" fontId="10" fillId="0" borderId="0" applyFont="0" applyFill="0" applyBorder="0" applyAlignment="0" applyProtection="0"/>
    <xf numFmtId="164" fontId="10" fillId="0" borderId="0" applyFont="0" applyFill="0" applyBorder="0" applyAlignment="0" applyProtection="0"/>
    <xf numFmtId="165"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165" fontId="1" fillId="0" borderId="0" applyFont="0" applyFill="0" applyBorder="0" applyAlignment="0" applyProtection="0"/>
  </cellStyleXfs>
  <cellXfs count="281">
    <xf numFmtId="0" fontId="0" fillId="0" borderId="0" xfId="0"/>
    <xf numFmtId="0" fontId="47" fillId="0" borderId="0" xfId="0" applyFont="1"/>
    <xf numFmtId="0" fontId="46" fillId="0" borderId="0" xfId="3" applyFont="1" applyAlignment="1">
      <alignment horizontal="center" vertical="top" wrapText="1" readingOrder="1"/>
    </xf>
    <xf numFmtId="0" fontId="49" fillId="0" borderId="0" xfId="4" applyFont="1" applyAlignment="1">
      <alignment vertical="top" wrapText="1"/>
    </xf>
    <xf numFmtId="0" fontId="3" fillId="0" borderId="0" xfId="0" applyFont="1"/>
    <xf numFmtId="0" fontId="59" fillId="0" borderId="0" xfId="0" applyFont="1"/>
    <xf numFmtId="0" fontId="59" fillId="0" borderId="0" xfId="0" applyFont="1" applyAlignment="1">
      <alignment vertical="center"/>
    </xf>
    <xf numFmtId="0" fontId="49" fillId="0" borderId="0" xfId="3" applyFont="1" applyAlignment="1">
      <alignment vertical="center"/>
    </xf>
    <xf numFmtId="0" fontId="48" fillId="0" borderId="0" xfId="3"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Font="1" applyAlignment="1">
      <alignment horizontal="center" vertical="top" wrapText="1" readingOrder="1"/>
    </xf>
    <xf numFmtId="0" fontId="71" fillId="0" borderId="0" xfId="0" applyFont="1"/>
    <xf numFmtId="0" fontId="72" fillId="0" borderId="0" xfId="0" applyFont="1"/>
    <xf numFmtId="0" fontId="50" fillId="0" borderId="0" xfId="4" applyFont="1" applyAlignment="1">
      <alignment vertical="justify"/>
    </xf>
    <xf numFmtId="0" fontId="51" fillId="0" borderId="0" xfId="4" applyFont="1" applyAlignment="1">
      <alignment vertical="top" wrapText="1"/>
    </xf>
    <xf numFmtId="0" fontId="50" fillId="0" borderId="0" xfId="3" applyFont="1" applyAlignment="1">
      <alignment horizontal="center" vertical="top" wrapText="1" readingOrder="1"/>
    </xf>
    <xf numFmtId="0" fontId="51" fillId="0" borderId="0" xfId="0" applyFont="1"/>
    <xf numFmtId="0" fontId="70" fillId="8" borderId="0" xfId="3" applyFont="1" applyFill="1" applyAlignment="1">
      <alignment horizontal="center" vertical="top" wrapText="1" readingOrder="1"/>
    </xf>
    <xf numFmtId="0" fontId="67"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xf numFmtId="0" fontId="74" fillId="0" borderId="1" xfId="0" applyFont="1" applyBorder="1" applyAlignment="1">
      <alignment horizontal="right"/>
    </xf>
    <xf numFmtId="0" fontId="60" fillId="8" borderId="20" xfId="3" applyFont="1" applyFill="1" applyBorder="1" applyAlignment="1">
      <alignment horizontal="center" vertical="center" wrapText="1" readingOrder="1"/>
    </xf>
    <xf numFmtId="0" fontId="81" fillId="8" borderId="0" xfId="3" applyFont="1" applyFill="1" applyAlignment="1">
      <alignment horizontal="center" vertical="top" wrapText="1" readingOrder="1"/>
    </xf>
    <xf numFmtId="0" fontId="81" fillId="0" borderId="0" xfId="3" applyFont="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Font="1" applyFill="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0" xfId="0" applyFont="1" applyBorder="1"/>
    <xf numFmtId="0" fontId="3" fillId="0" borderId="0" xfId="0" applyFont="1" applyAlignment="1">
      <alignment horizontal="justify" vertical="justify" wrapText="1"/>
    </xf>
    <xf numFmtId="0" fontId="3" fillId="0" borderId="10" xfId="0" applyFont="1" applyBorder="1" applyAlignment="1">
      <alignment horizontal="justify" vertical="justify" wrapText="1"/>
    </xf>
    <xf numFmtId="0" fontId="3" fillId="0" borderId="0" xfId="0" applyFont="1" applyAlignment="1">
      <alignment horizontal="justify" vertical="center" wrapText="1"/>
    </xf>
    <xf numFmtId="0" fontId="3" fillId="0" borderId="16" xfId="0" applyFont="1" applyBorder="1" applyAlignment="1">
      <alignment horizontal="justify" vertical="center" wrapText="1"/>
    </xf>
    <xf numFmtId="0" fontId="78" fillId="0" borderId="0" xfId="0" applyFont="1" applyAlignment="1">
      <alignment vertical="top" wrapText="1"/>
    </xf>
    <xf numFmtId="0" fontId="74" fillId="0" borderId="0" xfId="0" applyFont="1" applyAlignment="1">
      <alignment horizontal="justify" vertical="justify" wrapText="1"/>
    </xf>
    <xf numFmtId="0" fontId="3" fillId="0" borderId="10" xfId="0" applyFont="1" applyBorder="1" applyAlignment="1">
      <alignment horizontal="justify" vertical="center" wrapText="1"/>
    </xf>
    <xf numFmtId="0" fontId="3" fillId="0" borderId="10" xfId="0" applyFont="1" applyBorder="1" applyAlignment="1">
      <alignment horizontal="justify" vertical="top" wrapText="1"/>
    </xf>
    <xf numFmtId="0" fontId="74" fillId="0" borderId="0" xfId="0" applyFont="1"/>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Alignment="1">
      <alignment horizontal="center"/>
    </xf>
    <xf numFmtId="0" fontId="87" fillId="0" borderId="16" xfId="0" applyFont="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Font="1" applyFill="1" applyAlignment="1">
      <alignment horizontal="center" vertical="top" wrapText="1" readingOrder="1"/>
    </xf>
    <xf numFmtId="0" fontId="48" fillId="0" borderId="0" xfId="0" applyFont="1" applyAlignment="1">
      <alignment vertical="center"/>
    </xf>
    <xf numFmtId="0" fontId="3" fillId="0" borderId="0" xfId="0" applyFont="1" applyAlignment="1">
      <alignment horizontal="center" vertical="center"/>
    </xf>
    <xf numFmtId="0" fontId="68" fillId="8" borderId="0" xfId="3" applyFont="1" applyFill="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Alignment="1">
      <alignment vertical="center" readingOrder="1"/>
    </xf>
    <xf numFmtId="0" fontId="48" fillId="0" borderId="0" xfId="3" applyFont="1" applyAlignment="1">
      <alignment vertical="center" readingOrder="1"/>
    </xf>
    <xf numFmtId="0" fontId="49" fillId="0" borderId="0" xfId="3" applyFont="1" applyAlignment="1">
      <alignment vertical="center" readingOrder="1"/>
    </xf>
    <xf numFmtId="0" fontId="49" fillId="0" borderId="0" xfId="3" applyFont="1" applyAlignment="1">
      <alignment horizontal="center" vertical="center" readingOrder="1"/>
    </xf>
    <xf numFmtId="0" fontId="79" fillId="0" borderId="0" xfId="3" applyFont="1" applyAlignment="1">
      <alignment vertical="center"/>
    </xf>
    <xf numFmtId="0" fontId="54" fillId="0" borderId="1" xfId="3" applyFont="1" applyBorder="1" applyAlignment="1">
      <alignment horizontal="center" vertical="center"/>
    </xf>
    <xf numFmtId="0" fontId="54" fillId="0" borderId="1" xfId="3" applyFont="1" applyBorder="1" applyAlignment="1">
      <alignment vertical="center"/>
    </xf>
    <xf numFmtId="181" fontId="54" fillId="0" borderId="1" xfId="1" applyNumberFormat="1" applyFont="1" applyFill="1" applyBorder="1" applyAlignment="1">
      <alignment vertical="center"/>
    </xf>
    <xf numFmtId="0" fontId="55" fillId="0" borderId="1" xfId="3" applyFont="1" applyBorder="1" applyAlignment="1">
      <alignment vertical="center" wrapText="1"/>
    </xf>
    <xf numFmtId="181" fontId="54" fillId="0" borderId="1" xfId="1" applyNumberFormat="1" applyFont="1" applyFill="1" applyBorder="1" applyAlignment="1">
      <alignment horizontal="right" vertical="center"/>
    </xf>
    <xf numFmtId="0" fontId="60" fillId="0" borderId="1" xfId="3" applyFont="1" applyBorder="1" applyAlignment="1">
      <alignment horizontal="center" vertical="center"/>
    </xf>
    <xf numFmtId="0" fontId="60" fillId="0" borderId="1" xfId="3" applyFont="1" applyBorder="1" applyAlignment="1">
      <alignment vertical="center"/>
    </xf>
    <xf numFmtId="181" fontId="60" fillId="0" borderId="1" xfId="1" applyNumberFormat="1" applyFont="1" applyFill="1" applyBorder="1" applyAlignment="1">
      <alignment vertical="center"/>
    </xf>
    <xf numFmtId="0" fontId="61" fillId="0" borderId="1" xfId="3" applyFont="1" applyBorder="1" applyAlignment="1">
      <alignment vertical="center" wrapText="1"/>
    </xf>
    <xf numFmtId="0" fontId="60" fillId="0" borderId="1" xfId="3" applyFont="1" applyBorder="1" applyAlignment="1">
      <alignment vertical="center" wrapText="1"/>
    </xf>
    <xf numFmtId="181" fontId="60" fillId="0" borderId="1" xfId="1" applyNumberFormat="1" applyFont="1" applyFill="1" applyBorder="1" applyAlignment="1">
      <alignment vertical="center" wrapText="1"/>
    </xf>
    <xf numFmtId="0" fontId="48" fillId="0" borderId="0" xfId="3" applyFont="1" applyAlignment="1">
      <alignment vertical="center" wrapText="1"/>
    </xf>
    <xf numFmtId="0" fontId="50" fillId="0" borderId="0" xfId="3" applyFont="1" applyAlignment="1">
      <alignment vertical="center"/>
    </xf>
    <xf numFmtId="0" fontId="86" fillId="0" borderId="0" xfId="3" applyFont="1" applyAlignment="1">
      <alignment vertical="center"/>
    </xf>
    <xf numFmtId="165" fontId="49" fillId="0" borderId="0" xfId="3" applyNumberFormat="1" applyFont="1" applyAlignment="1">
      <alignment vertical="center"/>
    </xf>
    <xf numFmtId="165" fontId="48" fillId="0" borderId="0" xfId="3" applyNumberFormat="1" applyFont="1" applyAlignment="1">
      <alignment vertical="center"/>
    </xf>
    <xf numFmtId="0" fontId="49" fillId="0" borderId="0" xfId="3" applyFont="1" applyAlignment="1">
      <alignment horizontal="center" vertical="center"/>
    </xf>
    <xf numFmtId="0" fontId="49" fillId="0" borderId="0" xfId="3" applyFont="1" applyAlignment="1">
      <alignment horizontal="left" vertical="center"/>
    </xf>
    <xf numFmtId="0" fontId="49" fillId="0" borderId="0" xfId="3" applyFont="1" applyAlignment="1">
      <alignment horizontal="left" vertical="center" wrapText="1"/>
    </xf>
    <xf numFmtId="0" fontId="49" fillId="0" borderId="0" xfId="3" applyFont="1" applyAlignment="1">
      <alignment vertical="center" wrapText="1"/>
    </xf>
    <xf numFmtId="0" fontId="61" fillId="0" borderId="1" xfId="3" applyFont="1" applyBorder="1" applyAlignment="1">
      <alignment horizontal="left" vertical="center"/>
    </xf>
    <xf numFmtId="0" fontId="55" fillId="0" borderId="1" xfId="3" applyFont="1" applyBorder="1" applyAlignment="1">
      <alignment horizontal="left" vertical="center"/>
    </xf>
    <xf numFmtId="0" fontId="60" fillId="0" borderId="1" xfId="3" applyFont="1" applyBorder="1" applyAlignment="1">
      <alignment horizontal="left" vertical="center"/>
    </xf>
    <xf numFmtId="181" fontId="60" fillId="0" borderId="1" xfId="1" applyNumberFormat="1" applyFont="1" applyFill="1" applyBorder="1" applyAlignment="1">
      <alignment horizontal="right" vertical="center"/>
    </xf>
    <xf numFmtId="0" fontId="49" fillId="0" borderId="0" xfId="0" applyFont="1" applyAlignment="1">
      <alignment vertical="center"/>
    </xf>
    <xf numFmtId="0" fontId="63" fillId="0" borderId="0" xfId="3" applyFont="1" applyAlignment="1">
      <alignment vertical="center"/>
    </xf>
    <xf numFmtId="0" fontId="79" fillId="0" borderId="0" xfId="0" applyFont="1" applyAlignment="1">
      <alignment vertical="center"/>
    </xf>
    <xf numFmtId="0" fontId="75" fillId="0" borderId="0" xfId="0" applyFont="1" applyAlignment="1">
      <alignment vertical="center"/>
    </xf>
    <xf numFmtId="0" fontId="3" fillId="0" borderId="1" xfId="0" applyFont="1" applyBorder="1" applyAlignment="1">
      <alignment vertical="center"/>
    </xf>
    <xf numFmtId="164" fontId="3" fillId="0" borderId="1" xfId="1" applyFont="1" applyFill="1" applyBorder="1" applyAlignment="1">
      <alignment vertical="center"/>
    </xf>
    <xf numFmtId="0" fontId="74" fillId="0" borderId="1" xfId="0" applyFont="1" applyBorder="1" applyAlignment="1">
      <alignment horizontal="left" vertical="center" wrapText="1"/>
    </xf>
    <xf numFmtId="164" fontId="3" fillId="0" borderId="1" xfId="1" applyFont="1" applyFill="1" applyBorder="1" applyAlignment="1">
      <alignment horizontal="right" vertical="center"/>
    </xf>
    <xf numFmtId="0" fontId="64" fillId="0" borderId="1" xfId="0" applyFont="1" applyBorder="1" applyAlignment="1">
      <alignment vertical="center"/>
    </xf>
    <xf numFmtId="164" fontId="64" fillId="0" borderId="1" xfId="0" applyNumberFormat="1" applyFont="1" applyBorder="1" applyAlignment="1">
      <alignment vertical="center"/>
    </xf>
    <xf numFmtId="0" fontId="78" fillId="0" borderId="1" xfId="0" applyFont="1" applyBorder="1" applyAlignment="1">
      <alignment horizontal="left" vertical="center" wrapText="1"/>
    </xf>
    <xf numFmtId="0" fontId="47" fillId="0" borderId="0" xfId="0" applyFont="1" applyAlignment="1">
      <alignment vertical="center"/>
    </xf>
    <xf numFmtId="164" fontId="64" fillId="0" borderId="1" xfId="1" applyFont="1" applyFill="1" applyBorder="1" applyAlignment="1">
      <alignment vertical="center"/>
    </xf>
    <xf numFmtId="0" fontId="78" fillId="0" borderId="1" xfId="0" applyFont="1" applyBorder="1" applyAlignment="1">
      <alignment horizontal="left" vertical="center"/>
    </xf>
    <xf numFmtId="0" fontId="74" fillId="0" borderId="1" xfId="0" applyFont="1" applyBorder="1" applyAlignment="1">
      <alignment horizontal="left" vertical="center"/>
    </xf>
    <xf numFmtId="165"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0" fontId="3" fillId="0" borderId="1" xfId="0" applyFont="1" applyBorder="1" applyAlignment="1">
      <alignment horizontal="left" vertical="center"/>
    </xf>
    <xf numFmtId="0" fontId="55" fillId="0" borderId="1" xfId="3" applyFont="1" applyBorder="1" applyAlignment="1">
      <alignment horizontal="left" vertical="center" wrapText="1"/>
    </xf>
    <xf numFmtId="0" fontId="61" fillId="0" borderId="1" xfId="3" applyFont="1" applyBorder="1" applyAlignment="1">
      <alignment horizontal="left" vertical="center" wrapText="1"/>
    </xf>
    <xf numFmtId="0" fontId="54" fillId="0" borderId="1" xfId="3" applyFont="1" applyBorder="1" applyAlignment="1">
      <alignment horizontal="center" vertical="center" readingOrder="1"/>
    </xf>
    <xf numFmtId="0" fontId="54" fillId="0" borderId="1" xfId="3" applyFont="1" applyBorder="1" applyAlignment="1">
      <alignment vertical="center" readingOrder="1"/>
    </xf>
    <xf numFmtId="181" fontId="54" fillId="0" borderId="1" xfId="1" applyNumberFormat="1" applyFont="1" applyFill="1" applyBorder="1" applyAlignment="1">
      <alignment vertical="center" readingOrder="1"/>
    </xf>
    <xf numFmtId="0" fontId="55" fillId="0" borderId="1" xfId="3" applyFont="1" applyBorder="1" applyAlignment="1">
      <alignment horizontal="left" vertical="center" wrapText="1" readingOrder="1"/>
    </xf>
    <xf numFmtId="181" fontId="54" fillId="0" borderId="1" xfId="1" applyNumberFormat="1" applyFont="1" applyFill="1" applyBorder="1" applyAlignment="1">
      <alignment horizontal="right" vertical="center" readingOrder="1"/>
    </xf>
    <xf numFmtId="0" fontId="60" fillId="0" borderId="1" xfId="3" applyFont="1" applyBorder="1" applyAlignment="1">
      <alignment horizontal="center" vertical="center" readingOrder="1"/>
    </xf>
    <xf numFmtId="0" fontId="60" fillId="0" borderId="1" xfId="3" applyFont="1" applyBorder="1" applyAlignment="1">
      <alignment vertical="center" readingOrder="1"/>
    </xf>
    <xf numFmtId="181" fontId="60" fillId="0" borderId="1" xfId="1" applyNumberFormat="1" applyFont="1" applyFill="1" applyBorder="1" applyAlignment="1">
      <alignment vertical="center" readingOrder="1"/>
    </xf>
    <xf numFmtId="0" fontId="61" fillId="0" borderId="1" xfId="3" applyFont="1" applyBorder="1" applyAlignment="1">
      <alignment horizontal="left" vertical="center" wrapText="1" readingOrder="1"/>
    </xf>
    <xf numFmtId="0" fontId="60" fillId="0" borderId="0" xfId="3" applyFont="1" applyAlignment="1">
      <alignment vertical="center"/>
    </xf>
    <xf numFmtId="0" fontId="7" fillId="0" borderId="0" xfId="3" applyFont="1" applyAlignment="1">
      <alignment vertical="center"/>
    </xf>
    <xf numFmtId="0" fontId="53" fillId="0" borderId="0" xfId="3" applyFont="1" applyAlignment="1">
      <alignment vertical="center"/>
    </xf>
    <xf numFmtId="0" fontId="52" fillId="0" borderId="0" xfId="3" applyFont="1" applyAlignment="1">
      <alignment vertical="center"/>
    </xf>
    <xf numFmtId="181" fontId="7" fillId="0" borderId="0" xfId="3" applyNumberFormat="1" applyFont="1" applyAlignment="1">
      <alignment vertical="center"/>
    </xf>
    <xf numFmtId="0" fontId="7" fillId="0" borderId="0" xfId="3" applyFont="1" applyAlignment="1">
      <alignment vertical="center" wrapText="1"/>
    </xf>
    <xf numFmtId="0" fontId="54" fillId="0" borderId="1" xfId="3" applyFont="1" applyBorder="1" applyAlignment="1">
      <alignment vertical="center" wrapText="1"/>
    </xf>
    <xf numFmtId="0" fontId="60" fillId="0" borderId="1" xfId="3" applyFont="1" applyBorder="1" applyAlignment="1">
      <alignment horizontal="left" vertical="center" wrapText="1"/>
    </xf>
    <xf numFmtId="0" fontId="70" fillId="0" borderId="0" xfId="3" applyFont="1" applyAlignment="1">
      <alignment horizontal="center" vertical="top" wrapText="1" readingOrder="1"/>
    </xf>
    <xf numFmtId="0" fontId="54" fillId="0" borderId="0" xfId="0" applyFont="1" applyAlignment="1">
      <alignment horizontal="left" vertical="center" wrapText="1"/>
    </xf>
    <xf numFmtId="0" fontId="3" fillId="0" borderId="0" xfId="0" applyFont="1" applyAlignment="1">
      <alignment horizontal="left" vertical="center" wrapText="1"/>
    </xf>
    <xf numFmtId="0" fontId="48" fillId="0" borderId="0" xfId="3" applyFont="1" applyAlignment="1">
      <alignment horizontal="center" vertical="center" readingOrder="1"/>
    </xf>
    <xf numFmtId="0" fontId="54" fillId="0" borderId="0" xfId="3" applyFont="1" applyAlignment="1">
      <alignment vertical="center"/>
    </xf>
    <xf numFmtId="0" fontId="60" fillId="7" borderId="1" xfId="0" applyFont="1" applyFill="1" applyBorder="1" applyAlignment="1">
      <alignment horizontal="center" vertical="center" wrapText="1"/>
    </xf>
    <xf numFmtId="0" fontId="60" fillId="0" borderId="0" xfId="3" applyFont="1" applyAlignment="1">
      <alignment vertical="center" readingOrder="1"/>
    </xf>
    <xf numFmtId="181" fontId="59" fillId="0" borderId="0" xfId="1" applyNumberFormat="1" applyFont="1" applyAlignment="1">
      <alignment vertical="center"/>
    </xf>
    <xf numFmtId="181" fontId="59" fillId="0" borderId="0" xfId="0" applyNumberFormat="1" applyFont="1" applyAlignment="1">
      <alignment vertical="center"/>
    </xf>
    <xf numFmtId="0" fontId="54" fillId="0" borderId="1" xfId="0" applyFont="1" applyBorder="1" applyAlignment="1">
      <alignment vertical="center"/>
    </xf>
    <xf numFmtId="0" fontId="74" fillId="0" borderId="1" xfId="0" applyFont="1" applyBorder="1" applyAlignment="1">
      <alignment vertical="center"/>
    </xf>
    <xf numFmtId="0" fontId="54" fillId="0" borderId="1" xfId="0" applyFont="1" applyBorder="1" applyAlignment="1">
      <alignment vertical="center" wrapText="1"/>
    </xf>
    <xf numFmtId="0" fontId="55" fillId="0" borderId="1" xfId="0" applyFont="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60" fillId="0" borderId="1" xfId="0" applyFont="1" applyBorder="1" applyAlignment="1">
      <alignment vertical="center"/>
    </xf>
    <xf numFmtId="181" fontId="60" fillId="0" borderId="1" xfId="1" applyNumberFormat="1" applyFont="1" applyBorder="1" applyAlignment="1">
      <alignment vertical="center"/>
    </xf>
    <xf numFmtId="165" fontId="54" fillId="0" borderId="1" xfId="840" applyFont="1" applyFill="1" applyBorder="1" applyAlignment="1">
      <alignment horizontal="left" vertical="center"/>
    </xf>
    <xf numFmtId="0" fontId="55" fillId="0" borderId="1" xfId="0" applyFont="1" applyBorder="1" applyAlignment="1">
      <alignment horizontal="left" vertical="center"/>
    </xf>
    <xf numFmtId="0" fontId="61" fillId="0" borderId="1" xfId="0" applyFont="1" applyBorder="1" applyAlignment="1">
      <alignment horizontal="left" vertical="center"/>
    </xf>
    <xf numFmtId="0" fontId="92" fillId="0" borderId="0" xfId="0" applyFont="1" applyAlignment="1">
      <alignment vertical="center"/>
    </xf>
    <xf numFmtId="0" fontId="0" fillId="0" borderId="0" xfId="0" applyAlignment="1">
      <alignment horizontal="left"/>
    </xf>
    <xf numFmtId="164" fontId="49" fillId="0" borderId="0" xfId="1" applyFont="1" applyFill="1" applyBorder="1" applyAlignment="1">
      <alignment vertical="center"/>
    </xf>
    <xf numFmtId="0" fontId="59" fillId="0" borderId="0" xfId="0" applyFont="1" applyAlignment="1">
      <alignment vertical="center" wrapText="1"/>
    </xf>
    <xf numFmtId="0" fontId="3" fillId="0" borderId="0" xfId="0" applyFont="1" applyAlignment="1">
      <alignment vertical="center"/>
    </xf>
    <xf numFmtId="0" fontId="91" fillId="0" borderId="0" xfId="0" applyFont="1" applyAlignment="1">
      <alignment vertical="center"/>
    </xf>
    <xf numFmtId="0" fontId="61" fillId="0" borderId="1" xfId="0" applyFont="1" applyBorder="1" applyAlignment="1">
      <alignment vertical="center"/>
    </xf>
    <xf numFmtId="165" fontId="54" fillId="0" borderId="0" xfId="840" applyFont="1" applyAlignment="1">
      <alignment vertical="center"/>
    </xf>
    <xf numFmtId="0" fontId="69" fillId="0" borderId="0" xfId="2" applyFont="1" applyFill="1" applyBorder="1" applyAlignment="1">
      <alignment horizontal="left" vertical="center"/>
    </xf>
    <xf numFmtId="0" fontId="69" fillId="0" borderId="0" xfId="2" quotePrefix="1" applyFont="1" applyFill="1" applyBorder="1" applyAlignment="1">
      <alignment horizontal="left" vertical="center"/>
    </xf>
    <xf numFmtId="0" fontId="58" fillId="0" borderId="0" xfId="0" applyFont="1" applyAlignment="1">
      <alignment vertical="center"/>
    </xf>
    <xf numFmtId="181" fontId="54" fillId="0" borderId="1" xfId="840" applyNumberFormat="1" applyFont="1" applyFill="1" applyBorder="1" applyAlignment="1">
      <alignment horizontal="right" vertical="center"/>
    </xf>
    <xf numFmtId="181" fontId="54" fillId="0" borderId="1" xfId="840" applyNumberFormat="1" applyFont="1" applyFill="1" applyBorder="1" applyAlignment="1">
      <alignment vertical="center"/>
    </xf>
    <xf numFmtId="164" fontId="49" fillId="0" borderId="0" xfId="1" applyFont="1" applyFill="1" applyBorder="1" applyAlignment="1">
      <alignment vertical="center" readingOrder="1"/>
    </xf>
    <xf numFmtId="164" fontId="48" fillId="0" borderId="0" xfId="1" applyFont="1" applyFill="1" applyBorder="1" applyAlignment="1">
      <alignment vertical="center" readingOrder="1"/>
    </xf>
    <xf numFmtId="164" fontId="79" fillId="0" borderId="0" xfId="1" applyFont="1" applyFill="1" applyBorder="1" applyAlignment="1">
      <alignment vertical="center" readingOrder="1"/>
    </xf>
    <xf numFmtId="164" fontId="60" fillId="0" borderId="0" xfId="1" applyFont="1" applyFill="1" applyBorder="1" applyAlignment="1">
      <alignment vertical="center" readingOrder="1"/>
    </xf>
    <xf numFmtId="181" fontId="49" fillId="0" borderId="0" xfId="3" applyNumberFormat="1" applyFont="1" applyAlignment="1">
      <alignment vertical="center" readingOrder="1"/>
    </xf>
    <xf numFmtId="181" fontId="48" fillId="0" borderId="0" xfId="3" applyNumberFormat="1" applyFont="1" applyAlignment="1">
      <alignment vertical="center" readingOrder="1"/>
    </xf>
    <xf numFmtId="181" fontId="49" fillId="0" borderId="0" xfId="3" applyNumberFormat="1" applyFont="1" applyAlignment="1">
      <alignment vertical="center"/>
    </xf>
    <xf numFmtId="181" fontId="49" fillId="0" borderId="0" xfId="1" applyNumberFormat="1" applyFont="1" applyFill="1" applyBorder="1" applyAlignment="1">
      <alignment vertical="center"/>
    </xf>
    <xf numFmtId="181" fontId="3" fillId="0" borderId="1" xfId="840" applyNumberFormat="1" applyFont="1" applyBorder="1"/>
    <xf numFmtId="181" fontId="60" fillId="0" borderId="1" xfId="0" applyNumberFormat="1" applyFont="1" applyBorder="1" applyAlignment="1">
      <alignment vertical="center"/>
    </xf>
    <xf numFmtId="181" fontId="64" fillId="0" borderId="1" xfId="0" applyNumberFormat="1" applyFont="1" applyBorder="1"/>
    <xf numFmtId="181" fontId="60" fillId="0" borderId="1" xfId="0" applyNumberFormat="1" applyFont="1" applyBorder="1"/>
    <xf numFmtId="0" fontId="49" fillId="0" borderId="1" xfId="3" applyFont="1" applyBorder="1" applyAlignment="1">
      <alignment horizontal="center" vertical="center"/>
    </xf>
    <xf numFmtId="10" fontId="54" fillId="0" borderId="1" xfId="838" applyNumberFormat="1" applyFont="1" applyFill="1" applyBorder="1" applyAlignment="1">
      <alignment horizontal="right" vertical="center" readingOrder="1"/>
    </xf>
    <xf numFmtId="10" fontId="60" fillId="0" borderId="1" xfId="838" applyNumberFormat="1" applyFont="1" applyFill="1" applyBorder="1" applyAlignment="1">
      <alignment horizontal="right" vertical="center" readingOrder="1"/>
    </xf>
    <xf numFmtId="181" fontId="64" fillId="0" borderId="1" xfId="840" applyNumberFormat="1" applyFont="1" applyFill="1" applyBorder="1" applyAlignment="1">
      <alignment vertical="center"/>
    </xf>
    <xf numFmtId="0" fontId="3" fillId="0" borderId="1" xfId="1" applyNumberFormat="1" applyFont="1" applyFill="1" applyBorder="1" applyAlignment="1">
      <alignment vertical="center"/>
    </xf>
    <xf numFmtId="164" fontId="59" fillId="0" borderId="0" xfId="0" applyNumberFormat="1" applyFont="1" applyAlignment="1">
      <alignment vertical="center"/>
    </xf>
    <xf numFmtId="181" fontId="49" fillId="0" borderId="0" xfId="1" applyNumberFormat="1" applyFont="1" applyAlignment="1">
      <alignment vertical="center"/>
    </xf>
    <xf numFmtId="181" fontId="64" fillId="0" borderId="0" xfId="840" applyNumberFormat="1" applyFont="1" applyFill="1" applyBorder="1" applyAlignment="1">
      <alignment vertical="center"/>
    </xf>
    <xf numFmtId="181" fontId="49" fillId="0" borderId="0" xfId="1" applyNumberFormat="1" applyFont="1" applyAlignment="1">
      <alignment vertical="center" readingOrder="1"/>
    </xf>
    <xf numFmtId="181" fontId="7" fillId="0" borderId="0" xfId="1" applyNumberFormat="1" applyFont="1" applyAlignment="1">
      <alignment vertical="center"/>
    </xf>
    <xf numFmtId="181" fontId="53" fillId="0" borderId="0" xfId="1" applyNumberFormat="1" applyFont="1" applyAlignment="1">
      <alignment vertical="center"/>
    </xf>
    <xf numFmtId="164" fontId="3" fillId="0" borderId="1" xfId="840" applyNumberFormat="1" applyFont="1" applyBorder="1"/>
    <xf numFmtId="181" fontId="3" fillId="0" borderId="1" xfId="1" applyNumberFormat="1" applyFont="1" applyBorder="1" applyAlignment="1">
      <alignment vertical="center"/>
    </xf>
    <xf numFmtId="181" fontId="59" fillId="0" borderId="0" xfId="838" applyNumberFormat="1" applyFont="1" applyAlignment="1">
      <alignment vertical="center"/>
    </xf>
    <xf numFmtId="182" fontId="49" fillId="0" borderId="0" xfId="1" applyNumberFormat="1" applyFont="1" applyAlignment="1">
      <alignment vertical="center"/>
    </xf>
    <xf numFmtId="184" fontId="49" fillId="0" borderId="0" xfId="1" applyNumberFormat="1" applyFont="1" applyAlignment="1">
      <alignment vertical="center"/>
    </xf>
    <xf numFmtId="183" fontId="48" fillId="0" borderId="0" xfId="1" applyNumberFormat="1" applyFont="1" applyFill="1" applyBorder="1" applyAlignment="1">
      <alignment vertical="center" readingOrder="1"/>
    </xf>
    <xf numFmtId="185" fontId="48" fillId="0" borderId="0" xfId="1" applyNumberFormat="1" applyFont="1" applyFill="1" applyBorder="1" applyAlignment="1">
      <alignment vertical="center" readingOrder="1"/>
    </xf>
    <xf numFmtId="183" fontId="48" fillId="0" borderId="0" xfId="1" applyNumberFormat="1" applyFont="1" applyAlignment="1">
      <alignment vertical="center"/>
    </xf>
    <xf numFmtId="181" fontId="0" fillId="0" borderId="0" xfId="838" applyNumberFormat="1" applyFont="1" applyFill="1"/>
    <xf numFmtId="0" fontId="59" fillId="0" borderId="0" xfId="1" applyNumberFormat="1" applyFont="1" applyFill="1" applyAlignment="1">
      <alignment vertical="center"/>
    </xf>
    <xf numFmtId="164" fontId="49" fillId="0" borderId="0" xfId="1" applyFont="1" applyAlignment="1">
      <alignment vertical="center"/>
    </xf>
    <xf numFmtId="43" fontId="49" fillId="0" borderId="0" xfId="3" applyNumberFormat="1" applyFont="1" applyAlignment="1">
      <alignment vertical="center"/>
    </xf>
    <xf numFmtId="43" fontId="59" fillId="0" borderId="0" xfId="0" applyNumberFormat="1" applyFont="1" applyAlignment="1">
      <alignment vertical="center"/>
    </xf>
    <xf numFmtId="43" fontId="3" fillId="0" borderId="0" xfId="0" applyNumberFormat="1" applyFont="1" applyAlignment="1">
      <alignment vertical="center"/>
    </xf>
    <xf numFmtId="165" fontId="3" fillId="0" borderId="0" xfId="840" applyFont="1" applyAlignment="1">
      <alignment vertical="center"/>
    </xf>
    <xf numFmtId="165" fontId="3" fillId="0" borderId="1" xfId="840" applyFont="1" applyBorder="1"/>
    <xf numFmtId="165" fontId="58" fillId="10" borderId="0" xfId="840" applyFont="1" applyFill="1" applyAlignment="1">
      <alignment vertical="center"/>
    </xf>
    <xf numFmtId="165" fontId="58" fillId="0" borderId="0" xfId="840" applyFont="1" applyAlignment="1">
      <alignment vertical="center"/>
    </xf>
    <xf numFmtId="10" fontId="59" fillId="0" borderId="0" xfId="838" applyNumberFormat="1" applyFont="1" applyFill="1" applyAlignment="1">
      <alignment vertical="center"/>
    </xf>
    <xf numFmtId="165" fontId="54" fillId="0" borderId="1" xfId="840" applyFont="1" applyFill="1" applyBorder="1" applyAlignment="1">
      <alignment vertical="center"/>
    </xf>
    <xf numFmtId="165" fontId="54" fillId="0" borderId="1" xfId="840" applyFont="1" applyBorder="1" applyAlignment="1">
      <alignment vertical="center"/>
    </xf>
    <xf numFmtId="0" fontId="55" fillId="0" borderId="0" xfId="4" applyFont="1" applyAlignment="1">
      <alignment vertical="top" wrapText="1"/>
    </xf>
    <xf numFmtId="0" fontId="55" fillId="0" borderId="1" xfId="3" applyFont="1" applyBorder="1" applyAlignment="1">
      <alignment vertical="center" wrapText="1" readingOrder="1"/>
    </xf>
    <xf numFmtId="0" fontId="0" fillId="7" borderId="0" xfId="0" applyFill="1" applyAlignment="1">
      <alignment horizontal="left"/>
    </xf>
    <xf numFmtId="165" fontId="54" fillId="0" borderId="1" xfId="840" applyFont="1" applyBorder="1" applyAlignment="1">
      <alignment horizontal="center" vertical="center" wrapText="1"/>
    </xf>
    <xf numFmtId="186" fontId="49" fillId="0" borderId="0" xfId="840" applyNumberFormat="1" applyFont="1" applyFill="1" applyBorder="1" applyAlignment="1">
      <alignment vertical="center"/>
    </xf>
    <xf numFmtId="186" fontId="48" fillId="0" borderId="0" xfId="840" applyNumberFormat="1" applyFont="1" applyAlignment="1">
      <alignment vertical="center"/>
    </xf>
    <xf numFmtId="186" fontId="49" fillId="0" borderId="0" xfId="840" applyNumberFormat="1" applyFont="1" applyAlignment="1">
      <alignment vertical="center"/>
    </xf>
    <xf numFmtId="186" fontId="49" fillId="0" borderId="0" xfId="840" applyNumberFormat="1" applyFont="1" applyFill="1" applyBorder="1" applyAlignment="1">
      <alignment vertical="center" readingOrder="1"/>
    </xf>
    <xf numFmtId="186" fontId="48" fillId="0" borderId="0" xfId="840" applyNumberFormat="1" applyFont="1" applyFill="1" applyBorder="1" applyAlignment="1">
      <alignment vertical="center" readingOrder="1"/>
    </xf>
    <xf numFmtId="186" fontId="7" fillId="0" borderId="0" xfId="840" applyNumberFormat="1" applyFont="1" applyAlignment="1">
      <alignment vertical="center"/>
    </xf>
    <xf numFmtId="186" fontId="52" fillId="0" borderId="0" xfId="840" applyNumberFormat="1" applyFont="1" applyAlignment="1">
      <alignment vertical="center"/>
    </xf>
    <xf numFmtId="165" fontId="60" fillId="0" borderId="1" xfId="840" applyFont="1" applyFill="1" applyBorder="1" applyAlignment="1">
      <alignment vertical="center"/>
    </xf>
    <xf numFmtId="0" fontId="96" fillId="11" borderId="21" xfId="0" applyFont="1" applyFill="1" applyBorder="1"/>
    <xf numFmtId="186" fontId="0" fillId="0" borderId="0" xfId="840" applyNumberFormat="1" applyFont="1"/>
    <xf numFmtId="186" fontId="3" fillId="0" borderId="0" xfId="840" applyNumberFormat="1" applyFont="1"/>
    <xf numFmtId="186" fontId="48" fillId="0" borderId="0" xfId="840" applyNumberFormat="1" applyFont="1" applyAlignment="1">
      <alignment vertical="center" wrapText="1"/>
    </xf>
    <xf numFmtId="0" fontId="51" fillId="0" borderId="0" xfId="4" applyFont="1" applyAlignment="1">
      <alignment horizontal="justify" vertical="top" wrapText="1"/>
    </xf>
    <xf numFmtId="0" fontId="91" fillId="0" borderId="0" xfId="4" applyFont="1" applyAlignment="1">
      <alignment horizontal="left" vertical="justify"/>
    </xf>
    <xf numFmtId="0" fontId="50" fillId="0" borderId="0" xfId="4" applyFont="1" applyAlignment="1">
      <alignment horizontal="justify" vertical="top" wrapText="1"/>
    </xf>
    <xf numFmtId="0" fontId="93" fillId="0" borderId="0" xfId="3" applyFont="1" applyAlignment="1">
      <alignment horizontal="center" vertical="center" wrapText="1" readingOrder="1"/>
    </xf>
    <xf numFmtId="0" fontId="94" fillId="0" borderId="0" xfId="3" applyFont="1" applyAlignment="1">
      <alignment horizontal="center" vertical="center" wrapText="1" readingOrder="1"/>
    </xf>
    <xf numFmtId="0" fontId="79" fillId="8" borderId="20" xfId="3" applyFont="1" applyFill="1" applyBorder="1" applyAlignment="1">
      <alignment horizontal="center" vertical="center" wrapText="1" readingOrder="1"/>
    </xf>
    <xf numFmtId="0" fontId="80" fillId="8" borderId="19" xfId="3" applyFont="1" applyFill="1" applyBorder="1" applyAlignment="1">
      <alignment horizontal="center" vertical="center" wrapText="1" readingOrder="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50" fillId="0" borderId="0" xfId="4" applyFont="1" applyAlignment="1">
      <alignment horizontal="justify" vertical="justify"/>
    </xf>
    <xf numFmtId="0" fontId="51" fillId="0" borderId="0" xfId="4" applyFont="1" applyAlignment="1">
      <alignment horizontal="left" vertical="top" wrapText="1"/>
    </xf>
    <xf numFmtId="0" fontId="56" fillId="0" borderId="0" xfId="4" applyFont="1" applyAlignment="1">
      <alignment horizontal="left" vertical="top" wrapText="1"/>
    </xf>
    <xf numFmtId="0" fontId="87" fillId="0" borderId="0" xfId="0" applyFont="1" applyAlignment="1">
      <alignment horizontal="center" vertical="justify" wrapText="1"/>
    </xf>
    <xf numFmtId="0" fontId="87" fillId="0" borderId="10" xfId="0" applyFont="1" applyBorder="1" applyAlignment="1">
      <alignment horizontal="center" vertical="justify" wrapText="1"/>
    </xf>
    <xf numFmtId="0" fontId="88" fillId="0" borderId="0" xfId="0" applyFont="1" applyAlignment="1">
      <alignment horizontal="center" vertical="top" wrapText="1"/>
    </xf>
    <xf numFmtId="0" fontId="88" fillId="0" borderId="10" xfId="0" applyFont="1" applyBorder="1" applyAlignment="1">
      <alignment horizontal="center" vertical="top" wrapText="1"/>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 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A81D98DA-BEB5-4FFF-97DB-BF3B07DBC5E0}"/>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Mikro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Mikro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Microfinance Institutions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Microfinance Institutions</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opLeftCell="A10" zoomScale="60" zoomScaleNormal="60" zoomScaleSheetLayoutView="85" workbookViewId="0">
      <selection activeCell="P8" sqref="P8"/>
    </sheetView>
  </sheetViews>
  <sheetFormatPr defaultColWidth="9.1796875" defaultRowHeight="25"/>
  <cols>
    <col min="1" max="1" width="3.26953125" style="156" customWidth="1"/>
    <col min="2" max="2" width="3.26953125" style="15" customWidth="1"/>
    <col min="3" max="3" width="12.453125" style="15" customWidth="1"/>
    <col min="4" max="9" width="9.1796875" style="15"/>
    <col min="10" max="10" width="16.26953125" style="15" customWidth="1"/>
    <col min="11" max="16384" width="9.179687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134</v>
      </c>
      <c r="D10" s="34"/>
      <c r="E10" s="34"/>
      <c r="F10" s="34"/>
    </row>
    <row r="11" spans="1:6" ht="47.25" customHeight="1">
      <c r="A11" s="21"/>
      <c r="C11" s="79" t="s">
        <v>454</v>
      </c>
      <c r="D11" s="34"/>
      <c r="E11" s="34"/>
      <c r="F11" s="34"/>
    </row>
    <row r="12" spans="1:6" ht="47.25" customHeight="1">
      <c r="A12" s="21"/>
      <c r="C12" s="80" t="s">
        <v>133</v>
      </c>
      <c r="D12" s="34"/>
      <c r="E12" s="34"/>
      <c r="F12" s="34"/>
    </row>
    <row r="13" spans="1:6" ht="47.25" customHeight="1">
      <c r="A13" s="21"/>
      <c r="C13" s="80" t="s">
        <v>455</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40"/>
  <sheetViews>
    <sheetView showGridLines="0" view="pageBreakPreview" zoomScale="70" zoomScaleNormal="90" zoomScaleSheetLayoutView="70" workbookViewId="0">
      <pane xSplit="2" ySplit="3" topLeftCell="D32" activePane="bottomRight" state="frozen"/>
      <selection pane="topRight" activeCell="C1" sqref="C1"/>
      <selection pane="bottomLeft" activeCell="A4" sqref="A4"/>
      <selection pane="bottomRight" activeCell="G9" sqref="G9"/>
    </sheetView>
  </sheetViews>
  <sheetFormatPr defaultColWidth="5.81640625" defaultRowHeight="12.5"/>
  <cols>
    <col min="1" max="1" width="5" style="109" customWidth="1"/>
    <col min="2" max="2" width="38.26953125" style="7" bestFit="1" customWidth="1"/>
    <col min="3" max="3" width="17.81640625" style="7" customWidth="1"/>
    <col min="4" max="4" width="19.26953125" style="7" customWidth="1"/>
    <col min="5" max="5" width="19.54296875" style="7" customWidth="1"/>
    <col min="6" max="7" width="18.08984375" style="7" customWidth="1"/>
    <col min="8" max="8" width="44.26953125" style="112" customWidth="1"/>
    <col min="9" max="9" width="9.1796875" style="7" bestFit="1" customWidth="1"/>
    <col min="10" max="10" width="7.453125" style="7" customWidth="1"/>
    <col min="11" max="11" width="5.7265625" style="7" customWidth="1"/>
    <col min="12" max="12" width="5.81640625" style="7" customWidth="1"/>
    <col min="13" max="16384" width="5.81640625" style="7"/>
  </cols>
  <sheetData>
    <row r="1" spans="1:36" s="106" customFormat="1" ht="20">
      <c r="A1" s="259" t="s">
        <v>290</v>
      </c>
      <c r="B1" s="260"/>
      <c r="C1" s="260"/>
      <c r="D1" s="260"/>
      <c r="E1" s="260"/>
      <c r="F1" s="260"/>
      <c r="G1" s="260"/>
      <c r="H1" s="261"/>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row>
    <row r="2" spans="1:36" s="106" customFormat="1" ht="20">
      <c r="A2" s="265" t="s">
        <v>372</v>
      </c>
      <c r="B2" s="266"/>
      <c r="C2" s="266"/>
      <c r="D2" s="266"/>
      <c r="E2" s="266"/>
      <c r="F2" s="266"/>
      <c r="G2" s="266"/>
      <c r="H2" s="267"/>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row>
    <row r="3" spans="1:36" s="160" customFormat="1" ht="45">
      <c r="A3" s="37" t="s">
        <v>0</v>
      </c>
      <c r="B3" s="37" t="s">
        <v>5</v>
      </c>
      <c r="C3" s="37" t="s">
        <v>395</v>
      </c>
      <c r="D3" s="37" t="s">
        <v>396</v>
      </c>
      <c r="E3" s="37" t="s">
        <v>401</v>
      </c>
      <c r="F3" s="37" t="s">
        <v>414</v>
      </c>
      <c r="G3" s="37" t="s">
        <v>453</v>
      </c>
      <c r="H3" s="38" t="s">
        <v>128</v>
      </c>
    </row>
    <row r="4" spans="1:36" ht="15">
      <c r="A4" s="93">
        <v>1</v>
      </c>
      <c r="B4" s="94" t="s">
        <v>21</v>
      </c>
      <c r="C4" s="95">
        <v>5.6475961790550002</v>
      </c>
      <c r="D4" s="95">
        <v>5.5458862330550005</v>
      </c>
      <c r="E4" s="95">
        <v>6.0561115010100002</v>
      </c>
      <c r="F4" s="95">
        <v>5.0069777460100005</v>
      </c>
      <c r="G4" s="95">
        <v>5.9038475356800006</v>
      </c>
      <c r="H4" s="137" t="s">
        <v>46</v>
      </c>
      <c r="I4" s="107"/>
      <c r="J4" s="107"/>
    </row>
    <row r="5" spans="1:36" ht="15">
      <c r="A5" s="93">
        <v>2</v>
      </c>
      <c r="B5" s="94" t="s">
        <v>22</v>
      </c>
      <c r="C5" s="95"/>
      <c r="D5" s="95"/>
      <c r="E5" s="95"/>
      <c r="F5" s="95"/>
      <c r="G5" s="95">
        <v>22.615712243970002</v>
      </c>
      <c r="H5" s="137" t="s">
        <v>101</v>
      </c>
      <c r="I5" s="107"/>
      <c r="J5" s="107"/>
    </row>
    <row r="6" spans="1:36" ht="15">
      <c r="A6" s="93">
        <v>3</v>
      </c>
      <c r="B6" s="94" t="s">
        <v>23</v>
      </c>
      <c r="C6" s="95">
        <v>18.309104112499998</v>
      </c>
      <c r="D6" s="95">
        <v>19.4534713585</v>
      </c>
      <c r="E6" s="95">
        <v>16.588832430739998</v>
      </c>
      <c r="F6" s="95">
        <v>16.1839343511</v>
      </c>
      <c r="G6" s="95">
        <v>20.266712243970002</v>
      </c>
      <c r="H6" s="137" t="s">
        <v>104</v>
      </c>
      <c r="I6" s="107"/>
      <c r="J6" s="107"/>
    </row>
    <row r="7" spans="1:36" ht="15">
      <c r="A7" s="93">
        <v>4</v>
      </c>
      <c r="B7" s="94" t="s">
        <v>24</v>
      </c>
      <c r="C7" s="95">
        <v>1.878203587</v>
      </c>
      <c r="D7" s="95">
        <v>1.8782708690000001</v>
      </c>
      <c r="E7" s="95">
        <v>1.8773429639999999</v>
      </c>
      <c r="F7" s="95">
        <v>1.864342833</v>
      </c>
      <c r="G7" s="95">
        <v>2.3340000000000001</v>
      </c>
      <c r="H7" s="137" t="s">
        <v>105</v>
      </c>
      <c r="I7" s="107"/>
      <c r="J7" s="107"/>
    </row>
    <row r="8" spans="1:36" ht="15">
      <c r="A8" s="93">
        <v>5</v>
      </c>
      <c r="B8" s="94" t="s">
        <v>25</v>
      </c>
      <c r="C8" s="95">
        <v>1.4999999999999999E-2</v>
      </c>
      <c r="D8" s="95">
        <v>1.4999999999999999E-2</v>
      </c>
      <c r="E8" s="95">
        <v>1.4999999999999999E-2</v>
      </c>
      <c r="F8" s="95">
        <v>1.4999999999999999E-2</v>
      </c>
      <c r="G8" s="95">
        <v>1.4999999999999999E-2</v>
      </c>
      <c r="H8" s="137" t="s">
        <v>106</v>
      </c>
      <c r="I8" s="107"/>
      <c r="J8" s="107"/>
    </row>
    <row r="9" spans="1:36" ht="15">
      <c r="A9" s="93">
        <v>6</v>
      </c>
      <c r="B9" s="94" t="s">
        <v>26</v>
      </c>
      <c r="C9" s="95"/>
      <c r="D9" s="95"/>
      <c r="E9" s="95"/>
      <c r="F9" s="95"/>
      <c r="G9" s="95"/>
      <c r="H9" s="137" t="s">
        <v>102</v>
      </c>
      <c r="I9" s="107"/>
      <c r="J9" s="107"/>
    </row>
    <row r="10" spans="1:36" ht="15">
      <c r="A10" s="93">
        <v>7</v>
      </c>
      <c r="B10" s="94" t="s">
        <v>27</v>
      </c>
      <c r="C10" s="95">
        <v>93.669010865999994</v>
      </c>
      <c r="D10" s="95">
        <v>95.311160745999999</v>
      </c>
      <c r="E10" s="95">
        <v>93.738313581</v>
      </c>
      <c r="F10" s="95">
        <v>99.778335231</v>
      </c>
      <c r="G10" s="95">
        <v>101.26281498625001</v>
      </c>
      <c r="H10" s="137" t="s">
        <v>114</v>
      </c>
      <c r="I10" s="107"/>
      <c r="J10" s="107"/>
    </row>
    <row r="11" spans="1:36" ht="15">
      <c r="A11" s="93">
        <v>8</v>
      </c>
      <c r="B11" s="94" t="s">
        <v>28</v>
      </c>
      <c r="C11" s="95">
        <v>0.27844200000000002</v>
      </c>
      <c r="D11" s="95">
        <v>0.27444200000000002</v>
      </c>
      <c r="E11" s="95">
        <v>0.42464200000000002</v>
      </c>
      <c r="F11" s="95">
        <v>0.16769999999999999</v>
      </c>
      <c r="G11" s="95">
        <v>0.16769999999999999</v>
      </c>
      <c r="H11" s="137" t="s">
        <v>108</v>
      </c>
      <c r="I11" s="107"/>
      <c r="J11" s="107"/>
    </row>
    <row r="12" spans="1:36" ht="15">
      <c r="A12" s="93">
        <v>9</v>
      </c>
      <c r="B12" s="94" t="s">
        <v>29</v>
      </c>
      <c r="C12" s="95">
        <v>-6.2643606719999996</v>
      </c>
      <c r="D12" s="95">
        <v>-5.1071026499999999</v>
      </c>
      <c r="E12" s="95">
        <v>-5.7153899279999996</v>
      </c>
      <c r="F12" s="95">
        <v>-5.3915619369999996</v>
      </c>
      <c r="G12" s="95">
        <v>-4.2606369500000003</v>
      </c>
      <c r="H12" s="137" t="s">
        <v>47</v>
      </c>
      <c r="I12" s="107"/>
      <c r="J12" s="107"/>
    </row>
    <row r="13" spans="1:36" ht="15">
      <c r="A13" s="93">
        <v>10</v>
      </c>
      <c r="B13" s="94" t="s">
        <v>30</v>
      </c>
      <c r="C13" s="95">
        <v>9.0923673189900001</v>
      </c>
      <c r="D13" s="95">
        <v>9.74420433499</v>
      </c>
      <c r="E13" s="95">
        <v>14.269014585000001</v>
      </c>
      <c r="F13" s="95">
        <v>9.4716095189999994</v>
      </c>
      <c r="G13" s="95">
        <v>8.560839326</v>
      </c>
      <c r="H13" s="137" t="s">
        <v>48</v>
      </c>
      <c r="I13" s="107"/>
      <c r="J13" s="107"/>
    </row>
    <row r="14" spans="1:36" ht="15">
      <c r="A14" s="93">
        <v>11</v>
      </c>
      <c r="B14" s="94" t="s">
        <v>31</v>
      </c>
      <c r="C14" s="95">
        <v>-3.6871555489999999</v>
      </c>
      <c r="D14" s="95">
        <v>-3.8330892699999999</v>
      </c>
      <c r="E14" s="95">
        <v>-4.3541546172900008</v>
      </c>
      <c r="F14" s="95">
        <v>-3.5020771466700005</v>
      </c>
      <c r="G14" s="95">
        <v>-3.30711448501</v>
      </c>
      <c r="H14" s="137" t="s">
        <v>49</v>
      </c>
      <c r="I14" s="107"/>
      <c r="J14" s="107"/>
    </row>
    <row r="15" spans="1:36" ht="15">
      <c r="A15" s="93">
        <v>12</v>
      </c>
      <c r="B15" s="94" t="s">
        <v>32</v>
      </c>
      <c r="C15" s="95">
        <v>1.719620116</v>
      </c>
      <c r="D15" s="95">
        <v>1.6792423329999999</v>
      </c>
      <c r="E15" s="95">
        <v>1.5481964589999999</v>
      </c>
      <c r="F15" s="95">
        <v>5.5858970273299997</v>
      </c>
      <c r="G15" s="95">
        <v>11.175477224750001</v>
      </c>
      <c r="H15" s="137" t="s">
        <v>50</v>
      </c>
      <c r="I15" s="107"/>
      <c r="J15" s="107"/>
    </row>
    <row r="16" spans="1:36" s="8" customFormat="1" ht="15">
      <c r="A16" s="98">
        <v>13</v>
      </c>
      <c r="B16" s="99" t="s">
        <v>33</v>
      </c>
      <c r="C16" s="100">
        <v>120.657827958545</v>
      </c>
      <c r="D16" s="100">
        <f>SUM(D4:D15)</f>
        <v>124.961485954545</v>
      </c>
      <c r="E16" s="100">
        <f>SUM(E4:E15)</f>
        <v>124.44790897546001</v>
      </c>
      <c r="F16" s="100">
        <v>129.18040762377001</v>
      </c>
      <c r="G16" s="100">
        <v>142.11863988164001</v>
      </c>
      <c r="H16" s="138" t="s">
        <v>6</v>
      </c>
      <c r="I16" s="107"/>
      <c r="J16" s="108"/>
    </row>
    <row r="17" spans="1:10" ht="15">
      <c r="A17" s="93">
        <v>14</v>
      </c>
      <c r="B17" s="94" t="s">
        <v>34</v>
      </c>
      <c r="C17" s="95">
        <v>0.23248287400000001</v>
      </c>
      <c r="D17" s="95">
        <v>0.26585435499999999</v>
      </c>
      <c r="E17" s="95">
        <v>0.63866199700000004</v>
      </c>
      <c r="F17" s="95">
        <v>0.68244545899999998</v>
      </c>
      <c r="G17" s="95">
        <v>0.16981294253000001</v>
      </c>
      <c r="H17" s="137" t="s">
        <v>51</v>
      </c>
      <c r="I17" s="107"/>
      <c r="J17" s="107"/>
    </row>
    <row r="18" spans="1:10" ht="15">
      <c r="A18" s="93">
        <v>15</v>
      </c>
      <c r="B18" s="94" t="s">
        <v>35</v>
      </c>
      <c r="C18" s="95"/>
      <c r="D18" s="95"/>
      <c r="G18" s="95">
        <v>63.337903608199994</v>
      </c>
      <c r="H18" s="137" t="s">
        <v>109</v>
      </c>
      <c r="I18" s="107"/>
      <c r="J18" s="107"/>
    </row>
    <row r="19" spans="1:10" ht="15">
      <c r="A19" s="93">
        <v>16</v>
      </c>
      <c r="B19" s="94" t="s">
        <v>36</v>
      </c>
      <c r="C19" s="95">
        <v>42.079125888</v>
      </c>
      <c r="D19" s="95">
        <v>42.621506525000001</v>
      </c>
      <c r="E19" s="95">
        <v>40.028064145000002</v>
      </c>
      <c r="F19" s="95">
        <v>40.683465939900003</v>
      </c>
      <c r="G19" s="95">
        <v>44.539570423199997</v>
      </c>
      <c r="H19" s="137" t="s">
        <v>110</v>
      </c>
      <c r="I19" s="107"/>
      <c r="J19" s="107"/>
    </row>
    <row r="20" spans="1:10" ht="15">
      <c r="A20" s="93">
        <v>17</v>
      </c>
      <c r="B20" s="94" t="s">
        <v>37</v>
      </c>
      <c r="C20" s="95">
        <v>16.906141988000002</v>
      </c>
      <c r="D20" s="95">
        <v>17.436276675999999</v>
      </c>
      <c r="E20" s="95">
        <v>17.396588296000001</v>
      </c>
      <c r="F20" s="95">
        <v>18.712241879</v>
      </c>
      <c r="G20" s="95">
        <v>18.798333185000001</v>
      </c>
      <c r="H20" s="137" t="s">
        <v>111</v>
      </c>
      <c r="I20" s="107"/>
      <c r="J20" s="107"/>
    </row>
    <row r="21" spans="1:10" ht="15">
      <c r="A21" s="93">
        <v>18</v>
      </c>
      <c r="B21" s="94" t="s">
        <v>20</v>
      </c>
      <c r="C21" s="95">
        <v>10.949823267999999</v>
      </c>
      <c r="D21" s="95">
        <v>8.3697646470000002</v>
      </c>
      <c r="E21" s="95">
        <v>14.928233634</v>
      </c>
      <c r="F21" s="95">
        <v>9.0283563840000003</v>
      </c>
      <c r="G21" s="95">
        <v>5.3504024719999999</v>
      </c>
      <c r="H21" s="137" t="s">
        <v>103</v>
      </c>
      <c r="I21" s="107"/>
      <c r="J21" s="107"/>
    </row>
    <row r="22" spans="1:10" ht="15">
      <c r="A22" s="93">
        <v>19</v>
      </c>
      <c r="B22" s="94" t="s">
        <v>38</v>
      </c>
      <c r="C22" s="95">
        <v>3.6026065302399997</v>
      </c>
      <c r="D22" s="95">
        <v>5.8362813152399999</v>
      </c>
      <c r="E22" s="95">
        <v>3.6530248009999999</v>
      </c>
      <c r="F22" s="95">
        <v>10.561605875430001</v>
      </c>
      <c r="G22" s="95">
        <v>19.719311362669998</v>
      </c>
      <c r="H22" s="137" t="s">
        <v>87</v>
      </c>
      <c r="I22" s="107"/>
      <c r="J22" s="107"/>
    </row>
    <row r="23" spans="1:10" ht="15">
      <c r="A23" s="98">
        <v>20</v>
      </c>
      <c r="B23" s="99" t="s">
        <v>4</v>
      </c>
      <c r="C23" s="100">
        <v>73.770180548239992</v>
      </c>
      <c r="D23" s="100">
        <v>74.529683518240006</v>
      </c>
      <c r="E23" s="100">
        <v>76.644572873000001</v>
      </c>
      <c r="F23" s="100">
        <v>79.668115537329996</v>
      </c>
      <c r="G23" s="100">
        <v>88.577430385399992</v>
      </c>
      <c r="H23" s="138" t="s">
        <v>7</v>
      </c>
      <c r="I23" s="107"/>
      <c r="J23" s="107"/>
    </row>
    <row r="24" spans="1:10" ht="15">
      <c r="A24" s="93">
        <v>21</v>
      </c>
      <c r="B24" s="94" t="s">
        <v>39</v>
      </c>
      <c r="C24" s="95"/>
      <c r="D24" s="95"/>
      <c r="E24" s="95"/>
      <c r="F24" s="95"/>
      <c r="G24" s="95">
        <v>11.515664771999999</v>
      </c>
      <c r="H24" s="137" t="s">
        <v>52</v>
      </c>
      <c r="I24" s="107"/>
      <c r="J24" s="107"/>
    </row>
    <row r="25" spans="1:10" ht="15">
      <c r="A25" s="93">
        <v>22</v>
      </c>
      <c r="B25" s="94" t="s">
        <v>40</v>
      </c>
      <c r="C25" s="95">
        <v>2.7974669599999999</v>
      </c>
      <c r="D25" s="95">
        <v>2.8247894599999999</v>
      </c>
      <c r="E25" s="95">
        <v>3.74252166</v>
      </c>
      <c r="F25" s="95">
        <v>3.3807105499999999</v>
      </c>
      <c r="G25" s="95">
        <v>3.5040130500000002</v>
      </c>
      <c r="H25" s="137" t="s">
        <v>112</v>
      </c>
      <c r="I25" s="107"/>
      <c r="J25" s="107"/>
    </row>
    <row r="26" spans="1:10" ht="15">
      <c r="A26" s="93">
        <v>23</v>
      </c>
      <c r="B26" s="94" t="s">
        <v>41</v>
      </c>
      <c r="C26" s="95">
        <v>7.1420986021650004</v>
      </c>
      <c r="D26" s="95">
        <v>7.2799463421650001</v>
      </c>
      <c r="E26" s="95">
        <v>7.9515332079999999</v>
      </c>
      <c r="F26" s="95">
        <v>6.9483363760000003</v>
      </c>
      <c r="G26" s="95">
        <v>8.0116517219999999</v>
      </c>
      <c r="H26" s="137" t="s">
        <v>113</v>
      </c>
      <c r="I26" s="107"/>
      <c r="J26" s="107"/>
    </row>
    <row r="27" spans="1:10" ht="15">
      <c r="A27" s="93">
        <v>24</v>
      </c>
      <c r="B27" s="94" t="s">
        <v>42</v>
      </c>
      <c r="C27" s="95">
        <v>14.068702104</v>
      </c>
      <c r="D27" s="95">
        <v>14.722702103</v>
      </c>
      <c r="E27" s="95">
        <v>16.496265996999998</v>
      </c>
      <c r="F27" s="95">
        <v>16.230267137999999</v>
      </c>
      <c r="G27" s="95">
        <v>16.221767138000001</v>
      </c>
      <c r="H27" s="137" t="s">
        <v>53</v>
      </c>
      <c r="I27" s="107"/>
      <c r="J27" s="107"/>
    </row>
    <row r="28" spans="1:10" ht="15">
      <c r="A28" s="93">
        <v>25</v>
      </c>
      <c r="B28" s="94" t="s">
        <v>43</v>
      </c>
      <c r="C28" s="95">
        <v>22.928961486650003</v>
      </c>
      <c r="D28" s="95">
        <v>22.89801484865</v>
      </c>
      <c r="E28" s="95">
        <v>20.316921904720001</v>
      </c>
      <c r="F28" s="95">
        <v>21.228105552440002</v>
      </c>
      <c r="G28" s="95">
        <v>21.207823502450001</v>
      </c>
      <c r="H28" s="137" t="s">
        <v>54</v>
      </c>
      <c r="I28" s="107"/>
      <c r="J28" s="107"/>
    </row>
    <row r="29" spans="1:10" ht="15">
      <c r="A29" s="93">
        <v>26</v>
      </c>
      <c r="B29" s="94" t="s">
        <v>44</v>
      </c>
      <c r="C29" s="95">
        <v>-4.9581742509999992E-2</v>
      </c>
      <c r="D29" s="95">
        <v>2.7063496014899999</v>
      </c>
      <c r="E29" s="95">
        <v>-0.70412328826000004</v>
      </c>
      <c r="F29" s="95">
        <v>1.72487247</v>
      </c>
      <c r="G29" s="95">
        <v>4.5953190827899997</v>
      </c>
      <c r="H29" s="137" t="s">
        <v>55</v>
      </c>
      <c r="I29" s="107"/>
      <c r="J29" s="107"/>
    </row>
    <row r="30" spans="1:10" ht="15">
      <c r="A30" s="98">
        <v>27</v>
      </c>
      <c r="B30" s="99" t="s">
        <v>10</v>
      </c>
      <c r="C30" s="100">
        <v>46.887647410305</v>
      </c>
      <c r="D30" s="100">
        <v>50.431802355305003</v>
      </c>
      <c r="E30" s="100">
        <v>47.803119481460001</v>
      </c>
      <c r="F30" s="100">
        <v>49.512292086440006</v>
      </c>
      <c r="G30" s="100">
        <v>53.540574495240001</v>
      </c>
      <c r="H30" s="138" t="s">
        <v>8</v>
      </c>
      <c r="I30" s="107"/>
      <c r="J30" s="107"/>
    </row>
    <row r="31" spans="1:10" s="8" customFormat="1" ht="15">
      <c r="A31" s="98">
        <v>28</v>
      </c>
      <c r="B31" s="99" t="s">
        <v>45</v>
      </c>
      <c r="C31" s="100">
        <v>120.657827958545</v>
      </c>
      <c r="D31" s="100">
        <f>D23+D30</f>
        <v>124.961485873545</v>
      </c>
      <c r="E31" s="100">
        <f>E23+E30</f>
        <v>124.44769235446</v>
      </c>
      <c r="F31" s="100">
        <v>129.18040762377001</v>
      </c>
      <c r="G31" s="100">
        <v>142.11800488064</v>
      </c>
      <c r="H31" s="138" t="s">
        <v>9</v>
      </c>
      <c r="I31" s="222"/>
      <c r="J31" s="222"/>
    </row>
    <row r="32" spans="1:10">
      <c r="C32" s="210"/>
      <c r="D32" s="225"/>
      <c r="E32" s="225"/>
      <c r="F32" s="225"/>
      <c r="G32" s="225"/>
      <c r="H32" s="111"/>
    </row>
    <row r="33" spans="1:8" ht="14.5">
      <c r="A33" s="117"/>
      <c r="B33" s="179"/>
    </row>
    <row r="34" spans="1:8" ht="45">
      <c r="A34" s="37" t="s">
        <v>0</v>
      </c>
      <c r="B34" s="38" t="s">
        <v>128</v>
      </c>
      <c r="C34" s="37" t="s">
        <v>395</v>
      </c>
      <c r="D34" s="37" t="s">
        <v>396</v>
      </c>
      <c r="E34" s="37" t="s">
        <v>401</v>
      </c>
      <c r="F34" s="37" t="s">
        <v>414</v>
      </c>
      <c r="G34" s="37" t="s">
        <v>453</v>
      </c>
      <c r="H34" s="38" t="s">
        <v>128</v>
      </c>
    </row>
    <row r="35" spans="1:8" ht="15">
      <c r="A35" s="93">
        <v>1</v>
      </c>
      <c r="B35" s="94" t="s">
        <v>380</v>
      </c>
      <c r="C35" s="205">
        <f>C36/C37</f>
        <v>0.43652289307112868</v>
      </c>
      <c r="D35" s="205">
        <f>D36/D37</f>
        <v>0.44580581593061053</v>
      </c>
      <c r="E35" s="205">
        <f>E36/E37</f>
        <v>0.42259535359372069</v>
      </c>
      <c r="F35" s="205">
        <f>F36/F37</f>
        <v>0.38400406256489394</v>
      </c>
      <c r="G35" s="205">
        <f>G36/G37</f>
        <v>0.44907235417397767</v>
      </c>
      <c r="H35" s="137" t="s">
        <v>385</v>
      </c>
    </row>
    <row r="36" spans="1:8" ht="15">
      <c r="B36" s="94" t="s">
        <v>381</v>
      </c>
      <c r="C36" s="143">
        <f>C4+C6+C7+C8</f>
        <v>25.849903878555001</v>
      </c>
      <c r="D36" s="143">
        <f>D4+D6+D7+D8</f>
        <v>26.892628460555002</v>
      </c>
      <c r="E36" s="143">
        <f>E4+E6+E7+E8</f>
        <v>24.53728689575</v>
      </c>
      <c r="F36" s="143">
        <f>F4+F6+F7+F8</f>
        <v>23.07025493011</v>
      </c>
      <c r="G36" s="143">
        <f>G4+G6+G7+G8</f>
        <v>28.519559779650002</v>
      </c>
      <c r="H36" s="137" t="s">
        <v>386</v>
      </c>
    </row>
    <row r="37" spans="1:8" ht="15">
      <c r="A37" s="204"/>
      <c r="B37" s="94" t="s">
        <v>382</v>
      </c>
      <c r="C37" s="143">
        <f>C17+C19+C20</f>
        <v>59.21775075</v>
      </c>
      <c r="D37" s="143">
        <f>D17+D19+D20</f>
        <v>60.323637556000001</v>
      </c>
      <c r="E37" s="143">
        <f>E17+E19+E20</f>
        <v>58.063314438000006</v>
      </c>
      <c r="F37" s="143">
        <f>F17+F19+F20</f>
        <v>60.0781532779</v>
      </c>
      <c r="G37" s="143">
        <f>G17+G19+G20</f>
        <v>63.507716550729995</v>
      </c>
      <c r="H37" s="137" t="s">
        <v>387</v>
      </c>
    </row>
    <row r="38" spans="1:8" ht="15">
      <c r="A38" s="93">
        <v>2</v>
      </c>
      <c r="B38" s="94" t="s">
        <v>383</v>
      </c>
      <c r="C38" s="205">
        <f>C39/C40</f>
        <v>1.6355907910465817</v>
      </c>
      <c r="D38" s="205">
        <f>D39/D40</f>
        <v>1.6766673364977134</v>
      </c>
      <c r="E38" s="205">
        <f>E39/E40</f>
        <v>1.6237015135001156</v>
      </c>
      <c r="F38" s="205">
        <f>F39/F40</f>
        <v>1.6214819034252177</v>
      </c>
      <c r="G38" s="205">
        <f>G39/G40</f>
        <v>1.6044565671332127</v>
      </c>
      <c r="H38" s="137" t="s">
        <v>388</v>
      </c>
    </row>
    <row r="39" spans="1:8" ht="15">
      <c r="A39" s="204"/>
      <c r="B39" s="94" t="s">
        <v>384</v>
      </c>
      <c r="C39" s="143">
        <f>C16</f>
        <v>120.657827958545</v>
      </c>
      <c r="D39" s="143">
        <f>D16</f>
        <v>124.961485954545</v>
      </c>
      <c r="E39" s="143">
        <f>E16</f>
        <v>124.44790897546001</v>
      </c>
      <c r="F39" s="143">
        <f>F16</f>
        <v>129.18040762377001</v>
      </c>
      <c r="G39" s="143">
        <f>G16</f>
        <v>142.11863988164001</v>
      </c>
      <c r="H39" s="137" t="s">
        <v>6</v>
      </c>
    </row>
    <row r="40" spans="1:8" ht="15">
      <c r="A40" s="204"/>
      <c r="B40" s="94" t="s">
        <v>390</v>
      </c>
      <c r="C40" s="143">
        <f>C23</f>
        <v>73.770180548239992</v>
      </c>
      <c r="D40" s="143">
        <f>D23</f>
        <v>74.529683518240006</v>
      </c>
      <c r="E40" s="143">
        <f>E23</f>
        <v>76.644572873000001</v>
      </c>
      <c r="F40" s="143">
        <f>F23</f>
        <v>79.668115537329996</v>
      </c>
      <c r="G40" s="143">
        <f>G23</f>
        <v>88.577430385399992</v>
      </c>
      <c r="H40" s="137" t="s">
        <v>389</v>
      </c>
    </row>
  </sheetData>
  <mergeCells count="2">
    <mergeCell ref="A2:H2"/>
    <mergeCell ref="A1:H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23"/>
  <sheetViews>
    <sheetView showGridLines="0" view="pageBreakPreview" topLeftCell="B1" zoomScale="75" zoomScaleNormal="90" zoomScaleSheetLayoutView="85" workbookViewId="0">
      <selection activeCell="I9" sqref="I9"/>
    </sheetView>
  </sheetViews>
  <sheetFormatPr defaultColWidth="9.1796875" defaultRowHeight="12.5"/>
  <cols>
    <col min="1" max="1" width="5.7265625" style="109" customWidth="1"/>
    <col min="2" max="2" width="54.1796875" style="7" customWidth="1"/>
    <col min="3" max="6" width="12.453125" style="7" customWidth="1"/>
    <col min="7" max="7" width="48.26953125" style="7" bestFit="1" customWidth="1"/>
    <col min="8" max="8" width="25.81640625" style="7" bestFit="1" customWidth="1"/>
    <col min="9" max="9" width="16" style="7" bestFit="1" customWidth="1"/>
    <col min="10" max="10" width="7.453125" style="7" bestFit="1" customWidth="1"/>
    <col min="11" max="41" width="26.1796875" style="7" customWidth="1"/>
    <col min="42" max="42" width="0" style="7" hidden="1" customWidth="1"/>
    <col min="43" max="43" width="21.453125" style="7" customWidth="1"/>
    <col min="44" max="16384" width="9.1796875" style="7"/>
  </cols>
  <sheetData>
    <row r="1" spans="1:38" ht="20">
      <c r="A1" s="259" t="s">
        <v>265</v>
      </c>
      <c r="B1" s="260"/>
      <c r="C1" s="260"/>
      <c r="D1" s="260"/>
      <c r="E1" s="260"/>
      <c r="F1" s="260"/>
      <c r="G1" s="261"/>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0">
      <c r="A2" s="262" t="s">
        <v>373</v>
      </c>
      <c r="B2" s="263"/>
      <c r="C2" s="263"/>
      <c r="D2" s="263"/>
      <c r="E2" s="263"/>
      <c r="F2" s="263"/>
      <c r="G2" s="264"/>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60" customFormat="1" ht="47.25" customHeight="1">
      <c r="A3" s="37" t="s">
        <v>0</v>
      </c>
      <c r="B3" s="37" t="s">
        <v>5</v>
      </c>
      <c r="C3" s="37" t="s">
        <v>396</v>
      </c>
      <c r="D3" s="37" t="s">
        <v>401</v>
      </c>
      <c r="E3" s="37" t="s">
        <v>414</v>
      </c>
      <c r="F3" s="37" t="s">
        <v>453</v>
      </c>
      <c r="G3" s="38" t="s">
        <v>128</v>
      </c>
    </row>
    <row r="4" spans="1:38" ht="15">
      <c r="A4" s="93">
        <v>1</v>
      </c>
      <c r="B4" s="115" t="s">
        <v>159</v>
      </c>
      <c r="C4" s="95"/>
      <c r="D4" s="95"/>
      <c r="E4" s="95"/>
      <c r="F4" s="95"/>
      <c r="G4" s="113" t="s">
        <v>297</v>
      </c>
      <c r="I4" s="107"/>
    </row>
    <row r="5" spans="1:38" ht="15">
      <c r="A5" s="93">
        <v>2</v>
      </c>
      <c r="B5" s="94" t="s">
        <v>160</v>
      </c>
      <c r="C5" s="95">
        <v>19.516946175499999</v>
      </c>
      <c r="D5" s="95">
        <v>9.7165043246699998</v>
      </c>
      <c r="E5" s="95">
        <v>14.37248096107</v>
      </c>
      <c r="F5" s="95">
        <v>21.148824131000001</v>
      </c>
      <c r="G5" s="114" t="s">
        <v>224</v>
      </c>
      <c r="H5" s="240"/>
      <c r="I5" s="181"/>
      <c r="J5" s="199"/>
    </row>
    <row r="6" spans="1:38" ht="15">
      <c r="A6" s="93">
        <v>3</v>
      </c>
      <c r="B6" s="94" t="s">
        <v>161</v>
      </c>
      <c r="C6" s="95">
        <v>2.9653571169999999</v>
      </c>
      <c r="D6" s="95">
        <v>1.2322202630000001</v>
      </c>
      <c r="E6" s="95">
        <v>1.8322275489300002</v>
      </c>
      <c r="F6" s="95">
        <v>3.0942194792</v>
      </c>
      <c r="G6" s="114" t="s">
        <v>225</v>
      </c>
      <c r="H6" s="240"/>
      <c r="I6" s="181"/>
      <c r="J6" s="199"/>
    </row>
    <row r="7" spans="1:38" ht="15">
      <c r="A7" s="93">
        <v>4</v>
      </c>
      <c r="B7" s="115" t="s">
        <v>162</v>
      </c>
      <c r="C7" s="100">
        <v>22.482303292499999</v>
      </c>
      <c r="D7" s="100">
        <v>10.94872458767</v>
      </c>
      <c r="E7" s="100">
        <v>16.20470851</v>
      </c>
      <c r="F7" s="100">
        <f>F5+F6</f>
        <v>24.243043610200001</v>
      </c>
      <c r="G7" s="113" t="s">
        <v>226</v>
      </c>
      <c r="H7" s="181"/>
      <c r="I7" s="181"/>
      <c r="J7" s="199"/>
    </row>
    <row r="8" spans="1:38" ht="15">
      <c r="A8" s="93">
        <v>5</v>
      </c>
      <c r="B8" s="99" t="s">
        <v>163</v>
      </c>
      <c r="C8" s="95"/>
      <c r="D8" s="95"/>
      <c r="E8" s="95"/>
      <c r="F8" s="95">
        <v>0</v>
      </c>
      <c r="G8" s="113" t="s">
        <v>298</v>
      </c>
    </row>
    <row r="9" spans="1:38" ht="15">
      <c r="A9" s="93">
        <v>6</v>
      </c>
      <c r="B9" s="94" t="s">
        <v>164</v>
      </c>
      <c r="C9" s="95">
        <v>2.9153702159999999</v>
      </c>
      <c r="D9" s="95">
        <v>1.7699138619999999</v>
      </c>
      <c r="E9" s="95">
        <v>2.2861562700000002</v>
      </c>
      <c r="F9" s="95">
        <v>2.8702440839999999</v>
      </c>
      <c r="G9" s="114" t="s">
        <v>219</v>
      </c>
      <c r="H9" s="181"/>
      <c r="I9" s="181"/>
      <c r="J9" s="199"/>
    </row>
    <row r="10" spans="1:38" ht="15">
      <c r="A10" s="93">
        <v>7</v>
      </c>
      <c r="B10" s="94" t="s">
        <v>165</v>
      </c>
      <c r="C10" s="95">
        <v>4.6031608989999997</v>
      </c>
      <c r="D10" s="95">
        <v>3.4882255839999998</v>
      </c>
      <c r="E10" s="95">
        <v>3.5705112909999999</v>
      </c>
      <c r="F10" s="95">
        <v>3.6906725649999998</v>
      </c>
      <c r="G10" s="114" t="s">
        <v>235</v>
      </c>
      <c r="H10" s="181"/>
      <c r="I10" s="181"/>
      <c r="J10" s="199"/>
    </row>
    <row r="11" spans="1:38" ht="15">
      <c r="A11" s="93">
        <v>8</v>
      </c>
      <c r="B11" s="94" t="s">
        <v>166</v>
      </c>
      <c r="C11" s="95">
        <v>0.57296698900999998</v>
      </c>
      <c r="D11" s="95">
        <v>0.33707346399999999</v>
      </c>
      <c r="E11" s="95">
        <v>0.58610327799999995</v>
      </c>
      <c r="F11" s="95">
        <v>0.56549803499999995</v>
      </c>
      <c r="G11" s="114" t="s">
        <v>233</v>
      </c>
      <c r="H11" s="181"/>
      <c r="I11" s="181"/>
      <c r="J11" s="199"/>
    </row>
    <row r="12" spans="1:38" ht="15">
      <c r="A12" s="93">
        <v>9</v>
      </c>
      <c r="B12" s="94" t="s">
        <v>167</v>
      </c>
      <c r="C12" s="95">
        <v>8.0766251540000003</v>
      </c>
      <c r="D12" s="95">
        <v>4.3457908270000001</v>
      </c>
      <c r="E12" s="95">
        <v>6.0592890910000001</v>
      </c>
      <c r="F12" s="95">
        <v>8.6453536619999998</v>
      </c>
      <c r="G12" s="114" t="s">
        <v>234</v>
      </c>
      <c r="H12" s="181"/>
      <c r="I12" s="181"/>
      <c r="J12" s="199"/>
    </row>
    <row r="13" spans="1:38" ht="15">
      <c r="A13" s="93">
        <v>10</v>
      </c>
      <c r="B13" s="94" t="s">
        <v>168</v>
      </c>
      <c r="C13" s="95">
        <v>3.9195454359999999</v>
      </c>
      <c r="D13" s="95">
        <v>1.78332623093</v>
      </c>
      <c r="E13" s="95">
        <v>2.8820454230000001</v>
      </c>
      <c r="F13" s="95">
        <v>4.6866819794099994</v>
      </c>
      <c r="G13" s="114" t="s">
        <v>220</v>
      </c>
      <c r="H13" s="181"/>
      <c r="I13" s="181"/>
      <c r="J13" s="199"/>
    </row>
    <row r="14" spans="1:38" ht="15">
      <c r="A14" s="93">
        <v>11</v>
      </c>
      <c r="B14" s="115" t="s">
        <v>169</v>
      </c>
      <c r="C14" s="100">
        <v>20.087668694010002</v>
      </c>
      <c r="D14" s="100">
        <v>11.72432996793</v>
      </c>
      <c r="E14" s="100">
        <v>15.384105353000001</v>
      </c>
      <c r="F14" s="100">
        <v>20.458450325409999</v>
      </c>
      <c r="G14" s="113" t="s">
        <v>221</v>
      </c>
      <c r="H14" s="181"/>
      <c r="I14" s="181"/>
      <c r="J14" s="199"/>
    </row>
    <row r="15" spans="1:38" ht="15">
      <c r="A15" s="93">
        <v>12</v>
      </c>
      <c r="B15" s="99" t="s">
        <v>170</v>
      </c>
      <c r="C15" s="100">
        <v>2.3946345984899997</v>
      </c>
      <c r="D15" s="100">
        <v>-0.77560538026000025</v>
      </c>
      <c r="E15" s="100">
        <v>0.82060315699999997</v>
      </c>
      <c r="F15" s="100">
        <v>3.7845932847900001</v>
      </c>
      <c r="G15" s="113" t="s">
        <v>299</v>
      </c>
      <c r="H15" s="240"/>
      <c r="I15" s="181"/>
      <c r="J15" s="199"/>
    </row>
    <row r="16" spans="1:38" ht="15">
      <c r="A16" s="93">
        <v>13</v>
      </c>
      <c r="B16" s="94" t="s">
        <v>254</v>
      </c>
      <c r="C16" s="95">
        <v>0.64787910699999995</v>
      </c>
      <c r="D16" s="95">
        <v>0.15754089399999999</v>
      </c>
      <c r="E16" s="95">
        <v>1.138542247</v>
      </c>
      <c r="F16" s="95">
        <v>1.1739066380000001</v>
      </c>
      <c r="G16" s="114" t="s">
        <v>300</v>
      </c>
      <c r="H16" s="240"/>
      <c r="I16" s="181"/>
      <c r="J16" s="199"/>
    </row>
    <row r="17" spans="1:10" ht="15">
      <c r="A17" s="93">
        <v>14</v>
      </c>
      <c r="B17" s="94" t="s">
        <v>255</v>
      </c>
      <c r="C17" s="95">
        <v>0.28817906300000001</v>
      </c>
      <c r="D17" s="95">
        <v>7.0294317999999995E-2</v>
      </c>
      <c r="E17" s="95">
        <v>0.198958997</v>
      </c>
      <c r="F17" s="95">
        <v>0.30859658000000001</v>
      </c>
      <c r="G17" s="114" t="s">
        <v>301</v>
      </c>
      <c r="H17" s="240"/>
      <c r="I17" s="181"/>
      <c r="J17" s="199"/>
    </row>
    <row r="18" spans="1:10" ht="15">
      <c r="A18" s="93">
        <v>15</v>
      </c>
      <c r="B18" s="99" t="s">
        <v>173</v>
      </c>
      <c r="C18" s="100">
        <v>2.7543346424899999</v>
      </c>
      <c r="D18" s="100">
        <f>D15+D16-D17</f>
        <v>-0.68835880426000018</v>
      </c>
      <c r="E18" s="100">
        <v>1.760186407</v>
      </c>
      <c r="F18" s="100">
        <v>4.6499033427900001</v>
      </c>
      <c r="G18" s="113" t="s">
        <v>302</v>
      </c>
      <c r="H18" s="240"/>
      <c r="I18" s="181"/>
      <c r="J18" s="199"/>
    </row>
    <row r="19" spans="1:10" ht="15">
      <c r="A19" s="93">
        <v>16</v>
      </c>
      <c r="B19" s="94" t="s">
        <v>256</v>
      </c>
      <c r="C19" s="95">
        <v>4.7984945000000001E-2</v>
      </c>
      <c r="D19" s="95">
        <v>1.6354687999999999E-2</v>
      </c>
      <c r="E19" s="95">
        <v>3.5611140999999999E-2</v>
      </c>
      <c r="F19" s="95">
        <v>6.0185121000000001E-2</v>
      </c>
      <c r="G19" s="114" t="s">
        <v>303</v>
      </c>
      <c r="H19" s="240"/>
      <c r="I19" s="181"/>
      <c r="J19" s="199"/>
    </row>
    <row r="20" spans="1:10" ht="15">
      <c r="A20" s="93">
        <v>17</v>
      </c>
      <c r="B20" s="99" t="s">
        <v>175</v>
      </c>
      <c r="C20" s="100">
        <v>2.7063496974899999</v>
      </c>
      <c r="D20" s="100">
        <f>D18-D19</f>
        <v>-0.70471349226000013</v>
      </c>
      <c r="E20" s="100">
        <v>1.724575266</v>
      </c>
      <c r="F20" s="100">
        <v>4.5897182217900001</v>
      </c>
      <c r="G20" s="113" t="s">
        <v>304</v>
      </c>
      <c r="H20" s="240"/>
      <c r="I20" s="181"/>
      <c r="J20" s="199"/>
    </row>
    <row r="21" spans="1:10">
      <c r="C21" s="210"/>
      <c r="D21" s="210"/>
      <c r="E21" s="210"/>
      <c r="F21" s="210"/>
      <c r="G21" s="110"/>
    </row>
    <row r="22" spans="1:10">
      <c r="A22" s="117"/>
      <c r="C22" s="107"/>
      <c r="D22" s="107"/>
      <c r="E22" s="107"/>
      <c r="F22" s="107"/>
    </row>
    <row r="23" spans="1:10">
      <c r="B23" s="118"/>
      <c r="C23" s="107"/>
      <c r="D23" s="107"/>
      <c r="E23" s="107"/>
      <c r="F23" s="107"/>
    </row>
  </sheetData>
  <mergeCells count="2">
    <mergeCell ref="A1:G1"/>
    <mergeCell ref="A2:G2"/>
  </mergeCells>
  <pageMargins left="0.7" right="0.7" top="0.75" bottom="0.75" header="0.3" footer="0.3"/>
  <pageSetup paperSize="9"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68"/>
  <sheetViews>
    <sheetView showGridLines="0" view="pageBreakPreview" zoomScale="70" zoomScaleNormal="90" zoomScaleSheetLayoutView="70" workbookViewId="0">
      <selection activeCell="K46" sqref="K46"/>
    </sheetView>
  </sheetViews>
  <sheetFormatPr defaultColWidth="9.1796875" defaultRowHeight="12.5"/>
  <cols>
    <col min="1" max="1" width="21.1796875" style="117" customWidth="1"/>
    <col min="2" max="5" width="15.81640625" style="117" customWidth="1"/>
    <col min="6" max="6" width="21.1796875" style="117" customWidth="1"/>
    <col min="7" max="8" width="15.81640625" style="117" customWidth="1"/>
    <col min="9" max="9" width="20.7265625" style="117" bestFit="1" customWidth="1"/>
    <col min="10" max="10" width="20.453125" style="117" bestFit="1" customWidth="1"/>
    <col min="11" max="11" width="30" style="117" bestFit="1" customWidth="1"/>
    <col min="12" max="16384" width="9.1796875" style="117"/>
  </cols>
  <sheetData>
    <row r="1" spans="1:9" ht="20">
      <c r="A1" s="259" t="s">
        <v>430</v>
      </c>
      <c r="B1" s="260"/>
      <c r="C1" s="260"/>
      <c r="D1" s="260"/>
      <c r="E1" s="260"/>
      <c r="F1" s="260"/>
      <c r="G1" s="260"/>
      <c r="H1" s="260"/>
      <c r="I1" s="261"/>
    </row>
    <row r="2" spans="1:9" ht="20">
      <c r="A2" s="265" t="s">
        <v>432</v>
      </c>
      <c r="B2" s="266"/>
      <c r="C2" s="266"/>
      <c r="D2" s="266"/>
      <c r="E2" s="266"/>
      <c r="F2" s="266"/>
      <c r="G2" s="266"/>
      <c r="H2" s="266"/>
      <c r="I2" s="267"/>
    </row>
    <row r="3" spans="1:9" ht="30">
      <c r="A3" s="37" t="s">
        <v>127</v>
      </c>
      <c r="B3" s="161" t="s">
        <v>16</v>
      </c>
      <c r="C3" s="161" t="s">
        <v>17</v>
      </c>
      <c r="D3" s="161" t="s">
        <v>3</v>
      </c>
      <c r="E3" s="161" t="s">
        <v>18</v>
      </c>
      <c r="F3" s="161" t="s">
        <v>19</v>
      </c>
      <c r="G3" s="161" t="s">
        <v>20</v>
      </c>
      <c r="H3" s="161" t="s">
        <v>319</v>
      </c>
      <c r="I3" s="38" t="s">
        <v>128</v>
      </c>
    </row>
    <row r="4" spans="1:9" ht="15">
      <c r="A4" s="176" t="s">
        <v>152</v>
      </c>
      <c r="B4" s="200">
        <v>3.1265038629999999</v>
      </c>
      <c r="C4" s="200">
        <v>1.529398E-3</v>
      </c>
      <c r="D4" s="200">
        <v>3.1249744650000002</v>
      </c>
      <c r="E4" s="230">
        <v>1.31E-7</v>
      </c>
      <c r="F4" s="200">
        <v>1.4411457000000001</v>
      </c>
      <c r="G4" s="215">
        <v>0</v>
      </c>
      <c r="H4" s="215">
        <v>1.529398E-3</v>
      </c>
      <c r="I4" s="177" t="s">
        <v>152</v>
      </c>
    </row>
    <row r="5" spans="1:9" ht="15">
      <c r="A5" s="176" t="s">
        <v>148</v>
      </c>
      <c r="B5" s="200">
        <v>88.650859539544982</v>
      </c>
      <c r="C5" s="200">
        <v>54.41903571924</v>
      </c>
      <c r="D5" s="200">
        <v>34.231823820305003</v>
      </c>
      <c r="E5" s="200">
        <v>19.257944099500001</v>
      </c>
      <c r="F5" s="200">
        <v>65.615389077000003</v>
      </c>
      <c r="G5" s="200">
        <v>2.5162654629999999</v>
      </c>
      <c r="H5" s="200">
        <v>46.700509361999998</v>
      </c>
      <c r="I5" s="177" t="s">
        <v>155</v>
      </c>
    </row>
    <row r="6" spans="1:9" ht="15">
      <c r="A6" s="176" t="s">
        <v>247</v>
      </c>
      <c r="B6" s="200">
        <v>3.400877033</v>
      </c>
      <c r="C6" s="200">
        <v>1.739262954</v>
      </c>
      <c r="D6" s="200">
        <v>1.661614079</v>
      </c>
      <c r="E6" s="200">
        <v>0.43422259400000002</v>
      </c>
      <c r="F6" s="200">
        <v>2.8365937670000001</v>
      </c>
      <c r="G6" s="200">
        <v>0.57517789399999997</v>
      </c>
      <c r="H6" s="200">
        <v>1.0959060169999999</v>
      </c>
      <c r="I6" s="177" t="s">
        <v>248</v>
      </c>
    </row>
    <row r="7" spans="1:9" ht="15">
      <c r="A7" s="176" t="s">
        <v>153</v>
      </c>
      <c r="B7" s="200">
        <v>22.432715974000001</v>
      </c>
      <c r="C7" s="200">
        <v>16.563852046000001</v>
      </c>
      <c r="D7" s="200">
        <v>5.8688638470000001</v>
      </c>
      <c r="E7" s="200">
        <v>1.1416945439999999</v>
      </c>
      <c r="F7" s="200">
        <v>19.465025333</v>
      </c>
      <c r="G7" s="200">
        <v>5.2183212899999996</v>
      </c>
      <c r="H7" s="200">
        <v>10.575774750000001</v>
      </c>
      <c r="I7" s="177" t="s">
        <v>153</v>
      </c>
    </row>
    <row r="8" spans="1:9" ht="15">
      <c r="A8" s="176" t="s">
        <v>250</v>
      </c>
      <c r="B8" s="200">
        <v>0.17283427000000001</v>
      </c>
      <c r="C8" s="200">
        <v>2.9645000000000001E-2</v>
      </c>
      <c r="D8" s="200">
        <v>0.14318927000000001</v>
      </c>
      <c r="E8" s="200">
        <v>4.2491947000000002E-2</v>
      </c>
      <c r="F8" s="200">
        <v>8.3500000000000005E-2</v>
      </c>
      <c r="G8" s="200">
        <v>0</v>
      </c>
      <c r="H8" s="200">
        <v>2.9645000000000001E-2</v>
      </c>
      <c r="I8" s="177" t="s">
        <v>252</v>
      </c>
    </row>
    <row r="9" spans="1:9" ht="15">
      <c r="A9" s="176" t="s">
        <v>246</v>
      </c>
      <c r="B9" s="200">
        <v>1.7662735380000001</v>
      </c>
      <c r="C9" s="200">
        <v>0.67875406400000005</v>
      </c>
      <c r="D9" s="200">
        <v>1.087519474</v>
      </c>
      <c r="E9" s="200">
        <v>5.8816320000000004E-3</v>
      </c>
      <c r="F9" s="200">
        <v>1.5817066310000001</v>
      </c>
      <c r="G9" s="200">
        <v>0.06</v>
      </c>
      <c r="H9" s="200">
        <v>0.58289558699999999</v>
      </c>
      <c r="I9" s="177" t="s">
        <v>249</v>
      </c>
    </row>
    <row r="10" spans="1:9" ht="15">
      <c r="A10" s="176" t="s">
        <v>251</v>
      </c>
      <c r="B10" s="200">
        <v>5.4114217370000004</v>
      </c>
      <c r="C10" s="200">
        <v>1.0976043369999999</v>
      </c>
      <c r="D10" s="200">
        <v>4.3138173999999996</v>
      </c>
      <c r="E10" s="200">
        <v>0.46450728000000002</v>
      </c>
      <c r="F10" s="200">
        <v>4.5622422379999996</v>
      </c>
      <c r="G10" s="200">
        <v>0</v>
      </c>
      <c r="H10" s="200">
        <v>1.0715230870000001</v>
      </c>
      <c r="I10" s="177" t="s">
        <v>253</v>
      </c>
    </row>
    <row r="11" spans="1:9" ht="15">
      <c r="A11" s="174" t="s">
        <v>354</v>
      </c>
      <c r="B11" s="201">
        <f>SUM(B4:B10)</f>
        <v>124.96148595454498</v>
      </c>
      <c r="C11" s="201">
        <f t="shared" ref="C11:H11" si="0">SUM(C4:C10)</f>
        <v>74.529683518240006</v>
      </c>
      <c r="D11" s="201">
        <f t="shared" si="0"/>
        <v>50.431802355305003</v>
      </c>
      <c r="E11" s="201">
        <f t="shared" si="0"/>
        <v>21.346742227500002</v>
      </c>
      <c r="F11" s="201">
        <f t="shared" si="0"/>
        <v>95.585602746000006</v>
      </c>
      <c r="G11" s="201">
        <f t="shared" si="0"/>
        <v>8.3697646470000002</v>
      </c>
      <c r="H11" s="201">
        <f t="shared" si="0"/>
        <v>60.057783201000007</v>
      </c>
      <c r="I11" s="178" t="s">
        <v>143</v>
      </c>
    </row>
    <row r="15" spans="1:9" ht="20">
      <c r="A15" s="259" t="s">
        <v>429</v>
      </c>
      <c r="B15" s="260"/>
      <c r="C15" s="260"/>
      <c r="D15" s="260"/>
      <c r="E15" s="260"/>
      <c r="F15" s="260"/>
      <c r="G15" s="260"/>
      <c r="H15" s="260"/>
      <c r="I15" s="261"/>
    </row>
    <row r="16" spans="1:9" ht="20">
      <c r="A16" s="265" t="s">
        <v>433</v>
      </c>
      <c r="B16" s="266"/>
      <c r="C16" s="266"/>
      <c r="D16" s="266"/>
      <c r="E16" s="266"/>
      <c r="F16" s="266"/>
      <c r="G16" s="266"/>
      <c r="H16" s="266"/>
      <c r="I16" s="267"/>
    </row>
    <row r="17" spans="1:9" ht="30">
      <c r="A17" s="37" t="s">
        <v>127</v>
      </c>
      <c r="B17" s="161" t="s">
        <v>16</v>
      </c>
      <c r="C17" s="161" t="s">
        <v>17</v>
      </c>
      <c r="D17" s="161" t="s">
        <v>3</v>
      </c>
      <c r="E17" s="161" t="s">
        <v>18</v>
      </c>
      <c r="F17" s="161" t="s">
        <v>19</v>
      </c>
      <c r="G17" s="161" t="s">
        <v>20</v>
      </c>
      <c r="H17" s="161" t="s">
        <v>319</v>
      </c>
      <c r="I17" s="38" t="s">
        <v>128</v>
      </c>
    </row>
    <row r="18" spans="1:9" ht="15">
      <c r="A18" s="176" t="s">
        <v>152</v>
      </c>
      <c r="B18" s="200">
        <v>3.1265038629999999</v>
      </c>
      <c r="C18" s="200">
        <v>1.529398E-3</v>
      </c>
      <c r="D18" s="200">
        <v>3.1249744650000002</v>
      </c>
      <c r="E18" s="230">
        <v>1.31E-7</v>
      </c>
      <c r="F18" s="200">
        <v>1.4411457000000001</v>
      </c>
      <c r="G18" s="215">
        <v>0</v>
      </c>
      <c r="H18" s="215">
        <v>1.529398E-3</v>
      </c>
      <c r="I18" s="177" t="s">
        <v>152</v>
      </c>
    </row>
    <row r="19" spans="1:9" ht="15">
      <c r="A19" s="176" t="s">
        <v>148</v>
      </c>
      <c r="B19" s="200">
        <v>83.545152986720012</v>
      </c>
      <c r="C19" s="200">
        <v>54.189158392000003</v>
      </c>
      <c r="D19" s="200">
        <v>29.355849594719999</v>
      </c>
      <c r="E19" s="200">
        <v>16.265992183000002</v>
      </c>
      <c r="F19" s="200">
        <v>61.194828674</v>
      </c>
      <c r="G19" s="200">
        <v>6.6905085499999997</v>
      </c>
      <c r="H19" s="200">
        <v>44.484793988</v>
      </c>
      <c r="I19" s="177" t="s">
        <v>155</v>
      </c>
    </row>
    <row r="20" spans="1:9" ht="15">
      <c r="A20" s="176" t="s">
        <v>150</v>
      </c>
      <c r="B20" s="200">
        <v>3.1077269350000001</v>
      </c>
      <c r="C20" s="200">
        <v>0.242254738</v>
      </c>
      <c r="D20" s="200">
        <v>2.8654721969999999</v>
      </c>
      <c r="E20" s="200">
        <v>0.22501710699999999</v>
      </c>
      <c r="F20" s="200">
        <v>1.4552615</v>
      </c>
      <c r="G20" s="200">
        <v>0</v>
      </c>
      <c r="H20" s="200">
        <v>0.229960526</v>
      </c>
      <c r="I20" s="177" t="s">
        <v>157</v>
      </c>
    </row>
    <row r="21" spans="1:9" ht="15">
      <c r="A21" s="176" t="s">
        <v>247</v>
      </c>
      <c r="B21" s="200">
        <v>3.220962525</v>
      </c>
      <c r="C21" s="200">
        <v>1.782273242</v>
      </c>
      <c r="D21" s="200">
        <v>1.4386892840000001</v>
      </c>
      <c r="E21" s="200">
        <v>3.6966803999999999E-2</v>
      </c>
      <c r="F21" s="200">
        <v>3.1581490620000001</v>
      </c>
      <c r="G21" s="200">
        <v>0.57517789399999997</v>
      </c>
      <c r="H21" s="200">
        <v>1.1114428510000001</v>
      </c>
      <c r="I21" s="177" t="s">
        <v>248</v>
      </c>
    </row>
    <row r="22" spans="1:9" ht="15">
      <c r="A22" s="176" t="s">
        <v>153</v>
      </c>
      <c r="B22" s="200">
        <v>24.020579148739998</v>
      </c>
      <c r="C22" s="200">
        <v>18.643860634999999</v>
      </c>
      <c r="D22" s="200">
        <v>5.3767185137400002</v>
      </c>
      <c r="E22" s="200">
        <v>1.7637705647399999</v>
      </c>
      <c r="F22" s="200">
        <v>20.443278283000001</v>
      </c>
      <c r="G22" s="200">
        <v>7.6625471899999997</v>
      </c>
      <c r="H22" s="200">
        <v>9.9660791880000001</v>
      </c>
      <c r="I22" s="177" t="s">
        <v>153</v>
      </c>
    </row>
    <row r="23" spans="1:9" ht="15">
      <c r="A23" s="176" t="s">
        <v>250</v>
      </c>
      <c r="B23" s="200">
        <v>0.17029801999999999</v>
      </c>
      <c r="C23" s="200">
        <v>3.0818999999999999E-2</v>
      </c>
      <c r="D23" s="200">
        <v>0.13947902000000001</v>
      </c>
      <c r="E23" s="200">
        <v>1.7491947000000001E-2</v>
      </c>
      <c r="F23" s="200">
        <v>6.88E-2</v>
      </c>
      <c r="G23" s="200">
        <v>0</v>
      </c>
      <c r="H23" s="200">
        <v>3.0818999999999999E-2</v>
      </c>
      <c r="I23" s="177" t="s">
        <v>252</v>
      </c>
    </row>
    <row r="24" spans="1:9" ht="15">
      <c r="A24" s="176" t="s">
        <v>246</v>
      </c>
      <c r="B24" s="200">
        <v>1.7909713140000001</v>
      </c>
      <c r="C24" s="200">
        <v>0.719763237</v>
      </c>
      <c r="D24" s="200">
        <v>1.0711364560000001</v>
      </c>
      <c r="E24" s="200">
        <v>4.265741E-3</v>
      </c>
      <c r="F24" s="200">
        <v>1.5947207029999999</v>
      </c>
      <c r="G24" s="200">
        <v>0</v>
      </c>
      <c r="H24" s="200">
        <v>0.60446025199999998</v>
      </c>
      <c r="I24" s="177" t="s">
        <v>249</v>
      </c>
    </row>
    <row r="25" spans="1:9" ht="15">
      <c r="A25" s="176" t="s">
        <v>251</v>
      </c>
      <c r="B25" s="200">
        <v>5.4657141820000001</v>
      </c>
      <c r="C25" s="200">
        <v>1.0349142309999999</v>
      </c>
      <c r="D25" s="200">
        <v>4.430799951</v>
      </c>
      <c r="E25" s="200">
        <v>0.167670917</v>
      </c>
      <c r="F25" s="200">
        <v>4.8067716589999998</v>
      </c>
      <c r="G25" s="200">
        <v>0</v>
      </c>
      <c r="H25" s="200">
        <v>0.99556723800000002</v>
      </c>
      <c r="I25" s="177" t="s">
        <v>253</v>
      </c>
    </row>
    <row r="26" spans="1:9" ht="15">
      <c r="A26" s="174" t="s">
        <v>354</v>
      </c>
      <c r="B26" s="201">
        <f>SUM(B18:B25)</f>
        <v>124.44790897446002</v>
      </c>
      <c r="C26" s="201">
        <f t="shared" ref="C26:H26" si="1">SUM(C18:C25)</f>
        <v>76.644572873000001</v>
      </c>
      <c r="D26" s="201">
        <f t="shared" si="1"/>
        <v>47.803119481460001</v>
      </c>
      <c r="E26" s="201">
        <f t="shared" si="1"/>
        <v>18.481175394739999</v>
      </c>
      <c r="F26" s="201">
        <f t="shared" si="1"/>
        <v>94.162955581000006</v>
      </c>
      <c r="G26" s="201">
        <f t="shared" si="1"/>
        <v>14.928233634</v>
      </c>
      <c r="H26" s="201">
        <f t="shared" si="1"/>
        <v>57.424652441000006</v>
      </c>
      <c r="I26" s="178" t="s">
        <v>143</v>
      </c>
    </row>
    <row r="30" spans="1:9" ht="20">
      <c r="A30" s="259" t="s">
        <v>428</v>
      </c>
      <c r="B30" s="260"/>
      <c r="C30" s="260"/>
      <c r="D30" s="260"/>
      <c r="E30" s="260"/>
      <c r="F30" s="260"/>
      <c r="G30" s="260"/>
      <c r="H30" s="260"/>
      <c r="I30" s="261"/>
    </row>
    <row r="31" spans="1:9" ht="20">
      <c r="A31" s="265" t="s">
        <v>431</v>
      </c>
      <c r="B31" s="266"/>
      <c r="C31" s="266"/>
      <c r="D31" s="266"/>
      <c r="E31" s="266"/>
      <c r="F31" s="266"/>
      <c r="G31" s="266"/>
      <c r="H31" s="266"/>
      <c r="I31" s="267"/>
    </row>
    <row r="32" spans="1:9" ht="30">
      <c r="A32" s="37" t="s">
        <v>127</v>
      </c>
      <c r="B32" s="161" t="s">
        <v>16</v>
      </c>
      <c r="C32" s="161" t="s">
        <v>17</v>
      </c>
      <c r="D32" s="161" t="s">
        <v>3</v>
      </c>
      <c r="E32" s="161" t="s">
        <v>18</v>
      </c>
      <c r="F32" s="161" t="s">
        <v>19</v>
      </c>
      <c r="G32" s="161" t="s">
        <v>20</v>
      </c>
      <c r="H32" s="161" t="s">
        <v>319</v>
      </c>
      <c r="I32" s="38" t="s">
        <v>128</v>
      </c>
    </row>
    <row r="33" spans="1:9" ht="15">
      <c r="A33" s="176" t="s">
        <v>148</v>
      </c>
      <c r="B33" s="200">
        <v>92.206185055719999</v>
      </c>
      <c r="C33" s="200">
        <v>58.198288802</v>
      </c>
      <c r="D33" s="200">
        <v>34.00814625372</v>
      </c>
      <c r="E33" s="200">
        <v>16.496397207000001</v>
      </c>
      <c r="F33" s="200">
        <v>67.948307381999996</v>
      </c>
      <c r="G33" s="200">
        <v>2.1456032</v>
      </c>
      <c r="H33" s="200">
        <v>45.971397578999998</v>
      </c>
      <c r="I33" s="177" t="s">
        <v>155</v>
      </c>
    </row>
    <row r="34" spans="1:9" ht="15">
      <c r="A34" s="176" t="s">
        <v>150</v>
      </c>
      <c r="B34" s="200">
        <v>3.2485679780000001</v>
      </c>
      <c r="C34" s="200">
        <v>0.331439488</v>
      </c>
      <c r="D34" s="200">
        <v>2.9171284900000001</v>
      </c>
      <c r="E34" s="200">
        <v>0.32506048399999998</v>
      </c>
      <c r="F34" s="200">
        <v>1.4959666700000001</v>
      </c>
      <c r="G34" s="200">
        <v>0</v>
      </c>
      <c r="H34" s="200">
        <v>0.32949152599999998</v>
      </c>
      <c r="I34" s="177" t="s">
        <v>157</v>
      </c>
    </row>
    <row r="35" spans="1:9" ht="15">
      <c r="A35" s="176" t="s">
        <v>247</v>
      </c>
      <c r="B35" s="200">
        <v>3.5346612720000001</v>
      </c>
      <c r="C35" s="200">
        <v>1.8096584060000001</v>
      </c>
      <c r="D35" s="200">
        <v>1.7250028660000001</v>
      </c>
      <c r="E35" s="200">
        <v>2.4669091000000001E-2</v>
      </c>
      <c r="F35" s="200">
        <v>3.489956807</v>
      </c>
      <c r="G35" s="200">
        <v>0.57517789399999997</v>
      </c>
      <c r="H35" s="200">
        <v>1.1375780150000001</v>
      </c>
      <c r="I35" s="177" t="s">
        <v>248</v>
      </c>
    </row>
    <row r="36" spans="1:9" ht="15">
      <c r="A36" s="176" t="s">
        <v>153</v>
      </c>
      <c r="B36" s="200">
        <v>23.982982061000001</v>
      </c>
      <c r="C36" s="200">
        <v>17.945042770000001</v>
      </c>
      <c r="D36" s="200">
        <v>6.0379392909999998</v>
      </c>
      <c r="E36" s="200">
        <v>0.97170275800000006</v>
      </c>
      <c r="F36" s="200">
        <v>21.549016711</v>
      </c>
      <c r="G36" s="200">
        <v>6.3075752899999999</v>
      </c>
      <c r="H36" s="200">
        <v>10.657062980999999</v>
      </c>
      <c r="I36" s="177" t="s">
        <v>153</v>
      </c>
    </row>
    <row r="37" spans="1:9" ht="15">
      <c r="A37" s="176" t="s">
        <v>250</v>
      </c>
      <c r="B37" s="200">
        <v>0.17287442</v>
      </c>
      <c r="C37" s="200">
        <v>3.1779000000000002E-2</v>
      </c>
      <c r="D37" s="200">
        <v>0.14109542</v>
      </c>
      <c r="E37" s="200">
        <v>3.5991947000000003E-2</v>
      </c>
      <c r="F37" s="200">
        <v>8.5300000000000001E-2</v>
      </c>
      <c r="G37" s="200">
        <v>0</v>
      </c>
      <c r="H37" s="200">
        <v>3.1779000000000002E-2</v>
      </c>
      <c r="I37" s="177" t="s">
        <v>252</v>
      </c>
    </row>
    <row r="38" spans="1:9" ht="15">
      <c r="A38" s="176" t="s">
        <v>246</v>
      </c>
      <c r="B38" s="200">
        <v>1.9125819749999999</v>
      </c>
      <c r="C38" s="200">
        <v>0.73630223800000005</v>
      </c>
      <c r="D38" s="200">
        <v>1.176279737</v>
      </c>
      <c r="E38" s="200">
        <v>1.5916948E-2</v>
      </c>
      <c r="F38" s="200">
        <v>1.6902444350000001</v>
      </c>
      <c r="G38" s="200">
        <v>0</v>
      </c>
      <c r="H38" s="200">
        <v>0.66616814400000002</v>
      </c>
      <c r="I38" s="177" t="s">
        <v>249</v>
      </c>
    </row>
    <row r="39" spans="1:9" ht="15">
      <c r="A39" s="176" t="s">
        <v>251</v>
      </c>
      <c r="B39" s="200">
        <v>4.12230486205</v>
      </c>
      <c r="C39" s="200">
        <v>0.61560483332999993</v>
      </c>
      <c r="D39" s="200">
        <v>3.5067000287199996</v>
      </c>
      <c r="E39" s="200">
        <v>0.19353874909999999</v>
      </c>
      <c r="F39" s="200">
        <v>3.6872432260000001</v>
      </c>
      <c r="G39" s="200">
        <v>0</v>
      </c>
      <c r="H39" s="200">
        <v>0.60223057390000001</v>
      </c>
      <c r="I39" s="177" t="s">
        <v>253</v>
      </c>
    </row>
    <row r="40" spans="1:9" ht="15">
      <c r="A40" s="174" t="s">
        <v>354</v>
      </c>
      <c r="B40" s="201">
        <f t="shared" ref="B40:H40" si="2">SUM(B33:B39)</f>
        <v>129.18015762376999</v>
      </c>
      <c r="C40" s="201">
        <f t="shared" si="2"/>
        <v>79.668115537329996</v>
      </c>
      <c r="D40" s="201">
        <f t="shared" si="2"/>
        <v>49.512292086439999</v>
      </c>
      <c r="E40" s="201">
        <f t="shared" si="2"/>
        <v>18.063277184100002</v>
      </c>
      <c r="F40" s="201">
        <f t="shared" si="2"/>
        <v>99.94603523100001</v>
      </c>
      <c r="G40" s="201">
        <f t="shared" si="2"/>
        <v>9.0283563840000003</v>
      </c>
      <c r="H40" s="201">
        <f t="shared" si="2"/>
        <v>59.395707818899993</v>
      </c>
      <c r="I40" s="178" t="s">
        <v>143</v>
      </c>
    </row>
    <row r="44" spans="1:9" ht="20">
      <c r="A44" s="259" t="s">
        <v>458</v>
      </c>
      <c r="B44" s="260"/>
      <c r="C44" s="260"/>
      <c r="D44" s="260"/>
      <c r="E44" s="260"/>
      <c r="F44" s="260"/>
      <c r="G44" s="260"/>
      <c r="H44" s="260"/>
      <c r="I44" s="261"/>
    </row>
    <row r="45" spans="1:9" ht="20">
      <c r="A45" s="265" t="s">
        <v>459</v>
      </c>
      <c r="B45" s="266"/>
      <c r="C45" s="266"/>
      <c r="D45" s="266"/>
      <c r="E45" s="266"/>
      <c r="F45" s="266"/>
      <c r="G45" s="266"/>
      <c r="H45" s="266"/>
      <c r="I45" s="267"/>
    </row>
    <row r="46" spans="1:9" ht="30">
      <c r="A46" s="37" t="s">
        <v>127</v>
      </c>
      <c r="B46" s="161" t="s">
        <v>16</v>
      </c>
      <c r="C46" s="161" t="s">
        <v>17</v>
      </c>
      <c r="D46" s="161" t="s">
        <v>3</v>
      </c>
      <c r="E46" s="161" t="s">
        <v>18</v>
      </c>
      <c r="F46" s="161" t="s">
        <v>19</v>
      </c>
      <c r="G46" s="161" t="s">
        <v>20</v>
      </c>
      <c r="H46" s="161" t="s">
        <v>319</v>
      </c>
      <c r="I46" s="38" t="s">
        <v>128</v>
      </c>
    </row>
    <row r="47" spans="1:9" ht="15">
      <c r="A47" s="176" t="s">
        <v>148</v>
      </c>
      <c r="B47" s="200">
        <v>101.782791441</v>
      </c>
      <c r="C47" s="200">
        <v>66.197088226999995</v>
      </c>
      <c r="D47" s="200">
        <v>35.586068212999997</v>
      </c>
      <c r="E47" s="200">
        <v>18.906182993000002</v>
      </c>
      <c r="F47" s="200">
        <v>69.142336614000001</v>
      </c>
      <c r="G47" s="200">
        <v>2.3341504780000002</v>
      </c>
      <c r="H47" s="200">
        <v>48.763163513000002</v>
      </c>
      <c r="I47" s="177" t="s">
        <v>155</v>
      </c>
    </row>
    <row r="48" spans="1:9" ht="15">
      <c r="A48" s="176" t="s">
        <v>150</v>
      </c>
      <c r="B48" s="200">
        <v>3.4101114309999998</v>
      </c>
      <c r="C48" s="200">
        <v>0.46681448800000003</v>
      </c>
      <c r="D48" s="200">
        <v>2.943296943</v>
      </c>
      <c r="E48" s="200">
        <v>0.47012768700000002</v>
      </c>
      <c r="F48" s="200">
        <v>1.4311666700000001</v>
      </c>
      <c r="G48" s="200">
        <v>0</v>
      </c>
      <c r="H48" s="200">
        <v>0.464866526</v>
      </c>
      <c r="I48" s="177" t="s">
        <v>157</v>
      </c>
    </row>
    <row r="49" spans="1:9" ht="15">
      <c r="A49" s="176" t="s">
        <v>247</v>
      </c>
      <c r="B49" s="200">
        <v>3.9654462800000001</v>
      </c>
      <c r="C49" s="200">
        <v>2.0167258229999998</v>
      </c>
      <c r="D49" s="200">
        <v>1.9487204570000001</v>
      </c>
      <c r="E49" s="200">
        <v>0.50804682700000003</v>
      </c>
      <c r="F49" s="200">
        <v>3.4769614610000001</v>
      </c>
      <c r="G49" s="200">
        <v>0.67517789399999995</v>
      </c>
      <c r="H49" s="200">
        <v>1.2797654329999999</v>
      </c>
      <c r="I49" s="177" t="s">
        <v>248</v>
      </c>
    </row>
    <row r="50" spans="1:9" ht="15">
      <c r="A50" s="176" t="s">
        <v>153</v>
      </c>
      <c r="B50" s="200">
        <v>24.747494410000002</v>
      </c>
      <c r="C50" s="200">
        <v>17.926548349000001</v>
      </c>
      <c r="D50" s="200">
        <v>6.8209460609999999</v>
      </c>
      <c r="E50" s="200">
        <v>2.6439141340000001</v>
      </c>
      <c r="F50" s="200">
        <v>20.014539185250001</v>
      </c>
      <c r="G50" s="200">
        <v>2.3410741000000002</v>
      </c>
      <c r="H50" s="200">
        <v>10.954518082</v>
      </c>
      <c r="I50" s="177" t="s">
        <v>153</v>
      </c>
    </row>
    <row r="51" spans="1:9" ht="15">
      <c r="A51" s="176" t="s">
        <v>250</v>
      </c>
      <c r="B51" s="200">
        <v>0.17711667</v>
      </c>
      <c r="C51" s="200">
        <v>3.4153999999999997E-2</v>
      </c>
      <c r="D51" s="200">
        <v>0.14196267000000001</v>
      </c>
      <c r="E51" s="200">
        <v>2.991947E-3</v>
      </c>
      <c r="F51" s="200">
        <v>9.3299999999999994E-2</v>
      </c>
      <c r="G51" s="200">
        <v>0</v>
      </c>
      <c r="H51" s="200">
        <v>3.4153999999999997E-2</v>
      </c>
      <c r="I51" s="177" t="s">
        <v>252</v>
      </c>
    </row>
    <row r="52" spans="1:9" ht="15">
      <c r="A52" s="176" t="s">
        <v>246</v>
      </c>
      <c r="B52" s="200">
        <v>1.9277704046400002</v>
      </c>
      <c r="C52" s="200">
        <v>0.7753240804</v>
      </c>
      <c r="D52" s="200">
        <v>1.15244632424</v>
      </c>
      <c r="E52" s="200">
        <v>1.5947639699999999E-3</v>
      </c>
      <c r="F52" s="200">
        <v>1.661494239</v>
      </c>
      <c r="G52" s="200">
        <v>0</v>
      </c>
      <c r="H52" s="200">
        <v>0.71597192620000005</v>
      </c>
      <c r="I52" s="177" t="s">
        <v>249</v>
      </c>
    </row>
    <row r="53" spans="1:9" ht="15">
      <c r="A53" s="176" t="s">
        <v>251</v>
      </c>
      <c r="B53" s="200">
        <v>6.1079092450000001</v>
      </c>
      <c r="C53" s="200">
        <v>1.1607754180000001</v>
      </c>
      <c r="D53" s="200">
        <v>4.947133827</v>
      </c>
      <c r="E53" s="200">
        <v>8.2853891999999998E-2</v>
      </c>
      <c r="F53" s="200">
        <v>5.6107168170000001</v>
      </c>
      <c r="G53" s="200">
        <v>0</v>
      </c>
      <c r="H53" s="200">
        <v>1.125464128</v>
      </c>
      <c r="I53" s="177" t="s">
        <v>253</v>
      </c>
    </row>
    <row r="54" spans="1:9" ht="15">
      <c r="A54" s="174" t="s">
        <v>354</v>
      </c>
      <c r="B54" s="201">
        <f t="shared" ref="B54:H54" si="3">SUM(B47:B53)</f>
        <v>142.11863988164001</v>
      </c>
      <c r="C54" s="201">
        <f t="shared" si="3"/>
        <v>88.577430385399992</v>
      </c>
      <c r="D54" s="201">
        <f t="shared" si="3"/>
        <v>53.540574495240001</v>
      </c>
      <c r="E54" s="201">
        <f t="shared" si="3"/>
        <v>22.615712243970005</v>
      </c>
      <c r="F54" s="201">
        <f t="shared" si="3"/>
        <v>101.43051498625</v>
      </c>
      <c r="G54" s="201">
        <f t="shared" si="3"/>
        <v>5.3504024720000007</v>
      </c>
      <c r="H54" s="201">
        <f t="shared" si="3"/>
        <v>63.337903608200001</v>
      </c>
      <c r="I54" s="178" t="s">
        <v>143</v>
      </c>
    </row>
    <row r="60" spans="1:9">
      <c r="B60" s="242"/>
      <c r="C60" s="242"/>
      <c r="D60" s="242"/>
      <c r="E60" s="242"/>
      <c r="F60" s="242"/>
      <c r="G60" s="242"/>
      <c r="H60" s="242"/>
    </row>
    <row r="61" spans="1:9">
      <c r="B61" s="242"/>
      <c r="C61" s="242"/>
      <c r="D61" s="242"/>
      <c r="E61" s="242"/>
      <c r="F61" s="242"/>
      <c r="G61" s="242"/>
      <c r="H61" s="242"/>
    </row>
    <row r="62" spans="1:9">
      <c r="B62" s="242"/>
      <c r="C62" s="242"/>
      <c r="D62" s="242"/>
      <c r="E62" s="242"/>
      <c r="F62" s="242"/>
      <c r="G62" s="242"/>
      <c r="H62" s="242"/>
    </row>
    <row r="63" spans="1:9">
      <c r="B63" s="242"/>
      <c r="C63" s="242"/>
      <c r="D63" s="242"/>
      <c r="E63" s="242"/>
      <c r="F63" s="242"/>
      <c r="G63" s="242"/>
      <c r="H63" s="242"/>
    </row>
    <row r="64" spans="1:9">
      <c r="B64" s="242"/>
      <c r="C64" s="242"/>
      <c r="D64" s="242"/>
      <c r="E64" s="242"/>
      <c r="F64" s="242"/>
      <c r="G64" s="242"/>
      <c r="H64" s="242"/>
    </row>
    <row r="65" spans="2:8">
      <c r="B65" s="242"/>
      <c r="C65" s="242"/>
      <c r="D65" s="242"/>
      <c r="E65" s="242"/>
      <c r="F65" s="242"/>
      <c r="G65" s="242"/>
      <c r="H65" s="242"/>
    </row>
    <row r="66" spans="2:8">
      <c r="B66" s="242"/>
      <c r="C66" s="242"/>
      <c r="D66" s="242"/>
      <c r="E66" s="242"/>
      <c r="F66" s="242"/>
      <c r="G66" s="242"/>
      <c r="H66" s="242"/>
    </row>
    <row r="67" spans="2:8">
      <c r="B67" s="242"/>
      <c r="C67" s="242"/>
      <c r="D67" s="242"/>
      <c r="E67" s="242"/>
      <c r="F67" s="242"/>
      <c r="G67" s="242"/>
      <c r="H67" s="242"/>
    </row>
    <row r="68" spans="2:8">
      <c r="B68" s="242"/>
      <c r="C68" s="242"/>
      <c r="D68" s="242"/>
      <c r="E68" s="242"/>
      <c r="F68" s="242"/>
      <c r="G68" s="242"/>
      <c r="H68" s="242"/>
    </row>
  </sheetData>
  <mergeCells count="8">
    <mergeCell ref="A1:I1"/>
    <mergeCell ref="A2:I2"/>
    <mergeCell ref="A44:I44"/>
    <mergeCell ref="A45:I45"/>
    <mergeCell ref="A30:I30"/>
    <mergeCell ref="A31:I31"/>
    <mergeCell ref="A15:I15"/>
    <mergeCell ref="A16:I16"/>
  </mergeCells>
  <pageMargins left="0.7" right="0.7" top="0.75" bottom="0.75" header="0.3" footer="0.3"/>
  <pageSetup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showGridLines="0" view="pageBreakPreview" topLeftCell="A26" zoomScale="67" zoomScaleNormal="90" zoomScaleSheetLayoutView="85" workbookViewId="0">
      <selection activeCell="K35" sqref="K35"/>
    </sheetView>
  </sheetViews>
  <sheetFormatPr defaultColWidth="9.1796875" defaultRowHeight="12.5"/>
  <cols>
    <col min="1" max="1" width="5.81640625" style="90" customWidth="1"/>
    <col min="2" max="2" width="37.81640625" style="90" bestFit="1" customWidth="1"/>
    <col min="3" max="6" width="14.453125" style="90" customWidth="1"/>
    <col min="7" max="7" width="47.26953125" style="90" customWidth="1"/>
    <col min="8" max="8" width="26.1796875" style="192" customWidth="1"/>
    <col min="9" max="9" width="7.81640625" style="90" bestFit="1" customWidth="1"/>
    <col min="10" max="31" width="26.1796875" style="90" customWidth="1"/>
    <col min="32" max="32" width="0" style="90" hidden="1" customWidth="1"/>
    <col min="33" max="33" width="21.453125" style="90" customWidth="1"/>
    <col min="34" max="16384" width="9.1796875" style="90"/>
  </cols>
  <sheetData>
    <row r="1" spans="1:9" s="88" customFormat="1" ht="20.25" customHeight="1">
      <c r="A1" s="259" t="s">
        <v>266</v>
      </c>
      <c r="B1" s="260"/>
      <c r="C1" s="260"/>
      <c r="D1" s="260"/>
      <c r="E1" s="260"/>
      <c r="F1" s="260"/>
      <c r="G1" s="261"/>
      <c r="H1" s="194"/>
    </row>
    <row r="2" spans="1:9" s="88" customFormat="1" ht="20.25" customHeight="1">
      <c r="A2" s="258" t="s">
        <v>374</v>
      </c>
      <c r="B2" s="258"/>
      <c r="C2" s="258"/>
      <c r="D2" s="258"/>
      <c r="E2" s="258"/>
      <c r="F2" s="258"/>
      <c r="G2" s="258"/>
      <c r="H2" s="194"/>
    </row>
    <row r="3" spans="1:9" s="162" customFormat="1" ht="45">
      <c r="A3" s="37" t="s">
        <v>267</v>
      </c>
      <c r="B3" s="37" t="s">
        <v>5</v>
      </c>
      <c r="C3" s="37" t="s">
        <v>396</v>
      </c>
      <c r="D3" s="37" t="s">
        <v>401</v>
      </c>
      <c r="E3" s="37" t="s">
        <v>414</v>
      </c>
      <c r="F3" s="37" t="s">
        <v>453</v>
      </c>
      <c r="G3" s="38" t="s">
        <v>128</v>
      </c>
      <c r="H3" s="195"/>
    </row>
    <row r="4" spans="1:9" ht="15">
      <c r="A4" s="139">
        <v>1</v>
      </c>
      <c r="B4" s="140" t="s">
        <v>21</v>
      </c>
      <c r="C4" s="141">
        <v>10.482129481999999</v>
      </c>
      <c r="D4" s="141">
        <v>12.430702676999999</v>
      </c>
      <c r="E4" s="141">
        <v>12.86216778</v>
      </c>
      <c r="F4" s="141">
        <v>11.501985826</v>
      </c>
      <c r="G4" s="142" t="s">
        <v>46</v>
      </c>
      <c r="H4" s="243"/>
      <c r="I4" s="196"/>
    </row>
    <row r="5" spans="1:9" ht="15">
      <c r="A5" s="139">
        <v>2</v>
      </c>
      <c r="B5" s="140" t="s">
        <v>22</v>
      </c>
      <c r="C5" s="141"/>
      <c r="D5" s="141"/>
      <c r="E5" s="141"/>
      <c r="F5" s="141"/>
      <c r="G5" s="142" t="s">
        <v>101</v>
      </c>
      <c r="H5" s="243"/>
      <c r="I5" s="196"/>
    </row>
    <row r="6" spans="1:9" ht="15">
      <c r="A6" s="139">
        <v>3</v>
      </c>
      <c r="B6" s="140" t="s">
        <v>23</v>
      </c>
      <c r="C6" s="141">
        <v>119.131096641</v>
      </c>
      <c r="D6" s="141">
        <v>67.128253688290002</v>
      </c>
      <c r="E6" s="141">
        <v>86.622681631000006</v>
      </c>
      <c r="F6" s="141">
        <v>115.453576422</v>
      </c>
      <c r="G6" s="142" t="s">
        <v>110</v>
      </c>
      <c r="H6" s="243"/>
      <c r="I6" s="196"/>
    </row>
    <row r="7" spans="1:9" ht="15">
      <c r="A7" s="139">
        <v>4</v>
      </c>
      <c r="B7" s="140" t="s">
        <v>24</v>
      </c>
      <c r="C7" s="141">
        <v>15.06</v>
      </c>
      <c r="D7" s="141">
        <v>10.070287293</v>
      </c>
      <c r="E7" s="141">
        <v>11.272121794</v>
      </c>
      <c r="F7" s="141">
        <v>21.083123560000001</v>
      </c>
      <c r="G7" s="142" t="s">
        <v>115</v>
      </c>
      <c r="H7" s="243"/>
      <c r="I7" s="196"/>
    </row>
    <row r="8" spans="1:9" ht="15">
      <c r="A8" s="139">
        <v>5</v>
      </c>
      <c r="B8" s="140" t="s">
        <v>25</v>
      </c>
      <c r="C8" s="141">
        <v>0</v>
      </c>
      <c r="D8" s="141">
        <v>1.0000000000000001E-9</v>
      </c>
      <c r="E8" s="141">
        <v>0</v>
      </c>
      <c r="F8" s="141">
        <v>0.114114798</v>
      </c>
      <c r="G8" s="142" t="s">
        <v>124</v>
      </c>
      <c r="H8" s="243"/>
      <c r="I8" s="196"/>
    </row>
    <row r="9" spans="1:9" ht="15">
      <c r="A9" s="139">
        <v>6</v>
      </c>
      <c r="B9" s="140" t="s">
        <v>26</v>
      </c>
      <c r="C9" s="141"/>
      <c r="D9" s="141"/>
      <c r="E9" s="141"/>
      <c r="F9" s="141"/>
      <c r="G9" s="142" t="s">
        <v>102</v>
      </c>
      <c r="H9" s="243"/>
      <c r="I9" s="196"/>
    </row>
    <row r="10" spans="1:9" ht="15">
      <c r="A10" s="139">
        <v>7</v>
      </c>
      <c r="B10" s="140" t="s">
        <v>27</v>
      </c>
      <c r="C10" s="141">
        <v>601.32388612800003</v>
      </c>
      <c r="D10" s="141">
        <v>620.84933383299995</v>
      </c>
      <c r="E10" s="141">
        <v>627.65933241000005</v>
      </c>
      <c r="F10" s="141">
        <v>628.83847892400001</v>
      </c>
      <c r="G10" s="142" t="s">
        <v>107</v>
      </c>
      <c r="H10" s="243"/>
      <c r="I10" s="196"/>
    </row>
    <row r="11" spans="1:9" ht="15">
      <c r="A11" s="139">
        <v>8</v>
      </c>
      <c r="B11" s="140" t="s">
        <v>28</v>
      </c>
      <c r="C11" s="141">
        <v>8.2950000000000003E-3</v>
      </c>
      <c r="D11" s="141">
        <v>0.42496099999999998</v>
      </c>
      <c r="E11" s="141">
        <v>8.8708999999999996E-2</v>
      </c>
      <c r="F11" s="141">
        <v>9.8709000000000005E-2</v>
      </c>
      <c r="G11" s="142" t="s">
        <v>116</v>
      </c>
      <c r="H11" s="243"/>
      <c r="I11" s="196"/>
    </row>
    <row r="12" spans="1:9" ht="15">
      <c r="A12" s="139">
        <v>9</v>
      </c>
      <c r="B12" s="140" t="s">
        <v>29</v>
      </c>
      <c r="C12" s="141">
        <v>-59.616691565000004</v>
      </c>
      <c r="D12" s="141">
        <v>-63.127771553999999</v>
      </c>
      <c r="E12" s="141">
        <v>-77.998619489999996</v>
      </c>
      <c r="F12" s="141">
        <v>-61.263697194999999</v>
      </c>
      <c r="G12" s="142" t="s">
        <v>47</v>
      </c>
      <c r="H12" s="243"/>
      <c r="I12" s="196"/>
    </row>
    <row r="13" spans="1:9" ht="15">
      <c r="A13" s="139">
        <v>10</v>
      </c>
      <c r="B13" s="140" t="s">
        <v>30</v>
      </c>
      <c r="C13" s="141">
        <v>85.152847550589996</v>
      </c>
      <c r="D13" s="141">
        <v>86.444602484000001</v>
      </c>
      <c r="E13" s="141">
        <v>88.024015574000003</v>
      </c>
      <c r="F13" s="141">
        <v>92.523980085999995</v>
      </c>
      <c r="G13" s="142" t="s">
        <v>48</v>
      </c>
      <c r="I13" s="196"/>
    </row>
    <row r="14" spans="1:9" ht="15">
      <c r="A14" s="139">
        <v>11</v>
      </c>
      <c r="B14" s="140" t="s">
        <v>31</v>
      </c>
      <c r="C14" s="141">
        <v>-32.180814718000001</v>
      </c>
      <c r="D14" s="141">
        <v>-33.558101905699999</v>
      </c>
      <c r="E14" s="141">
        <v>-35.310066118000002</v>
      </c>
      <c r="F14" s="141">
        <v>-37.41665801661</v>
      </c>
      <c r="G14" s="142" t="s">
        <v>49</v>
      </c>
      <c r="I14" s="196"/>
    </row>
    <row r="15" spans="1:9" ht="15">
      <c r="A15" s="139">
        <v>12</v>
      </c>
      <c r="B15" s="140" t="s">
        <v>32</v>
      </c>
      <c r="C15" s="141">
        <v>50.564392802</v>
      </c>
      <c r="D15" s="141">
        <v>53.833332999</v>
      </c>
      <c r="E15" s="141">
        <v>45.775353125000002</v>
      </c>
      <c r="F15" s="141">
        <v>45.345552579669999</v>
      </c>
      <c r="G15" s="142" t="s">
        <v>50</v>
      </c>
      <c r="I15" s="196"/>
    </row>
    <row r="16" spans="1:9" s="89" customFormat="1" ht="15">
      <c r="A16" s="144">
        <v>13</v>
      </c>
      <c r="B16" s="145" t="s">
        <v>33</v>
      </c>
      <c r="C16" s="146">
        <v>789.92514132059</v>
      </c>
      <c r="D16" s="146">
        <f>SUM(D4:D15)</f>
        <v>754.49560051559001</v>
      </c>
      <c r="E16" s="146">
        <v>758.99569570599999</v>
      </c>
      <c r="F16" s="146">
        <v>816.27916598406011</v>
      </c>
      <c r="G16" s="147" t="s">
        <v>6</v>
      </c>
      <c r="H16" s="193"/>
      <c r="I16" s="197"/>
    </row>
    <row r="17" spans="1:9" ht="15">
      <c r="A17" s="139">
        <v>14</v>
      </c>
      <c r="B17" s="140" t="s">
        <v>34</v>
      </c>
      <c r="C17" s="141">
        <v>6.1447014309999997</v>
      </c>
      <c r="D17" s="141">
        <v>6.5987023100000002</v>
      </c>
      <c r="E17" s="141">
        <v>6.231494606</v>
      </c>
      <c r="F17" s="141">
        <v>6.4896518900000002</v>
      </c>
      <c r="G17" s="142" t="s">
        <v>51</v>
      </c>
      <c r="I17" s="196"/>
    </row>
    <row r="18" spans="1:9" ht="15">
      <c r="A18" s="139">
        <v>15</v>
      </c>
      <c r="B18" s="140" t="s">
        <v>35</v>
      </c>
      <c r="C18" s="141"/>
      <c r="D18" s="141"/>
      <c r="E18" s="141"/>
      <c r="F18" s="141"/>
      <c r="G18" s="142" t="s">
        <v>109</v>
      </c>
      <c r="I18" s="196"/>
    </row>
    <row r="19" spans="1:9" ht="15">
      <c r="A19" s="139">
        <v>16</v>
      </c>
      <c r="B19" s="140" t="s">
        <v>36</v>
      </c>
      <c r="C19" s="141">
        <v>273.24561537539</v>
      </c>
      <c r="D19" s="141">
        <v>237.998081848</v>
      </c>
      <c r="E19" s="141">
        <v>257.04087649000002</v>
      </c>
      <c r="F19" s="141">
        <v>288.29045967899998</v>
      </c>
      <c r="G19" s="142" t="s">
        <v>110</v>
      </c>
      <c r="I19" s="196"/>
    </row>
    <row r="20" spans="1:9" ht="15">
      <c r="A20" s="139">
        <v>17</v>
      </c>
      <c r="B20" s="140" t="s">
        <v>37</v>
      </c>
      <c r="C20" s="141">
        <v>142.393118515</v>
      </c>
      <c r="D20" s="141">
        <v>141.61351993299999</v>
      </c>
      <c r="E20" s="141">
        <v>137.03162795200001</v>
      </c>
      <c r="F20" s="141">
        <v>136.98889953899999</v>
      </c>
      <c r="G20" s="142" t="s">
        <v>111</v>
      </c>
      <c r="I20" s="196"/>
    </row>
    <row r="21" spans="1:9" ht="15">
      <c r="A21" s="139">
        <v>18</v>
      </c>
      <c r="B21" s="140" t="s">
        <v>20</v>
      </c>
      <c r="C21" s="141">
        <v>8.1350587240000003</v>
      </c>
      <c r="D21" s="141">
        <v>15.457912438999999</v>
      </c>
      <c r="E21" s="141">
        <v>18.209137244000001</v>
      </c>
      <c r="F21" s="141">
        <v>20.768453477000001</v>
      </c>
      <c r="G21" s="142" t="s">
        <v>103</v>
      </c>
      <c r="I21" s="196"/>
    </row>
    <row r="22" spans="1:9" ht="15">
      <c r="A22" s="139">
        <v>19</v>
      </c>
      <c r="B22" s="140" t="s">
        <v>38</v>
      </c>
      <c r="C22" s="141">
        <v>20.51194607978</v>
      </c>
      <c r="D22" s="141">
        <v>26.498649309000001</v>
      </c>
      <c r="E22" s="141">
        <v>21.815801658000002</v>
      </c>
      <c r="F22" s="141">
        <v>20.963031906000001</v>
      </c>
      <c r="G22" s="142" t="s">
        <v>87</v>
      </c>
      <c r="I22" s="196"/>
    </row>
    <row r="23" spans="1:9" ht="15">
      <c r="A23" s="144">
        <v>20</v>
      </c>
      <c r="B23" s="145" t="s">
        <v>4</v>
      </c>
      <c r="C23" s="146">
        <v>450.43044012516998</v>
      </c>
      <c r="D23" s="146">
        <f>SUM(D17:D22)</f>
        <v>428.16686583900002</v>
      </c>
      <c r="E23" s="146">
        <f>SUM(E17:E22)</f>
        <v>440.32893795000001</v>
      </c>
      <c r="F23" s="146">
        <v>473.50049649099998</v>
      </c>
      <c r="G23" s="147" t="s">
        <v>7</v>
      </c>
      <c r="I23" s="196"/>
    </row>
    <row r="24" spans="1:9" ht="15">
      <c r="A24" s="139">
        <v>21</v>
      </c>
      <c r="B24" s="140" t="s">
        <v>39</v>
      </c>
      <c r="C24" s="141"/>
      <c r="D24" s="141"/>
      <c r="E24" s="141"/>
      <c r="F24" s="141"/>
      <c r="G24" s="142" t="s">
        <v>52</v>
      </c>
      <c r="I24" s="196"/>
    </row>
    <row r="25" spans="1:9" ht="15">
      <c r="A25" s="139">
        <v>22</v>
      </c>
      <c r="B25" s="140" t="s">
        <v>56</v>
      </c>
      <c r="C25" s="141">
        <v>326.12840595602</v>
      </c>
      <c r="D25" s="141">
        <v>326.78030034599999</v>
      </c>
      <c r="E25" s="141">
        <v>336.72398126799999</v>
      </c>
      <c r="F25" s="141">
        <v>349.99387594500001</v>
      </c>
      <c r="G25" s="142" t="s">
        <v>117</v>
      </c>
      <c r="I25" s="196"/>
    </row>
    <row r="26" spans="1:9" ht="15">
      <c r="A26" s="139">
        <v>23</v>
      </c>
      <c r="B26" s="140" t="s">
        <v>176</v>
      </c>
      <c r="C26" s="141">
        <v>7.0277673219999999</v>
      </c>
      <c r="D26" s="141">
        <v>9.1597963530000008</v>
      </c>
      <c r="E26" s="141">
        <v>11.139926353</v>
      </c>
      <c r="F26" s="141">
        <v>16.239118608999998</v>
      </c>
      <c r="G26" s="142" t="s">
        <v>118</v>
      </c>
      <c r="I26" s="196"/>
    </row>
    <row r="27" spans="1:9" ht="15">
      <c r="A27" s="139">
        <v>24</v>
      </c>
      <c r="B27" s="140" t="s">
        <v>42</v>
      </c>
      <c r="C27" s="141">
        <v>2.0178944790000002</v>
      </c>
      <c r="D27" s="141">
        <v>0.16800000000000001</v>
      </c>
      <c r="E27" s="141">
        <v>0.16808791000000001</v>
      </c>
      <c r="F27" s="141">
        <v>0.22295999999999999</v>
      </c>
      <c r="G27" s="142" t="s">
        <v>53</v>
      </c>
      <c r="I27" s="196"/>
    </row>
    <row r="28" spans="1:9" ht="15">
      <c r="A28" s="139">
        <v>25</v>
      </c>
      <c r="B28" s="140" t="s">
        <v>43</v>
      </c>
      <c r="C28" s="141"/>
      <c r="D28" s="141"/>
      <c r="E28" s="141"/>
      <c r="F28" s="141"/>
      <c r="G28" s="142" t="s">
        <v>54</v>
      </c>
      <c r="I28" s="196"/>
    </row>
    <row r="29" spans="1:9" ht="15">
      <c r="A29" s="139">
        <v>26</v>
      </c>
      <c r="B29" s="140" t="s">
        <v>57</v>
      </c>
      <c r="C29" s="141">
        <v>26.397556007999999</v>
      </c>
      <c r="D29" s="141">
        <v>30.42047737</v>
      </c>
      <c r="E29" s="141">
        <v>31.466154099000001</v>
      </c>
      <c r="F29" s="141">
        <v>31.452968640000002</v>
      </c>
      <c r="G29" s="142" t="s">
        <v>119</v>
      </c>
      <c r="I29" s="196"/>
    </row>
    <row r="30" spans="1:9" ht="15">
      <c r="A30" s="139">
        <v>27</v>
      </c>
      <c r="B30" s="140" t="s">
        <v>58</v>
      </c>
      <c r="C30" s="141">
        <v>4.0048182680000002</v>
      </c>
      <c r="D30" s="141">
        <v>6.0810241300000003</v>
      </c>
      <c r="E30" s="141">
        <v>5.8062923990000002</v>
      </c>
      <c r="F30" s="141">
        <v>4.63145104</v>
      </c>
      <c r="G30" s="142" t="s">
        <v>120</v>
      </c>
      <c r="I30" s="196"/>
    </row>
    <row r="31" spans="1:9" ht="15">
      <c r="A31" s="139">
        <v>28</v>
      </c>
      <c r="B31" s="140" t="s">
        <v>59</v>
      </c>
      <c r="C31" s="141"/>
      <c r="D31" s="141"/>
      <c r="E31" s="141"/>
      <c r="F31" s="141"/>
      <c r="G31" s="142" t="s">
        <v>121</v>
      </c>
      <c r="I31" s="196"/>
    </row>
    <row r="32" spans="1:9" ht="18" customHeight="1">
      <c r="A32" s="139">
        <v>29</v>
      </c>
      <c r="B32" s="140" t="s">
        <v>60</v>
      </c>
      <c r="C32" s="141">
        <v>-31.524770410040002</v>
      </c>
      <c r="D32" s="141">
        <v>-44.230272112649999</v>
      </c>
      <c r="E32" s="141">
        <v>-50.935995978000001</v>
      </c>
      <c r="F32" s="141">
        <v>-51.306081515000002</v>
      </c>
      <c r="G32" s="142" t="s">
        <v>122</v>
      </c>
      <c r="I32" s="196"/>
    </row>
    <row r="33" spans="1:10" ht="15">
      <c r="A33" s="139">
        <v>30</v>
      </c>
      <c r="B33" s="140" t="s">
        <v>61</v>
      </c>
      <c r="C33" s="141">
        <v>5.4430215744400003</v>
      </c>
      <c r="D33" s="141">
        <v>-2.0505994017600004</v>
      </c>
      <c r="E33" s="141">
        <v>-15.701696291999999</v>
      </c>
      <c r="F33" s="141">
        <v>-8.4556311239399999</v>
      </c>
      <c r="G33" s="142" t="s">
        <v>123</v>
      </c>
      <c r="I33" s="196"/>
    </row>
    <row r="34" spans="1:10" ht="15">
      <c r="A34" s="144">
        <v>31</v>
      </c>
      <c r="B34" s="145" t="s">
        <v>10</v>
      </c>
      <c r="C34" s="146">
        <v>339.49469319741996</v>
      </c>
      <c r="D34" s="146">
        <f>SUM(D25:D33)</f>
        <v>326.32872668459004</v>
      </c>
      <c r="E34" s="146">
        <v>318.66674975900003</v>
      </c>
      <c r="F34" s="146">
        <v>342.77866159505999</v>
      </c>
      <c r="G34" s="147" t="s">
        <v>8</v>
      </c>
      <c r="I34" s="196"/>
    </row>
    <row r="35" spans="1:10" s="89" customFormat="1" ht="15">
      <c r="A35" s="144">
        <v>32</v>
      </c>
      <c r="B35" s="145" t="s">
        <v>45</v>
      </c>
      <c r="C35" s="146">
        <v>789.92513332259</v>
      </c>
      <c r="D35" s="146">
        <f>D23+D34</f>
        <v>754.49559252359006</v>
      </c>
      <c r="E35" s="146">
        <f>E23+E34</f>
        <v>758.99568770900009</v>
      </c>
      <c r="F35" s="146">
        <v>816.27915808606008</v>
      </c>
      <c r="G35" s="147" t="s">
        <v>9</v>
      </c>
      <c r="H35" s="244"/>
      <c r="I35" s="220"/>
      <c r="J35" s="221"/>
    </row>
    <row r="36" spans="1:10" ht="26.25" customHeight="1">
      <c r="A36" s="91"/>
      <c r="C36" s="212"/>
      <c r="D36" s="212"/>
      <c r="E36" s="212"/>
      <c r="F36" s="212"/>
    </row>
    <row r="37" spans="1:10" ht="45">
      <c r="A37" s="37" t="s">
        <v>0</v>
      </c>
      <c r="B37" s="38" t="s">
        <v>128</v>
      </c>
      <c r="C37" s="37" t="s">
        <v>396</v>
      </c>
      <c r="D37" s="37" t="s">
        <v>401</v>
      </c>
      <c r="E37" s="37" t="s">
        <v>414</v>
      </c>
      <c r="F37" s="37" t="s">
        <v>453</v>
      </c>
      <c r="G37" s="38" t="s">
        <v>128</v>
      </c>
    </row>
    <row r="38" spans="1:10" ht="18" customHeight="1">
      <c r="A38" s="93">
        <v>1</v>
      </c>
      <c r="B38" s="94" t="s">
        <v>380</v>
      </c>
      <c r="C38" s="205">
        <f t="shared" ref="C38:D38" si="0">C39/C40</f>
        <v>0.34300357483873706</v>
      </c>
      <c r="D38" s="205">
        <f t="shared" si="0"/>
        <v>0.23207367258169084</v>
      </c>
      <c r="E38" s="205">
        <f t="shared" ref="E38:F38" si="1">E39/E40</f>
        <v>0.27668215023682352</v>
      </c>
      <c r="F38" s="205">
        <f t="shared" si="1"/>
        <v>0.34312976798824035</v>
      </c>
      <c r="G38" s="137" t="s">
        <v>385</v>
      </c>
    </row>
    <row r="39" spans="1:10" ht="15" customHeight="1">
      <c r="A39" s="109"/>
      <c r="B39" s="94" t="s">
        <v>381</v>
      </c>
      <c r="C39" s="143">
        <f>C4+C6+C7+C8</f>
        <v>144.67322612300001</v>
      </c>
      <c r="D39" s="143">
        <f>D4+D6+D7+D8</f>
        <v>89.629243659289997</v>
      </c>
      <c r="E39" s="143">
        <f>E4+E6+E7+E8</f>
        <v>110.756971205</v>
      </c>
      <c r="F39" s="143">
        <f>F4+F6+F7+F8</f>
        <v>148.152800606</v>
      </c>
      <c r="G39" s="137" t="s">
        <v>386</v>
      </c>
    </row>
    <row r="40" spans="1:10" ht="15">
      <c r="A40" s="204"/>
      <c r="B40" s="94" t="s">
        <v>382</v>
      </c>
      <c r="C40" s="143">
        <f>C17+C19+C20</f>
        <v>421.78343532139002</v>
      </c>
      <c r="D40" s="143">
        <f>D17+D19+D20</f>
        <v>386.21030409100001</v>
      </c>
      <c r="E40" s="143">
        <f>E17+E19+E20</f>
        <v>400.30399904800004</v>
      </c>
      <c r="F40" s="143">
        <f>F17+F19+F20</f>
        <v>431.76901110799997</v>
      </c>
      <c r="G40" s="137" t="s">
        <v>387</v>
      </c>
    </row>
    <row r="41" spans="1:10" ht="15">
      <c r="A41" s="93">
        <v>2</v>
      </c>
      <c r="B41" s="94" t="s">
        <v>383</v>
      </c>
      <c r="C41" s="205">
        <f t="shared" ref="C41:D41" si="2">C42/C43</f>
        <v>1.7537117187308167</v>
      </c>
      <c r="D41" s="205">
        <f t="shared" si="2"/>
        <v>1.7621531713743039</v>
      </c>
      <c r="E41" s="205">
        <f t="shared" ref="E41:F41" si="3">E42/E43</f>
        <v>1.7237016018969551</v>
      </c>
      <c r="F41" s="205">
        <f t="shared" si="3"/>
        <v>1.7239246252819409</v>
      </c>
      <c r="G41" s="137" t="s">
        <v>388</v>
      </c>
    </row>
    <row r="42" spans="1:10" ht="15">
      <c r="A42" s="204"/>
      <c r="B42" s="94" t="s">
        <v>384</v>
      </c>
      <c r="C42" s="143">
        <f>C16</f>
        <v>789.92514132059</v>
      </c>
      <c r="D42" s="143">
        <f>D16</f>
        <v>754.49560051559001</v>
      </c>
      <c r="E42" s="143">
        <f>E16</f>
        <v>758.99569570599999</v>
      </c>
      <c r="F42" s="143">
        <f>F16</f>
        <v>816.27916598406011</v>
      </c>
      <c r="G42" s="137" t="s">
        <v>6</v>
      </c>
    </row>
    <row r="43" spans="1:10" ht="15">
      <c r="A43" s="204"/>
      <c r="B43" s="94" t="s">
        <v>390</v>
      </c>
      <c r="C43" s="143">
        <f t="shared" ref="C43" si="4">C23</f>
        <v>450.43044012516998</v>
      </c>
      <c r="D43" s="143">
        <f t="shared" ref="D43:E43" si="5">D23</f>
        <v>428.16686583900002</v>
      </c>
      <c r="E43" s="143">
        <f t="shared" si="5"/>
        <v>440.32893795000001</v>
      </c>
      <c r="F43" s="143">
        <f t="shared" ref="F43" si="6">F23</f>
        <v>473.50049649099998</v>
      </c>
      <c r="G43" s="137" t="s">
        <v>389</v>
      </c>
    </row>
    <row r="44" spans="1:10">
      <c r="A44" s="91"/>
    </row>
    <row r="45" spans="1:10">
      <c r="A45" s="91"/>
    </row>
    <row r="46" spans="1:10">
      <c r="A46" s="91"/>
    </row>
  </sheetData>
  <mergeCells count="2">
    <mergeCell ref="A1:G1"/>
    <mergeCell ref="A2:G2"/>
  </mergeCells>
  <pageMargins left="0.7" right="0.7" top="0.75" bottom="0.75" header="0.3" footer="0.3"/>
  <pageSetup paperSize="9" scale="5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0" zoomScaleNormal="90" zoomScaleSheetLayoutView="70" workbookViewId="0">
      <selection activeCell="F20" sqref="F20"/>
    </sheetView>
  </sheetViews>
  <sheetFormatPr defaultColWidth="9.1796875" defaultRowHeight="12.5"/>
  <cols>
    <col min="1" max="1" width="6.26953125" style="7" customWidth="1"/>
    <col min="2" max="2" width="45.7265625" style="7" customWidth="1"/>
    <col min="3" max="6" width="14" style="7" customWidth="1"/>
    <col min="7" max="7" width="45.7265625" style="7" customWidth="1"/>
    <col min="8" max="8" width="6.81640625" style="7" bestFit="1" customWidth="1"/>
    <col min="9" max="32" width="26.1796875" style="7" customWidth="1"/>
    <col min="33" max="33" width="0" style="7" hidden="1" customWidth="1"/>
    <col min="34" max="34" width="21.453125" style="7" customWidth="1"/>
    <col min="35" max="16384" width="9.1796875" style="7"/>
  </cols>
  <sheetData>
    <row r="1" spans="1:9" s="148" customFormat="1" ht="20.25" customHeight="1">
      <c r="A1" s="259" t="s">
        <v>268</v>
      </c>
      <c r="B1" s="260"/>
      <c r="C1" s="260"/>
      <c r="D1" s="260"/>
      <c r="E1" s="260"/>
      <c r="F1" s="260"/>
      <c r="G1" s="261"/>
    </row>
    <row r="2" spans="1:9" s="148" customFormat="1" ht="20.25" customHeight="1">
      <c r="A2" s="262" t="s">
        <v>375</v>
      </c>
      <c r="B2" s="263"/>
      <c r="C2" s="263"/>
      <c r="D2" s="263"/>
      <c r="E2" s="263"/>
      <c r="F2" s="263"/>
      <c r="G2" s="264"/>
    </row>
    <row r="3" spans="1:9" s="159" customFormat="1" ht="45">
      <c r="A3" s="37" t="s">
        <v>267</v>
      </c>
      <c r="B3" s="37" t="s">
        <v>5</v>
      </c>
      <c r="C3" s="37" t="s">
        <v>396</v>
      </c>
      <c r="D3" s="37" t="s">
        <v>401</v>
      </c>
      <c r="E3" s="37" t="s">
        <v>414</v>
      </c>
      <c r="F3" s="37" t="s">
        <v>453</v>
      </c>
      <c r="G3" s="38" t="s">
        <v>128</v>
      </c>
    </row>
    <row r="4" spans="1:9" ht="15">
      <c r="A4" s="93">
        <v>1</v>
      </c>
      <c r="B4" s="99" t="s">
        <v>159</v>
      </c>
      <c r="C4" s="95"/>
      <c r="D4" s="95"/>
      <c r="E4" s="95"/>
      <c r="F4" s="95"/>
      <c r="G4" s="113" t="s">
        <v>297</v>
      </c>
    </row>
    <row r="5" spans="1:9" ht="15">
      <c r="A5" s="93">
        <v>2</v>
      </c>
      <c r="B5" s="94" t="s">
        <v>160</v>
      </c>
      <c r="C5" s="95">
        <v>137.688564168</v>
      </c>
      <c r="D5" s="95">
        <v>51.048851858089996</v>
      </c>
      <c r="E5" s="95">
        <v>97.982552205999994</v>
      </c>
      <c r="F5" s="95">
        <v>153.10333662900001</v>
      </c>
      <c r="G5" s="114" t="s">
        <v>224</v>
      </c>
      <c r="H5" s="198"/>
      <c r="I5" s="242"/>
    </row>
    <row r="6" spans="1:9" ht="15">
      <c r="A6" s="93">
        <v>3</v>
      </c>
      <c r="B6" s="94" t="s">
        <v>161</v>
      </c>
      <c r="C6" s="95">
        <v>29.81621343486</v>
      </c>
      <c r="D6" s="95">
        <v>13.768547713</v>
      </c>
      <c r="E6" s="95">
        <v>26.367255457999999</v>
      </c>
      <c r="F6" s="95">
        <v>43.018638117999998</v>
      </c>
      <c r="G6" s="114" t="s">
        <v>225</v>
      </c>
      <c r="H6" s="198"/>
      <c r="I6" s="242"/>
    </row>
    <row r="7" spans="1:9" ht="15">
      <c r="A7" s="93">
        <v>4</v>
      </c>
      <c r="B7" s="115" t="s">
        <v>162</v>
      </c>
      <c r="C7" s="100">
        <v>167.50477760285997</v>
      </c>
      <c r="D7" s="100">
        <f>D5+D6</f>
        <v>64.817399571089993</v>
      </c>
      <c r="E7" s="100">
        <f>E5+E6</f>
        <v>124.349807664</v>
      </c>
      <c r="F7" s="100">
        <v>196.121974747</v>
      </c>
      <c r="G7" s="113" t="s">
        <v>226</v>
      </c>
      <c r="H7" s="198"/>
      <c r="I7" s="242"/>
    </row>
    <row r="8" spans="1:9" ht="15">
      <c r="A8" s="93">
        <v>5</v>
      </c>
      <c r="B8" s="99" t="s">
        <v>163</v>
      </c>
      <c r="C8" s="95"/>
      <c r="D8" s="95"/>
      <c r="E8" s="95"/>
      <c r="F8" s="95">
        <v>0</v>
      </c>
      <c r="G8" s="113" t="s">
        <v>298</v>
      </c>
      <c r="H8" s="198"/>
      <c r="I8" s="242"/>
    </row>
    <row r="9" spans="1:9" ht="15">
      <c r="A9" s="93">
        <v>6</v>
      </c>
      <c r="B9" s="94" t="s">
        <v>164</v>
      </c>
      <c r="C9" s="95">
        <v>19.397449369619999</v>
      </c>
      <c r="D9" s="95">
        <v>8.4634252491899993</v>
      </c>
      <c r="E9" s="95">
        <v>16.684405706</v>
      </c>
      <c r="F9" s="95">
        <v>24.154292237330001</v>
      </c>
      <c r="G9" s="114" t="s">
        <v>219</v>
      </c>
      <c r="H9" s="198"/>
      <c r="I9" s="242"/>
    </row>
    <row r="10" spans="1:9" ht="15">
      <c r="A10" s="93">
        <v>7</v>
      </c>
      <c r="B10" s="94" t="s">
        <v>165</v>
      </c>
      <c r="C10" s="95">
        <v>19.622890383000001</v>
      </c>
      <c r="D10" s="95">
        <v>9.6632636470000008</v>
      </c>
      <c r="E10" s="95">
        <v>29.483388212000001</v>
      </c>
      <c r="F10" s="95">
        <v>37.771186794999998</v>
      </c>
      <c r="G10" s="114" t="s">
        <v>235</v>
      </c>
      <c r="H10" s="198"/>
      <c r="I10" s="242"/>
    </row>
    <row r="11" spans="1:9" ht="15">
      <c r="A11" s="93">
        <v>8</v>
      </c>
      <c r="B11" s="94" t="s">
        <v>166</v>
      </c>
      <c r="C11" s="95">
        <v>5.0319017539999997</v>
      </c>
      <c r="D11" s="95">
        <v>1.6346069104200001</v>
      </c>
      <c r="E11" s="95">
        <v>3.2539356430000002</v>
      </c>
      <c r="F11" s="95">
        <v>5.0310448766099993</v>
      </c>
      <c r="G11" s="114" t="s">
        <v>233</v>
      </c>
      <c r="H11" s="198"/>
      <c r="I11" s="242"/>
    </row>
    <row r="12" spans="1:9" ht="15">
      <c r="A12" s="93">
        <v>9</v>
      </c>
      <c r="B12" s="94" t="s">
        <v>167</v>
      </c>
      <c r="C12" s="95">
        <v>84.136928166999994</v>
      </c>
      <c r="D12" s="95">
        <v>31.132189727</v>
      </c>
      <c r="E12" s="95">
        <v>58.508744262</v>
      </c>
      <c r="F12" s="95">
        <v>90.227805915000005</v>
      </c>
      <c r="G12" s="114" t="s">
        <v>234</v>
      </c>
      <c r="H12" s="198"/>
      <c r="I12" s="242"/>
    </row>
    <row r="13" spans="1:9" ht="15">
      <c r="A13" s="93">
        <v>10</v>
      </c>
      <c r="B13" s="94" t="s">
        <v>168</v>
      </c>
      <c r="C13" s="95">
        <v>33.698863778799996</v>
      </c>
      <c r="D13" s="95">
        <v>15.874580181239999</v>
      </c>
      <c r="E13" s="95">
        <v>31.870136223999999</v>
      </c>
      <c r="F13" s="95">
        <v>47.952773100999998</v>
      </c>
      <c r="G13" s="114" t="s">
        <v>220</v>
      </c>
      <c r="H13" s="198"/>
      <c r="I13" s="242"/>
    </row>
    <row r="14" spans="1:9" ht="15">
      <c r="A14" s="93">
        <v>11</v>
      </c>
      <c r="B14" s="115" t="s">
        <v>169</v>
      </c>
      <c r="C14" s="100">
        <v>161.88803345242002</v>
      </c>
      <c r="D14" s="100">
        <f>SUM(D9:D13)</f>
        <v>66.768065714849996</v>
      </c>
      <c r="E14" s="100">
        <v>139.80061004699999</v>
      </c>
      <c r="F14" s="100">
        <v>205.13710292494</v>
      </c>
      <c r="G14" s="113" t="s">
        <v>221</v>
      </c>
      <c r="H14" s="198"/>
    </row>
    <row r="15" spans="1:9" ht="15">
      <c r="A15" s="93">
        <v>12</v>
      </c>
      <c r="B15" s="99" t="s">
        <v>177</v>
      </c>
      <c r="C15" s="100">
        <v>5.6167441504399997</v>
      </c>
      <c r="D15" s="100">
        <f>D7-D14</f>
        <v>-1.950666143760003</v>
      </c>
      <c r="E15" s="100">
        <v>-15.450802382999999</v>
      </c>
      <c r="F15" s="100">
        <v>-9.0151281779400012</v>
      </c>
      <c r="G15" s="113" t="s">
        <v>299</v>
      </c>
      <c r="H15" s="198"/>
      <c r="I15" s="242"/>
    </row>
    <row r="16" spans="1:9" ht="15">
      <c r="A16" s="93">
        <v>13</v>
      </c>
      <c r="B16" s="94" t="s">
        <v>254</v>
      </c>
      <c r="C16" s="95">
        <v>7.3032420790000003</v>
      </c>
      <c r="D16" s="95">
        <v>1.797868566</v>
      </c>
      <c r="E16" s="95">
        <v>4.1189049600000001</v>
      </c>
      <c r="F16" s="95">
        <v>7.104447403</v>
      </c>
      <c r="G16" s="114" t="s">
        <v>300</v>
      </c>
      <c r="H16" s="198"/>
      <c r="I16" s="242"/>
    </row>
    <row r="17" spans="1:9" ht="15">
      <c r="A17" s="93">
        <v>14</v>
      </c>
      <c r="B17" s="94" t="s">
        <v>255</v>
      </c>
      <c r="C17" s="95">
        <v>5.9963836969999997</v>
      </c>
      <c r="D17" s="95">
        <v>1.5320462699999999</v>
      </c>
      <c r="E17" s="95">
        <v>3.759028662</v>
      </c>
      <c r="F17" s="95">
        <v>5.4951149509999997</v>
      </c>
      <c r="G17" s="114" t="s">
        <v>301</v>
      </c>
      <c r="H17" s="198"/>
      <c r="I17" s="242"/>
    </row>
    <row r="18" spans="1:9" ht="15">
      <c r="A18" s="93">
        <v>15</v>
      </c>
      <c r="B18" s="99" t="s">
        <v>178</v>
      </c>
      <c r="C18" s="100">
        <v>6.9236025324399995</v>
      </c>
      <c r="D18" s="100">
        <f>D15+D16-D17</f>
        <v>-1.684843847760003</v>
      </c>
      <c r="E18" s="100">
        <v>-15.090926085</v>
      </c>
      <c r="F18" s="100">
        <v>-7.40579572594</v>
      </c>
      <c r="G18" s="113" t="s">
        <v>302</v>
      </c>
      <c r="H18" s="198"/>
      <c r="I18" s="242"/>
    </row>
    <row r="19" spans="1:9" ht="15">
      <c r="A19" s="93">
        <v>16</v>
      </c>
      <c r="B19" s="94" t="s">
        <v>256</v>
      </c>
      <c r="C19" s="95">
        <v>1.4805809569999999</v>
      </c>
      <c r="D19" s="95">
        <v>0.36575555500000001</v>
      </c>
      <c r="E19" s="95">
        <v>0.61077020699999995</v>
      </c>
      <c r="F19" s="95">
        <v>1.049835396</v>
      </c>
      <c r="G19" s="114" t="s">
        <v>303</v>
      </c>
      <c r="H19" s="198"/>
      <c r="I19" s="242"/>
    </row>
    <row r="20" spans="1:9" ht="15">
      <c r="A20" s="93">
        <v>17</v>
      </c>
      <c r="B20" s="99" t="s">
        <v>179</v>
      </c>
      <c r="C20" s="100">
        <v>5.4430215754399995</v>
      </c>
      <c r="D20" s="100">
        <f>D18-D19</f>
        <v>-2.0505994027600032</v>
      </c>
      <c r="E20" s="100">
        <v>-15.701696291999999</v>
      </c>
      <c r="F20" s="100">
        <v>-8.4556311219399998</v>
      </c>
      <c r="G20" s="113" t="s">
        <v>304</v>
      </c>
      <c r="H20" s="198"/>
      <c r="I20" s="242"/>
    </row>
    <row r="21" spans="1:9">
      <c r="A21" s="109"/>
    </row>
    <row r="22" spans="1:9">
      <c r="A22" s="109"/>
    </row>
    <row r="23" spans="1:9">
      <c r="A23" s="109"/>
    </row>
    <row r="24" spans="1:9">
      <c r="A24" s="109"/>
    </row>
    <row r="25" spans="1:9">
      <c r="A25" s="109"/>
    </row>
    <row r="26" spans="1:9">
      <c r="A26" s="109"/>
    </row>
    <row r="27" spans="1:9">
      <c r="A27" s="109"/>
    </row>
    <row r="28" spans="1:9">
      <c r="A28" s="109"/>
    </row>
    <row r="29" spans="1:9">
      <c r="A29" s="109"/>
    </row>
    <row r="30" spans="1:9">
      <c r="A30" s="109"/>
    </row>
    <row r="31" spans="1:9">
      <c r="A31" s="109"/>
    </row>
    <row r="32" spans="1:9">
      <c r="A32" s="109"/>
    </row>
    <row r="33" spans="1:1">
      <c r="A33" s="109"/>
    </row>
  </sheetData>
  <mergeCells count="2">
    <mergeCell ref="A1:G1"/>
    <mergeCell ref="A2:G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53"/>
  <sheetViews>
    <sheetView showGridLines="0" view="pageBreakPreview" zoomScale="60" zoomScaleNormal="90" workbookViewId="0">
      <selection activeCell="D59" sqref="D59"/>
    </sheetView>
  </sheetViews>
  <sheetFormatPr defaultColWidth="9.1796875" defaultRowHeight="12.5"/>
  <cols>
    <col min="1" max="1" width="22.453125" style="117" bestFit="1" customWidth="1"/>
    <col min="2" max="8" width="17.453125" style="117" customWidth="1"/>
    <col min="9" max="9" width="30.7265625" style="117" customWidth="1"/>
    <col min="10" max="10" width="14.453125" style="117" bestFit="1" customWidth="1"/>
    <col min="11" max="11" width="9.1796875" style="117"/>
    <col min="12" max="12" width="30" style="117" bestFit="1" customWidth="1"/>
    <col min="13" max="16384" width="9.1796875" style="117"/>
  </cols>
  <sheetData>
    <row r="1" spans="1:9" ht="20">
      <c r="A1" s="259" t="s">
        <v>434</v>
      </c>
      <c r="B1" s="260"/>
      <c r="C1" s="260"/>
      <c r="D1" s="260"/>
      <c r="E1" s="260"/>
      <c r="F1" s="260"/>
      <c r="G1" s="260"/>
      <c r="H1" s="260"/>
      <c r="I1" s="261"/>
    </row>
    <row r="2" spans="1:9" ht="20">
      <c r="A2" s="262" t="s">
        <v>435</v>
      </c>
      <c r="B2" s="263"/>
      <c r="C2" s="263"/>
      <c r="D2" s="263"/>
      <c r="E2" s="263"/>
      <c r="F2" s="263"/>
      <c r="G2" s="263"/>
      <c r="H2" s="263"/>
      <c r="I2" s="264"/>
    </row>
    <row r="3" spans="1:9" ht="30">
      <c r="A3" s="37" t="s">
        <v>127</v>
      </c>
      <c r="B3" s="161" t="s">
        <v>16</v>
      </c>
      <c r="C3" s="161" t="s">
        <v>17</v>
      </c>
      <c r="D3" s="161" t="s">
        <v>3</v>
      </c>
      <c r="E3" s="161" t="s">
        <v>18</v>
      </c>
      <c r="F3" s="161" t="s">
        <v>19</v>
      </c>
      <c r="G3" s="161" t="s">
        <v>20</v>
      </c>
      <c r="H3" s="161" t="s">
        <v>319</v>
      </c>
      <c r="I3" s="38" t="s">
        <v>128</v>
      </c>
    </row>
    <row r="4" spans="1:9" ht="15">
      <c r="A4" s="173" t="s">
        <v>151</v>
      </c>
      <c r="B4" s="216">
        <v>63.153431196</v>
      </c>
      <c r="C4" s="216">
        <v>24.331930033999999</v>
      </c>
      <c r="D4" s="216">
        <v>38.821501161999997</v>
      </c>
      <c r="E4" s="216">
        <v>4.595066739</v>
      </c>
      <c r="F4" s="216">
        <v>49.651320065</v>
      </c>
      <c r="G4" s="216">
        <v>5.5942343230000002</v>
      </c>
      <c r="H4" s="216">
        <v>17.298615255000001</v>
      </c>
      <c r="I4" s="168" t="s">
        <v>151</v>
      </c>
    </row>
    <row r="5" spans="1:9" ht="15">
      <c r="A5" s="173" t="s">
        <v>352</v>
      </c>
      <c r="B5" s="216">
        <v>10.345785329</v>
      </c>
      <c r="C5" s="216">
        <v>6.0774369579999998</v>
      </c>
      <c r="D5" s="216">
        <v>4.26834837</v>
      </c>
      <c r="E5" s="216">
        <v>3.0748745789999998</v>
      </c>
      <c r="F5" s="216">
        <v>5.3395244000000002</v>
      </c>
      <c r="G5" s="216">
        <v>0</v>
      </c>
      <c r="H5" s="216">
        <v>6.0661855579999999</v>
      </c>
      <c r="I5" s="168" t="s">
        <v>289</v>
      </c>
    </row>
    <row r="6" spans="1:9" ht="15">
      <c r="A6" s="173" t="s">
        <v>149</v>
      </c>
      <c r="B6" s="216">
        <v>287.60358330758999</v>
      </c>
      <c r="C6" s="216">
        <v>206.47959592116999</v>
      </c>
      <c r="D6" s="216">
        <v>81.123987386419998</v>
      </c>
      <c r="E6" s="216">
        <v>33.148103845000001</v>
      </c>
      <c r="F6" s="216">
        <v>233.25122283300001</v>
      </c>
      <c r="G6" s="216">
        <v>2.2267330589999998</v>
      </c>
      <c r="H6" s="216">
        <v>196.08116070839</v>
      </c>
      <c r="I6" s="168" t="s">
        <v>156</v>
      </c>
    </row>
    <row r="7" spans="1:9" ht="15">
      <c r="A7" s="173" t="s">
        <v>148</v>
      </c>
      <c r="B7" s="216">
        <v>259.31531165500002</v>
      </c>
      <c r="C7" s="216">
        <v>162.760373168</v>
      </c>
      <c r="D7" s="216">
        <v>96.554938487000001</v>
      </c>
      <c r="E7" s="216">
        <v>49.648132965000002</v>
      </c>
      <c r="F7" s="216">
        <v>183.72489527799999</v>
      </c>
      <c r="G7" s="216">
        <v>0.21409134199999999</v>
      </c>
      <c r="H7" s="216">
        <v>151.79284850799999</v>
      </c>
      <c r="I7" s="168" t="s">
        <v>155</v>
      </c>
    </row>
    <row r="8" spans="1:9" ht="15">
      <c r="A8" s="173" t="s">
        <v>150</v>
      </c>
      <c r="B8" s="216">
        <v>168.000942286</v>
      </c>
      <c r="C8" s="216">
        <v>50.158865431000002</v>
      </c>
      <c r="D8" s="216">
        <v>117.842076855</v>
      </c>
      <c r="E8" s="216">
        <v>43.341293583999999</v>
      </c>
      <c r="F8" s="216">
        <v>128.208677102</v>
      </c>
      <c r="G8" s="216">
        <v>0.1</v>
      </c>
      <c r="H8" s="216">
        <v>43.828653248000002</v>
      </c>
      <c r="I8" s="168" t="s">
        <v>157</v>
      </c>
    </row>
    <row r="9" spans="1:9" ht="15">
      <c r="A9" s="173" t="s">
        <v>346</v>
      </c>
      <c r="B9" s="216">
        <v>1.5060875469999999</v>
      </c>
      <c r="C9" s="216">
        <v>0.62223861300000005</v>
      </c>
      <c r="D9" s="216">
        <v>0.88384093699999999</v>
      </c>
      <c r="E9" s="216">
        <v>0.383624929</v>
      </c>
      <c r="F9" s="216">
        <v>1.15654145</v>
      </c>
      <c r="G9" s="216">
        <v>0</v>
      </c>
      <c r="H9" s="216">
        <v>0.57127061300000004</v>
      </c>
      <c r="I9" s="168" t="s">
        <v>338</v>
      </c>
    </row>
    <row r="10" spans="1:9" ht="15">
      <c r="A10" s="174" t="s">
        <v>354</v>
      </c>
      <c r="B10" s="175">
        <f>SUM(B4:B9)</f>
        <v>789.92514132059011</v>
      </c>
      <c r="C10" s="175">
        <f t="shared" ref="C10:H10" si="0">SUM(C4:C9)</f>
        <v>450.43044012516992</v>
      </c>
      <c r="D10" s="175">
        <f t="shared" si="0"/>
        <v>339.49469319742002</v>
      </c>
      <c r="E10" s="175">
        <f t="shared" si="0"/>
        <v>134.191096641</v>
      </c>
      <c r="F10" s="175">
        <f t="shared" si="0"/>
        <v>601.332181128</v>
      </c>
      <c r="G10" s="175">
        <f t="shared" si="0"/>
        <v>8.1350587240000003</v>
      </c>
      <c r="H10" s="175">
        <f t="shared" si="0"/>
        <v>415.63873389039009</v>
      </c>
      <c r="I10" s="171" t="s">
        <v>143</v>
      </c>
    </row>
    <row r="14" spans="1:9" ht="20">
      <c r="A14" s="259" t="s">
        <v>436</v>
      </c>
      <c r="B14" s="260"/>
      <c r="C14" s="260"/>
      <c r="D14" s="260"/>
      <c r="E14" s="260"/>
      <c r="F14" s="260"/>
      <c r="G14" s="260"/>
      <c r="H14" s="260"/>
      <c r="I14" s="261"/>
    </row>
    <row r="15" spans="1:9" ht="20">
      <c r="A15" s="262" t="s">
        <v>437</v>
      </c>
      <c r="B15" s="263"/>
      <c r="C15" s="263"/>
      <c r="D15" s="263"/>
      <c r="E15" s="263"/>
      <c r="F15" s="263"/>
      <c r="G15" s="263"/>
      <c r="H15" s="263"/>
      <c r="I15" s="264"/>
    </row>
    <row r="16" spans="1:9" ht="30">
      <c r="A16" s="37" t="s">
        <v>127</v>
      </c>
      <c r="B16" s="161" t="s">
        <v>16</v>
      </c>
      <c r="C16" s="161" t="s">
        <v>17</v>
      </c>
      <c r="D16" s="161" t="s">
        <v>3</v>
      </c>
      <c r="E16" s="161" t="s">
        <v>18</v>
      </c>
      <c r="F16" s="161" t="s">
        <v>19</v>
      </c>
      <c r="G16" s="161" t="s">
        <v>20</v>
      </c>
      <c r="H16" s="161" t="s">
        <v>319</v>
      </c>
      <c r="I16" s="38" t="s">
        <v>128</v>
      </c>
    </row>
    <row r="17" spans="1:9" ht="15">
      <c r="A17" s="173" t="s">
        <v>151</v>
      </c>
      <c r="B17" s="216">
        <v>59.650325819999999</v>
      </c>
      <c r="C17" s="216">
        <v>22.096779820999998</v>
      </c>
      <c r="D17" s="216">
        <v>37.553545999000001</v>
      </c>
      <c r="E17" s="216">
        <v>2.6897648850000002</v>
      </c>
      <c r="F17" s="216">
        <v>47.507951163999998</v>
      </c>
      <c r="G17" s="216">
        <v>6.2800841680000001</v>
      </c>
      <c r="H17" s="216">
        <v>14.598621368</v>
      </c>
      <c r="I17" s="168" t="s">
        <v>151</v>
      </c>
    </row>
    <row r="18" spans="1:9" ht="15">
      <c r="A18" s="173" t="s">
        <v>352</v>
      </c>
      <c r="B18" s="216">
        <v>9.9028142119999991</v>
      </c>
      <c r="C18" s="216">
        <v>5.8320320460000001</v>
      </c>
      <c r="D18" s="216">
        <v>4.0707821659999999</v>
      </c>
      <c r="E18" s="216">
        <v>2.4150424780000002</v>
      </c>
      <c r="F18" s="216">
        <v>5.7820727999999999</v>
      </c>
      <c r="G18" s="216">
        <v>0</v>
      </c>
      <c r="H18" s="216">
        <v>5.636165321</v>
      </c>
      <c r="I18" s="168" t="s">
        <v>289</v>
      </c>
    </row>
    <row r="19" spans="1:9" ht="15">
      <c r="A19" s="173" t="s">
        <v>149</v>
      </c>
      <c r="B19" s="216">
        <v>283.20330393199998</v>
      </c>
      <c r="C19" s="216">
        <v>207.74140817099999</v>
      </c>
      <c r="D19" s="216">
        <v>75.461895760999994</v>
      </c>
      <c r="E19" s="216">
        <v>21.404726279999998</v>
      </c>
      <c r="F19" s="216">
        <v>233.43692062400001</v>
      </c>
      <c r="G19" s="216">
        <v>6.3499092370000003</v>
      </c>
      <c r="H19" s="216">
        <v>189.50047476399999</v>
      </c>
      <c r="I19" s="168" t="s">
        <v>156</v>
      </c>
    </row>
    <row r="20" spans="1:9" ht="15">
      <c r="A20" s="173" t="s">
        <v>148</v>
      </c>
      <c r="B20" s="216">
        <v>235.97431978995999</v>
      </c>
      <c r="C20" s="216">
        <v>143.279434022</v>
      </c>
      <c r="D20" s="216">
        <v>92.694885770959999</v>
      </c>
      <c r="E20" s="216">
        <v>21.203383367000001</v>
      </c>
      <c r="F20" s="216">
        <v>194.654732104</v>
      </c>
      <c r="G20" s="216">
        <v>2.0278690340000001</v>
      </c>
      <c r="H20" s="216">
        <v>134.82078977399999</v>
      </c>
      <c r="I20" s="168" t="s">
        <v>155</v>
      </c>
    </row>
    <row r="21" spans="1:9" ht="15">
      <c r="A21" s="173" t="s">
        <v>150</v>
      </c>
      <c r="B21" s="216">
        <v>164.34859744963001</v>
      </c>
      <c r="C21" s="216">
        <v>48.719792677999997</v>
      </c>
      <c r="D21" s="216">
        <v>115.62880477163</v>
      </c>
      <c r="E21" s="216">
        <v>29.165126425290001</v>
      </c>
      <c r="F21" s="216">
        <v>138.81097004099999</v>
      </c>
      <c r="G21" s="216">
        <v>0.80005000000000004</v>
      </c>
      <c r="H21" s="216">
        <v>34.562125340999998</v>
      </c>
      <c r="I21" s="168" t="s">
        <v>157</v>
      </c>
    </row>
    <row r="22" spans="1:9" ht="15">
      <c r="A22" s="173" t="s">
        <v>346</v>
      </c>
      <c r="B22" s="216">
        <v>1.4162393120000001</v>
      </c>
      <c r="C22" s="216">
        <v>0.49741910099999997</v>
      </c>
      <c r="D22" s="216">
        <v>0.91881221599999996</v>
      </c>
      <c r="E22" s="216">
        <v>0.32049754699999999</v>
      </c>
      <c r="F22" s="216">
        <v>1.0816481</v>
      </c>
      <c r="G22" s="216">
        <v>0</v>
      </c>
      <c r="H22" s="216">
        <v>0.49342521299999997</v>
      </c>
      <c r="I22" s="168" t="s">
        <v>338</v>
      </c>
    </row>
    <row r="23" spans="1:9" ht="15">
      <c r="A23" s="174" t="s">
        <v>354</v>
      </c>
      <c r="B23" s="175">
        <f>SUM(B17:B22)</f>
        <v>754.49560051559001</v>
      </c>
      <c r="C23" s="175">
        <f t="shared" ref="C23:H23" si="1">SUM(C17:C22)</f>
        <v>428.16686583899997</v>
      </c>
      <c r="D23" s="175">
        <f t="shared" si="1"/>
        <v>326.32872668459004</v>
      </c>
      <c r="E23" s="175">
        <f t="shared" si="1"/>
        <v>77.198540982289998</v>
      </c>
      <c r="F23" s="175">
        <f t="shared" si="1"/>
        <v>621.27429483300011</v>
      </c>
      <c r="G23" s="175">
        <f t="shared" si="1"/>
        <v>15.457912439000001</v>
      </c>
      <c r="H23" s="175">
        <f t="shared" si="1"/>
        <v>379.61160178100005</v>
      </c>
      <c r="I23" s="171" t="s">
        <v>143</v>
      </c>
    </row>
    <row r="27" spans="1:9" ht="20">
      <c r="A27" s="259" t="s">
        <v>438</v>
      </c>
      <c r="B27" s="260"/>
      <c r="C27" s="260"/>
      <c r="D27" s="260"/>
      <c r="E27" s="260"/>
      <c r="F27" s="260"/>
      <c r="G27" s="260"/>
      <c r="H27" s="260"/>
      <c r="I27" s="261"/>
    </row>
    <row r="28" spans="1:9" ht="20">
      <c r="A28" s="262" t="s">
        <v>439</v>
      </c>
      <c r="B28" s="263"/>
      <c r="C28" s="263"/>
      <c r="D28" s="263"/>
      <c r="E28" s="263"/>
      <c r="F28" s="263"/>
      <c r="G28" s="263"/>
      <c r="H28" s="263"/>
      <c r="I28" s="264"/>
    </row>
    <row r="29" spans="1:9" ht="30">
      <c r="A29" s="37" t="s">
        <v>127</v>
      </c>
      <c r="B29" s="161" t="s">
        <v>16</v>
      </c>
      <c r="C29" s="161" t="s">
        <v>17</v>
      </c>
      <c r="D29" s="161" t="s">
        <v>3</v>
      </c>
      <c r="E29" s="161" t="s">
        <v>18</v>
      </c>
      <c r="F29" s="161" t="s">
        <v>19</v>
      </c>
      <c r="G29" s="161" t="s">
        <v>20</v>
      </c>
      <c r="H29" s="161" t="s">
        <v>319</v>
      </c>
      <c r="I29" s="38" t="s">
        <v>128</v>
      </c>
    </row>
    <row r="30" spans="1:9" ht="15">
      <c r="A30" s="173" t="s">
        <v>404</v>
      </c>
      <c r="B30" s="239">
        <v>6.3698850440000001</v>
      </c>
      <c r="C30" s="239">
        <v>5.5767294610000002</v>
      </c>
      <c r="D30" s="239">
        <v>0.793155583</v>
      </c>
      <c r="E30" s="239">
        <v>1.2995171270000001</v>
      </c>
      <c r="F30" s="239">
        <v>3.3913570000000002</v>
      </c>
      <c r="G30" s="239">
        <v>0.12</v>
      </c>
      <c r="H30" s="239">
        <v>5.4377744610000001</v>
      </c>
      <c r="I30" s="237" t="s">
        <v>404</v>
      </c>
    </row>
    <row r="31" spans="1:9" ht="15">
      <c r="A31" s="173" t="s">
        <v>151</v>
      </c>
      <c r="B31" s="216">
        <v>56.150469893</v>
      </c>
      <c r="C31" s="216">
        <v>23.387814269</v>
      </c>
      <c r="D31" s="216">
        <v>32.762655623999997</v>
      </c>
      <c r="E31" s="216">
        <v>2.1102681560000001</v>
      </c>
      <c r="F31" s="216">
        <v>48.663679596000001</v>
      </c>
      <c r="G31" s="216">
        <v>6.7490829259999998</v>
      </c>
      <c r="H31" s="216">
        <v>14.801714556</v>
      </c>
      <c r="I31" s="168" t="s">
        <v>151</v>
      </c>
    </row>
    <row r="32" spans="1:9" ht="15">
      <c r="A32" s="173" t="s">
        <v>352</v>
      </c>
      <c r="B32" s="216">
        <v>9.4822346050000004</v>
      </c>
      <c r="C32" s="216">
        <v>5.2521255619999998</v>
      </c>
      <c r="D32" s="216">
        <v>4.2301090429999997</v>
      </c>
      <c r="E32" s="216">
        <v>2.5996683589999998</v>
      </c>
      <c r="F32" s="216">
        <v>5.5812353000000003</v>
      </c>
      <c r="G32" s="216">
        <v>0</v>
      </c>
      <c r="H32" s="216">
        <v>5.0577568370000003</v>
      </c>
      <c r="I32" s="168" t="s">
        <v>289</v>
      </c>
    </row>
    <row r="33" spans="1:9" ht="15">
      <c r="A33" s="173" t="s">
        <v>149</v>
      </c>
      <c r="B33" s="216">
        <v>262.43524818200001</v>
      </c>
      <c r="C33" s="216">
        <v>199.36920005900001</v>
      </c>
      <c r="D33" s="216">
        <v>63.066048123000002</v>
      </c>
      <c r="E33" s="216">
        <v>17.477399558999998</v>
      </c>
      <c r="F33" s="216">
        <v>231.21907224899999</v>
      </c>
      <c r="G33" s="216">
        <v>5.9736479039999999</v>
      </c>
      <c r="H33" s="216">
        <v>185.00056640899999</v>
      </c>
      <c r="I33" s="168" t="s">
        <v>156</v>
      </c>
    </row>
    <row r="34" spans="1:9" ht="15">
      <c r="A34" s="173" t="s">
        <v>148</v>
      </c>
      <c r="B34" s="216">
        <v>254.47142740499999</v>
      </c>
      <c r="C34" s="216">
        <v>162.07862647900001</v>
      </c>
      <c r="D34" s="216">
        <v>92.392800926000007</v>
      </c>
      <c r="E34" s="216">
        <v>38.948812056999998</v>
      </c>
      <c r="F34" s="216">
        <v>197.91618376</v>
      </c>
      <c r="G34" s="216">
        <v>4.2157904139999998</v>
      </c>
      <c r="H34" s="216">
        <v>151.84049690399999</v>
      </c>
      <c r="I34" s="168" t="s">
        <v>155</v>
      </c>
    </row>
    <row r="35" spans="1:9" ht="15">
      <c r="A35" s="173" t="s">
        <v>150</v>
      </c>
      <c r="B35" s="216">
        <v>168.51485819999999</v>
      </c>
      <c r="C35" s="216">
        <v>44.068679519</v>
      </c>
      <c r="D35" s="216">
        <v>124.44617868100001</v>
      </c>
      <c r="E35" s="216">
        <v>35.018640882</v>
      </c>
      <c r="F35" s="216">
        <v>139.87840850500001</v>
      </c>
      <c r="G35" s="216">
        <v>1.1506160000000001</v>
      </c>
      <c r="H35" s="216">
        <v>31.347526561999999</v>
      </c>
      <c r="I35" s="168" t="s">
        <v>157</v>
      </c>
    </row>
    <row r="36" spans="1:9" ht="15">
      <c r="A36" s="173" t="s">
        <v>346</v>
      </c>
      <c r="B36" s="216">
        <v>1.5715723770000001</v>
      </c>
      <c r="C36" s="216">
        <v>0.595762601</v>
      </c>
      <c r="D36" s="216">
        <v>0.97580177899999998</v>
      </c>
      <c r="E36" s="216">
        <v>0.44049728500000002</v>
      </c>
      <c r="F36" s="216">
        <v>1.0981050000000001</v>
      </c>
      <c r="G36" s="216">
        <v>0</v>
      </c>
      <c r="H36" s="216">
        <v>0.58666871300000001</v>
      </c>
      <c r="I36" s="168" t="s">
        <v>338</v>
      </c>
    </row>
    <row r="37" spans="1:9" ht="15">
      <c r="A37" s="174" t="s">
        <v>354</v>
      </c>
      <c r="B37" s="175">
        <f>SUM(B30:B36)</f>
        <v>758.99569570599999</v>
      </c>
      <c r="C37" s="175">
        <f t="shared" ref="C37:H37" si="2">SUM(C30:C36)</f>
        <v>440.32893795000001</v>
      </c>
      <c r="D37" s="175">
        <f t="shared" si="2"/>
        <v>318.66674975900003</v>
      </c>
      <c r="E37" s="175">
        <f t="shared" si="2"/>
        <v>97.894803425000006</v>
      </c>
      <c r="F37" s="175">
        <f t="shared" si="2"/>
        <v>627.74804141000004</v>
      </c>
      <c r="G37" s="175">
        <f t="shared" si="2"/>
        <v>18.209137244000001</v>
      </c>
      <c r="H37" s="175">
        <f t="shared" si="2"/>
        <v>394.07250444199997</v>
      </c>
      <c r="I37" s="171" t="s">
        <v>143</v>
      </c>
    </row>
    <row r="39" spans="1:9">
      <c r="A39" s="6" t="s">
        <v>417</v>
      </c>
    </row>
    <row r="40" spans="1:9">
      <c r="A40" s="117" t="s">
        <v>420</v>
      </c>
    </row>
    <row r="43" spans="1:9" ht="20">
      <c r="A43" s="259" t="s">
        <v>460</v>
      </c>
      <c r="B43" s="260"/>
      <c r="C43" s="260"/>
      <c r="D43" s="260"/>
      <c r="E43" s="260"/>
      <c r="F43" s="260"/>
      <c r="G43" s="260"/>
      <c r="H43" s="260"/>
      <c r="I43" s="261"/>
    </row>
    <row r="44" spans="1:9" ht="20">
      <c r="A44" s="262" t="s">
        <v>461</v>
      </c>
      <c r="B44" s="263"/>
      <c r="C44" s="263"/>
      <c r="D44" s="263"/>
      <c r="E44" s="263"/>
      <c r="F44" s="263"/>
      <c r="G44" s="263"/>
      <c r="H44" s="263"/>
      <c r="I44" s="264"/>
    </row>
    <row r="45" spans="1:9" ht="30">
      <c r="A45" s="37" t="s">
        <v>127</v>
      </c>
      <c r="B45" s="161" t="s">
        <v>16</v>
      </c>
      <c r="C45" s="161" t="s">
        <v>17</v>
      </c>
      <c r="D45" s="161" t="s">
        <v>3</v>
      </c>
      <c r="E45" s="161" t="s">
        <v>18</v>
      </c>
      <c r="F45" s="161" t="s">
        <v>19</v>
      </c>
      <c r="G45" s="161" t="s">
        <v>20</v>
      </c>
      <c r="H45" s="161" t="s">
        <v>319</v>
      </c>
      <c r="I45" s="38" t="s">
        <v>128</v>
      </c>
    </row>
    <row r="46" spans="1:9" ht="15">
      <c r="A46" s="173" t="s">
        <v>404</v>
      </c>
      <c r="B46" s="239">
        <v>6.1857396940600005</v>
      </c>
      <c r="C46" s="239">
        <v>5.3512234750000003</v>
      </c>
      <c r="D46" s="239">
        <v>0.83451621905999995</v>
      </c>
      <c r="E46" s="239">
        <v>1.2220041429999999</v>
      </c>
      <c r="F46" s="239">
        <v>3.2320790000000001</v>
      </c>
      <c r="G46" s="239">
        <v>0.23200000000000001</v>
      </c>
      <c r="H46" s="239">
        <v>5.0968874749999999</v>
      </c>
      <c r="I46" s="237" t="s">
        <v>404</v>
      </c>
    </row>
    <row r="47" spans="1:9" ht="15">
      <c r="A47" s="173" t="s">
        <v>151</v>
      </c>
      <c r="B47" s="239">
        <v>67.814270151000002</v>
      </c>
      <c r="C47" s="239">
        <v>22.698820964999999</v>
      </c>
      <c r="D47" s="239">
        <v>45.115449185999999</v>
      </c>
      <c r="E47" s="239">
        <v>11.912749231999999</v>
      </c>
      <c r="F47" s="239">
        <v>45.509545033999999</v>
      </c>
      <c r="G47" s="239">
        <v>6.3960665289999996</v>
      </c>
      <c r="H47" s="239">
        <v>15.453225149</v>
      </c>
      <c r="I47" s="168" t="s">
        <v>151</v>
      </c>
    </row>
    <row r="48" spans="1:9" ht="15">
      <c r="A48" s="173" t="s">
        <v>352</v>
      </c>
      <c r="B48" s="239">
        <v>9.8193052420000004</v>
      </c>
      <c r="C48" s="239">
        <v>5.4703019580000003</v>
      </c>
      <c r="D48" s="239">
        <v>4.3490032840000001</v>
      </c>
      <c r="E48" s="239">
        <v>3.08602686</v>
      </c>
      <c r="F48" s="239">
        <v>5.3922490999999999</v>
      </c>
      <c r="G48" s="239">
        <v>0</v>
      </c>
      <c r="H48" s="239">
        <v>5.3662862120000003</v>
      </c>
      <c r="I48" s="168" t="s">
        <v>289</v>
      </c>
    </row>
    <row r="49" spans="1:9" ht="15">
      <c r="A49" s="173" t="s">
        <v>149</v>
      </c>
      <c r="B49" s="239">
        <v>267.76414344400001</v>
      </c>
      <c r="C49" s="239">
        <v>208.582550844</v>
      </c>
      <c r="D49" s="239">
        <v>59.181592700000003</v>
      </c>
      <c r="E49" s="239">
        <v>19.984899106</v>
      </c>
      <c r="F49" s="239">
        <v>224.336158364</v>
      </c>
      <c r="G49" s="239">
        <v>5.0421935119999999</v>
      </c>
      <c r="H49" s="239">
        <v>194.133073723</v>
      </c>
      <c r="I49" s="168" t="s">
        <v>156</v>
      </c>
    </row>
    <row r="50" spans="1:9" ht="15">
      <c r="A50" s="173" t="s">
        <v>148</v>
      </c>
      <c r="B50" s="216">
        <v>275.65773150699999</v>
      </c>
      <c r="C50" s="216">
        <v>175.81818780699999</v>
      </c>
      <c r="D50" s="216">
        <v>99.839543699000004</v>
      </c>
      <c r="E50" s="216">
        <v>50.135595008999999</v>
      </c>
      <c r="F50" s="216">
        <v>205.92789449200001</v>
      </c>
      <c r="G50" s="216">
        <v>7.1861755479999996</v>
      </c>
      <c r="H50" s="216">
        <v>161.70612905900001</v>
      </c>
      <c r="I50" s="168" t="s">
        <v>155</v>
      </c>
    </row>
    <row r="51" spans="1:9" ht="15">
      <c r="A51" s="173" t="s">
        <v>150</v>
      </c>
      <c r="B51" s="216">
        <v>187.330291907</v>
      </c>
      <c r="C51" s="216">
        <v>54.879157841000001</v>
      </c>
      <c r="D51" s="216">
        <v>132.45113406600001</v>
      </c>
      <c r="E51" s="216">
        <v>49.789026141000001</v>
      </c>
      <c r="F51" s="216">
        <v>143.41595793400001</v>
      </c>
      <c r="G51" s="216">
        <v>1.897132</v>
      </c>
      <c r="H51" s="216">
        <v>42.838389886999998</v>
      </c>
      <c r="I51" s="168" t="s">
        <v>157</v>
      </c>
    </row>
    <row r="52" spans="1:9" ht="15">
      <c r="A52" s="173" t="s">
        <v>346</v>
      </c>
      <c r="B52" s="216">
        <v>1.7076840390000001</v>
      </c>
      <c r="C52" s="216">
        <v>0.700253601</v>
      </c>
      <c r="D52" s="216">
        <v>1.0074224409999999</v>
      </c>
      <c r="E52" s="216">
        <v>0.52051428899999996</v>
      </c>
      <c r="F52" s="216">
        <v>1.1233040000000001</v>
      </c>
      <c r="G52" s="216">
        <v>1.4885888E-2</v>
      </c>
      <c r="H52" s="216">
        <v>0.68536771299999999</v>
      </c>
      <c r="I52" s="168" t="s">
        <v>338</v>
      </c>
    </row>
    <row r="53" spans="1:9" ht="15">
      <c r="A53" s="174" t="s">
        <v>354</v>
      </c>
      <c r="B53" s="175">
        <f>SUM(B46:B52)</f>
        <v>816.27916598406</v>
      </c>
      <c r="C53" s="175">
        <f t="shared" ref="C53:H53" si="3">SUM(C46:C52)</f>
        <v>473.50049649099998</v>
      </c>
      <c r="D53" s="175">
        <f t="shared" si="3"/>
        <v>342.77866159506004</v>
      </c>
      <c r="E53" s="175">
        <f t="shared" si="3"/>
        <v>136.65081477999999</v>
      </c>
      <c r="F53" s="175">
        <f t="shared" si="3"/>
        <v>628.937187924</v>
      </c>
      <c r="G53" s="175">
        <f t="shared" si="3"/>
        <v>20.768453476999998</v>
      </c>
      <c r="H53" s="175">
        <f t="shared" si="3"/>
        <v>425.27935921800002</v>
      </c>
      <c r="I53" s="171" t="s">
        <v>143</v>
      </c>
    </row>
  </sheetData>
  <mergeCells count="8">
    <mergeCell ref="A1:I1"/>
    <mergeCell ref="A2:I2"/>
    <mergeCell ref="A43:I43"/>
    <mergeCell ref="A44:I44"/>
    <mergeCell ref="A27:I27"/>
    <mergeCell ref="A28:I28"/>
    <mergeCell ref="A14:I14"/>
    <mergeCell ref="A15:I15"/>
  </mergeCells>
  <pageMargins left="0.7" right="0.7" top="0.75" bottom="0.75" header="0.3" footer="0.3"/>
  <pageSetup scale="4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57"/>
  <sheetViews>
    <sheetView showGridLines="0" view="pageBreakPreview" topLeftCell="A46" zoomScale="60" zoomScaleNormal="90" workbookViewId="0">
      <selection activeCell="K5" sqref="K5"/>
    </sheetView>
  </sheetViews>
  <sheetFormatPr defaultColWidth="9.1796875" defaultRowHeight="12.5"/>
  <cols>
    <col min="1" max="1" width="4.81640625" style="7" customWidth="1"/>
    <col min="2" max="2" width="52.7265625" style="7" customWidth="1"/>
    <col min="3" max="6" width="14.453125" style="7" customWidth="1"/>
    <col min="7" max="7" width="47.26953125" style="7" bestFit="1" customWidth="1"/>
    <col min="8" max="8" width="7.81640625" style="7" bestFit="1" customWidth="1"/>
    <col min="9" max="32" width="26.1796875" style="7" customWidth="1"/>
    <col min="33" max="33" width="0" style="7" hidden="1" customWidth="1"/>
    <col min="34" max="34" width="21.453125" style="7" customWidth="1"/>
    <col min="35" max="16384" width="9.1796875" style="7"/>
  </cols>
  <sheetData>
    <row r="1" spans="1:9" s="92" customFormat="1" ht="20">
      <c r="A1" s="259" t="s">
        <v>351</v>
      </c>
      <c r="B1" s="260"/>
      <c r="C1" s="260"/>
      <c r="D1" s="260"/>
      <c r="E1" s="260"/>
      <c r="F1" s="260"/>
      <c r="G1" s="261"/>
    </row>
    <row r="2" spans="1:9" s="92" customFormat="1" ht="20">
      <c r="A2" s="258" t="s">
        <v>376</v>
      </c>
      <c r="B2" s="258"/>
      <c r="C2" s="258"/>
      <c r="D2" s="258"/>
      <c r="E2" s="258"/>
      <c r="F2" s="258"/>
      <c r="G2" s="258"/>
    </row>
    <row r="3" spans="1:9" ht="45">
      <c r="A3" s="37" t="s">
        <v>0</v>
      </c>
      <c r="B3" s="37" t="s">
        <v>5</v>
      </c>
      <c r="C3" s="37" t="s">
        <v>396</v>
      </c>
      <c r="D3" s="37" t="s">
        <v>401</v>
      </c>
      <c r="E3" s="37" t="s">
        <v>414</v>
      </c>
      <c r="F3" s="37" t="s">
        <v>453</v>
      </c>
      <c r="G3" s="38" t="s">
        <v>128</v>
      </c>
    </row>
    <row r="4" spans="1:9" ht="18.75" customHeight="1">
      <c r="A4" s="93">
        <v>1</v>
      </c>
      <c r="B4" s="94" t="s">
        <v>21</v>
      </c>
      <c r="C4" s="95">
        <v>11.283965508</v>
      </c>
      <c r="D4" s="95">
        <v>14.42262613195</v>
      </c>
      <c r="E4" s="95">
        <v>12.001911038040001</v>
      </c>
      <c r="F4" s="95">
        <v>9.7965181448400003</v>
      </c>
      <c r="G4" s="96" t="s">
        <v>46</v>
      </c>
      <c r="H4" s="107"/>
      <c r="I4" s="242"/>
    </row>
    <row r="5" spans="1:9" ht="18.75" customHeight="1">
      <c r="A5" s="93">
        <v>2</v>
      </c>
      <c r="B5" s="94" t="s">
        <v>18</v>
      </c>
      <c r="C5" s="95"/>
      <c r="D5" s="95"/>
      <c r="E5" s="95"/>
      <c r="F5" s="95"/>
      <c r="G5" s="96" t="s">
        <v>101</v>
      </c>
      <c r="H5" s="107"/>
      <c r="I5" s="242"/>
    </row>
    <row r="6" spans="1:9" ht="18.75" customHeight="1">
      <c r="A6" s="93">
        <v>3</v>
      </c>
      <c r="B6" s="94" t="s">
        <v>180</v>
      </c>
      <c r="C6" s="95">
        <v>105.85540648455999</v>
      </c>
      <c r="D6" s="95">
        <v>74.78186989081</v>
      </c>
      <c r="E6" s="95">
        <v>95.929861040890017</v>
      </c>
      <c r="F6" s="95">
        <v>108.46577182041</v>
      </c>
      <c r="G6" s="96" t="s">
        <v>305</v>
      </c>
      <c r="H6" s="107"/>
      <c r="I6" s="242"/>
    </row>
    <row r="7" spans="1:9" ht="18.75" customHeight="1">
      <c r="A7" s="93">
        <v>4</v>
      </c>
      <c r="B7" s="94" t="s">
        <v>181</v>
      </c>
      <c r="C7" s="95">
        <v>243.42966588588001</v>
      </c>
      <c r="D7" s="95">
        <v>240.12939567339998</v>
      </c>
      <c r="E7" s="95">
        <v>235.85374140939999</v>
      </c>
      <c r="F7" s="95">
        <v>240.65450974530003</v>
      </c>
      <c r="G7" s="96" t="s">
        <v>306</v>
      </c>
      <c r="H7" s="107"/>
      <c r="I7" s="242"/>
    </row>
    <row r="8" spans="1:9" ht="18.75" customHeight="1">
      <c r="A8" s="93">
        <v>5</v>
      </c>
      <c r="B8" s="94" t="s">
        <v>182</v>
      </c>
      <c r="C8" s="97">
        <v>3.9</v>
      </c>
      <c r="D8" s="97">
        <v>3.8</v>
      </c>
      <c r="E8" s="97">
        <v>7.5</v>
      </c>
      <c r="F8" s="95">
        <v>3.8</v>
      </c>
      <c r="G8" s="96" t="s">
        <v>307</v>
      </c>
      <c r="H8" s="107"/>
      <c r="I8" s="242"/>
    </row>
    <row r="9" spans="1:9" ht="18.75" customHeight="1">
      <c r="A9" s="93">
        <v>6</v>
      </c>
      <c r="B9" s="94" t="s">
        <v>62</v>
      </c>
      <c r="C9" s="95"/>
      <c r="D9" s="95"/>
      <c r="E9" s="95"/>
      <c r="F9" s="95">
        <v>0</v>
      </c>
      <c r="G9" s="96" t="s">
        <v>76</v>
      </c>
      <c r="H9" s="107"/>
    </row>
    <row r="10" spans="1:9" ht="18.75" customHeight="1">
      <c r="A10" s="93">
        <v>7</v>
      </c>
      <c r="B10" s="94" t="s">
        <v>183</v>
      </c>
      <c r="C10" s="95">
        <v>148.298049099</v>
      </c>
      <c r="D10" s="95">
        <v>159.32553023001</v>
      </c>
      <c r="E10" s="97">
        <v>157.37777429201</v>
      </c>
      <c r="F10" s="95">
        <v>160.02239005499999</v>
      </c>
      <c r="G10" s="96" t="s">
        <v>308</v>
      </c>
      <c r="H10" s="107"/>
      <c r="I10" s="242"/>
    </row>
    <row r="11" spans="1:9" ht="18.75" customHeight="1">
      <c r="A11" s="93">
        <v>8</v>
      </c>
      <c r="B11" s="94" t="s">
        <v>184</v>
      </c>
      <c r="C11" s="95">
        <v>-38.129378905999999</v>
      </c>
      <c r="D11" s="95">
        <v>-40.318147240999998</v>
      </c>
      <c r="E11" s="97">
        <v>-41.073338821999997</v>
      </c>
      <c r="F11" s="95">
        <v>-42.679771226</v>
      </c>
      <c r="G11" s="96" t="s">
        <v>309</v>
      </c>
      <c r="H11" s="107"/>
      <c r="I11" s="242"/>
    </row>
    <row r="12" spans="1:9" ht="18.75" customHeight="1">
      <c r="A12" s="93">
        <v>9</v>
      </c>
      <c r="B12" s="94" t="s">
        <v>185</v>
      </c>
      <c r="C12" s="97">
        <v>0</v>
      </c>
      <c r="D12" s="97">
        <v>0</v>
      </c>
      <c r="E12" s="97">
        <v>0</v>
      </c>
      <c r="F12" s="95">
        <v>0</v>
      </c>
      <c r="G12" s="96" t="s">
        <v>310</v>
      </c>
      <c r="H12" s="107"/>
      <c r="I12" s="242"/>
    </row>
    <row r="13" spans="1:9" ht="18.75" customHeight="1">
      <c r="A13" s="93">
        <v>10</v>
      </c>
      <c r="B13" s="94" t="s">
        <v>186</v>
      </c>
      <c r="C13" s="95">
        <v>0</v>
      </c>
      <c r="D13" s="97">
        <v>0</v>
      </c>
      <c r="F13" s="95">
        <v>0</v>
      </c>
      <c r="G13" s="96" t="s">
        <v>311</v>
      </c>
      <c r="H13" s="107"/>
      <c r="I13" s="242"/>
    </row>
    <row r="14" spans="1:9" ht="18.75" customHeight="1">
      <c r="A14" s="93">
        <v>11</v>
      </c>
      <c r="B14" s="94" t="s">
        <v>187</v>
      </c>
      <c r="C14" s="95">
        <v>0</v>
      </c>
      <c r="D14" s="97">
        <v>0</v>
      </c>
      <c r="E14" s="95">
        <v>-0.28281842499999998</v>
      </c>
      <c r="F14" s="95">
        <v>-0.28281842499999998</v>
      </c>
      <c r="G14" s="96" t="s">
        <v>312</v>
      </c>
      <c r="H14" s="107"/>
      <c r="I14" s="242"/>
    </row>
    <row r="15" spans="1:9" ht="18.75" customHeight="1">
      <c r="A15" s="93">
        <v>12</v>
      </c>
      <c r="B15" s="94" t="s">
        <v>63</v>
      </c>
      <c r="C15" s="95"/>
      <c r="D15" s="97">
        <v>0</v>
      </c>
      <c r="E15" s="95"/>
      <c r="F15" s="95"/>
      <c r="G15" s="96" t="s">
        <v>77</v>
      </c>
      <c r="H15" s="107"/>
      <c r="I15" s="242"/>
    </row>
    <row r="16" spans="1:9" ht="18.75" customHeight="1">
      <c r="A16" s="93">
        <v>13</v>
      </c>
      <c r="B16" s="94" t="s">
        <v>188</v>
      </c>
      <c r="C16" s="95">
        <v>9.1875639610000004</v>
      </c>
      <c r="D16" s="95">
        <v>7.81761982</v>
      </c>
      <c r="E16" s="95">
        <v>8.2468115379999993</v>
      </c>
      <c r="F16" s="95">
        <v>6.4453748109999998</v>
      </c>
      <c r="G16" s="96" t="s">
        <v>313</v>
      </c>
      <c r="H16" s="107"/>
      <c r="I16" s="242"/>
    </row>
    <row r="17" spans="1:9" ht="18.75" customHeight="1">
      <c r="A17" s="93">
        <v>14</v>
      </c>
      <c r="B17" s="94" t="s">
        <v>189</v>
      </c>
      <c r="C17" s="95">
        <v>19.032667371999999</v>
      </c>
      <c r="D17" s="95">
        <v>19.604748652000001</v>
      </c>
      <c r="E17" s="97">
        <v>22.196121706</v>
      </c>
      <c r="F17" s="95">
        <v>21.710990405</v>
      </c>
      <c r="G17" s="96" t="s">
        <v>314</v>
      </c>
      <c r="H17" s="107"/>
      <c r="I17" s="242"/>
    </row>
    <row r="18" spans="1:9" ht="18.75" customHeight="1">
      <c r="A18" s="93">
        <v>15</v>
      </c>
      <c r="B18" s="94" t="s">
        <v>64</v>
      </c>
      <c r="C18" s="95">
        <v>39.814722981199999</v>
      </c>
      <c r="D18" s="95">
        <v>44.898843610229996</v>
      </c>
      <c r="E18" s="97">
        <v>48.112434682230003</v>
      </c>
      <c r="F18" s="95">
        <v>52.314922289999998</v>
      </c>
      <c r="G18" s="96" t="s">
        <v>125</v>
      </c>
      <c r="H18" s="107"/>
      <c r="I18" s="242"/>
    </row>
    <row r="19" spans="1:9" ht="18.75" customHeight="1">
      <c r="A19" s="93">
        <v>16</v>
      </c>
      <c r="B19" s="94" t="s">
        <v>65</v>
      </c>
      <c r="C19" s="95">
        <v>-17.98683191704</v>
      </c>
      <c r="D19" s="95">
        <v>-17.672674905000001</v>
      </c>
      <c r="E19" s="97">
        <v>-18.706854830740003</v>
      </c>
      <c r="F19" s="95">
        <v>-20.303880353</v>
      </c>
      <c r="G19" s="96" t="s">
        <v>78</v>
      </c>
      <c r="H19" s="107"/>
      <c r="I19" s="242"/>
    </row>
    <row r="20" spans="1:9" ht="18.75" customHeight="1">
      <c r="A20" s="93">
        <v>17</v>
      </c>
      <c r="B20" s="94" t="s">
        <v>190</v>
      </c>
      <c r="C20" s="97">
        <v>0</v>
      </c>
      <c r="D20" s="97">
        <v>0</v>
      </c>
      <c r="E20" s="95">
        <v>0</v>
      </c>
      <c r="F20" s="95">
        <v>0</v>
      </c>
      <c r="G20" s="96" t="s">
        <v>79</v>
      </c>
      <c r="H20" s="107"/>
      <c r="I20" s="242"/>
    </row>
    <row r="21" spans="1:9" ht="18.75" customHeight="1">
      <c r="A21" s="93">
        <v>18</v>
      </c>
      <c r="B21" s="94" t="s">
        <v>191</v>
      </c>
      <c r="C21" s="97">
        <v>0</v>
      </c>
      <c r="D21" s="97">
        <v>0</v>
      </c>
      <c r="E21" s="95">
        <v>0</v>
      </c>
      <c r="F21" s="95">
        <v>0</v>
      </c>
      <c r="G21" s="96" t="s">
        <v>80</v>
      </c>
      <c r="H21" s="107"/>
      <c r="I21" s="242"/>
    </row>
    <row r="22" spans="1:9" ht="18.75" customHeight="1">
      <c r="A22" s="93">
        <v>19</v>
      </c>
      <c r="B22" s="94" t="s">
        <v>66</v>
      </c>
      <c r="C22" s="97">
        <v>1.38555E-2</v>
      </c>
      <c r="D22" s="97">
        <v>1.7178800000000001E-2</v>
      </c>
      <c r="E22" s="95">
        <v>1.41803E-2</v>
      </c>
      <c r="F22" s="95">
        <v>5.2213950000000002E-2</v>
      </c>
      <c r="G22" s="96" t="s">
        <v>81</v>
      </c>
      <c r="H22" s="107"/>
      <c r="I22" s="242"/>
    </row>
    <row r="23" spans="1:9" ht="18.75" customHeight="1">
      <c r="A23" s="93">
        <v>20</v>
      </c>
      <c r="B23" s="94" t="s">
        <v>192</v>
      </c>
      <c r="C23" s="95">
        <v>0.92691469999999998</v>
      </c>
      <c r="D23" s="95">
        <v>0.92691469999999998</v>
      </c>
      <c r="E23" s="95">
        <v>0.92691469999999998</v>
      </c>
      <c r="F23" s="95">
        <v>0.92691469999999998</v>
      </c>
      <c r="G23" s="96" t="s">
        <v>82</v>
      </c>
      <c r="H23" s="107"/>
      <c r="I23" s="242"/>
    </row>
    <row r="24" spans="1:9" ht="18.75" customHeight="1">
      <c r="A24" s="93">
        <v>21</v>
      </c>
      <c r="B24" s="94" t="s">
        <v>30</v>
      </c>
      <c r="C24" s="95">
        <v>20.602035610000001</v>
      </c>
      <c r="D24" s="95">
        <v>21.125971509669998</v>
      </c>
      <c r="E24" s="95">
        <v>21.060687985669997</v>
      </c>
      <c r="F24" s="95">
        <v>21.285158096669999</v>
      </c>
      <c r="G24" s="96" t="s">
        <v>83</v>
      </c>
      <c r="H24" s="107"/>
      <c r="I24" s="242"/>
    </row>
    <row r="25" spans="1:9" ht="18.75" customHeight="1">
      <c r="A25" s="93">
        <v>22</v>
      </c>
      <c r="B25" s="94" t="s">
        <v>67</v>
      </c>
      <c r="C25" s="95">
        <v>-9.8140202145400011</v>
      </c>
      <c r="D25" s="95">
        <v>-10.51482684716</v>
      </c>
      <c r="E25" s="95">
        <v>-10.867837794090001</v>
      </c>
      <c r="F25" s="95">
        <v>-11.24825237167</v>
      </c>
      <c r="G25" s="96" t="s">
        <v>49</v>
      </c>
      <c r="H25" s="107"/>
      <c r="I25" s="242"/>
    </row>
    <row r="26" spans="1:9" ht="18.75" customHeight="1">
      <c r="A26" s="93">
        <v>23</v>
      </c>
      <c r="B26" s="94" t="s">
        <v>32</v>
      </c>
      <c r="C26" s="95">
        <v>17.309893922439997</v>
      </c>
      <c r="D26" s="95">
        <v>17.237701734369999</v>
      </c>
      <c r="E26" s="95">
        <v>17.399143200680001</v>
      </c>
      <c r="F26" s="95">
        <v>17.783075111010003</v>
      </c>
      <c r="G26" s="96" t="s">
        <v>50</v>
      </c>
      <c r="H26" s="107"/>
      <c r="I26" s="242"/>
    </row>
    <row r="27" spans="1:9" s="8" customFormat="1" ht="18.75" customHeight="1">
      <c r="A27" s="93">
        <v>24</v>
      </c>
      <c r="B27" s="99" t="s">
        <v>33</v>
      </c>
      <c r="C27" s="100">
        <v>553.72450998650004</v>
      </c>
      <c r="D27" s="100">
        <f>SUM(D4:D26)</f>
        <v>535.58275175927997</v>
      </c>
      <c r="E27" s="100">
        <v>555.68873202109</v>
      </c>
      <c r="F27" s="100">
        <v>568.74311675355989</v>
      </c>
      <c r="G27" s="101" t="s">
        <v>6</v>
      </c>
      <c r="H27" s="107"/>
      <c r="I27" s="241"/>
    </row>
    <row r="28" spans="1:9" ht="18.75" customHeight="1">
      <c r="A28" s="93">
        <v>25</v>
      </c>
      <c r="B28" s="94" t="s">
        <v>34</v>
      </c>
      <c r="C28" s="95">
        <v>0.74914863511999996</v>
      </c>
      <c r="D28" s="95">
        <v>0.54171257959000008</v>
      </c>
      <c r="E28" s="95">
        <v>0.31212346283999998</v>
      </c>
      <c r="F28" s="95">
        <v>3.4058504379999999</v>
      </c>
      <c r="G28" s="96" t="s">
        <v>51</v>
      </c>
      <c r="H28" s="107"/>
      <c r="I28" s="242"/>
    </row>
    <row r="29" spans="1:9" ht="18.75" customHeight="1">
      <c r="A29" s="93">
        <v>26</v>
      </c>
      <c r="B29" s="94" t="s">
        <v>193</v>
      </c>
      <c r="C29" s="95">
        <v>70.989183726980002</v>
      </c>
      <c r="D29" s="95">
        <v>65.443987996179999</v>
      </c>
      <c r="E29" s="95">
        <v>78.204652999490008</v>
      </c>
      <c r="F29" s="95">
        <v>79.546447997000001</v>
      </c>
      <c r="G29" s="96" t="s">
        <v>84</v>
      </c>
      <c r="H29" s="107"/>
      <c r="I29" s="242"/>
    </row>
    <row r="30" spans="1:9" ht="18.75" customHeight="1">
      <c r="A30" s="93">
        <v>27</v>
      </c>
      <c r="B30" s="94" t="s">
        <v>194</v>
      </c>
      <c r="C30" s="97">
        <v>0</v>
      </c>
      <c r="D30" s="97">
        <v>0</v>
      </c>
      <c r="E30" s="97">
        <v>0</v>
      </c>
      <c r="F30" s="95">
        <v>0</v>
      </c>
      <c r="G30" s="96" t="s">
        <v>85</v>
      </c>
      <c r="H30" s="107"/>
      <c r="I30" s="242"/>
    </row>
    <row r="31" spans="1:9" ht="18.75" customHeight="1">
      <c r="A31" s="93">
        <v>28</v>
      </c>
      <c r="B31" s="94" t="s">
        <v>195</v>
      </c>
      <c r="C31" s="97">
        <v>0</v>
      </c>
      <c r="D31" s="97">
        <v>0</v>
      </c>
      <c r="E31" s="97">
        <v>0</v>
      </c>
      <c r="F31" s="95">
        <v>0</v>
      </c>
      <c r="G31" s="96" t="s">
        <v>86</v>
      </c>
      <c r="H31" s="107"/>
      <c r="I31" s="242"/>
    </row>
    <row r="32" spans="1:9" ht="18.75" customHeight="1">
      <c r="A32" s="93">
        <v>29</v>
      </c>
      <c r="B32" s="94" t="s">
        <v>68</v>
      </c>
      <c r="C32" s="95">
        <v>22.068777762</v>
      </c>
      <c r="D32" s="97">
        <v>24.202777764</v>
      </c>
      <c r="E32" s="97">
        <v>23.248777759999999</v>
      </c>
      <c r="F32" s="95">
        <v>22.688555535999999</v>
      </c>
      <c r="G32" s="96" t="s">
        <v>126</v>
      </c>
      <c r="H32" s="107"/>
      <c r="I32" s="242"/>
    </row>
    <row r="33" spans="1:9" ht="18.75" customHeight="1">
      <c r="A33" s="93">
        <v>30</v>
      </c>
      <c r="B33" s="94" t="s">
        <v>38</v>
      </c>
      <c r="C33" s="95">
        <v>7.2116978779699998</v>
      </c>
      <c r="D33" s="97">
        <v>6.9188825017799997</v>
      </c>
      <c r="E33" s="97">
        <v>7.9555832671699998</v>
      </c>
      <c r="F33" s="95">
        <v>7.935306872</v>
      </c>
      <c r="G33" s="96" t="s">
        <v>87</v>
      </c>
      <c r="H33" s="107"/>
      <c r="I33" s="242"/>
    </row>
    <row r="34" spans="1:9" ht="18.75" customHeight="1">
      <c r="A34" s="98">
        <v>31</v>
      </c>
      <c r="B34" s="99" t="s">
        <v>4</v>
      </c>
      <c r="C34" s="100">
        <v>101.01880800206999</v>
      </c>
      <c r="D34" s="100">
        <f>SUM(D28:D33)</f>
        <v>97.107360841550005</v>
      </c>
      <c r="E34" s="100">
        <f>SUM(E28:E33)</f>
        <v>109.72113748950001</v>
      </c>
      <c r="F34" s="100">
        <v>113.576160843</v>
      </c>
      <c r="G34" s="101" t="s">
        <v>7</v>
      </c>
      <c r="H34" s="107"/>
      <c r="I34" s="242"/>
    </row>
    <row r="35" spans="1:9" ht="18.75" customHeight="1">
      <c r="A35" s="93">
        <v>32</v>
      </c>
      <c r="B35" s="94" t="s">
        <v>70</v>
      </c>
      <c r="C35" s="95"/>
      <c r="D35" s="95"/>
      <c r="E35" s="95"/>
      <c r="F35" s="95"/>
      <c r="G35" s="96" t="s">
        <v>70</v>
      </c>
      <c r="H35" s="107"/>
      <c r="I35" s="242"/>
    </row>
    <row r="36" spans="1:9" ht="18.75" customHeight="1">
      <c r="A36" s="93">
        <v>33</v>
      </c>
      <c r="B36" s="94" t="s">
        <v>71</v>
      </c>
      <c r="C36" s="95">
        <v>138.21709811086001</v>
      </c>
      <c r="D36" s="95">
        <v>126.51455757271</v>
      </c>
      <c r="E36" s="95">
        <v>129.92039488039001</v>
      </c>
      <c r="F36" s="95">
        <v>139.11193339299999</v>
      </c>
      <c r="G36" s="96" t="s">
        <v>315</v>
      </c>
      <c r="H36" s="107"/>
      <c r="I36" s="242"/>
    </row>
    <row r="37" spans="1:9" ht="18.75" customHeight="1">
      <c r="A37" s="93">
        <v>34</v>
      </c>
      <c r="B37" s="94" t="s">
        <v>72</v>
      </c>
      <c r="C37" s="95">
        <v>34.135830996999999</v>
      </c>
      <c r="D37" s="95">
        <v>31.994815887000001</v>
      </c>
      <c r="E37" s="95">
        <v>34.448011545999996</v>
      </c>
      <c r="F37" s="95">
        <v>34.568346241999997</v>
      </c>
      <c r="G37" s="96" t="s">
        <v>316</v>
      </c>
      <c r="H37" s="107"/>
      <c r="I37" s="242"/>
    </row>
    <row r="38" spans="1:9" ht="18.75" customHeight="1">
      <c r="A38" s="93">
        <v>35</v>
      </c>
      <c r="B38" s="94" t="s">
        <v>73</v>
      </c>
      <c r="C38" s="97">
        <v>0</v>
      </c>
      <c r="D38" s="97"/>
      <c r="E38" s="97"/>
      <c r="F38" s="95">
        <v>0</v>
      </c>
      <c r="G38" s="96" t="s">
        <v>73</v>
      </c>
      <c r="H38" s="107"/>
      <c r="I38" s="242"/>
    </row>
    <row r="39" spans="1:9" ht="18.75" customHeight="1">
      <c r="A39" s="93">
        <v>36</v>
      </c>
      <c r="B39" s="94" t="s">
        <v>71</v>
      </c>
      <c r="C39" s="97">
        <v>0</v>
      </c>
      <c r="D39" s="97"/>
      <c r="E39" s="97"/>
      <c r="F39" s="95">
        <v>0</v>
      </c>
      <c r="G39" s="96" t="s">
        <v>315</v>
      </c>
      <c r="H39" s="107"/>
      <c r="I39" s="242"/>
    </row>
    <row r="40" spans="1:9" ht="18.75" customHeight="1">
      <c r="A40" s="93">
        <v>37</v>
      </c>
      <c r="B40" s="94" t="s">
        <v>72</v>
      </c>
      <c r="C40" s="97">
        <v>0</v>
      </c>
      <c r="D40" s="97"/>
      <c r="E40" s="97"/>
      <c r="F40" s="95">
        <v>0</v>
      </c>
      <c r="G40" s="96" t="s">
        <v>316</v>
      </c>
      <c r="H40" s="107"/>
      <c r="I40" s="242"/>
    </row>
    <row r="41" spans="1:9" ht="18.75" customHeight="1">
      <c r="A41" s="98">
        <v>38</v>
      </c>
      <c r="B41" s="99" t="s">
        <v>74</v>
      </c>
      <c r="C41" s="100">
        <v>172.35292910785998</v>
      </c>
      <c r="D41" s="100">
        <f>SUM(D36+D37+D39+D40)</f>
        <v>158.50937345970999</v>
      </c>
      <c r="E41" s="100">
        <f>SUM(E36+E37+E39+E40)</f>
        <v>164.36840642639001</v>
      </c>
      <c r="F41" s="100">
        <v>173.68027963500001</v>
      </c>
      <c r="G41" s="101" t="s">
        <v>88</v>
      </c>
      <c r="H41" s="107"/>
      <c r="I41" s="242"/>
    </row>
    <row r="42" spans="1:9" ht="18.75" customHeight="1">
      <c r="A42" s="93">
        <v>39</v>
      </c>
      <c r="B42" s="94" t="s">
        <v>39</v>
      </c>
      <c r="C42" s="95"/>
      <c r="D42" s="95"/>
      <c r="E42" s="95"/>
      <c r="F42" s="95"/>
      <c r="G42" s="96" t="s">
        <v>89</v>
      </c>
      <c r="H42" s="107"/>
      <c r="I42" s="242"/>
    </row>
    <row r="43" spans="1:9" ht="18.75" customHeight="1">
      <c r="A43" s="93">
        <v>40</v>
      </c>
      <c r="B43" s="94" t="s">
        <v>196</v>
      </c>
      <c r="C43" s="95">
        <v>6.6456380099999999</v>
      </c>
      <c r="D43" s="95">
        <v>6.6843987909999996</v>
      </c>
      <c r="E43" s="95">
        <v>6.8135756230000002</v>
      </c>
      <c r="F43" s="95">
        <v>6.4954300570000001</v>
      </c>
      <c r="G43" s="96" t="s">
        <v>317</v>
      </c>
      <c r="H43" s="107"/>
      <c r="I43" s="242"/>
    </row>
    <row r="44" spans="1:9" ht="18.75" customHeight="1">
      <c r="A44" s="93">
        <v>41</v>
      </c>
      <c r="B44" s="94" t="s">
        <v>197</v>
      </c>
      <c r="C44" s="95">
        <v>11.927807904</v>
      </c>
      <c r="D44" s="95">
        <v>12.363663652</v>
      </c>
      <c r="E44" s="95">
        <v>12.23263441079</v>
      </c>
      <c r="F44" s="95">
        <v>12.02652917</v>
      </c>
      <c r="G44" s="96" t="s">
        <v>318</v>
      </c>
      <c r="H44" s="107"/>
      <c r="I44" s="242"/>
    </row>
    <row r="45" spans="1:9" ht="18.75" customHeight="1">
      <c r="A45" s="93">
        <v>42</v>
      </c>
      <c r="B45" s="94" t="s">
        <v>42</v>
      </c>
      <c r="C45" s="95">
        <v>250.84464259399999</v>
      </c>
      <c r="D45" s="95">
        <v>250.892198554</v>
      </c>
      <c r="E45" s="95">
        <v>251.07456973185998</v>
      </c>
      <c r="F45" s="95">
        <v>251.09243653199999</v>
      </c>
      <c r="G45" s="96" t="s">
        <v>53</v>
      </c>
      <c r="H45" s="107"/>
      <c r="I45" s="242"/>
    </row>
    <row r="46" spans="1:9" ht="18.75" customHeight="1">
      <c r="A46" s="93">
        <v>43</v>
      </c>
      <c r="B46" s="94" t="s">
        <v>43</v>
      </c>
      <c r="C46" s="95">
        <v>11.898548321529999</v>
      </c>
      <c r="D46" s="95">
        <v>10.471215678959998</v>
      </c>
      <c r="E46" s="95">
        <v>10.364411077170001</v>
      </c>
      <c r="F46" s="95">
        <v>10.472217371080005</v>
      </c>
      <c r="G46" s="96" t="s">
        <v>54</v>
      </c>
      <c r="H46" s="107"/>
      <c r="I46" s="242"/>
    </row>
    <row r="47" spans="1:9" ht="18.75" customHeight="1">
      <c r="A47" s="93">
        <v>44</v>
      </c>
      <c r="B47" s="94" t="s">
        <v>44</v>
      </c>
      <c r="C47" s="95">
        <v>-0.96386395296000005</v>
      </c>
      <c r="D47" s="95">
        <v>-0.44545921778000003</v>
      </c>
      <c r="E47" s="95">
        <v>1.1139972618199996</v>
      </c>
      <c r="F47" s="95">
        <v>1.4000856429100001</v>
      </c>
      <c r="G47" s="96" t="s">
        <v>55</v>
      </c>
      <c r="H47" s="107"/>
      <c r="I47" s="242"/>
    </row>
    <row r="48" spans="1:9" ht="18.75" customHeight="1">
      <c r="A48" s="98">
        <v>45</v>
      </c>
      <c r="B48" s="99" t="s">
        <v>10</v>
      </c>
      <c r="C48" s="100">
        <v>280.35277287656999</v>
      </c>
      <c r="D48" s="100">
        <f>SUM(D43:D47)</f>
        <v>279.96601745817998</v>
      </c>
      <c r="E48" s="100">
        <f>SUM(E43:E47)</f>
        <v>281.59918810463995</v>
      </c>
      <c r="F48" s="100">
        <v>281.48669877299011</v>
      </c>
      <c r="G48" s="101" t="s">
        <v>8</v>
      </c>
      <c r="H48" s="107"/>
      <c r="I48" s="242"/>
    </row>
    <row r="49" spans="1:10" s="104" customFormat="1" ht="30">
      <c r="A49" s="93">
        <v>46</v>
      </c>
      <c r="B49" s="102" t="s">
        <v>75</v>
      </c>
      <c r="C49" s="103">
        <v>553.72450998650004</v>
      </c>
      <c r="D49" s="103">
        <f>D34+D41+D48</f>
        <v>535.58275175944004</v>
      </c>
      <c r="E49" s="103">
        <f>E34+E41+E48</f>
        <v>555.68873202052998</v>
      </c>
      <c r="F49" s="100">
        <v>568.74313925098988</v>
      </c>
      <c r="G49" s="101" t="s">
        <v>90</v>
      </c>
      <c r="H49" s="218"/>
      <c r="I49" s="242"/>
      <c r="J49" s="219"/>
    </row>
    <row r="50" spans="1:10" ht="29.25" customHeight="1">
      <c r="C50" s="226"/>
      <c r="D50" s="226"/>
      <c r="E50" s="226"/>
      <c r="F50" s="226"/>
    </row>
    <row r="51" spans="1:10" ht="45">
      <c r="A51" s="37" t="s">
        <v>0</v>
      </c>
      <c r="B51" s="38" t="s">
        <v>128</v>
      </c>
      <c r="C51" s="37" t="s">
        <v>396</v>
      </c>
      <c r="D51" s="37" t="s">
        <v>401</v>
      </c>
      <c r="E51" s="37" t="s">
        <v>414</v>
      </c>
      <c r="F51" s="37" t="s">
        <v>453</v>
      </c>
      <c r="G51" s="38" t="s">
        <v>128</v>
      </c>
    </row>
    <row r="52" spans="1:10" s="8" customFormat="1" ht="15">
      <c r="A52" s="98">
        <v>1</v>
      </c>
      <c r="B52" s="99" t="s">
        <v>380</v>
      </c>
      <c r="C52" s="206">
        <f>C53/C54</f>
        <v>1.7359352747266978</v>
      </c>
      <c r="D52" s="206">
        <f>D53/D54</f>
        <v>1.7305633504096705</v>
      </c>
      <c r="E52" s="206">
        <f>E53/E54</f>
        <v>1.6853304582162723</v>
      </c>
      <c r="F52" s="206">
        <f>F53/F54</f>
        <v>1.6333868661545303</v>
      </c>
      <c r="G52" s="138" t="s">
        <v>385</v>
      </c>
    </row>
    <row r="53" spans="1:10" ht="15">
      <c r="A53" s="109"/>
      <c r="B53" s="94" t="s">
        <v>381</v>
      </c>
      <c r="C53" s="143">
        <f>C4+C6+C7+C8</f>
        <v>364.46903787843996</v>
      </c>
      <c r="D53" s="143">
        <f>D4+D6+D7+D8</f>
        <v>333.13389169615999</v>
      </c>
      <c r="E53" s="143">
        <f>E4+E6+E7+E8</f>
        <v>351.28551348833003</v>
      </c>
      <c r="F53" s="143">
        <f>F4+F6+F7+F8</f>
        <v>362.71679971055005</v>
      </c>
      <c r="G53" s="137" t="s">
        <v>386</v>
      </c>
    </row>
    <row r="54" spans="1:10" ht="15">
      <c r="A54" s="204"/>
      <c r="B54" s="94" t="s">
        <v>382</v>
      </c>
      <c r="C54" s="143">
        <f>C28+C29+C36+C39</f>
        <v>209.95543047296002</v>
      </c>
      <c r="D54" s="143">
        <f>D28+D29+D36+D39</f>
        <v>192.50025814847999</v>
      </c>
      <c r="E54" s="143">
        <f>E28+E29+E36+E39</f>
        <v>208.43717134272003</v>
      </c>
      <c r="F54" s="143">
        <f>F28+F29+F36+F39</f>
        <v>222.064231828</v>
      </c>
      <c r="G54" s="137" t="s">
        <v>387</v>
      </c>
    </row>
    <row r="55" spans="1:10" s="8" customFormat="1" ht="15">
      <c r="A55" s="98">
        <v>2</v>
      </c>
      <c r="B55" s="99" t="s">
        <v>383</v>
      </c>
      <c r="C55" s="206">
        <f t="shared" ref="C55:D55" si="0">C56/C57</f>
        <v>2.0255367867960423</v>
      </c>
      <c r="D55" s="206">
        <f t="shared" si="0"/>
        <v>2.0952569995987149</v>
      </c>
      <c r="E55" s="206">
        <f t="shared" ref="E55:F55" si="1">E56/E57</f>
        <v>2.0273985066413713</v>
      </c>
      <c r="F55" s="206">
        <f t="shared" si="1"/>
        <v>1.9799142390233648</v>
      </c>
      <c r="G55" s="138" t="s">
        <v>388</v>
      </c>
    </row>
    <row r="56" spans="1:10" ht="15">
      <c r="A56" s="204"/>
      <c r="B56" s="94" t="s">
        <v>384</v>
      </c>
      <c r="C56" s="143">
        <f t="shared" ref="C56" si="2">C27</f>
        <v>553.72450998650004</v>
      </c>
      <c r="D56" s="143">
        <f t="shared" ref="D56:E56" si="3">D27</f>
        <v>535.58275175927997</v>
      </c>
      <c r="E56" s="143">
        <f t="shared" si="3"/>
        <v>555.68873202109</v>
      </c>
      <c r="F56" s="143">
        <f t="shared" ref="F56" si="4">F27</f>
        <v>568.74311675355989</v>
      </c>
      <c r="G56" s="137" t="s">
        <v>6</v>
      </c>
    </row>
    <row r="57" spans="1:10" ht="15">
      <c r="A57" s="204"/>
      <c r="B57" s="94" t="s">
        <v>391</v>
      </c>
      <c r="C57" s="143">
        <f t="shared" ref="C57" si="5">C34+C41</f>
        <v>273.37173710993</v>
      </c>
      <c r="D57" s="143">
        <f t="shared" ref="D57:E57" si="6">D34+D41</f>
        <v>255.61673430126001</v>
      </c>
      <c r="E57" s="143">
        <f t="shared" si="6"/>
        <v>274.08954391589003</v>
      </c>
      <c r="F57" s="143">
        <f t="shared" ref="F57" si="7">F34+F41</f>
        <v>287.256440478</v>
      </c>
      <c r="G57" s="137" t="s">
        <v>392</v>
      </c>
    </row>
  </sheetData>
  <mergeCells count="2">
    <mergeCell ref="A2:G2"/>
    <mergeCell ref="A1:G1"/>
  </mergeCells>
  <pageMargins left="1" right="1" top="1" bottom="1.46639015748032" header="1" footer="1"/>
  <pageSetup paperSize="9" scale="36" orientation="landscape" r:id="rId1"/>
  <headerFooter alignWithMargins="0">
    <oddFooter>&amp;L&amp;"Arial,Italic"&amp;8 Muhamad Maulana Yasin Jayawiguna:WA00810, 2/22/2016 2:09:12 PM 
&amp;"-,Regular"Hal:  1/ 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topLeftCell="A3" zoomScale="60" zoomScaleNormal="90" workbookViewId="0">
      <selection activeCell="J22" sqref="J22"/>
    </sheetView>
  </sheetViews>
  <sheetFormatPr defaultColWidth="9.1796875" defaultRowHeight="14"/>
  <cols>
    <col min="1" max="1" width="5.453125" style="149" customWidth="1"/>
    <col min="2" max="2" width="53.453125" style="149" bestFit="1" customWidth="1"/>
    <col min="3" max="6" width="18.81640625" style="149" customWidth="1"/>
    <col min="7" max="7" width="51.7265625" style="153" bestFit="1" customWidth="1"/>
    <col min="8" max="8" width="7.453125" style="149" bestFit="1" customWidth="1"/>
    <col min="9" max="30" width="26.1796875" style="149" customWidth="1"/>
    <col min="31" max="31" width="0" style="149" hidden="1" customWidth="1"/>
    <col min="32" max="32" width="21.453125" style="149" customWidth="1"/>
    <col min="33" max="16384" width="9.1796875" style="149"/>
  </cols>
  <sheetData>
    <row r="1" spans="1:9" s="92" customFormat="1" ht="20.25" customHeight="1">
      <c r="A1" s="259" t="s">
        <v>269</v>
      </c>
      <c r="B1" s="260"/>
      <c r="C1" s="260"/>
      <c r="D1" s="260"/>
      <c r="E1" s="260"/>
      <c r="F1" s="260"/>
      <c r="G1" s="261"/>
    </row>
    <row r="2" spans="1:9" s="92" customFormat="1" ht="20.25" customHeight="1">
      <c r="A2" s="262" t="s">
        <v>377</v>
      </c>
      <c r="B2" s="263"/>
      <c r="C2" s="263"/>
      <c r="D2" s="263"/>
      <c r="E2" s="263"/>
      <c r="F2" s="263"/>
      <c r="G2" s="264"/>
    </row>
    <row r="3" spans="1:9" s="7" customFormat="1" ht="45">
      <c r="A3" s="37" t="s">
        <v>0</v>
      </c>
      <c r="B3" s="37" t="s">
        <v>5</v>
      </c>
      <c r="C3" s="37" t="s">
        <v>396</v>
      </c>
      <c r="D3" s="37" t="s">
        <v>401</v>
      </c>
      <c r="E3" s="37" t="s">
        <v>414</v>
      </c>
      <c r="F3" s="37" t="s">
        <v>453</v>
      </c>
      <c r="G3" s="38" t="s">
        <v>128</v>
      </c>
    </row>
    <row r="4" spans="1:9" ht="16.5" customHeight="1">
      <c r="A4" s="93">
        <v>1</v>
      </c>
      <c r="B4" s="99" t="s">
        <v>159</v>
      </c>
      <c r="C4" s="95"/>
      <c r="D4" s="95"/>
      <c r="E4" s="95"/>
      <c r="F4" s="95"/>
      <c r="G4" s="138" t="s">
        <v>223</v>
      </c>
    </row>
    <row r="5" spans="1:9" ht="16.5" customHeight="1">
      <c r="A5" s="93">
        <v>2</v>
      </c>
      <c r="B5" s="94" t="s">
        <v>198</v>
      </c>
      <c r="C5" s="95">
        <v>22.660558600000002</v>
      </c>
      <c r="D5" s="234">
        <v>7.5328193575000002</v>
      </c>
      <c r="E5" s="234">
        <v>15.3104791675</v>
      </c>
      <c r="F5" s="234">
        <v>22.751127535999998</v>
      </c>
      <c r="G5" s="137" t="s">
        <v>236</v>
      </c>
      <c r="H5" s="152"/>
      <c r="I5" s="245"/>
    </row>
    <row r="6" spans="1:9" ht="16.5" customHeight="1">
      <c r="A6" s="93">
        <v>3</v>
      </c>
      <c r="B6" s="94" t="s">
        <v>199</v>
      </c>
      <c r="C6" s="95">
        <v>0</v>
      </c>
      <c r="D6" s="234">
        <v>2.2312450000000002E-3</v>
      </c>
      <c r="E6" s="234"/>
      <c r="F6" s="234">
        <v>0</v>
      </c>
      <c r="G6" s="137" t="s">
        <v>238</v>
      </c>
      <c r="H6" s="152"/>
    </row>
    <row r="7" spans="1:9" ht="16.5" customHeight="1">
      <c r="A7" s="93">
        <v>4</v>
      </c>
      <c r="B7" s="94" t="s">
        <v>200</v>
      </c>
      <c r="C7" s="95">
        <v>0</v>
      </c>
      <c r="D7" s="95"/>
      <c r="E7" s="95"/>
      <c r="F7" s="234">
        <v>0</v>
      </c>
      <c r="G7" s="137" t="s">
        <v>237</v>
      </c>
      <c r="H7" s="152"/>
    </row>
    <row r="8" spans="1:9" ht="16.5" customHeight="1">
      <c r="A8" s="93">
        <v>5</v>
      </c>
      <c r="B8" s="94" t="s">
        <v>201</v>
      </c>
      <c r="C8" s="95">
        <v>3.3123408140000001</v>
      </c>
      <c r="D8" s="95">
        <v>1.3705619188899998</v>
      </c>
      <c r="E8" s="95">
        <v>2.8044227898899998</v>
      </c>
      <c r="F8" s="234">
        <v>4.6352326750000001</v>
      </c>
      <c r="G8" s="137" t="s">
        <v>239</v>
      </c>
      <c r="H8" s="152"/>
      <c r="I8" s="245"/>
    </row>
    <row r="9" spans="1:9" ht="16.5" customHeight="1">
      <c r="A9" s="93">
        <v>6</v>
      </c>
      <c r="B9" s="94" t="s">
        <v>202</v>
      </c>
      <c r="C9" s="95">
        <v>0.77631505199999995</v>
      </c>
      <c r="D9" s="95">
        <v>0.61662632500000003</v>
      </c>
      <c r="E9" s="95">
        <v>1.26048603</v>
      </c>
      <c r="F9" s="234">
        <v>1.558854178</v>
      </c>
      <c r="G9" s="137" t="s">
        <v>240</v>
      </c>
      <c r="H9" s="152"/>
      <c r="I9" s="245"/>
    </row>
    <row r="10" spans="1:9" ht="16.5" customHeight="1">
      <c r="A10" s="93">
        <v>7</v>
      </c>
      <c r="B10" s="94" t="s">
        <v>203</v>
      </c>
      <c r="C10" s="95">
        <v>3.7575303738099999</v>
      </c>
      <c r="D10" s="95">
        <v>0.92804320299999998</v>
      </c>
      <c r="E10" s="95">
        <v>1.987577256</v>
      </c>
      <c r="F10" s="234">
        <v>2.929097069</v>
      </c>
      <c r="G10" s="137" t="s">
        <v>241</v>
      </c>
      <c r="H10" s="152"/>
      <c r="I10" s="245"/>
    </row>
    <row r="11" spans="1:9" ht="16.5" customHeight="1">
      <c r="A11" s="93">
        <v>8</v>
      </c>
      <c r="B11" s="94" t="s">
        <v>161</v>
      </c>
      <c r="C11" s="95">
        <v>14.375147799820001</v>
      </c>
      <c r="D11" s="95">
        <v>6.1791615698999989</v>
      </c>
      <c r="E11" s="95">
        <v>12.069164083820002</v>
      </c>
      <c r="F11" s="234">
        <v>18.369073234640002</v>
      </c>
      <c r="G11" s="137" t="s">
        <v>225</v>
      </c>
      <c r="H11" s="152"/>
      <c r="I11" s="245"/>
    </row>
    <row r="12" spans="1:9" ht="16.5" customHeight="1">
      <c r="A12" s="93">
        <v>9</v>
      </c>
      <c r="B12" s="115" t="s">
        <v>162</v>
      </c>
      <c r="C12" s="100">
        <v>44.881892639630003</v>
      </c>
      <c r="D12" s="100">
        <f>SUM(D5:D11)</f>
        <v>16.629443619289997</v>
      </c>
      <c r="E12" s="100">
        <f>SUM(E5:E11)</f>
        <v>33.432129327210006</v>
      </c>
      <c r="F12" s="247">
        <v>50.243384692639999</v>
      </c>
      <c r="G12" s="138" t="s">
        <v>226</v>
      </c>
      <c r="H12" s="152"/>
      <c r="I12" s="245"/>
    </row>
    <row r="13" spans="1:9" ht="16.5" customHeight="1">
      <c r="A13" s="93">
        <v>10</v>
      </c>
      <c r="B13" s="99" t="s">
        <v>204</v>
      </c>
      <c r="C13" s="100">
        <v>6.25072480597</v>
      </c>
      <c r="D13" s="100">
        <v>1.99966041094</v>
      </c>
      <c r="E13" s="100">
        <v>4.0811088259499995</v>
      </c>
      <c r="F13" s="247">
        <v>5.9300804950000003</v>
      </c>
      <c r="G13" s="138" t="s">
        <v>242</v>
      </c>
      <c r="H13" s="152"/>
      <c r="I13" s="245"/>
    </row>
    <row r="14" spans="1:9" ht="28.5" customHeight="1">
      <c r="A14" s="93">
        <v>11</v>
      </c>
      <c r="B14" s="155" t="s">
        <v>205</v>
      </c>
      <c r="C14" s="100">
        <v>38.631167833660001</v>
      </c>
      <c r="D14" s="100">
        <f>D12-D13</f>
        <v>14.629783208349997</v>
      </c>
      <c r="E14" s="100">
        <f>E12-E13</f>
        <v>29.351020501260006</v>
      </c>
      <c r="F14" s="247">
        <v>44.313304197640001</v>
      </c>
      <c r="G14" s="138" t="s">
        <v>243</v>
      </c>
      <c r="H14" s="152"/>
      <c r="I14" s="245"/>
    </row>
    <row r="15" spans="1:9" ht="16.5" customHeight="1">
      <c r="A15" s="93">
        <v>12</v>
      </c>
      <c r="B15" s="99" t="s">
        <v>206</v>
      </c>
      <c r="C15" s="95"/>
      <c r="D15" s="95"/>
      <c r="E15" s="95"/>
      <c r="F15" s="234">
        <v>0</v>
      </c>
      <c r="G15" s="138" t="s">
        <v>218</v>
      </c>
    </row>
    <row r="16" spans="1:9" ht="16.5" customHeight="1">
      <c r="A16" s="93">
        <v>13</v>
      </c>
      <c r="B16" s="94" t="s">
        <v>207</v>
      </c>
      <c r="C16" s="95">
        <v>0.60607639400000002</v>
      </c>
      <c r="D16" s="95">
        <v>0.340983551</v>
      </c>
      <c r="E16" s="95">
        <v>0.40903329050999998</v>
      </c>
      <c r="F16" s="234">
        <v>0.53483346700000001</v>
      </c>
      <c r="G16" s="137" t="s">
        <v>244</v>
      </c>
      <c r="H16" s="152"/>
      <c r="I16" s="245"/>
    </row>
    <row r="17" spans="1:9" ht="16.5" customHeight="1">
      <c r="A17" s="93">
        <v>14</v>
      </c>
      <c r="B17" s="94" t="s">
        <v>167</v>
      </c>
      <c r="C17" s="95">
        <v>14.529176241</v>
      </c>
      <c r="D17" s="95">
        <v>6.2506507779999998</v>
      </c>
      <c r="E17" s="95">
        <v>11.828690847470002</v>
      </c>
      <c r="F17" s="234">
        <v>17.122763873</v>
      </c>
      <c r="G17" s="137" t="s">
        <v>234</v>
      </c>
      <c r="H17" s="152"/>
      <c r="I17" s="245"/>
    </row>
    <row r="18" spans="1:9" ht="16.5" customHeight="1">
      <c r="A18" s="93">
        <v>15</v>
      </c>
      <c r="B18" s="94" t="s">
        <v>208</v>
      </c>
      <c r="C18" s="95">
        <v>1.4950106512399999</v>
      </c>
      <c r="D18" s="95">
        <v>0.53590893197</v>
      </c>
      <c r="E18" s="95">
        <v>1.0063309103699998</v>
      </c>
      <c r="F18" s="234">
        <v>1.4510009494499998</v>
      </c>
      <c r="G18" s="137" t="s">
        <v>232</v>
      </c>
      <c r="H18" s="152"/>
      <c r="I18" s="245"/>
    </row>
    <row r="19" spans="1:9" ht="16.5" customHeight="1">
      <c r="A19" s="93">
        <v>16</v>
      </c>
      <c r="B19" s="94" t="s">
        <v>209</v>
      </c>
      <c r="C19" s="95">
        <v>4.6405265509999998</v>
      </c>
      <c r="D19" s="95">
        <v>1.897175236</v>
      </c>
      <c r="E19" s="95">
        <v>2.7361525900000001</v>
      </c>
      <c r="F19" s="234">
        <v>5.5002972220000004</v>
      </c>
      <c r="G19" s="137" t="s">
        <v>245</v>
      </c>
      <c r="H19" s="152"/>
      <c r="I19" s="245"/>
    </row>
    <row r="20" spans="1:9" ht="16.5" customHeight="1">
      <c r="A20" s="93">
        <v>17</v>
      </c>
      <c r="B20" s="94" t="s">
        <v>168</v>
      </c>
      <c r="C20" s="95">
        <v>17.807738851379998</v>
      </c>
      <c r="D20" s="95">
        <v>5.7907728506599989</v>
      </c>
      <c r="E20" s="95">
        <v>11.462411548030001</v>
      </c>
      <c r="F20" s="234">
        <v>17.217654936740004</v>
      </c>
      <c r="G20" s="137" t="s">
        <v>220</v>
      </c>
      <c r="H20" s="152"/>
      <c r="I20" s="245"/>
    </row>
    <row r="21" spans="1:9" ht="16.5" customHeight="1">
      <c r="A21" s="93">
        <v>18</v>
      </c>
      <c r="B21" s="115" t="s">
        <v>169</v>
      </c>
      <c r="C21" s="100">
        <v>39.078528688619997</v>
      </c>
      <c r="D21" s="100">
        <f>SUM(D16:D20)</f>
        <v>14.815491347629997</v>
      </c>
      <c r="E21" s="100">
        <f>SUM(E16:E20)</f>
        <v>27.44261918638</v>
      </c>
      <c r="F21" s="247">
        <v>41.826550448189998</v>
      </c>
      <c r="G21" s="138" t="s">
        <v>221</v>
      </c>
      <c r="H21" s="152"/>
      <c r="I21" s="245"/>
    </row>
    <row r="22" spans="1:9" ht="16.5" customHeight="1">
      <c r="A22" s="93">
        <v>19</v>
      </c>
      <c r="B22" s="99" t="s">
        <v>210</v>
      </c>
      <c r="C22" s="100">
        <v>-0.44736085496000433</v>
      </c>
      <c r="D22" s="100">
        <f>D14-D21</f>
        <v>-0.18570813928000085</v>
      </c>
      <c r="E22" s="100">
        <f>E14-E21</f>
        <v>1.9084013148800061</v>
      </c>
      <c r="F22" s="247">
        <v>2.4867537494499996</v>
      </c>
      <c r="G22" s="138" t="s">
        <v>231</v>
      </c>
      <c r="H22" s="152"/>
      <c r="I22" s="245"/>
    </row>
    <row r="23" spans="1:9" ht="16.5" customHeight="1">
      <c r="A23" s="93">
        <v>20</v>
      </c>
      <c r="B23" s="94" t="s">
        <v>171</v>
      </c>
      <c r="C23" s="95">
        <v>0.243907928</v>
      </c>
      <c r="D23" s="95">
        <v>0.18989473700000001</v>
      </c>
      <c r="E23" s="95">
        <v>7.7320444000000002E-2</v>
      </c>
      <c r="F23" s="234">
        <v>0.13205435200000001</v>
      </c>
      <c r="G23" s="137" t="s">
        <v>227</v>
      </c>
      <c r="H23" s="152"/>
      <c r="I23" s="245"/>
    </row>
    <row r="24" spans="1:9" ht="16.5" customHeight="1">
      <c r="A24" s="93">
        <v>21</v>
      </c>
      <c r="B24" s="94" t="s">
        <v>172</v>
      </c>
      <c r="C24" s="95">
        <v>0.356501809</v>
      </c>
      <c r="D24" s="95">
        <v>0.35886086499999997</v>
      </c>
      <c r="E24" s="95">
        <v>0.68225097740999996</v>
      </c>
      <c r="F24" s="234">
        <v>0.90828234799999996</v>
      </c>
      <c r="G24" s="137" t="s">
        <v>222</v>
      </c>
      <c r="H24" s="152"/>
      <c r="I24" s="245"/>
    </row>
    <row r="25" spans="1:9" ht="16.5" customHeight="1">
      <c r="A25" s="93">
        <v>22</v>
      </c>
      <c r="B25" s="99" t="s">
        <v>173</v>
      </c>
      <c r="C25" s="100">
        <v>-0.55995473596000434</v>
      </c>
      <c r="D25" s="100">
        <f>D22+D23-D24</f>
        <v>-0.35467426728000084</v>
      </c>
      <c r="E25" s="100">
        <f>E22+E23-E24</f>
        <v>1.3034707814700059</v>
      </c>
      <c r="F25" s="247">
        <v>1.7105257534499996</v>
      </c>
      <c r="G25" s="138" t="s">
        <v>230</v>
      </c>
      <c r="H25" s="152"/>
      <c r="I25" s="245"/>
    </row>
    <row r="26" spans="1:9" ht="16.5" customHeight="1">
      <c r="A26" s="93">
        <v>23</v>
      </c>
      <c r="B26" s="94" t="s">
        <v>174</v>
      </c>
      <c r="C26" s="95">
        <v>0.40390921800000001</v>
      </c>
      <c r="D26" s="95">
        <v>9.0784949000000004E-2</v>
      </c>
      <c r="E26" s="95">
        <v>0.18989873500000001</v>
      </c>
      <c r="F26" s="234">
        <v>0.31044010900000002</v>
      </c>
      <c r="G26" s="137" t="s">
        <v>228</v>
      </c>
      <c r="H26" s="152"/>
      <c r="I26" s="245"/>
    </row>
    <row r="27" spans="1:9" s="151" customFormat="1" ht="16.5" customHeight="1">
      <c r="A27" s="98">
        <v>24</v>
      </c>
      <c r="B27" s="99" t="s">
        <v>211</v>
      </c>
      <c r="C27" s="100">
        <v>-0.96386395396000435</v>
      </c>
      <c r="D27" s="100">
        <f>D25-D26</f>
        <v>-0.44545921628000085</v>
      </c>
      <c r="E27" s="100">
        <f>E25-E26</f>
        <v>1.1135720464700058</v>
      </c>
      <c r="F27" s="247">
        <v>1.4000856444500001</v>
      </c>
      <c r="G27" s="138" t="s">
        <v>229</v>
      </c>
      <c r="H27" s="152"/>
      <c r="I27" s="246"/>
    </row>
    <row r="28" spans="1:9">
      <c r="C28" s="213"/>
      <c r="D28" s="213"/>
      <c r="E28" s="213"/>
      <c r="F28" s="213"/>
    </row>
    <row r="29" spans="1:9">
      <c r="C29" s="213"/>
      <c r="D29" s="213"/>
      <c r="E29" s="213"/>
      <c r="F29" s="213"/>
    </row>
    <row r="30" spans="1:9">
      <c r="C30" s="213"/>
      <c r="D30" s="213"/>
      <c r="E30" s="213"/>
      <c r="F30" s="213"/>
    </row>
    <row r="31" spans="1:9">
      <c r="C31" s="213"/>
      <c r="D31" s="213"/>
      <c r="E31" s="213"/>
      <c r="F31" s="213"/>
    </row>
  </sheetData>
  <mergeCells count="2">
    <mergeCell ref="A1:G1"/>
    <mergeCell ref="A2:G2"/>
  </mergeCells>
  <pageMargins left="0.7" right="0.7" top="0.75" bottom="0.75" header="0.3" footer="0.3"/>
  <pageSetup scale="4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32"/>
  <sheetViews>
    <sheetView showGridLines="0" view="pageBreakPreview" topLeftCell="A53" zoomScale="60" zoomScaleNormal="90" workbookViewId="0">
      <selection activeCell="E118" sqref="E118"/>
    </sheetView>
  </sheetViews>
  <sheetFormatPr defaultColWidth="9.1796875" defaultRowHeight="15"/>
  <cols>
    <col min="1" max="1" width="29" style="172" customWidth="1"/>
    <col min="2" max="6" width="14.81640625" style="169" customWidth="1"/>
    <col min="7" max="7" width="17.7265625" style="169" customWidth="1"/>
    <col min="8" max="8" width="16.90625" style="169" bestFit="1" customWidth="1"/>
    <col min="9" max="9" width="18" style="169" bestFit="1" customWidth="1"/>
    <col min="10" max="10" width="37" style="172" customWidth="1"/>
    <col min="11" max="11" width="16.81640625" style="169" customWidth="1"/>
    <col min="12" max="12" width="30" style="186" bestFit="1" customWidth="1"/>
    <col min="13" max="16384" width="9.1796875" style="169"/>
  </cols>
  <sheetData>
    <row r="1" spans="1:11" ht="20">
      <c r="A1" s="259" t="s">
        <v>440</v>
      </c>
      <c r="B1" s="260"/>
      <c r="C1" s="260"/>
      <c r="D1" s="260"/>
      <c r="E1" s="260"/>
      <c r="F1" s="260"/>
      <c r="G1" s="260"/>
      <c r="H1" s="260"/>
      <c r="I1" s="260"/>
      <c r="J1" s="261"/>
    </row>
    <row r="2" spans="1:11" ht="20">
      <c r="A2" s="262" t="s">
        <v>441</v>
      </c>
      <c r="B2" s="263"/>
      <c r="C2" s="263"/>
      <c r="D2" s="263"/>
      <c r="E2" s="263"/>
      <c r="F2" s="263"/>
      <c r="G2" s="263"/>
      <c r="H2" s="263"/>
      <c r="I2" s="263"/>
      <c r="J2" s="264"/>
    </row>
    <row r="3" spans="1:11" ht="30">
      <c r="A3" s="37" t="s">
        <v>127</v>
      </c>
      <c r="B3" s="161" t="s">
        <v>16</v>
      </c>
      <c r="C3" s="161" t="s">
        <v>17</v>
      </c>
      <c r="D3" s="161" t="s">
        <v>3</v>
      </c>
      <c r="E3" s="161" t="s">
        <v>69</v>
      </c>
      <c r="F3" s="161" t="s">
        <v>18</v>
      </c>
      <c r="G3" s="161" t="s">
        <v>19</v>
      </c>
      <c r="H3" s="161" t="s">
        <v>20</v>
      </c>
      <c r="I3" s="161" t="s">
        <v>319</v>
      </c>
      <c r="J3" s="38" t="s">
        <v>128</v>
      </c>
    </row>
    <row r="4" spans="1:11" ht="15.5">
      <c r="A4" s="167" t="s">
        <v>287</v>
      </c>
      <c r="B4" s="200">
        <v>4.2319144838899998</v>
      </c>
      <c r="C4" s="200">
        <v>1.8875000000000001E-3</v>
      </c>
      <c r="D4" s="200">
        <v>4.2300269838900002</v>
      </c>
      <c r="E4" s="200">
        <v>0</v>
      </c>
      <c r="F4" s="200">
        <v>3.80767718289</v>
      </c>
      <c r="G4" s="200">
        <v>0.19056600000000001</v>
      </c>
      <c r="H4" s="200">
        <v>0</v>
      </c>
      <c r="I4" s="200">
        <v>1.5E-6</v>
      </c>
      <c r="J4" s="168" t="s">
        <v>287</v>
      </c>
      <c r="K4"/>
    </row>
    <row r="5" spans="1:11" ht="15.5">
      <c r="A5" s="167" t="s">
        <v>151</v>
      </c>
      <c r="B5" s="200">
        <v>12.640628986999999</v>
      </c>
      <c r="C5" s="200">
        <v>4.7251380000000003E-3</v>
      </c>
      <c r="D5" s="200">
        <v>12.635903849</v>
      </c>
      <c r="E5" s="200">
        <v>0</v>
      </c>
      <c r="F5" s="200">
        <v>10.905523575</v>
      </c>
      <c r="G5" s="200">
        <v>0.69014993499999999</v>
      </c>
      <c r="H5" s="200">
        <v>0</v>
      </c>
      <c r="I5" s="200">
        <v>1.021E-3</v>
      </c>
      <c r="J5" s="168" t="s">
        <v>151</v>
      </c>
      <c r="K5"/>
    </row>
    <row r="6" spans="1:11" ht="15.5">
      <c r="A6" s="167" t="s">
        <v>152</v>
      </c>
      <c r="B6" s="200">
        <v>22.185592531000001</v>
      </c>
      <c r="C6" s="200">
        <v>10.284750247</v>
      </c>
      <c r="D6" s="200">
        <v>4.7454772780000001</v>
      </c>
      <c r="E6" s="200">
        <v>7.1553650060000002</v>
      </c>
      <c r="F6" s="200">
        <v>9.0618987820000001</v>
      </c>
      <c r="G6" s="200">
        <v>12.998535321</v>
      </c>
      <c r="H6" s="200">
        <v>0</v>
      </c>
      <c r="I6" s="200">
        <v>10.134749144000001</v>
      </c>
      <c r="J6" s="168" t="s">
        <v>152</v>
      </c>
      <c r="K6"/>
    </row>
    <row r="7" spans="1:11" ht="15.5">
      <c r="A7" s="167" t="s">
        <v>352</v>
      </c>
      <c r="B7" s="200">
        <v>15.175378621</v>
      </c>
      <c r="C7" s="200">
        <v>0.14097971000000001</v>
      </c>
      <c r="D7" s="200">
        <v>15.034398911</v>
      </c>
      <c r="E7" s="200">
        <v>0</v>
      </c>
      <c r="F7" s="200">
        <v>13.565730592</v>
      </c>
      <c r="G7" s="200">
        <v>1.15822</v>
      </c>
      <c r="H7" s="200">
        <v>0</v>
      </c>
      <c r="I7" s="200">
        <v>9.0877509999999995E-2</v>
      </c>
      <c r="J7" s="168" t="s">
        <v>289</v>
      </c>
      <c r="K7"/>
    </row>
    <row r="8" spans="1:11" ht="15.5">
      <c r="A8" s="167" t="s">
        <v>353</v>
      </c>
      <c r="B8" s="200">
        <v>4.0553631079999999</v>
      </c>
      <c r="C8" s="200">
        <v>3.0000100000000001</v>
      </c>
      <c r="D8" s="200">
        <v>1.055353108</v>
      </c>
      <c r="E8" s="200">
        <v>0</v>
      </c>
      <c r="F8" s="200">
        <v>3.6517096840000001</v>
      </c>
      <c r="G8" s="200">
        <v>0.35071000000000002</v>
      </c>
      <c r="H8" s="200">
        <v>3</v>
      </c>
      <c r="I8" s="200">
        <v>1.0000000000000001E-5</v>
      </c>
      <c r="J8" s="168" t="s">
        <v>355</v>
      </c>
      <c r="K8"/>
    </row>
    <row r="9" spans="1:11" ht="15.5">
      <c r="A9" s="167" t="s">
        <v>339</v>
      </c>
      <c r="B9" s="200">
        <v>4.2139806369999997</v>
      </c>
      <c r="C9" s="200">
        <v>3.9999999999999998E-6</v>
      </c>
      <c r="D9" s="200">
        <v>4.213976637</v>
      </c>
      <c r="E9" s="200">
        <v>0</v>
      </c>
      <c r="F9" s="200">
        <v>3.7576088560000001</v>
      </c>
      <c r="G9" s="200">
        <v>0.30872500000000003</v>
      </c>
      <c r="H9" s="200">
        <v>0</v>
      </c>
      <c r="I9" s="200">
        <v>3.9999999999999998E-6</v>
      </c>
      <c r="J9" s="168" t="s">
        <v>339</v>
      </c>
      <c r="K9"/>
    </row>
    <row r="10" spans="1:11" ht="15.5">
      <c r="A10" s="167" t="s">
        <v>149</v>
      </c>
      <c r="B10" s="200">
        <v>71.260114471920005</v>
      </c>
      <c r="C10" s="200">
        <v>16.464856202</v>
      </c>
      <c r="D10" s="200">
        <v>44.263142081920002</v>
      </c>
      <c r="E10" s="200">
        <v>10.532116188</v>
      </c>
      <c r="F10" s="200">
        <v>49.016408114279997</v>
      </c>
      <c r="G10" s="200">
        <v>19.309787619000002</v>
      </c>
      <c r="H10" s="200">
        <v>3</v>
      </c>
      <c r="I10" s="200">
        <v>12.617769429999999</v>
      </c>
      <c r="J10" s="168" t="s">
        <v>156</v>
      </c>
      <c r="K10"/>
    </row>
    <row r="11" spans="1:11" ht="15.5">
      <c r="A11" s="167" t="s">
        <v>148</v>
      </c>
      <c r="B11" s="200">
        <v>288.68799431769003</v>
      </c>
      <c r="C11" s="200">
        <v>62.005196535069999</v>
      </c>
      <c r="D11" s="200">
        <v>72.804091608760004</v>
      </c>
      <c r="E11" s="200">
        <v>153.87870617386</v>
      </c>
      <c r="F11" s="200">
        <v>147.81419074027002</v>
      </c>
      <c r="G11" s="200">
        <v>166.96419047820001</v>
      </c>
      <c r="H11" s="200">
        <v>8.0687777619999999</v>
      </c>
      <c r="I11" s="200">
        <v>47.788613154979998</v>
      </c>
      <c r="J11" s="168" t="s">
        <v>155</v>
      </c>
      <c r="K11"/>
    </row>
    <row r="12" spans="1:11" ht="15.5">
      <c r="A12" s="167" t="s">
        <v>150</v>
      </c>
      <c r="B12" s="200">
        <v>66.638961660000007</v>
      </c>
      <c r="C12" s="200">
        <v>0.46565368400000001</v>
      </c>
      <c r="D12" s="200">
        <v>65.804330704999998</v>
      </c>
      <c r="E12" s="200">
        <v>0.368977271</v>
      </c>
      <c r="F12" s="200">
        <v>57.299040751</v>
      </c>
      <c r="G12" s="200">
        <v>6.8929087200000003</v>
      </c>
      <c r="H12" s="200">
        <v>0</v>
      </c>
      <c r="I12" s="200">
        <v>4.7809768000000002E-2</v>
      </c>
      <c r="J12" s="168" t="s">
        <v>157</v>
      </c>
      <c r="K12"/>
    </row>
    <row r="13" spans="1:11" ht="15.5">
      <c r="A13" s="167" t="s">
        <v>349</v>
      </c>
      <c r="B13" s="200">
        <v>4.2369581939999996</v>
      </c>
      <c r="C13" s="200">
        <v>1.0499999999999999E-5</v>
      </c>
      <c r="D13" s="200">
        <v>4.2369476940000004</v>
      </c>
      <c r="E13" s="200">
        <v>0</v>
      </c>
      <c r="F13" s="200">
        <v>3.7020183270000002</v>
      </c>
      <c r="G13" s="200">
        <v>0.26774500000000001</v>
      </c>
      <c r="H13" s="200">
        <v>0</v>
      </c>
      <c r="I13" s="200">
        <v>1.0499999999999999E-5</v>
      </c>
      <c r="J13" s="168" t="s">
        <v>350</v>
      </c>
      <c r="K13"/>
    </row>
    <row r="14" spans="1:11" ht="15.5">
      <c r="A14" s="167" t="s">
        <v>340</v>
      </c>
      <c r="B14" s="200">
        <v>4.2662888140000002</v>
      </c>
      <c r="C14" s="200">
        <v>1.6662494E-2</v>
      </c>
      <c r="D14" s="200">
        <v>4.24962632</v>
      </c>
      <c r="E14" s="200">
        <v>0</v>
      </c>
      <c r="F14" s="200">
        <v>3.9158457379999998</v>
      </c>
      <c r="G14" s="200">
        <v>0.137795</v>
      </c>
      <c r="H14" s="200">
        <v>0</v>
      </c>
      <c r="I14" s="200">
        <v>1.42E-5</v>
      </c>
      <c r="J14" s="168" t="s">
        <v>342</v>
      </c>
      <c r="K14"/>
    </row>
    <row r="15" spans="1:11" ht="15.5">
      <c r="A15" s="167" t="s">
        <v>153</v>
      </c>
      <c r="B15" s="200">
        <v>12.725367197000001</v>
      </c>
      <c r="C15" s="200">
        <v>5.3656402569999999</v>
      </c>
      <c r="D15" s="200">
        <v>7.2597269400000002</v>
      </c>
      <c r="E15" s="200">
        <v>0.1</v>
      </c>
      <c r="F15" s="200">
        <v>8.3385809129999995</v>
      </c>
      <c r="G15" s="200">
        <v>3.874579545</v>
      </c>
      <c r="H15" s="200">
        <v>5</v>
      </c>
      <c r="I15" s="200">
        <v>7.4708508000000007E-2</v>
      </c>
      <c r="J15" s="168" t="s">
        <v>153</v>
      </c>
      <c r="K15"/>
    </row>
    <row r="16" spans="1:11" ht="15.5">
      <c r="A16" s="167" t="s">
        <v>344</v>
      </c>
      <c r="B16" s="200">
        <v>4.2572573370000004</v>
      </c>
      <c r="C16" s="200">
        <v>1.2085E-4</v>
      </c>
      <c r="D16" s="200">
        <v>4.2571364870000004</v>
      </c>
      <c r="E16" s="200">
        <v>0</v>
      </c>
      <c r="F16" s="200">
        <v>3.8825504569999998</v>
      </c>
      <c r="G16" s="200">
        <v>0.15046000000000001</v>
      </c>
      <c r="H16" s="200">
        <v>0</v>
      </c>
      <c r="I16" s="200">
        <v>1.0085E-4</v>
      </c>
      <c r="J16" s="168" t="s">
        <v>344</v>
      </c>
      <c r="K16"/>
    </row>
    <row r="17" spans="1:11" ht="15.5">
      <c r="A17" s="167" t="s">
        <v>346</v>
      </c>
      <c r="B17" s="200">
        <v>4.419351507</v>
      </c>
      <c r="C17" s="200">
        <v>0.153804518</v>
      </c>
      <c r="D17" s="200">
        <v>4.2655469889999997</v>
      </c>
      <c r="E17" s="200">
        <v>0</v>
      </c>
      <c r="F17" s="200">
        <v>3.4062690330000001</v>
      </c>
      <c r="G17" s="200">
        <v>0.71452000000000004</v>
      </c>
      <c r="H17" s="200">
        <v>0</v>
      </c>
      <c r="I17" s="200">
        <v>0.150656018</v>
      </c>
      <c r="J17" s="168" t="s">
        <v>158</v>
      </c>
      <c r="K17"/>
    </row>
    <row r="18" spans="1:11" ht="15.5">
      <c r="A18" s="167" t="s">
        <v>341</v>
      </c>
      <c r="B18" s="200">
        <v>4.3044326479999997</v>
      </c>
      <c r="C18" s="200">
        <v>1.0315000000000001E-3</v>
      </c>
      <c r="D18" s="200">
        <v>4.3034011479999998</v>
      </c>
      <c r="E18" s="200">
        <v>0</v>
      </c>
      <c r="F18" s="200">
        <v>3.9262241910000002</v>
      </c>
      <c r="G18" s="200">
        <v>0.13816600000000001</v>
      </c>
      <c r="H18" s="200">
        <v>0</v>
      </c>
      <c r="I18" s="200">
        <v>3.15E-5</v>
      </c>
      <c r="J18" s="168" t="s">
        <v>341</v>
      </c>
      <c r="K18"/>
    </row>
    <row r="19" spans="1:11" ht="15.5">
      <c r="A19" s="167" t="s">
        <v>345</v>
      </c>
      <c r="B19" s="200">
        <v>8.2800279250000006</v>
      </c>
      <c r="C19" s="200">
        <v>1.3499999999999999E-5</v>
      </c>
      <c r="D19" s="200">
        <v>8.2800144249999992</v>
      </c>
      <c r="E19" s="200">
        <v>0</v>
      </c>
      <c r="F19" s="200">
        <v>7.816091203</v>
      </c>
      <c r="G19" s="200">
        <v>8.9340000000000003E-2</v>
      </c>
      <c r="H19" s="200">
        <v>0</v>
      </c>
      <c r="I19" s="200">
        <v>1.3499999999999999E-5</v>
      </c>
      <c r="J19" s="168" t="s">
        <v>345</v>
      </c>
      <c r="K19"/>
    </row>
    <row r="20" spans="1:11" ht="15.5">
      <c r="A20" s="167" t="s">
        <v>291</v>
      </c>
      <c r="B20" s="200">
        <v>4.433281633</v>
      </c>
      <c r="C20" s="200">
        <v>2.0119999999999999E-3</v>
      </c>
      <c r="D20" s="200">
        <v>4.4312696330000003</v>
      </c>
      <c r="E20" s="200">
        <v>0</v>
      </c>
      <c r="F20" s="200">
        <v>4.0448384529999997</v>
      </c>
      <c r="G20" s="200">
        <v>0.17808750000000001</v>
      </c>
      <c r="H20" s="200">
        <v>0</v>
      </c>
      <c r="I20" s="200">
        <v>1.2E-5</v>
      </c>
      <c r="J20" s="168" t="s">
        <v>320</v>
      </c>
      <c r="K20"/>
    </row>
    <row r="21" spans="1:11">
      <c r="A21" s="167" t="s">
        <v>246</v>
      </c>
      <c r="B21" s="200">
        <v>5.1832464319999998</v>
      </c>
      <c r="C21" s="200">
        <v>0.10371765400000001</v>
      </c>
      <c r="D21" s="200">
        <v>4.7617643090000001</v>
      </c>
      <c r="E21" s="200">
        <v>0.31776446899999999</v>
      </c>
      <c r="F21" s="200">
        <v>3.8725742570000001</v>
      </c>
      <c r="G21" s="200">
        <v>1.340567295</v>
      </c>
      <c r="H21" s="200">
        <v>0</v>
      </c>
      <c r="I21" s="200">
        <v>8.2344430999999996E-2</v>
      </c>
      <c r="J21" s="168" t="s">
        <v>249</v>
      </c>
    </row>
    <row r="22" spans="1:11">
      <c r="A22" s="167" t="s">
        <v>347</v>
      </c>
      <c r="B22" s="200">
        <v>8.2667063909999996</v>
      </c>
      <c r="C22" s="200">
        <v>3.0067317130000002</v>
      </c>
      <c r="D22" s="200">
        <v>5.2599746779999998</v>
      </c>
      <c r="E22" s="200">
        <v>0</v>
      </c>
      <c r="F22" s="200">
        <v>7.4314889749999997</v>
      </c>
      <c r="G22" s="200">
        <v>0.45136999999999999</v>
      </c>
      <c r="H22" s="200">
        <v>3</v>
      </c>
      <c r="I22" s="200">
        <v>4.3671299999999998E-4</v>
      </c>
      <c r="J22" s="168" t="s">
        <v>348</v>
      </c>
    </row>
    <row r="23" spans="1:11">
      <c r="A23" s="167" t="s">
        <v>251</v>
      </c>
      <c r="B23" s="200">
        <v>4.261663091</v>
      </c>
      <c r="C23" s="200">
        <v>1E-3</v>
      </c>
      <c r="D23" s="200">
        <v>4.2606630909999996</v>
      </c>
      <c r="E23" s="200">
        <v>0</v>
      </c>
      <c r="F23" s="200">
        <v>3.968802546</v>
      </c>
      <c r="G23" s="200">
        <v>0.12658</v>
      </c>
      <c r="H23" s="200">
        <v>0</v>
      </c>
      <c r="I23" s="200">
        <v>0</v>
      </c>
      <c r="J23" s="168" t="s">
        <v>253</v>
      </c>
    </row>
    <row r="24" spans="1:11">
      <c r="A24" s="170" t="s">
        <v>143</v>
      </c>
      <c r="B24" s="201">
        <f>SUM(B4:B23)</f>
        <v>553.72450998650004</v>
      </c>
      <c r="C24" s="201">
        <f t="shared" ref="C24:I24" si="0">SUM(C4:C23)</f>
        <v>101.01880800206997</v>
      </c>
      <c r="D24" s="201">
        <f t="shared" si="0"/>
        <v>280.35277287657004</v>
      </c>
      <c r="E24" s="201">
        <f t="shared" si="0"/>
        <v>172.35292910785998</v>
      </c>
      <c r="F24" s="201">
        <f t="shared" si="0"/>
        <v>353.18507237043997</v>
      </c>
      <c r="G24" s="201">
        <f t="shared" si="0"/>
        <v>216.3330034132</v>
      </c>
      <c r="H24" s="201">
        <f t="shared" si="0"/>
        <v>22.068777762</v>
      </c>
      <c r="I24" s="201">
        <f t="shared" si="0"/>
        <v>70.989183726979988</v>
      </c>
      <c r="J24" s="171" t="s">
        <v>143</v>
      </c>
    </row>
    <row r="28" spans="1:11" ht="20">
      <c r="A28" s="259" t="s">
        <v>442</v>
      </c>
      <c r="B28" s="260"/>
      <c r="C28" s="260"/>
      <c r="D28" s="260"/>
      <c r="E28" s="260"/>
      <c r="F28" s="260"/>
      <c r="G28" s="260"/>
      <c r="H28" s="260"/>
      <c r="I28" s="260"/>
      <c r="J28" s="261"/>
    </row>
    <row r="29" spans="1:11" ht="20">
      <c r="A29" s="262" t="s">
        <v>443</v>
      </c>
      <c r="B29" s="263"/>
      <c r="C29" s="263"/>
      <c r="D29" s="263"/>
      <c r="E29" s="263"/>
      <c r="F29" s="263"/>
      <c r="G29" s="263"/>
      <c r="H29" s="263"/>
      <c r="I29" s="263"/>
      <c r="J29" s="264"/>
    </row>
    <row r="30" spans="1:11" ht="30">
      <c r="A30" s="37" t="s">
        <v>127</v>
      </c>
      <c r="B30" s="161" t="s">
        <v>16</v>
      </c>
      <c r="C30" s="161" t="s">
        <v>17</v>
      </c>
      <c r="D30" s="161" t="s">
        <v>3</v>
      </c>
      <c r="E30" s="161" t="s">
        <v>69</v>
      </c>
      <c r="F30" s="161" t="s">
        <v>18</v>
      </c>
      <c r="G30" s="161" t="s">
        <v>19</v>
      </c>
      <c r="H30" s="161" t="s">
        <v>20</v>
      </c>
      <c r="I30" s="161" t="s">
        <v>319</v>
      </c>
      <c r="J30" s="38" t="s">
        <v>128</v>
      </c>
    </row>
    <row r="31" spans="1:11">
      <c r="A31" s="167" t="s">
        <v>287</v>
      </c>
      <c r="B31" s="200">
        <v>4.1973602100000003</v>
      </c>
      <c r="C31" s="200">
        <v>1.8975000000000001E-3</v>
      </c>
      <c r="D31" s="200">
        <v>4.1954627100000002</v>
      </c>
      <c r="E31" s="235">
        <v>0</v>
      </c>
      <c r="F31" s="200">
        <v>3.625102472</v>
      </c>
      <c r="G31" s="200">
        <v>0.36512</v>
      </c>
      <c r="H31" s="200">
        <v>0</v>
      </c>
      <c r="I31" s="200">
        <v>1.15E-5</v>
      </c>
      <c r="J31" s="168" t="s">
        <v>287</v>
      </c>
    </row>
    <row r="32" spans="1:11">
      <c r="A32" s="167" t="s">
        <v>151</v>
      </c>
      <c r="B32" s="200">
        <v>12.597860780049999</v>
      </c>
      <c r="C32" s="200">
        <v>5.0150780000000001E-3</v>
      </c>
      <c r="D32" s="200">
        <v>12.592845702049999</v>
      </c>
      <c r="E32" s="235">
        <v>0</v>
      </c>
      <c r="F32" s="200">
        <v>11.15388406013</v>
      </c>
      <c r="G32" s="200">
        <v>0.61658400000000002</v>
      </c>
      <c r="H32" s="200">
        <v>0</v>
      </c>
      <c r="I32" s="200">
        <v>1.021E-3</v>
      </c>
      <c r="J32" s="168" t="s">
        <v>151</v>
      </c>
    </row>
    <row r="33" spans="1:10">
      <c r="A33" s="167" t="s">
        <v>152</v>
      </c>
      <c r="B33" s="200">
        <v>20.186570890999999</v>
      </c>
      <c r="C33" s="200">
        <v>8.7315229209999998</v>
      </c>
      <c r="D33" s="200">
        <v>4.470350861</v>
      </c>
      <c r="E33" s="235">
        <v>6.9846971089999998</v>
      </c>
      <c r="F33" s="200">
        <v>6.5089483509999999</v>
      </c>
      <c r="G33" s="200">
        <v>13.277438393000001</v>
      </c>
      <c r="H33" s="200">
        <v>0</v>
      </c>
      <c r="I33" s="200">
        <v>8.7079670199999999</v>
      </c>
      <c r="J33" s="168" t="s">
        <v>152</v>
      </c>
    </row>
    <row r="34" spans="1:10">
      <c r="A34" s="167" t="s">
        <v>352</v>
      </c>
      <c r="B34" s="200">
        <v>15.250767456</v>
      </c>
      <c r="C34" s="200">
        <v>0.17971245999999999</v>
      </c>
      <c r="D34" s="200">
        <v>15.071054996000001</v>
      </c>
      <c r="E34" s="235">
        <v>0</v>
      </c>
      <c r="F34" s="200">
        <v>13.575609693000001</v>
      </c>
      <c r="G34" s="200">
        <v>1.2515375</v>
      </c>
      <c r="H34" s="200">
        <v>0</v>
      </c>
      <c r="I34" s="200">
        <v>0.13147701000000001</v>
      </c>
      <c r="J34" s="168" t="s">
        <v>289</v>
      </c>
    </row>
    <row r="35" spans="1:10">
      <c r="A35" s="167" t="s">
        <v>353</v>
      </c>
      <c r="B35" s="200">
        <v>4.0262156039999999</v>
      </c>
      <c r="C35" s="200">
        <v>3.0000100000000001</v>
      </c>
      <c r="D35" s="200">
        <v>1.026205604</v>
      </c>
      <c r="E35" s="235">
        <v>0</v>
      </c>
      <c r="F35" s="200">
        <v>3.5465693470000001</v>
      </c>
      <c r="G35" s="200">
        <v>0.43064999999999998</v>
      </c>
      <c r="H35" s="200">
        <v>3</v>
      </c>
      <c r="I35" s="200">
        <v>1.0000000000000001E-5</v>
      </c>
      <c r="J35" s="168" t="s">
        <v>355</v>
      </c>
    </row>
    <row r="36" spans="1:10">
      <c r="A36" s="167" t="s">
        <v>339</v>
      </c>
      <c r="B36" s="200">
        <v>4.2044405341400006</v>
      </c>
      <c r="C36" s="200">
        <v>3.9999999999999998E-6</v>
      </c>
      <c r="D36" s="200">
        <v>4.2044365341400001</v>
      </c>
      <c r="E36" s="235">
        <v>0</v>
      </c>
      <c r="F36" s="200">
        <v>3.6409553884600001</v>
      </c>
      <c r="G36" s="200">
        <v>0.40831499999999998</v>
      </c>
      <c r="H36" s="200">
        <v>0</v>
      </c>
      <c r="I36" s="200">
        <v>3.9999999999999998E-6</v>
      </c>
      <c r="J36" s="168" t="s">
        <v>339</v>
      </c>
    </row>
    <row r="37" spans="1:10">
      <c r="A37" s="167" t="s">
        <v>149</v>
      </c>
      <c r="B37" s="200">
        <v>68.966203003000004</v>
      </c>
      <c r="C37" s="200">
        <v>14.673005003</v>
      </c>
      <c r="D37" s="200">
        <v>43.387608342</v>
      </c>
      <c r="E37" s="235">
        <v>10.905589658</v>
      </c>
      <c r="F37" s="200">
        <v>44.872302126999998</v>
      </c>
      <c r="G37" s="200">
        <v>21.061919186000001</v>
      </c>
      <c r="H37" s="200">
        <v>3</v>
      </c>
      <c r="I37" s="200">
        <v>10.780796155000001</v>
      </c>
      <c r="J37" s="168" t="s">
        <v>156</v>
      </c>
    </row>
    <row r="38" spans="1:10">
      <c r="A38" s="167" t="s">
        <v>148</v>
      </c>
      <c r="B38" s="200">
        <v>275.01717409535996</v>
      </c>
      <c r="C38" s="200">
        <v>61.048024703529997</v>
      </c>
      <c r="D38" s="200">
        <v>73.690671411279993</v>
      </c>
      <c r="E38" s="235">
        <v>140.27847798071002</v>
      </c>
      <c r="F38" s="200">
        <v>121.77127608015999</v>
      </c>
      <c r="G38" s="200">
        <v>178.495184352</v>
      </c>
      <c r="H38" s="200">
        <v>10.702777764</v>
      </c>
      <c r="I38" s="200">
        <v>45.17214924908</v>
      </c>
      <c r="J38" s="168" t="s">
        <v>155</v>
      </c>
    </row>
    <row r="39" spans="1:10">
      <c r="A39" s="167" t="s">
        <v>150</v>
      </c>
      <c r="B39" s="200">
        <v>66.273848535219997</v>
      </c>
      <c r="C39" s="200">
        <v>0.38610734299999999</v>
      </c>
      <c r="D39" s="200">
        <v>65.647132480219994</v>
      </c>
      <c r="E39" s="235">
        <v>0.240608712</v>
      </c>
      <c r="F39" s="200">
        <v>56.424534311640002</v>
      </c>
      <c r="G39" s="200">
        <v>7.3712883099999997</v>
      </c>
      <c r="H39" s="200">
        <v>0</v>
      </c>
      <c r="I39" s="200">
        <v>3.7451874000000003E-2</v>
      </c>
      <c r="J39" s="168" t="s">
        <v>157</v>
      </c>
    </row>
    <row r="40" spans="1:10">
      <c r="A40" s="167" t="s">
        <v>349</v>
      </c>
      <c r="B40" s="200">
        <v>4.2455666259999996</v>
      </c>
      <c r="C40" s="200">
        <v>1.0499999999999999E-5</v>
      </c>
      <c r="D40" s="200">
        <v>4.2455561260000003</v>
      </c>
      <c r="E40" s="235">
        <v>0</v>
      </c>
      <c r="F40" s="200">
        <v>3.701970679</v>
      </c>
      <c r="G40" s="200">
        <v>0.24954999999999999</v>
      </c>
      <c r="H40" s="200">
        <v>0</v>
      </c>
      <c r="I40" s="200">
        <v>1.0499999999999999E-5</v>
      </c>
      <c r="J40" s="168" t="s">
        <v>350</v>
      </c>
    </row>
    <row r="41" spans="1:10">
      <c r="A41" s="167" t="s">
        <v>340</v>
      </c>
      <c r="B41" s="200">
        <v>4.2167036287200004</v>
      </c>
      <c r="C41" s="200">
        <v>1.6682494199999998E-2</v>
      </c>
      <c r="D41" s="200">
        <v>4.20002113452</v>
      </c>
      <c r="E41" s="235">
        <v>0</v>
      </c>
      <c r="F41" s="200">
        <v>3.8008352755199999</v>
      </c>
      <c r="G41" s="200">
        <v>0.224575</v>
      </c>
      <c r="H41" s="200">
        <v>0</v>
      </c>
      <c r="I41" s="200">
        <v>2.4199999999999999E-5</v>
      </c>
      <c r="J41" s="168" t="s">
        <v>342</v>
      </c>
    </row>
    <row r="42" spans="1:10">
      <c r="A42" s="167" t="s">
        <v>153</v>
      </c>
      <c r="B42" s="200">
        <v>13.068184846499999</v>
      </c>
      <c r="C42" s="200">
        <v>5.5652175570000004</v>
      </c>
      <c r="D42" s="200">
        <v>7.4029672895000003</v>
      </c>
      <c r="E42" s="235">
        <v>0.1</v>
      </c>
      <c r="F42" s="200">
        <v>7.7616123458900006</v>
      </c>
      <c r="G42" s="200">
        <v>4.7865194662399997</v>
      </c>
      <c r="H42" s="200">
        <v>4.5</v>
      </c>
      <c r="I42" s="200">
        <v>0.13319567600000001</v>
      </c>
      <c r="J42" s="168" t="s">
        <v>153</v>
      </c>
    </row>
    <row r="43" spans="1:10">
      <c r="A43" s="167" t="s">
        <v>344</v>
      </c>
      <c r="B43" s="200">
        <v>4.2708222512900003</v>
      </c>
      <c r="C43" s="200">
        <v>1.2085E-4</v>
      </c>
      <c r="D43" s="200">
        <v>4.2707014012900002</v>
      </c>
      <c r="E43" s="235">
        <v>0</v>
      </c>
      <c r="F43" s="200">
        <v>3.8750958067300001</v>
      </c>
      <c r="G43" s="200">
        <v>0.15185999999999999</v>
      </c>
      <c r="H43" s="200">
        <v>0</v>
      </c>
      <c r="I43" s="200">
        <v>1.0085E-4</v>
      </c>
      <c r="J43" s="168" t="s">
        <v>344</v>
      </c>
    </row>
    <row r="44" spans="1:10">
      <c r="A44" s="167" t="s">
        <v>346</v>
      </c>
      <c r="B44" s="200">
        <v>4.3989211046700003</v>
      </c>
      <c r="C44" s="200">
        <v>0.12297967999999999</v>
      </c>
      <c r="D44" s="200">
        <v>4.27594142467</v>
      </c>
      <c r="E44" s="235">
        <v>0</v>
      </c>
      <c r="F44" s="200">
        <v>3.3311628688299999</v>
      </c>
      <c r="G44" s="200">
        <v>0.66847999999999996</v>
      </c>
      <c r="H44" s="200">
        <v>0</v>
      </c>
      <c r="I44" s="200">
        <v>0.11983118</v>
      </c>
      <c r="J44" s="168" t="s">
        <v>158</v>
      </c>
    </row>
    <row r="45" spans="1:10">
      <c r="A45" s="167" t="s">
        <v>341</v>
      </c>
      <c r="B45" s="200">
        <v>4.3112872626199996</v>
      </c>
      <c r="C45" s="200">
        <v>3.15E-5</v>
      </c>
      <c r="D45" s="200">
        <v>4.3112557626200001</v>
      </c>
      <c r="E45" s="235">
        <v>0</v>
      </c>
      <c r="F45" s="200">
        <v>3.98336292227</v>
      </c>
      <c r="G45" s="200">
        <v>0.16542599999999999</v>
      </c>
      <c r="H45" s="200">
        <v>0</v>
      </c>
      <c r="I45" s="200">
        <v>3.15E-5</v>
      </c>
      <c r="J45" s="168" t="s">
        <v>341</v>
      </c>
    </row>
    <row r="46" spans="1:10">
      <c r="A46" s="167" t="s">
        <v>345</v>
      </c>
      <c r="B46" s="200">
        <v>8.2404269881100003</v>
      </c>
      <c r="C46" s="200">
        <v>1.3499999999999999E-5</v>
      </c>
      <c r="D46" s="200">
        <v>8.2404134881100006</v>
      </c>
      <c r="E46" s="235">
        <v>0</v>
      </c>
      <c r="F46" s="200">
        <v>7.8086371668099996</v>
      </c>
      <c r="G46" s="200">
        <v>7.0040000000000005E-2</v>
      </c>
      <c r="H46" s="200">
        <v>0</v>
      </c>
      <c r="I46" s="200">
        <v>1.3499999999999999E-5</v>
      </c>
      <c r="J46" s="168" t="s">
        <v>345</v>
      </c>
    </row>
    <row r="47" spans="1:10">
      <c r="A47" s="167" t="s">
        <v>291</v>
      </c>
      <c r="B47" s="200">
        <v>4.4022664636500002</v>
      </c>
      <c r="C47" s="200">
        <v>2.0119999999999999E-3</v>
      </c>
      <c r="D47" s="200">
        <v>4.4002544636499996</v>
      </c>
      <c r="E47" s="235">
        <v>0</v>
      </c>
      <c r="F47" s="200">
        <v>4.0456243727699999</v>
      </c>
      <c r="G47" s="200">
        <v>0.19133749999999999</v>
      </c>
      <c r="H47" s="200">
        <v>0</v>
      </c>
      <c r="I47" s="200">
        <v>1.2E-5</v>
      </c>
      <c r="J47" s="168" t="s">
        <v>320</v>
      </c>
    </row>
    <row r="48" spans="1:10">
      <c r="A48" s="167" t="s">
        <v>246</v>
      </c>
      <c r="B48" s="200">
        <v>5.13169942667</v>
      </c>
      <c r="C48" s="200">
        <v>0.37276203882000003</v>
      </c>
      <c r="D48" s="200">
        <v>4.7589373878500005</v>
      </c>
      <c r="E48" s="235">
        <v>0</v>
      </c>
      <c r="F48" s="200">
        <v>3.9511252039999998</v>
      </c>
      <c r="G48" s="200">
        <v>1.186837605</v>
      </c>
      <c r="H48" s="200">
        <v>0</v>
      </c>
      <c r="I48" s="200">
        <v>0.35944406910000004</v>
      </c>
      <c r="J48" s="168" t="s">
        <v>249</v>
      </c>
    </row>
    <row r="49" spans="1:10">
      <c r="A49" s="167" t="s">
        <v>347</v>
      </c>
      <c r="B49" s="200">
        <v>8.2624818092800005</v>
      </c>
      <c r="C49" s="200">
        <v>3.0012317130000001</v>
      </c>
      <c r="D49" s="200">
        <v>5.2612500962799995</v>
      </c>
      <c r="E49" s="235">
        <v>0</v>
      </c>
      <c r="F49" s="200">
        <v>7.3452196939999999</v>
      </c>
      <c r="G49" s="200">
        <v>0.54522999999999999</v>
      </c>
      <c r="H49" s="200">
        <v>3</v>
      </c>
      <c r="I49" s="200">
        <v>4.3671299999999998E-4</v>
      </c>
      <c r="J49" s="168" t="s">
        <v>348</v>
      </c>
    </row>
    <row r="50" spans="1:10">
      <c r="A50" s="167" t="s">
        <v>251</v>
      </c>
      <c r="B50" s="200">
        <v>4.3139502429999999</v>
      </c>
      <c r="C50" s="200">
        <v>1E-3</v>
      </c>
      <c r="D50" s="200">
        <v>4.3129502430000004</v>
      </c>
      <c r="E50" s="235">
        <v>0</v>
      </c>
      <c r="F50" s="200">
        <v>3.987437398</v>
      </c>
      <c r="G50" s="200">
        <v>0.12884999999999999</v>
      </c>
      <c r="H50" s="200">
        <v>0</v>
      </c>
      <c r="I50" s="200">
        <v>0</v>
      </c>
      <c r="J50" s="168" t="s">
        <v>253</v>
      </c>
    </row>
    <row r="51" spans="1:10">
      <c r="A51" s="170" t="s">
        <v>143</v>
      </c>
      <c r="B51" s="201">
        <f>SUM(B31:B50)</f>
        <v>535.58275175927997</v>
      </c>
      <c r="C51" s="201">
        <f t="shared" ref="C51:I51" si="1">SUM(C31:C50)</f>
        <v>97.10736084154999</v>
      </c>
      <c r="D51" s="201">
        <f t="shared" si="1"/>
        <v>279.96601745817998</v>
      </c>
      <c r="E51" s="201">
        <f t="shared" si="1"/>
        <v>158.50937345971002</v>
      </c>
      <c r="F51" s="201">
        <f t="shared" si="1"/>
        <v>318.71126556420995</v>
      </c>
      <c r="G51" s="201">
        <f t="shared" si="1"/>
        <v>231.64674231223998</v>
      </c>
      <c r="H51" s="201">
        <f t="shared" si="1"/>
        <v>24.202777764</v>
      </c>
      <c r="I51" s="201">
        <f t="shared" si="1"/>
        <v>65.443987996179999</v>
      </c>
      <c r="J51" s="171" t="s">
        <v>143</v>
      </c>
    </row>
    <row r="55" spans="1:10" ht="20">
      <c r="A55" s="259" t="s">
        <v>444</v>
      </c>
      <c r="B55" s="260"/>
      <c r="C55" s="260"/>
      <c r="D55" s="260"/>
      <c r="E55" s="260"/>
      <c r="F55" s="260"/>
      <c r="G55" s="260"/>
      <c r="H55" s="260"/>
      <c r="I55" s="260"/>
      <c r="J55" s="261"/>
    </row>
    <row r="56" spans="1:10" ht="20">
      <c r="A56" s="262" t="s">
        <v>445</v>
      </c>
      <c r="B56" s="263"/>
      <c r="C56" s="263"/>
      <c r="D56" s="263"/>
      <c r="E56" s="263"/>
      <c r="F56" s="263"/>
      <c r="G56" s="263"/>
      <c r="H56" s="263"/>
      <c r="I56" s="263"/>
      <c r="J56" s="264"/>
    </row>
    <row r="57" spans="1:10" ht="30">
      <c r="A57" s="37" t="s">
        <v>127</v>
      </c>
      <c r="B57" s="161" t="s">
        <v>16</v>
      </c>
      <c r="C57" s="161" t="s">
        <v>17</v>
      </c>
      <c r="D57" s="161" t="s">
        <v>3</v>
      </c>
      <c r="E57" s="161" t="s">
        <v>69</v>
      </c>
      <c r="F57" s="161" t="s">
        <v>18</v>
      </c>
      <c r="G57" s="161" t="s">
        <v>19</v>
      </c>
      <c r="H57" s="161" t="s">
        <v>20</v>
      </c>
      <c r="I57" s="161" t="s">
        <v>319</v>
      </c>
      <c r="J57" s="38" t="s">
        <v>128</v>
      </c>
    </row>
    <row r="58" spans="1:10">
      <c r="A58" s="167" t="s">
        <v>287</v>
      </c>
      <c r="B58" s="200">
        <v>4.2010351194100002</v>
      </c>
      <c r="C58" s="200">
        <v>1.8975000000000001E-3</v>
      </c>
      <c r="D58" s="200">
        <v>4.1991376194100001</v>
      </c>
      <c r="E58" s="235">
        <v>0</v>
      </c>
      <c r="F58" s="200">
        <v>3.6328016938400003</v>
      </c>
      <c r="G58" s="200">
        <v>0.32845000000000002</v>
      </c>
      <c r="H58" s="200">
        <v>0</v>
      </c>
      <c r="I58" s="200">
        <v>1.15E-5</v>
      </c>
      <c r="J58" s="168" t="s">
        <v>287</v>
      </c>
    </row>
    <row r="59" spans="1:10">
      <c r="A59" s="167" t="s">
        <v>151</v>
      </c>
      <c r="B59" s="200">
        <v>12.573333965069999</v>
      </c>
      <c r="C59" s="200">
        <v>2.3549328000000001E-2</v>
      </c>
      <c r="D59" s="200">
        <v>12.549784637069999</v>
      </c>
      <c r="E59" s="235">
        <v>0</v>
      </c>
      <c r="F59" s="200">
        <v>11.17414411511</v>
      </c>
      <c r="G59" s="200">
        <v>0.45049</v>
      </c>
      <c r="H59" s="200">
        <v>0</v>
      </c>
      <c r="I59" s="200">
        <v>2.0999999999999999E-5</v>
      </c>
      <c r="J59" s="168" t="s">
        <v>151</v>
      </c>
    </row>
    <row r="60" spans="1:10">
      <c r="A60" s="167" t="s">
        <v>152</v>
      </c>
      <c r="B60" s="200">
        <v>24.720048836</v>
      </c>
      <c r="C60" s="200">
        <v>13.029058672</v>
      </c>
      <c r="D60" s="200">
        <v>4.3701519449999999</v>
      </c>
      <c r="E60" s="235">
        <v>7.3208382189999996</v>
      </c>
      <c r="F60" s="200">
        <v>10.765570903</v>
      </c>
      <c r="G60" s="200">
        <v>14.206841622000001</v>
      </c>
      <c r="H60" s="200">
        <v>0</v>
      </c>
      <c r="I60" s="200">
        <v>13.011094056999999</v>
      </c>
      <c r="J60" s="168" t="s">
        <v>152</v>
      </c>
    </row>
    <row r="61" spans="1:10">
      <c r="A61" s="167" t="s">
        <v>352</v>
      </c>
      <c r="B61" s="200">
        <v>15.322142253000001</v>
      </c>
      <c r="C61" s="200">
        <v>0.22692088499999999</v>
      </c>
      <c r="D61" s="200">
        <v>15.095221368000001</v>
      </c>
      <c r="E61" s="235">
        <v>0</v>
      </c>
      <c r="F61" s="200">
        <v>13.757186598000001</v>
      </c>
      <c r="G61" s="200">
        <v>1.1585775</v>
      </c>
      <c r="H61" s="200">
        <v>0</v>
      </c>
      <c r="I61" s="200">
        <v>0.17592593500000001</v>
      </c>
      <c r="J61" s="168" t="s">
        <v>289</v>
      </c>
    </row>
    <row r="62" spans="1:10">
      <c r="A62" s="167" t="s">
        <v>353</v>
      </c>
      <c r="B62" s="200">
        <v>4.0565361080000004</v>
      </c>
      <c r="C62" s="200">
        <v>3.0000100000000001</v>
      </c>
      <c r="D62" s="200">
        <v>1.0565261079999999</v>
      </c>
      <c r="E62" s="235">
        <v>0</v>
      </c>
      <c r="F62" s="200">
        <v>3.445476481</v>
      </c>
      <c r="G62" s="200">
        <v>0.55684999999999996</v>
      </c>
      <c r="H62" s="200">
        <v>3</v>
      </c>
      <c r="I62" s="200">
        <v>1.0000000000000001E-5</v>
      </c>
      <c r="J62" s="168" t="s">
        <v>355</v>
      </c>
    </row>
    <row r="63" spans="1:10">
      <c r="A63" s="167" t="s">
        <v>339</v>
      </c>
      <c r="B63" s="200">
        <v>4.1984435099999997</v>
      </c>
      <c r="C63" s="200">
        <v>3.9999999999999998E-6</v>
      </c>
      <c r="D63" s="200">
        <v>4.19843951</v>
      </c>
      <c r="E63" s="235">
        <v>0</v>
      </c>
      <c r="F63" s="200">
        <v>3.7339989991599998</v>
      </c>
      <c r="G63" s="200">
        <v>0.31640499999999999</v>
      </c>
      <c r="H63" s="200">
        <v>0</v>
      </c>
      <c r="I63" s="200">
        <v>3.9999999999999998E-6</v>
      </c>
      <c r="J63" s="168" t="s">
        <v>339</v>
      </c>
    </row>
    <row r="64" spans="1:10">
      <c r="A64" s="167" t="s">
        <v>149</v>
      </c>
      <c r="B64" s="200">
        <v>71.201818632240006</v>
      </c>
      <c r="C64" s="200">
        <v>16.342437329999999</v>
      </c>
      <c r="D64" s="200">
        <v>43.774124342240007</v>
      </c>
      <c r="E64" s="235">
        <v>11.085256960000001</v>
      </c>
      <c r="F64" s="200">
        <v>48.657099429309994</v>
      </c>
      <c r="G64" s="200">
        <v>21.633836517999999</v>
      </c>
      <c r="H64" s="200">
        <v>3</v>
      </c>
      <c r="I64" s="200">
        <v>12.418235528</v>
      </c>
      <c r="J64" s="168" t="s">
        <v>156</v>
      </c>
    </row>
    <row r="65" spans="1:10">
      <c r="A65" s="167" t="s">
        <v>148</v>
      </c>
      <c r="B65" s="200">
        <v>287.76233446570001</v>
      </c>
      <c r="C65" s="200">
        <v>67.610106858679998</v>
      </c>
      <c r="D65" s="200">
        <v>74.834851255610005</v>
      </c>
      <c r="E65" s="235">
        <v>145.31737635139001</v>
      </c>
      <c r="F65" s="200">
        <v>133.65293294589</v>
      </c>
      <c r="G65" s="200">
        <v>181.34825014800001</v>
      </c>
      <c r="H65" s="200">
        <v>9.7487777599999994</v>
      </c>
      <c r="I65" s="200">
        <v>51.949057825489994</v>
      </c>
      <c r="J65" s="168" t="s">
        <v>155</v>
      </c>
    </row>
    <row r="66" spans="1:10">
      <c r="A66" s="167" t="s">
        <v>150</v>
      </c>
      <c r="B66" s="200">
        <v>66.537959785460004</v>
      </c>
      <c r="C66" s="200">
        <v>0.39194346600000002</v>
      </c>
      <c r="D66" s="200">
        <v>65.601081422899995</v>
      </c>
      <c r="E66" s="235">
        <v>0.544934896</v>
      </c>
      <c r="F66" s="200">
        <v>56.698617993559999</v>
      </c>
      <c r="G66" s="200">
        <v>7.4985905239999999</v>
      </c>
      <c r="H66" s="200">
        <v>0</v>
      </c>
      <c r="I66" s="200">
        <v>4.2818700000000001E-2</v>
      </c>
      <c r="J66" s="168" t="s">
        <v>157</v>
      </c>
    </row>
    <row r="67" spans="1:10">
      <c r="A67" s="167" t="s">
        <v>349</v>
      </c>
      <c r="B67" s="200">
        <v>4.2422476309999997</v>
      </c>
      <c r="C67" s="200">
        <v>3.3050000000000001E-4</v>
      </c>
      <c r="D67" s="200">
        <v>4.2419171310000001</v>
      </c>
      <c r="E67" s="235">
        <v>0</v>
      </c>
      <c r="F67" s="200">
        <v>3.7019328840000001</v>
      </c>
      <c r="G67" s="200">
        <v>0.23088500000000001</v>
      </c>
      <c r="H67" s="200">
        <v>0</v>
      </c>
      <c r="I67" s="200">
        <v>1.0499999999999999E-5</v>
      </c>
      <c r="J67" s="168" t="s">
        <v>350</v>
      </c>
    </row>
    <row r="68" spans="1:10">
      <c r="A68" s="167" t="s">
        <v>340</v>
      </c>
      <c r="B68" s="200">
        <v>4.1975068325700002</v>
      </c>
      <c r="C68" s="200">
        <v>1.6684814820000001E-2</v>
      </c>
      <c r="D68" s="200">
        <v>4.1808220177499997</v>
      </c>
      <c r="E68" s="235">
        <v>0</v>
      </c>
      <c r="F68" s="200">
        <v>3.70234953217</v>
      </c>
      <c r="G68" s="200">
        <v>0.257795</v>
      </c>
      <c r="H68" s="200">
        <v>0</v>
      </c>
      <c r="I68" s="200">
        <v>2.4199999999999999E-5</v>
      </c>
      <c r="J68" s="168" t="s">
        <v>153</v>
      </c>
    </row>
    <row r="69" spans="1:10">
      <c r="A69" s="167" t="s">
        <v>153</v>
      </c>
      <c r="B69" s="200">
        <v>13.184211254499999</v>
      </c>
      <c r="C69" s="200">
        <v>5.5441185580000001</v>
      </c>
      <c r="D69" s="200">
        <v>7.5400926965000004</v>
      </c>
      <c r="E69" s="235">
        <v>0.1</v>
      </c>
      <c r="F69" s="200">
        <v>8.0069284208899987</v>
      </c>
      <c r="G69" s="200">
        <v>4.6665842012400001</v>
      </c>
      <c r="H69" s="200">
        <v>4.5</v>
      </c>
      <c r="I69" s="200">
        <v>0.110858176</v>
      </c>
      <c r="J69" s="168" t="s">
        <v>344</v>
      </c>
    </row>
    <row r="70" spans="1:10">
      <c r="A70" s="167" t="s">
        <v>344</v>
      </c>
      <c r="B70" s="200">
        <v>4.2732416469999999</v>
      </c>
      <c r="C70" s="200">
        <v>1.2085E-4</v>
      </c>
      <c r="D70" s="200">
        <v>4.2731207970199998</v>
      </c>
      <c r="E70" s="235">
        <v>0</v>
      </c>
      <c r="F70" s="200">
        <v>3.8937413940000001</v>
      </c>
      <c r="G70" s="200">
        <v>0.11648</v>
      </c>
      <c r="H70" s="200">
        <v>0</v>
      </c>
      <c r="I70" s="200">
        <v>1.0085E-4</v>
      </c>
      <c r="J70" s="168" t="s">
        <v>341</v>
      </c>
    </row>
    <row r="71" spans="1:10">
      <c r="A71" s="167" t="s">
        <v>346</v>
      </c>
      <c r="B71" s="200">
        <v>4.4755276990599997</v>
      </c>
      <c r="C71" s="200">
        <v>0.19059198499999999</v>
      </c>
      <c r="D71" s="200">
        <v>4.2849357140599995</v>
      </c>
      <c r="E71" s="235">
        <v>0</v>
      </c>
      <c r="F71" s="200">
        <v>3.3413225582199999</v>
      </c>
      <c r="G71" s="200">
        <v>0.80800000000000005</v>
      </c>
      <c r="H71" s="200">
        <v>0</v>
      </c>
      <c r="I71" s="200">
        <v>0.18744348499999999</v>
      </c>
      <c r="J71" s="168" t="s">
        <v>345</v>
      </c>
    </row>
    <row r="72" spans="1:10">
      <c r="A72" s="167" t="s">
        <v>341</v>
      </c>
      <c r="B72" s="200">
        <v>4.3220668093199999</v>
      </c>
      <c r="C72" s="200">
        <v>3.15E-5</v>
      </c>
      <c r="D72" s="200">
        <v>4.3220353093199995</v>
      </c>
      <c r="E72" s="235">
        <v>0</v>
      </c>
      <c r="F72" s="200">
        <v>3.9483436200999997</v>
      </c>
      <c r="G72" s="200">
        <v>0.22237599999999999</v>
      </c>
      <c r="H72" s="200">
        <v>0</v>
      </c>
      <c r="I72" s="200">
        <v>3.15E-5</v>
      </c>
      <c r="J72" s="168" t="s">
        <v>249</v>
      </c>
    </row>
    <row r="73" spans="1:10">
      <c r="A73" s="167" t="s">
        <v>345</v>
      </c>
      <c r="B73" s="200">
        <v>8.3067087350000008</v>
      </c>
      <c r="C73" s="200">
        <v>1.3499999999999999E-5</v>
      </c>
      <c r="D73" s="200">
        <v>8.3066952349999994</v>
      </c>
      <c r="E73" s="235">
        <v>0</v>
      </c>
      <c r="F73" s="200">
        <v>7.8563637159999997</v>
      </c>
      <c r="G73" s="200">
        <v>2.8660000000000001E-2</v>
      </c>
      <c r="H73" s="200">
        <v>0</v>
      </c>
      <c r="I73" s="200">
        <v>1.3499999999999999E-5</v>
      </c>
      <c r="J73" s="168" t="s">
        <v>348</v>
      </c>
    </row>
    <row r="74" spans="1:10">
      <c r="A74" s="167" t="s">
        <v>291</v>
      </c>
      <c r="B74" s="200">
        <v>4.4121139344799998</v>
      </c>
      <c r="C74" s="200">
        <v>2.0119999999999999E-3</v>
      </c>
      <c r="D74" s="200">
        <v>4.4101019344800001</v>
      </c>
      <c r="E74" s="235">
        <v>0</v>
      </c>
      <c r="F74" s="200">
        <v>4.0458787190400001</v>
      </c>
      <c r="G74" s="200">
        <v>0.20352500000000001</v>
      </c>
      <c r="H74" s="200">
        <v>0</v>
      </c>
      <c r="I74" s="200">
        <v>1.2E-5</v>
      </c>
      <c r="J74" s="168" t="s">
        <v>253</v>
      </c>
    </row>
    <row r="75" spans="1:10">
      <c r="A75" s="167" t="s">
        <v>246</v>
      </c>
      <c r="B75" s="200">
        <v>5.1043050699999997</v>
      </c>
      <c r="C75" s="200">
        <v>0.33851152899999998</v>
      </c>
      <c r="D75" s="200">
        <v>4.7657935409999999</v>
      </c>
      <c r="E75" s="235">
        <v>0</v>
      </c>
      <c r="F75" s="200">
        <v>3.8999501749999999</v>
      </c>
      <c r="G75" s="200">
        <v>1.2378957049999999</v>
      </c>
      <c r="H75" s="200">
        <v>0</v>
      </c>
      <c r="I75" s="200">
        <v>0.30896603</v>
      </c>
      <c r="J75" s="168"/>
    </row>
    <row r="76" spans="1:10">
      <c r="A76" s="167" t="s">
        <v>347</v>
      </c>
      <c r="B76" s="200">
        <v>8.2822686152799996</v>
      </c>
      <c r="C76" s="200">
        <v>3.0017942130000002</v>
      </c>
      <c r="D76" s="200">
        <v>5.2804744022799994</v>
      </c>
      <c r="E76" s="235">
        <v>0</v>
      </c>
      <c r="F76" s="200">
        <v>7.4376239990000004</v>
      </c>
      <c r="G76" s="200">
        <v>0.46983000000000003</v>
      </c>
      <c r="H76" s="200">
        <v>3</v>
      </c>
      <c r="I76" s="200">
        <v>1.4212999999999999E-5</v>
      </c>
      <c r="J76" s="168"/>
    </row>
    <row r="77" spans="1:10">
      <c r="A77" s="167" t="s">
        <v>251</v>
      </c>
      <c r="B77" s="200">
        <v>4.3148811179999997</v>
      </c>
      <c r="C77" s="200">
        <v>1E-3</v>
      </c>
      <c r="D77" s="200">
        <v>4.3138811180000003</v>
      </c>
      <c r="E77" s="235">
        <v>0</v>
      </c>
      <c r="F77" s="200">
        <v>3.9313382730000002</v>
      </c>
      <c r="G77" s="200">
        <v>0.19281999999999999</v>
      </c>
      <c r="H77" s="200">
        <v>0</v>
      </c>
      <c r="I77" s="200">
        <v>0</v>
      </c>
      <c r="J77" s="168"/>
    </row>
    <row r="78" spans="1:10">
      <c r="A78" s="170" t="s">
        <v>143</v>
      </c>
      <c r="B78" s="201">
        <f>SUM(B58:B77)</f>
        <v>555.68873202109</v>
      </c>
      <c r="C78" s="201">
        <f t="shared" ref="C78:I78" si="2">SUM(C58:C77)</f>
        <v>109.72113748949999</v>
      </c>
      <c r="D78" s="201">
        <f t="shared" si="2"/>
        <v>281.59918810463995</v>
      </c>
      <c r="E78" s="201">
        <f t="shared" si="2"/>
        <v>164.36840642639001</v>
      </c>
      <c r="F78" s="201">
        <f t="shared" si="2"/>
        <v>339.28360245028995</v>
      </c>
      <c r="G78" s="201">
        <f t="shared" si="2"/>
        <v>235.93314221824002</v>
      </c>
      <c r="H78" s="201">
        <f t="shared" si="2"/>
        <v>23.248777759999999</v>
      </c>
      <c r="I78" s="201">
        <f t="shared" si="2"/>
        <v>78.20465299948998</v>
      </c>
      <c r="J78" s="171" t="s">
        <v>143</v>
      </c>
    </row>
    <row r="80" spans="1:10">
      <c r="A80" s="6" t="s">
        <v>417</v>
      </c>
    </row>
    <row r="81" spans="1:10">
      <c r="A81" s="117" t="s">
        <v>452</v>
      </c>
      <c r="B81" s="186"/>
      <c r="C81" s="186"/>
      <c r="D81" s="186"/>
      <c r="E81" s="186"/>
      <c r="F81" s="186"/>
      <c r="G81" s="186"/>
      <c r="H81" s="186"/>
      <c r="I81" s="186"/>
    </row>
    <row r="83" spans="1:10" ht="20">
      <c r="A83" s="259" t="s">
        <v>463</v>
      </c>
      <c r="B83" s="260"/>
      <c r="C83" s="260"/>
      <c r="D83" s="260"/>
      <c r="E83" s="260"/>
      <c r="F83" s="260"/>
      <c r="G83" s="260"/>
      <c r="H83" s="260"/>
      <c r="I83" s="260"/>
      <c r="J83" s="261"/>
    </row>
    <row r="84" spans="1:10" ht="20">
      <c r="A84" s="262" t="s">
        <v>464</v>
      </c>
      <c r="B84" s="263"/>
      <c r="C84" s="263"/>
      <c r="D84" s="263"/>
      <c r="E84" s="263"/>
      <c r="F84" s="263"/>
      <c r="G84" s="263"/>
      <c r="H84" s="263"/>
      <c r="I84" s="263"/>
      <c r="J84" s="264"/>
    </row>
    <row r="85" spans="1:10" ht="30">
      <c r="A85" s="37" t="s">
        <v>127</v>
      </c>
      <c r="B85" s="161" t="s">
        <v>16</v>
      </c>
      <c r="C85" s="161" t="s">
        <v>17</v>
      </c>
      <c r="D85" s="161" t="s">
        <v>3</v>
      </c>
      <c r="E85" s="161" t="s">
        <v>69</v>
      </c>
      <c r="F85" s="161" t="s">
        <v>18</v>
      </c>
      <c r="G85" s="161" t="s">
        <v>19</v>
      </c>
      <c r="H85" s="161" t="s">
        <v>20</v>
      </c>
      <c r="I85" s="161" t="s">
        <v>319</v>
      </c>
      <c r="J85" s="38" t="s">
        <v>128</v>
      </c>
    </row>
    <row r="86" spans="1:10">
      <c r="A86" s="167" t="s">
        <v>287</v>
      </c>
      <c r="B86" s="200">
        <v>4.2022927923300006</v>
      </c>
      <c r="C86" s="200">
        <v>1.8975000000000001E-3</v>
      </c>
      <c r="D86" s="200">
        <v>4.2003952923299996</v>
      </c>
      <c r="E86" s="200">
        <v>0</v>
      </c>
      <c r="F86" s="200">
        <v>3.6175427834400002</v>
      </c>
      <c r="G86" s="200">
        <v>0.39222000000000001</v>
      </c>
      <c r="H86" s="200">
        <v>0</v>
      </c>
      <c r="I86" s="200">
        <v>1.15E-5</v>
      </c>
      <c r="J86" s="168" t="s">
        <v>287</v>
      </c>
    </row>
    <row r="87" spans="1:10">
      <c r="A87" s="167" t="s">
        <v>151</v>
      </c>
      <c r="B87" s="200">
        <v>12.602854896610001</v>
      </c>
      <c r="C87" s="200">
        <v>2.3259387999999999E-2</v>
      </c>
      <c r="D87" s="200">
        <v>12.57959550861</v>
      </c>
      <c r="E87" s="200">
        <v>0</v>
      </c>
      <c r="F87" s="200">
        <v>11.264395267549999</v>
      </c>
      <c r="G87" s="200">
        <v>0.30835000000000001</v>
      </c>
      <c r="H87" s="200">
        <v>0</v>
      </c>
      <c r="I87" s="200">
        <v>2.0999999999999999E-5</v>
      </c>
      <c r="J87" s="168" t="s">
        <v>151</v>
      </c>
    </row>
    <row r="88" spans="1:10">
      <c r="A88" s="167" t="s">
        <v>152</v>
      </c>
      <c r="B88" s="200">
        <v>22.752161934</v>
      </c>
      <c r="C88" s="200">
        <v>10.747532828000001</v>
      </c>
      <c r="D88" s="200">
        <v>3.6532680179999999</v>
      </c>
      <c r="E88" s="200">
        <v>8.3513610880000009</v>
      </c>
      <c r="F88" s="200">
        <v>9.0541945590000008</v>
      </c>
      <c r="G88" s="200">
        <v>14.416998994</v>
      </c>
      <c r="H88" s="200">
        <v>0</v>
      </c>
      <c r="I88" s="200">
        <v>10.392102137</v>
      </c>
      <c r="J88" s="168" t="s">
        <v>152</v>
      </c>
    </row>
    <row r="89" spans="1:10">
      <c r="A89" s="167" t="s">
        <v>352</v>
      </c>
      <c r="B89" s="200">
        <v>15.386410202</v>
      </c>
      <c r="C89" s="200">
        <v>0.278890904</v>
      </c>
      <c r="D89" s="200">
        <v>15.107519298</v>
      </c>
      <c r="E89" s="200">
        <v>0</v>
      </c>
      <c r="F89" s="200">
        <v>13.687127756000001</v>
      </c>
      <c r="G89" s="200">
        <v>1.2716475</v>
      </c>
      <c r="H89" s="200">
        <v>0</v>
      </c>
      <c r="I89" s="200">
        <v>0.22384493499999999</v>
      </c>
      <c r="J89" s="168" t="s">
        <v>289</v>
      </c>
    </row>
    <row r="90" spans="1:10">
      <c r="A90" s="167" t="s">
        <v>353</v>
      </c>
      <c r="B90" s="200">
        <v>4.0649869909999996</v>
      </c>
      <c r="C90" s="200">
        <v>3</v>
      </c>
      <c r="D90" s="200">
        <v>1.064986991</v>
      </c>
      <c r="E90" s="200">
        <v>0</v>
      </c>
      <c r="F90" s="200">
        <v>3.2635151329999998</v>
      </c>
      <c r="G90" s="200">
        <v>0.76212999999999997</v>
      </c>
      <c r="H90" s="200">
        <v>3</v>
      </c>
      <c r="I90" s="200">
        <v>0</v>
      </c>
      <c r="J90" s="168" t="s">
        <v>355</v>
      </c>
    </row>
    <row r="91" spans="1:10">
      <c r="A91" s="167" t="s">
        <v>339</v>
      </c>
      <c r="B91" s="200">
        <v>4.1984435099999997</v>
      </c>
      <c r="C91" s="200">
        <v>3.9999999999999998E-6</v>
      </c>
      <c r="D91" s="200">
        <v>4.19843951</v>
      </c>
      <c r="E91" s="200">
        <v>0</v>
      </c>
      <c r="F91" s="200">
        <v>3.7339989991599998</v>
      </c>
      <c r="G91" s="200">
        <v>0.31640499999999999</v>
      </c>
      <c r="H91" s="200">
        <v>0</v>
      </c>
      <c r="I91" s="200">
        <v>3.9999999999999998E-6</v>
      </c>
      <c r="J91" s="168" t="s">
        <v>339</v>
      </c>
    </row>
    <row r="92" spans="1:10">
      <c r="A92" s="167" t="s">
        <v>149</v>
      </c>
      <c r="B92" s="200">
        <v>73.010448560949996</v>
      </c>
      <c r="C92" s="200">
        <v>16.882344761999999</v>
      </c>
      <c r="D92" s="200">
        <v>43.359103798949995</v>
      </c>
      <c r="E92" s="200">
        <v>12.769</v>
      </c>
      <c r="F92" s="200">
        <v>47.906661974260004</v>
      </c>
      <c r="G92" s="200">
        <v>24.696230779</v>
      </c>
      <c r="H92" s="200">
        <v>3.0030000000000001</v>
      </c>
      <c r="I92" s="200">
        <v>10.219543864</v>
      </c>
      <c r="J92" s="168" t="s">
        <v>156</v>
      </c>
    </row>
    <row r="93" spans="1:10">
      <c r="A93" s="167" t="s">
        <v>148</v>
      </c>
      <c r="B93" s="200">
        <v>300.41289957084996</v>
      </c>
      <c r="C93" s="200">
        <v>72.668118042000003</v>
      </c>
      <c r="D93" s="200">
        <v>75.670705777830008</v>
      </c>
      <c r="E93" s="200">
        <v>152.07407575100001</v>
      </c>
      <c r="F93" s="200">
        <v>149.51448934050001</v>
      </c>
      <c r="G93" s="200">
        <v>182.06680993800001</v>
      </c>
      <c r="H93" s="200">
        <v>9.1855555360000007</v>
      </c>
      <c r="I93" s="200">
        <v>57.170721954000001</v>
      </c>
      <c r="J93" s="168" t="s">
        <v>155</v>
      </c>
    </row>
    <row r="94" spans="1:10">
      <c r="A94" s="167" t="s">
        <v>150</v>
      </c>
      <c r="B94" s="200">
        <v>66.576578597779999</v>
      </c>
      <c r="C94" s="200">
        <v>0.50351276300000003</v>
      </c>
      <c r="D94" s="200">
        <v>65.587245538779996</v>
      </c>
      <c r="E94" s="200">
        <v>0.48584279600000002</v>
      </c>
      <c r="F94" s="200">
        <v>57.279113722919995</v>
      </c>
      <c r="G94" s="200">
        <v>7.1479464869999996</v>
      </c>
      <c r="H94" s="200">
        <v>0</v>
      </c>
      <c r="I94" s="200">
        <v>7.3916696000000004E-2</v>
      </c>
      <c r="J94" s="168" t="s">
        <v>157</v>
      </c>
    </row>
    <row r="95" spans="1:10">
      <c r="A95" s="167" t="s">
        <v>349</v>
      </c>
      <c r="B95" s="200">
        <v>4.2380786129999999</v>
      </c>
      <c r="C95" s="200">
        <v>5.2550000000000003E-4</v>
      </c>
      <c r="D95" s="200">
        <v>4.2375531129999997</v>
      </c>
      <c r="E95" s="200">
        <v>0</v>
      </c>
      <c r="F95" s="200">
        <v>3.7018968659999998</v>
      </c>
      <c r="G95" s="200">
        <v>0.119905</v>
      </c>
      <c r="H95" s="200">
        <v>0</v>
      </c>
      <c r="I95" s="200">
        <v>1.0499999999999999E-5</v>
      </c>
      <c r="J95" s="168" t="s">
        <v>350</v>
      </c>
    </row>
    <row r="96" spans="1:10">
      <c r="A96" s="167" t="s">
        <v>340</v>
      </c>
      <c r="B96" s="200">
        <v>4.179415069</v>
      </c>
      <c r="C96" s="200">
        <v>1.6684814999999999E-2</v>
      </c>
      <c r="D96" s="200">
        <v>4.1627302540000004</v>
      </c>
      <c r="E96" s="200">
        <v>0</v>
      </c>
      <c r="F96" s="200">
        <v>3.7023495319999999</v>
      </c>
      <c r="G96" s="200">
        <v>0.26631500000000002</v>
      </c>
      <c r="H96" s="200">
        <v>0</v>
      </c>
      <c r="I96" s="200">
        <v>2.4199999999999999E-5</v>
      </c>
      <c r="J96" s="168" t="s">
        <v>153</v>
      </c>
    </row>
    <row r="97" spans="1:10">
      <c r="A97" s="167" t="s">
        <v>153</v>
      </c>
      <c r="B97" s="200">
        <v>13.897069645</v>
      </c>
      <c r="C97" s="200">
        <v>5.8852118180000002</v>
      </c>
      <c r="D97" s="200">
        <v>8.011857827</v>
      </c>
      <c r="E97" s="200">
        <v>0</v>
      </c>
      <c r="F97" s="200">
        <v>7.7894682509999997</v>
      </c>
      <c r="G97" s="200">
        <v>5.4215281610000003</v>
      </c>
      <c r="H97" s="200">
        <v>4.5</v>
      </c>
      <c r="I97" s="200">
        <v>0.95795293599999998</v>
      </c>
      <c r="J97" s="168" t="s">
        <v>344</v>
      </c>
    </row>
    <row r="98" spans="1:10">
      <c r="A98" s="167" t="s">
        <v>344</v>
      </c>
      <c r="B98" s="200">
        <v>4.2702070574600004</v>
      </c>
      <c r="C98" s="200">
        <v>1.2085E-4</v>
      </c>
      <c r="D98" s="200">
        <v>4.2700862074600003</v>
      </c>
      <c r="E98" s="200">
        <v>0</v>
      </c>
      <c r="F98" s="200">
        <v>3.8650179963400002</v>
      </c>
      <c r="G98" s="200">
        <v>0.23294000000000001</v>
      </c>
      <c r="H98" s="200">
        <v>0</v>
      </c>
      <c r="I98" s="200">
        <v>1.0085E-4</v>
      </c>
      <c r="J98" s="168" t="s">
        <v>341</v>
      </c>
    </row>
    <row r="99" spans="1:10">
      <c r="A99" s="167" t="s">
        <v>346</v>
      </c>
      <c r="B99" s="200">
        <v>4.4974965226000005</v>
      </c>
      <c r="C99" s="200">
        <v>0.22670399499999999</v>
      </c>
      <c r="D99" s="200">
        <v>4.2707925276000003</v>
      </c>
      <c r="E99" s="200">
        <v>0</v>
      </c>
      <c r="F99" s="200">
        <v>3.3119854469200001</v>
      </c>
      <c r="G99" s="200">
        <v>1.01688</v>
      </c>
      <c r="H99" s="200">
        <v>0</v>
      </c>
      <c r="I99" s="200">
        <v>0.21300549499999999</v>
      </c>
      <c r="J99" s="168" t="s">
        <v>345</v>
      </c>
    </row>
    <row r="100" spans="1:10">
      <c r="A100" s="167" t="s">
        <v>341</v>
      </c>
      <c r="B100" s="200">
        <v>4.3345746529999998</v>
      </c>
      <c r="C100" s="200">
        <v>3.15E-5</v>
      </c>
      <c r="D100" s="200">
        <v>4.3345431530000003</v>
      </c>
      <c r="E100" s="200">
        <v>0</v>
      </c>
      <c r="F100" s="200">
        <v>3.9289101679999998</v>
      </c>
      <c r="G100" s="200">
        <v>0.191996</v>
      </c>
      <c r="H100" s="200">
        <v>0</v>
      </c>
      <c r="I100" s="200">
        <v>3.15E-5</v>
      </c>
      <c r="J100" s="168" t="s">
        <v>249</v>
      </c>
    </row>
    <row r="101" spans="1:10">
      <c r="A101" s="167" t="s">
        <v>345</v>
      </c>
      <c r="B101" s="200">
        <v>8.0654544008100011</v>
      </c>
      <c r="C101" s="200">
        <v>1.3499999999999999E-5</v>
      </c>
      <c r="D101" s="200">
        <v>8.0654409008099996</v>
      </c>
      <c r="E101" s="200">
        <v>0</v>
      </c>
      <c r="F101" s="200">
        <v>7.9779964875600005</v>
      </c>
      <c r="G101" s="200">
        <v>6.7600000000000004E-3</v>
      </c>
      <c r="H101" s="200">
        <v>0</v>
      </c>
      <c r="I101" s="200">
        <v>1.3499999999999999E-5</v>
      </c>
      <c r="J101" s="168" t="s">
        <v>348</v>
      </c>
    </row>
    <row r="102" spans="1:10">
      <c r="A102" s="167" t="s">
        <v>291</v>
      </c>
      <c r="B102" s="200">
        <v>4.4192672131699995</v>
      </c>
      <c r="C102" s="200">
        <v>2.0119999999999999E-3</v>
      </c>
      <c r="D102" s="200">
        <v>4.4172552131699998</v>
      </c>
      <c r="E102" s="200">
        <v>0</v>
      </c>
      <c r="F102" s="200">
        <v>4.0464764220599996</v>
      </c>
      <c r="G102" s="200">
        <v>0.1794</v>
      </c>
      <c r="H102" s="200">
        <v>0</v>
      </c>
      <c r="I102" s="200">
        <v>1.2E-5</v>
      </c>
      <c r="J102" s="168" t="s">
        <v>253</v>
      </c>
    </row>
    <row r="103" spans="1:10">
      <c r="A103" s="167" t="s">
        <v>246</v>
      </c>
      <c r="B103" s="200">
        <v>5.0936330429999996</v>
      </c>
      <c r="C103" s="200">
        <v>0.330142465</v>
      </c>
      <c r="D103" s="200">
        <v>4.7634905754499997</v>
      </c>
      <c r="E103" s="200">
        <v>0</v>
      </c>
      <c r="F103" s="200">
        <v>3.938594079</v>
      </c>
      <c r="G103" s="200">
        <v>1.1821547050000001</v>
      </c>
      <c r="H103" s="200">
        <v>0</v>
      </c>
      <c r="I103" s="200">
        <v>0.29511671699999997</v>
      </c>
      <c r="J103" s="168"/>
    </row>
    <row r="104" spans="1:10">
      <c r="A104" s="167" t="s">
        <v>347</v>
      </c>
      <c r="B104" s="200">
        <v>8.2641812140000006</v>
      </c>
      <c r="C104" s="200">
        <v>3.0081542130000001</v>
      </c>
      <c r="D104" s="200">
        <v>5.2560270009999996</v>
      </c>
      <c r="E104" s="200">
        <v>0</v>
      </c>
      <c r="F104" s="200">
        <v>7.3606731070000002</v>
      </c>
      <c r="G104" s="200">
        <v>0.39638999699999999</v>
      </c>
      <c r="H104" s="200">
        <v>3</v>
      </c>
      <c r="I104" s="200">
        <v>1.4212999999999999E-5</v>
      </c>
      <c r="J104" s="168"/>
    </row>
    <row r="105" spans="1:10">
      <c r="A105" s="167" t="s">
        <v>251</v>
      </c>
      <c r="B105" s="200">
        <v>4.2766622669999999</v>
      </c>
      <c r="C105" s="200">
        <v>1E-3</v>
      </c>
      <c r="D105" s="200">
        <v>4.2756622670000004</v>
      </c>
      <c r="E105" s="200">
        <v>0</v>
      </c>
      <c r="F105" s="200">
        <v>3.9758736739999998</v>
      </c>
      <c r="G105" s="200">
        <v>0.10067</v>
      </c>
      <c r="H105" s="200">
        <v>0</v>
      </c>
      <c r="I105" s="200">
        <v>0</v>
      </c>
      <c r="J105" s="168"/>
    </row>
    <row r="106" spans="1:10">
      <c r="A106" s="170" t="s">
        <v>143</v>
      </c>
      <c r="B106" s="201">
        <f>SUM(B86:B105)</f>
        <v>568.74311675356</v>
      </c>
      <c r="C106" s="201">
        <f t="shared" ref="C106:I106" si="3">SUM(C86:C105)</f>
        <v>113.576160843</v>
      </c>
      <c r="D106" s="201">
        <f t="shared" si="3"/>
        <v>281.48669877299</v>
      </c>
      <c r="E106" s="201">
        <f t="shared" si="3"/>
        <v>173.68027963500003</v>
      </c>
      <c r="F106" s="201">
        <f t="shared" si="3"/>
        <v>352.92028156571007</v>
      </c>
      <c r="G106" s="201">
        <f t="shared" si="3"/>
        <v>240.49367756099997</v>
      </c>
      <c r="H106" s="201">
        <f t="shared" si="3"/>
        <v>22.688555536000003</v>
      </c>
      <c r="I106" s="201">
        <f t="shared" si="3"/>
        <v>79.546447996999987</v>
      </c>
      <c r="J106" s="171" t="s">
        <v>143</v>
      </c>
    </row>
    <row r="111" spans="1:10">
      <c r="A111" s="248"/>
      <c r="B111" s="248"/>
      <c r="C111" s="248"/>
      <c r="D111" s="248"/>
      <c r="E111" s="248"/>
      <c r="F111" s="248"/>
      <c r="G111" s="248"/>
      <c r="H111" s="248"/>
      <c r="I111" s="248"/>
    </row>
    <row r="112" spans="1:10">
      <c r="A112" s="180"/>
      <c r="B112" s="249"/>
      <c r="C112" s="249"/>
      <c r="D112" s="249"/>
      <c r="E112" s="249"/>
      <c r="F112" s="249"/>
      <c r="G112" s="249"/>
      <c r="H112" s="249"/>
      <c r="I112" s="249"/>
    </row>
    <row r="113" spans="1:9">
      <c r="A113" s="180"/>
      <c r="B113" s="249"/>
      <c r="C113" s="249"/>
      <c r="D113" s="249"/>
      <c r="E113" s="249"/>
      <c r="F113" s="249"/>
      <c r="G113" s="249"/>
      <c r="H113" s="249"/>
      <c r="I113" s="249"/>
    </row>
    <row r="114" spans="1:9">
      <c r="A114" s="180"/>
      <c r="B114" s="249"/>
      <c r="C114" s="249"/>
      <c r="D114" s="249"/>
      <c r="E114" s="249"/>
      <c r="F114" s="249"/>
      <c r="G114" s="249"/>
      <c r="H114" s="249"/>
      <c r="I114" s="249"/>
    </row>
    <row r="115" spans="1:9">
      <c r="A115" s="180"/>
      <c r="B115" s="249"/>
      <c r="C115" s="249"/>
      <c r="D115" s="249"/>
      <c r="E115" s="249"/>
      <c r="F115" s="249"/>
      <c r="G115" s="249"/>
      <c r="H115" s="249"/>
      <c r="I115" s="249"/>
    </row>
    <row r="116" spans="1:9">
      <c r="A116" s="180"/>
      <c r="B116" s="249"/>
      <c r="C116" s="249"/>
      <c r="D116" s="249"/>
      <c r="E116" s="249"/>
      <c r="F116" s="249"/>
      <c r="G116" s="249"/>
      <c r="H116" s="249"/>
      <c r="I116" s="249"/>
    </row>
    <row r="117" spans="1:9">
      <c r="A117" s="180"/>
      <c r="B117" s="249"/>
      <c r="C117" s="249"/>
      <c r="D117" s="249"/>
      <c r="E117" s="249"/>
      <c r="F117" s="249"/>
      <c r="G117" s="249"/>
      <c r="H117" s="249"/>
      <c r="I117" s="249"/>
    </row>
    <row r="118" spans="1:9">
      <c r="A118" s="180"/>
      <c r="B118" s="249"/>
      <c r="C118" s="249"/>
      <c r="D118" s="249"/>
      <c r="E118" s="249"/>
      <c r="F118" s="249"/>
      <c r="G118" s="249"/>
      <c r="H118" s="249"/>
      <c r="I118" s="249"/>
    </row>
    <row r="119" spans="1:9">
      <c r="A119" s="180"/>
      <c r="B119" s="249"/>
      <c r="C119" s="249"/>
      <c r="D119" s="249"/>
      <c r="E119" s="249"/>
      <c r="F119" s="249"/>
      <c r="G119" s="249"/>
      <c r="H119" s="249"/>
      <c r="I119" s="249"/>
    </row>
    <row r="120" spans="1:9">
      <c r="A120" s="180"/>
      <c r="B120" s="249"/>
      <c r="C120" s="249"/>
      <c r="D120" s="249"/>
      <c r="E120" s="249"/>
      <c r="F120" s="249"/>
      <c r="G120" s="249"/>
      <c r="H120" s="249"/>
      <c r="I120" s="249"/>
    </row>
    <row r="121" spans="1:9">
      <c r="A121" s="180"/>
      <c r="B121" s="249"/>
      <c r="C121" s="249"/>
      <c r="D121" s="249"/>
      <c r="E121" s="249"/>
      <c r="F121" s="249"/>
      <c r="G121" s="249"/>
      <c r="H121" s="249"/>
      <c r="I121" s="249"/>
    </row>
    <row r="122" spans="1:9">
      <c r="A122" s="180"/>
      <c r="B122" s="249"/>
      <c r="C122" s="249"/>
      <c r="D122" s="249"/>
      <c r="E122" s="249"/>
      <c r="F122" s="249"/>
      <c r="G122" s="249"/>
      <c r="H122" s="249"/>
      <c r="I122" s="249"/>
    </row>
    <row r="123" spans="1:9">
      <c r="A123" s="180"/>
      <c r="B123" s="249"/>
      <c r="C123" s="249"/>
      <c r="D123" s="249"/>
      <c r="E123" s="249"/>
      <c r="F123" s="249"/>
      <c r="G123" s="249"/>
      <c r="H123" s="249"/>
      <c r="I123" s="249"/>
    </row>
    <row r="124" spans="1:9">
      <c r="A124" s="180"/>
      <c r="B124" s="249"/>
      <c r="C124" s="249"/>
      <c r="D124" s="249"/>
      <c r="E124" s="249"/>
      <c r="F124" s="249"/>
      <c r="G124" s="249"/>
      <c r="H124" s="249"/>
      <c r="I124" s="249"/>
    </row>
    <row r="125" spans="1:9">
      <c r="A125" s="180"/>
      <c r="B125" s="249"/>
      <c r="C125" s="249"/>
      <c r="D125" s="249"/>
      <c r="E125" s="249"/>
      <c r="F125" s="249"/>
      <c r="G125" s="249"/>
      <c r="H125" s="249"/>
      <c r="I125" s="249"/>
    </row>
    <row r="126" spans="1:9">
      <c r="A126" s="180"/>
      <c r="B126" s="249"/>
      <c r="C126" s="249"/>
      <c r="D126" s="249"/>
      <c r="E126" s="249"/>
      <c r="F126" s="249"/>
      <c r="G126" s="249"/>
      <c r="H126" s="249"/>
      <c r="I126" s="249"/>
    </row>
    <row r="127" spans="1:9">
      <c r="A127" s="180"/>
      <c r="B127" s="249"/>
      <c r="C127" s="249"/>
      <c r="D127" s="249"/>
      <c r="E127" s="249"/>
      <c r="F127" s="249"/>
      <c r="G127" s="249"/>
      <c r="H127" s="249"/>
      <c r="I127" s="249"/>
    </row>
    <row r="128" spans="1:9">
      <c r="A128" s="180"/>
      <c r="B128" s="249"/>
      <c r="C128" s="249"/>
      <c r="D128" s="249"/>
      <c r="E128" s="249"/>
      <c r="F128" s="249"/>
      <c r="G128" s="249"/>
      <c r="H128" s="249"/>
      <c r="I128" s="249"/>
    </row>
    <row r="129" spans="1:9">
      <c r="A129" s="180"/>
      <c r="B129" s="249"/>
      <c r="C129" s="249"/>
      <c r="D129" s="249"/>
      <c r="E129" s="249"/>
      <c r="F129" s="249"/>
      <c r="G129" s="249"/>
      <c r="H129" s="249"/>
      <c r="I129" s="249"/>
    </row>
    <row r="130" spans="1:9">
      <c r="A130" s="180"/>
      <c r="B130" s="249"/>
      <c r="C130" s="249"/>
      <c r="D130" s="249"/>
      <c r="E130" s="249"/>
      <c r="F130" s="249"/>
      <c r="G130" s="249"/>
      <c r="H130" s="249"/>
      <c r="I130" s="249"/>
    </row>
    <row r="131" spans="1:9">
      <c r="A131" s="180"/>
      <c r="B131" s="249"/>
      <c r="C131" s="249"/>
      <c r="D131" s="249"/>
      <c r="E131" s="249"/>
      <c r="F131" s="249"/>
      <c r="G131" s="249"/>
      <c r="H131" s="249"/>
      <c r="I131" s="249"/>
    </row>
    <row r="132" spans="1:9">
      <c r="A132" s="180"/>
      <c r="B132" s="249"/>
      <c r="C132" s="249"/>
      <c r="D132" s="249"/>
      <c r="E132" s="249"/>
      <c r="F132" s="249"/>
      <c r="G132" s="249"/>
      <c r="H132" s="249"/>
      <c r="I132" s="249"/>
    </row>
  </sheetData>
  <mergeCells count="8">
    <mergeCell ref="A1:J1"/>
    <mergeCell ref="A2:J2"/>
    <mergeCell ref="A83:J83"/>
    <mergeCell ref="A84:J84"/>
    <mergeCell ref="A55:J55"/>
    <mergeCell ref="A56:J56"/>
    <mergeCell ref="A28:J28"/>
    <mergeCell ref="A29:J29"/>
  </mergeCells>
  <pageMargins left="0.7" right="0.7" top="0.75" bottom="0.75" header="0.3" footer="0.3"/>
  <pageSetup paperSize="9" scale="3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H65"/>
  <sheetViews>
    <sheetView showGridLines="0" view="pageBreakPreview" topLeftCell="A46" zoomScale="68" zoomScaleNormal="90" zoomScaleSheetLayoutView="85" workbookViewId="0">
      <selection activeCell="I4" sqref="I4"/>
    </sheetView>
  </sheetViews>
  <sheetFormatPr defaultColWidth="9.1796875" defaultRowHeight="12.5"/>
  <cols>
    <col min="1" max="1" width="5.26953125" style="7" customWidth="1"/>
    <col min="2" max="2" width="37.453125" style="7" bestFit="1" customWidth="1"/>
    <col min="3" max="6" width="14.453125" style="105" customWidth="1"/>
    <col min="7" max="7" width="45.453125" style="7" bestFit="1" customWidth="1"/>
    <col min="8" max="22" width="26.1796875" style="7" customWidth="1"/>
    <col min="23" max="23" width="0" style="7" hidden="1" customWidth="1"/>
    <col min="24" max="24" width="21.453125" style="7" customWidth="1"/>
    <col min="25" max="16384" width="9.1796875" style="7"/>
  </cols>
  <sheetData>
    <row r="1" spans="1:8" s="92" customFormat="1" ht="20.25" customHeight="1">
      <c r="A1" s="259" t="s">
        <v>343</v>
      </c>
      <c r="B1" s="260"/>
      <c r="C1" s="260"/>
      <c r="D1" s="260"/>
      <c r="E1" s="260"/>
      <c r="F1" s="260"/>
      <c r="G1" s="261"/>
    </row>
    <row r="2" spans="1:8" s="92" customFormat="1" ht="20.25" customHeight="1">
      <c r="A2" s="258" t="s">
        <v>378</v>
      </c>
      <c r="B2" s="258"/>
      <c r="C2" s="258"/>
      <c r="D2" s="258"/>
      <c r="E2" s="258"/>
      <c r="F2" s="258"/>
      <c r="G2" s="258"/>
    </row>
    <row r="3" spans="1:8" ht="45">
      <c r="A3" s="37" t="s">
        <v>0</v>
      </c>
      <c r="B3" s="37" t="s">
        <v>5</v>
      </c>
      <c r="C3" s="37" t="s">
        <v>396</v>
      </c>
      <c r="D3" s="37" t="s">
        <v>401</v>
      </c>
      <c r="E3" s="37" t="s">
        <v>416</v>
      </c>
      <c r="F3" s="37" t="s">
        <v>453</v>
      </c>
      <c r="G3" s="38" t="s">
        <v>128</v>
      </c>
    </row>
    <row r="4" spans="1:8" ht="15">
      <c r="A4" s="93">
        <v>1</v>
      </c>
      <c r="B4" s="94" t="s">
        <v>21</v>
      </c>
      <c r="C4" s="95">
        <v>0.27439150000000001</v>
      </c>
      <c r="D4" s="95">
        <v>0.20899129999999999</v>
      </c>
      <c r="E4" s="95">
        <v>0.26116050000000002</v>
      </c>
      <c r="F4" s="95">
        <v>0.16932</v>
      </c>
      <c r="G4" s="96" t="s">
        <v>46</v>
      </c>
      <c r="H4" s="242"/>
    </row>
    <row r="5" spans="1:8" ht="15">
      <c r="A5" s="93">
        <v>2</v>
      </c>
      <c r="B5" s="94" t="s">
        <v>18</v>
      </c>
      <c r="C5" s="95"/>
      <c r="D5" s="95"/>
      <c r="E5" s="95"/>
      <c r="F5" s="95"/>
      <c r="G5" s="96" t="s">
        <v>101</v>
      </c>
      <c r="H5" s="242"/>
    </row>
    <row r="6" spans="1:8" ht="15">
      <c r="A6" s="93">
        <v>3</v>
      </c>
      <c r="B6" s="94" t="s">
        <v>180</v>
      </c>
      <c r="C6" s="95">
        <v>3.763782865</v>
      </c>
      <c r="D6" s="95">
        <v>5.5197899570000004</v>
      </c>
      <c r="E6" s="95">
        <v>6.6625863179999998</v>
      </c>
      <c r="F6" s="95">
        <v>9.6031812629999997</v>
      </c>
      <c r="G6" s="96" t="s">
        <v>305</v>
      </c>
      <c r="H6" s="242"/>
    </row>
    <row r="7" spans="1:8" ht="15">
      <c r="A7" s="93">
        <v>4</v>
      </c>
      <c r="B7" s="94" t="s">
        <v>181</v>
      </c>
      <c r="C7" s="95">
        <v>9.7750000000000004</v>
      </c>
      <c r="D7" s="95">
        <v>10.175000000000001</v>
      </c>
      <c r="E7" s="95">
        <v>7.7549999999999999</v>
      </c>
      <c r="F7" s="95">
        <v>9.7550000000000008</v>
      </c>
      <c r="G7" s="96" t="s">
        <v>306</v>
      </c>
      <c r="H7" s="242"/>
    </row>
    <row r="8" spans="1:8" ht="15">
      <c r="A8" s="93">
        <v>5</v>
      </c>
      <c r="B8" s="94" t="s">
        <v>182</v>
      </c>
      <c r="C8" s="95">
        <v>0</v>
      </c>
      <c r="D8" s="95">
        <v>0</v>
      </c>
      <c r="E8" s="95">
        <v>0</v>
      </c>
      <c r="F8" s="95">
        <v>0</v>
      </c>
      <c r="G8" s="96" t="s">
        <v>307</v>
      </c>
      <c r="H8" s="242"/>
    </row>
    <row r="9" spans="1:8" ht="15">
      <c r="A9" s="93">
        <v>6</v>
      </c>
      <c r="B9" s="94" t="s">
        <v>62</v>
      </c>
      <c r="C9" s="95"/>
      <c r="D9" s="95"/>
      <c r="E9" s="95"/>
      <c r="F9" s="95"/>
      <c r="G9" s="96" t="s">
        <v>76</v>
      </c>
      <c r="H9" s="242"/>
    </row>
    <row r="10" spans="1:8" ht="15">
      <c r="A10" s="93">
        <v>7</v>
      </c>
      <c r="B10" s="94" t="s">
        <v>183</v>
      </c>
      <c r="C10" s="95">
        <v>26.791071602999999</v>
      </c>
      <c r="D10" s="95">
        <v>30.695869595000001</v>
      </c>
      <c r="E10" s="95">
        <v>30.153935088000001</v>
      </c>
      <c r="F10" s="95">
        <v>29.026381353000001</v>
      </c>
      <c r="G10" s="96" t="s">
        <v>308</v>
      </c>
      <c r="H10" s="242"/>
    </row>
    <row r="11" spans="1:8" ht="15">
      <c r="A11" s="93">
        <v>8</v>
      </c>
      <c r="B11" s="94" t="s">
        <v>184</v>
      </c>
      <c r="C11" s="95">
        <v>-5.6800391990000003</v>
      </c>
      <c r="D11" s="95">
        <v>-6.506470255</v>
      </c>
      <c r="E11" s="95">
        <v>-6.2509906439999998</v>
      </c>
      <c r="F11" s="95">
        <v>-5.9313369089999997</v>
      </c>
      <c r="G11" s="96" t="s">
        <v>309</v>
      </c>
      <c r="H11" s="242"/>
    </row>
    <row r="12" spans="1:8" ht="15">
      <c r="A12" s="93">
        <v>9</v>
      </c>
      <c r="B12" s="94" t="s">
        <v>185</v>
      </c>
      <c r="C12" s="95">
        <v>0</v>
      </c>
      <c r="D12" s="95">
        <v>0</v>
      </c>
      <c r="E12" s="95">
        <v>0</v>
      </c>
      <c r="F12" s="95">
        <v>0</v>
      </c>
      <c r="G12" s="96" t="s">
        <v>310</v>
      </c>
      <c r="H12" s="242"/>
    </row>
    <row r="13" spans="1:8" ht="15">
      <c r="A13" s="93">
        <v>10</v>
      </c>
      <c r="B13" s="94" t="s">
        <v>186</v>
      </c>
      <c r="C13" s="95">
        <v>0</v>
      </c>
      <c r="D13" s="95">
        <v>0</v>
      </c>
      <c r="E13" s="95">
        <v>0</v>
      </c>
      <c r="F13" s="95">
        <v>0</v>
      </c>
      <c r="G13" s="96" t="s">
        <v>311</v>
      </c>
      <c r="H13" s="242"/>
    </row>
    <row r="14" spans="1:8" ht="15">
      <c r="A14" s="93">
        <v>11</v>
      </c>
      <c r="B14" s="94" t="s">
        <v>187</v>
      </c>
      <c r="C14" s="95">
        <v>0</v>
      </c>
      <c r="D14" s="95">
        <v>0</v>
      </c>
      <c r="E14" s="95">
        <v>0</v>
      </c>
      <c r="F14" s="95">
        <v>0</v>
      </c>
      <c r="G14" s="96" t="s">
        <v>312</v>
      </c>
      <c r="H14" s="242"/>
    </row>
    <row r="15" spans="1:8" ht="15">
      <c r="A15" s="93">
        <v>12</v>
      </c>
      <c r="B15" s="94" t="s">
        <v>63</v>
      </c>
      <c r="C15" s="95"/>
      <c r="D15" s="95"/>
      <c r="E15" s="95"/>
      <c r="F15" s="95"/>
      <c r="G15" s="96" t="s">
        <v>77</v>
      </c>
      <c r="H15" s="242"/>
    </row>
    <row r="16" spans="1:8" ht="15">
      <c r="A16" s="93">
        <v>13</v>
      </c>
      <c r="B16" s="94" t="s">
        <v>188</v>
      </c>
      <c r="C16" s="95">
        <v>4.9180000000000001</v>
      </c>
      <c r="D16" s="95">
        <v>5.9109999999999996</v>
      </c>
      <c r="E16" s="95">
        <v>7.0659999999999998</v>
      </c>
      <c r="F16" s="95">
        <v>7.1150000000000002</v>
      </c>
      <c r="G16" s="96" t="s">
        <v>313</v>
      </c>
      <c r="H16" s="242"/>
    </row>
    <row r="17" spans="1:8" ht="15">
      <c r="A17" s="93">
        <v>14</v>
      </c>
      <c r="B17" s="94" t="s">
        <v>189</v>
      </c>
      <c r="C17" s="95">
        <v>0</v>
      </c>
      <c r="D17" s="95">
        <v>0</v>
      </c>
      <c r="E17" s="95">
        <v>0</v>
      </c>
      <c r="F17" s="95">
        <v>0</v>
      </c>
      <c r="G17" s="96" t="s">
        <v>314</v>
      </c>
      <c r="H17" s="242"/>
    </row>
    <row r="18" spans="1:8" ht="15">
      <c r="A18" s="93">
        <v>15</v>
      </c>
      <c r="B18" s="94" t="s">
        <v>64</v>
      </c>
      <c r="C18" s="95">
        <v>0.67396531500000001</v>
      </c>
      <c r="D18" s="95">
        <v>1.005325907</v>
      </c>
      <c r="E18" s="95">
        <v>0.93837730799999997</v>
      </c>
      <c r="F18" s="95">
        <v>0.72747284499999998</v>
      </c>
      <c r="G18" s="96" t="s">
        <v>125</v>
      </c>
      <c r="H18" s="242"/>
    </row>
    <row r="19" spans="1:8" ht="15">
      <c r="A19" s="93">
        <v>16</v>
      </c>
      <c r="B19" s="94" t="s">
        <v>65</v>
      </c>
      <c r="C19" s="95">
        <v>-6.5889800000000004E-3</v>
      </c>
      <c r="D19" s="95">
        <v>-3.0858980000000001E-2</v>
      </c>
      <c r="E19" s="95">
        <v>-3.0858980000000001E-2</v>
      </c>
      <c r="F19" s="95">
        <v>-5.0858979999999998E-2</v>
      </c>
      <c r="G19" s="96" t="s">
        <v>78</v>
      </c>
      <c r="H19" s="242"/>
    </row>
    <row r="20" spans="1:8" ht="15">
      <c r="A20" s="93">
        <v>17</v>
      </c>
      <c r="B20" s="94" t="s">
        <v>190</v>
      </c>
      <c r="C20" s="95">
        <v>0</v>
      </c>
      <c r="D20" s="95"/>
      <c r="E20" s="95"/>
      <c r="F20" s="95">
        <v>0</v>
      </c>
      <c r="G20" s="96" t="s">
        <v>79</v>
      </c>
      <c r="H20" s="242"/>
    </row>
    <row r="21" spans="1:8" ht="15">
      <c r="A21" s="93">
        <v>18</v>
      </c>
      <c r="B21" s="94" t="s">
        <v>191</v>
      </c>
      <c r="C21" s="95">
        <v>0</v>
      </c>
      <c r="D21" s="95"/>
      <c r="E21" s="95"/>
      <c r="F21" s="95">
        <v>0</v>
      </c>
      <c r="G21" s="96" t="s">
        <v>80</v>
      </c>
      <c r="H21" s="242"/>
    </row>
    <row r="22" spans="1:8" ht="15">
      <c r="A22" s="93">
        <v>19</v>
      </c>
      <c r="B22" s="94" t="s">
        <v>66</v>
      </c>
      <c r="C22" s="95">
        <v>6.8999999999999999E-3</v>
      </c>
      <c r="D22" s="95"/>
      <c r="E22" s="95"/>
      <c r="F22" s="95">
        <v>0</v>
      </c>
      <c r="G22" s="96" t="s">
        <v>81</v>
      </c>
      <c r="H22" s="242"/>
    </row>
    <row r="23" spans="1:8" ht="15">
      <c r="A23" s="93">
        <v>20</v>
      </c>
      <c r="B23" s="94" t="s">
        <v>192</v>
      </c>
      <c r="C23" s="95">
        <v>0</v>
      </c>
      <c r="D23" s="95"/>
      <c r="E23" s="95"/>
      <c r="F23" s="95">
        <v>0</v>
      </c>
      <c r="G23" s="96" t="s">
        <v>82</v>
      </c>
      <c r="H23" s="242"/>
    </row>
    <row r="24" spans="1:8" ht="15">
      <c r="A24" s="93">
        <v>21</v>
      </c>
      <c r="B24" s="94" t="s">
        <v>30</v>
      </c>
      <c r="C24" s="95">
        <v>4.8776390000000003</v>
      </c>
      <c r="D24" s="95">
        <v>4.8867960000000004</v>
      </c>
      <c r="E24" s="95">
        <v>4.8998460000000001</v>
      </c>
      <c r="F24" s="95">
        <v>4.9031979999999997</v>
      </c>
      <c r="G24" s="96" t="s">
        <v>83</v>
      </c>
      <c r="H24" s="242"/>
    </row>
    <row r="25" spans="1:8" ht="15">
      <c r="A25" s="93">
        <v>22</v>
      </c>
      <c r="B25" s="94" t="s">
        <v>67</v>
      </c>
      <c r="C25" s="95">
        <v>-0.23764487100000001</v>
      </c>
      <c r="D25" s="95">
        <v>-0.51871587100000005</v>
      </c>
      <c r="E25" s="95">
        <v>-0.60025166299999999</v>
      </c>
      <c r="F25" s="95">
        <v>-0.87192403200000002</v>
      </c>
      <c r="G25" s="96" t="s">
        <v>49</v>
      </c>
      <c r="H25" s="242"/>
    </row>
    <row r="26" spans="1:8" ht="15">
      <c r="A26" s="93">
        <v>23</v>
      </c>
      <c r="B26" s="94" t="s">
        <v>32</v>
      </c>
      <c r="C26" s="95">
        <v>1.544109011</v>
      </c>
      <c r="D26" s="95">
        <v>0.82125022199999997</v>
      </c>
      <c r="E26" s="95">
        <v>0.63624581300000005</v>
      </c>
      <c r="F26" s="95">
        <v>0.29540465999999999</v>
      </c>
      <c r="G26" s="96" t="s">
        <v>50</v>
      </c>
      <c r="H26" s="242"/>
    </row>
    <row r="27" spans="1:8" s="8" customFormat="1" ht="15">
      <c r="A27" s="98">
        <v>24</v>
      </c>
      <c r="B27" s="99" t="s">
        <v>292</v>
      </c>
      <c r="C27" s="100">
        <v>46.700586244</v>
      </c>
      <c r="D27" s="100">
        <f>SUM(D4:D26)</f>
        <v>52.167977875000005</v>
      </c>
      <c r="E27" s="100">
        <f>SUM(E4:E26)</f>
        <v>51.491049740000015</v>
      </c>
      <c r="F27" s="100">
        <v>54.740838199999999</v>
      </c>
      <c r="G27" s="101" t="s">
        <v>6</v>
      </c>
      <c r="H27" s="241"/>
    </row>
    <row r="28" spans="1:8" ht="15">
      <c r="A28" s="93">
        <v>25</v>
      </c>
      <c r="B28" s="94" t="s">
        <v>34</v>
      </c>
      <c r="C28" s="95">
        <v>1.5129715180000001</v>
      </c>
      <c r="D28" s="95">
        <v>3.3161100339999998</v>
      </c>
      <c r="E28" s="95">
        <v>2.7110888809999998</v>
      </c>
      <c r="F28" s="95">
        <v>2.9867478790000002</v>
      </c>
      <c r="G28" s="96" t="s">
        <v>51</v>
      </c>
      <c r="H28" s="242"/>
    </row>
    <row r="29" spans="1:8" ht="15">
      <c r="A29" s="93">
        <v>26</v>
      </c>
      <c r="B29" s="94" t="s">
        <v>193</v>
      </c>
      <c r="C29" s="95">
        <v>1.4811019110000001</v>
      </c>
      <c r="D29" s="95">
        <v>0.92021719499999999</v>
      </c>
      <c r="E29" s="95">
        <v>1.0157427459999999</v>
      </c>
      <c r="F29" s="95">
        <v>1.4656098440000001</v>
      </c>
      <c r="G29" s="96" t="s">
        <v>84</v>
      </c>
      <c r="H29" s="242"/>
    </row>
    <row r="30" spans="1:8" ht="15">
      <c r="A30" s="93">
        <v>27</v>
      </c>
      <c r="B30" s="94" t="s">
        <v>194</v>
      </c>
      <c r="C30" s="95">
        <v>0</v>
      </c>
      <c r="D30" s="95"/>
      <c r="E30" s="95"/>
      <c r="F30" s="95">
        <v>0</v>
      </c>
      <c r="G30" s="96" t="s">
        <v>85</v>
      </c>
    </row>
    <row r="31" spans="1:8" ht="15">
      <c r="A31" s="93">
        <v>28</v>
      </c>
      <c r="B31" s="94" t="s">
        <v>195</v>
      </c>
      <c r="C31" s="95">
        <v>0</v>
      </c>
      <c r="D31" s="95"/>
      <c r="E31" s="95"/>
      <c r="F31" s="95">
        <v>0</v>
      </c>
      <c r="G31" s="96" t="s">
        <v>86</v>
      </c>
    </row>
    <row r="32" spans="1:8" ht="15">
      <c r="A32" s="93">
        <v>29</v>
      </c>
      <c r="B32" s="94" t="s">
        <v>68</v>
      </c>
      <c r="C32" s="95">
        <v>0.38500000000000001</v>
      </c>
      <c r="D32" s="95">
        <v>-0.192500001</v>
      </c>
      <c r="E32" s="95">
        <v>0.21372976799999999</v>
      </c>
      <c r="F32" s="95">
        <v>0.62072976800000002</v>
      </c>
      <c r="G32" s="96" t="s">
        <v>126</v>
      </c>
      <c r="H32" s="242"/>
    </row>
    <row r="33" spans="1:8" ht="15">
      <c r="A33" s="93">
        <v>30</v>
      </c>
      <c r="B33" s="94" t="s">
        <v>38</v>
      </c>
      <c r="C33" s="95">
        <v>5.9999999999999995E-4</v>
      </c>
      <c r="D33" s="95">
        <v>5.9999999999999995E-4</v>
      </c>
      <c r="E33" s="95">
        <v>5.9999999999999995E-4</v>
      </c>
      <c r="F33" s="95">
        <v>5.9999999999999995E-4</v>
      </c>
      <c r="G33" s="96" t="s">
        <v>87</v>
      </c>
      <c r="H33" s="242"/>
    </row>
    <row r="34" spans="1:8" s="8" customFormat="1" ht="15">
      <c r="A34" s="98">
        <v>31</v>
      </c>
      <c r="B34" s="99" t="s">
        <v>293</v>
      </c>
      <c r="C34" s="100">
        <v>3.3796734289999999</v>
      </c>
      <c r="D34" s="100">
        <f>SUM(D28:D33)</f>
        <v>4.044427228</v>
      </c>
      <c r="E34" s="100">
        <f>SUM(E28:E33)</f>
        <v>3.9411613949999995</v>
      </c>
      <c r="F34" s="100">
        <v>5.0736874910000003</v>
      </c>
      <c r="G34" s="101" t="s">
        <v>7</v>
      </c>
      <c r="H34" s="241"/>
    </row>
    <row r="35" spans="1:8" ht="15">
      <c r="A35" s="93">
        <v>32</v>
      </c>
      <c r="B35" s="94" t="s">
        <v>70</v>
      </c>
      <c r="C35" s="95"/>
      <c r="D35" s="95"/>
      <c r="E35" s="95"/>
      <c r="F35" s="95"/>
      <c r="G35" s="96" t="s">
        <v>70</v>
      </c>
      <c r="H35" s="242"/>
    </row>
    <row r="36" spans="1:8" ht="15">
      <c r="A36" s="93">
        <v>33</v>
      </c>
      <c r="B36" s="94" t="s">
        <v>71</v>
      </c>
      <c r="C36" s="95">
        <v>34.313750573</v>
      </c>
      <c r="D36" s="95">
        <v>40.211461243000002</v>
      </c>
      <c r="E36" s="95">
        <v>39.646386579000001</v>
      </c>
      <c r="F36" s="95">
        <v>41.603170382000002</v>
      </c>
      <c r="G36" s="96" t="s">
        <v>315</v>
      </c>
      <c r="H36" s="242"/>
    </row>
    <row r="37" spans="1:8" ht="15">
      <c r="A37" s="93">
        <v>34</v>
      </c>
      <c r="B37" s="94" t="s">
        <v>72</v>
      </c>
      <c r="C37" s="95">
        <v>0</v>
      </c>
      <c r="D37" s="95"/>
      <c r="E37" s="95"/>
      <c r="F37" s="95">
        <v>0</v>
      </c>
      <c r="G37" s="96" t="s">
        <v>316</v>
      </c>
      <c r="H37" s="242"/>
    </row>
    <row r="38" spans="1:8" ht="15">
      <c r="A38" s="93">
        <v>35</v>
      </c>
      <c r="B38" s="94" t="s">
        <v>73</v>
      </c>
      <c r="C38" s="95"/>
      <c r="D38" s="95"/>
      <c r="E38" s="95"/>
      <c r="F38" s="95">
        <v>0</v>
      </c>
      <c r="G38" s="96" t="s">
        <v>73</v>
      </c>
      <c r="H38" s="242"/>
    </row>
    <row r="39" spans="1:8" ht="15">
      <c r="A39" s="93">
        <v>36</v>
      </c>
      <c r="B39" s="94" t="s">
        <v>71</v>
      </c>
      <c r="C39" s="95">
        <v>0</v>
      </c>
      <c r="D39" s="95"/>
      <c r="E39" s="95"/>
      <c r="F39" s="95">
        <v>0</v>
      </c>
      <c r="G39" s="96" t="s">
        <v>315</v>
      </c>
      <c r="H39" s="242"/>
    </row>
    <row r="40" spans="1:8" ht="15">
      <c r="A40" s="93">
        <v>37</v>
      </c>
      <c r="B40" s="94" t="s">
        <v>72</v>
      </c>
      <c r="C40" s="95">
        <v>0</v>
      </c>
      <c r="D40" s="95"/>
      <c r="E40" s="95"/>
      <c r="F40" s="95">
        <v>0</v>
      </c>
      <c r="G40" s="96" t="s">
        <v>316</v>
      </c>
      <c r="H40" s="242"/>
    </row>
    <row r="41" spans="1:8" s="8" customFormat="1" ht="15">
      <c r="A41" s="98">
        <v>38</v>
      </c>
      <c r="B41" s="99" t="s">
        <v>74</v>
      </c>
      <c r="C41" s="100">
        <v>34.313750573</v>
      </c>
      <c r="D41" s="100">
        <v>40.211461243000002</v>
      </c>
      <c r="E41" s="100">
        <v>39.646386579000001</v>
      </c>
      <c r="F41" s="100">
        <v>41.603170382000002</v>
      </c>
      <c r="G41" s="101" t="s">
        <v>88</v>
      </c>
      <c r="H41" s="241"/>
    </row>
    <row r="42" spans="1:8" ht="15">
      <c r="A42" s="93">
        <v>39</v>
      </c>
      <c r="B42" s="94" t="s">
        <v>39</v>
      </c>
      <c r="C42" s="95"/>
      <c r="D42" s="95"/>
      <c r="E42" s="95"/>
      <c r="F42" s="95"/>
      <c r="G42" s="142" t="s">
        <v>52</v>
      </c>
      <c r="H42" s="242"/>
    </row>
    <row r="43" spans="1:8" ht="15">
      <c r="A43" s="93">
        <v>40</v>
      </c>
      <c r="B43" s="94" t="s">
        <v>337</v>
      </c>
      <c r="C43" s="95">
        <v>8.8726299999999991</v>
      </c>
      <c r="D43" s="95">
        <v>8.8726299999999991</v>
      </c>
      <c r="E43" s="95">
        <v>8.8726299999999991</v>
      </c>
      <c r="F43" s="95">
        <v>8.8726299999999991</v>
      </c>
      <c r="G43" s="142" t="s">
        <v>321</v>
      </c>
      <c r="H43" s="242"/>
    </row>
    <row r="44" spans="1:8" ht="15">
      <c r="A44" s="93">
        <v>41</v>
      </c>
      <c r="B44" s="94" t="s">
        <v>336</v>
      </c>
      <c r="C44" s="95">
        <v>0</v>
      </c>
      <c r="D44" s="95"/>
      <c r="E44" s="95">
        <v>0</v>
      </c>
      <c r="F44" s="95">
        <v>0</v>
      </c>
      <c r="G44" s="142" t="s">
        <v>322</v>
      </c>
      <c r="H44" s="242"/>
    </row>
    <row r="45" spans="1:8" ht="15">
      <c r="A45" s="93">
        <v>42</v>
      </c>
      <c r="B45" s="94" t="s">
        <v>42</v>
      </c>
      <c r="C45" s="95">
        <v>0</v>
      </c>
      <c r="D45" s="95"/>
      <c r="E45" s="95"/>
      <c r="F45" s="95">
        <v>0</v>
      </c>
      <c r="G45" s="142" t="s">
        <v>53</v>
      </c>
      <c r="H45" s="242"/>
    </row>
    <row r="46" spans="1:8" ht="15">
      <c r="A46" s="93">
        <v>43</v>
      </c>
      <c r="B46" s="94" t="s">
        <v>43</v>
      </c>
      <c r="C46" s="95"/>
      <c r="D46" s="95"/>
      <c r="E46" s="95"/>
      <c r="F46" s="95"/>
      <c r="G46" s="142" t="s">
        <v>54</v>
      </c>
      <c r="H46" s="242"/>
    </row>
    <row r="47" spans="1:8" ht="15">
      <c r="A47" s="93">
        <v>44</v>
      </c>
      <c r="B47" s="94" t="s">
        <v>334</v>
      </c>
      <c r="C47" s="95">
        <v>3.0637758000000001E-2</v>
      </c>
      <c r="D47" s="95">
        <v>3.0637758000000001E-2</v>
      </c>
      <c r="E47" s="95">
        <v>3.0637758000000001E-2</v>
      </c>
      <c r="F47" s="95">
        <v>3.0637758000000001E-2</v>
      </c>
      <c r="G47" s="142" t="s">
        <v>323</v>
      </c>
      <c r="H47" s="242"/>
    </row>
    <row r="48" spans="1:8" s="8" customFormat="1" ht="15">
      <c r="A48" s="93">
        <v>45</v>
      </c>
      <c r="B48" s="94" t="s">
        <v>335</v>
      </c>
      <c r="C48" s="95">
        <v>0</v>
      </c>
      <c r="D48" s="95"/>
      <c r="E48" s="95">
        <v>0</v>
      </c>
      <c r="F48" s="95">
        <v>0</v>
      </c>
      <c r="G48" s="142" t="s">
        <v>324</v>
      </c>
      <c r="H48" s="241"/>
    </row>
    <row r="49" spans="1:8" s="104" customFormat="1" ht="15">
      <c r="A49" s="93">
        <v>46</v>
      </c>
      <c r="B49" s="94" t="s">
        <v>294</v>
      </c>
      <c r="C49" s="95"/>
      <c r="D49" s="95"/>
      <c r="E49" s="95"/>
      <c r="F49" s="95"/>
      <c r="G49" s="142" t="s">
        <v>121</v>
      </c>
      <c r="H49" s="251"/>
    </row>
    <row r="50" spans="1:8" ht="27.65" customHeight="1">
      <c r="A50" s="93">
        <v>47</v>
      </c>
      <c r="B50" s="94" t="s">
        <v>332</v>
      </c>
      <c r="C50" s="95">
        <v>0</v>
      </c>
      <c r="D50" s="95">
        <v>-1.0335269579999999</v>
      </c>
      <c r="E50" s="95">
        <v>-1.0335269579999999</v>
      </c>
      <c r="F50" s="95">
        <v>-1.0335269579999999</v>
      </c>
      <c r="G50" s="142" t="s">
        <v>325</v>
      </c>
      <c r="H50" s="242"/>
    </row>
    <row r="51" spans="1:8" ht="15">
      <c r="A51" s="93">
        <v>48</v>
      </c>
      <c r="B51" s="94" t="s">
        <v>333</v>
      </c>
      <c r="C51" s="95">
        <v>0.103894484</v>
      </c>
      <c r="D51" s="95">
        <v>4.2348603999999998E-2</v>
      </c>
      <c r="E51" s="95">
        <v>3.3760966000000003E-2</v>
      </c>
      <c r="F51" s="95">
        <v>0.194239527</v>
      </c>
      <c r="G51" s="142" t="s">
        <v>326</v>
      </c>
      <c r="H51" s="242"/>
    </row>
    <row r="52" spans="1:8" ht="15">
      <c r="A52" s="98">
        <v>49</v>
      </c>
      <c r="B52" s="99" t="s">
        <v>10</v>
      </c>
      <c r="C52" s="100">
        <v>9.0071622419999997</v>
      </c>
      <c r="D52" s="100">
        <f>SUM(D43:D51)</f>
        <v>7.9120894039999987</v>
      </c>
      <c r="E52" s="100">
        <f>SUM(E43:E51)</f>
        <v>7.9035017659999989</v>
      </c>
      <c r="F52" s="100">
        <v>8.0639803269999994</v>
      </c>
      <c r="G52" s="147" t="s">
        <v>8</v>
      </c>
      <c r="H52" s="242"/>
    </row>
    <row r="53" spans="1:8" ht="30">
      <c r="A53" s="98">
        <v>50</v>
      </c>
      <c r="B53" s="102" t="s">
        <v>75</v>
      </c>
      <c r="C53" s="100">
        <v>46.700586244</v>
      </c>
      <c r="D53" s="100">
        <f>D34+D41+D52</f>
        <v>52.167977875000005</v>
      </c>
      <c r="E53" s="100">
        <f>E34+E41+E52</f>
        <v>51.491049740000001</v>
      </c>
      <c r="F53" s="100">
        <v>54.740838199999999</v>
      </c>
      <c r="G53" s="101" t="s">
        <v>90</v>
      </c>
      <c r="H53" s="242"/>
    </row>
    <row r="54" spans="1:8" ht="27.75" customHeight="1"/>
    <row r="55" spans="1:8" ht="45">
      <c r="A55" s="37" t="s">
        <v>0</v>
      </c>
      <c r="B55" s="38" t="s">
        <v>128</v>
      </c>
      <c r="C55" s="37" t="s">
        <v>396</v>
      </c>
      <c r="D55" s="37" t="s">
        <v>401</v>
      </c>
      <c r="E55" s="37" t="s">
        <v>414</v>
      </c>
      <c r="F55" s="37" t="s">
        <v>453</v>
      </c>
      <c r="G55" s="38" t="s">
        <v>128</v>
      </c>
    </row>
    <row r="56" spans="1:8" s="8" customFormat="1" ht="15">
      <c r="A56" s="98">
        <v>1</v>
      </c>
      <c r="B56" s="99" t="s">
        <v>380</v>
      </c>
      <c r="C56" s="206">
        <f>C57/C58</f>
        <v>0.37024872756608646</v>
      </c>
      <c r="D56" s="206">
        <f>D57/D58</f>
        <v>0.35780815657495829</v>
      </c>
      <c r="E56" s="206">
        <f>E57/E58</f>
        <v>0.33842881448832463</v>
      </c>
      <c r="F56" s="206">
        <f>F57/F58</f>
        <v>0.42399907386753005</v>
      </c>
      <c r="G56" s="138" t="s">
        <v>385</v>
      </c>
    </row>
    <row r="57" spans="1:8" ht="15">
      <c r="A57" s="109"/>
      <c r="B57" s="94" t="s">
        <v>381</v>
      </c>
      <c r="C57" s="143">
        <f>C4+C6+C7+C8</f>
        <v>13.813174365</v>
      </c>
      <c r="D57" s="143">
        <f>D4+D6+D7+D8</f>
        <v>15.903781257000002</v>
      </c>
      <c r="E57" s="143">
        <f>E4+E6+E7+E8</f>
        <v>14.678746818</v>
      </c>
      <c r="F57" s="143">
        <f>F4+F6+F7+F8</f>
        <v>19.527501263000001</v>
      </c>
      <c r="G57" s="137" t="s">
        <v>386</v>
      </c>
    </row>
    <row r="58" spans="1:8" ht="15">
      <c r="A58" s="204"/>
      <c r="B58" s="94" t="s">
        <v>382</v>
      </c>
      <c r="C58" s="143">
        <f>C28+C29+C36+C39</f>
        <v>37.307824002000004</v>
      </c>
      <c r="D58" s="143">
        <f>D28+D29+D36+D39</f>
        <v>44.447788471999999</v>
      </c>
      <c r="E58" s="143">
        <f>E28+E29+E36+E39</f>
        <v>43.373218206000004</v>
      </c>
      <c r="F58" s="143">
        <f>F28+F29+F36+F39</f>
        <v>46.055528105</v>
      </c>
      <c r="G58" s="137" t="s">
        <v>387</v>
      </c>
    </row>
    <row r="59" spans="1:8" s="8" customFormat="1" ht="15">
      <c r="A59" s="98">
        <v>2</v>
      </c>
      <c r="B59" s="99" t="s">
        <v>383</v>
      </c>
      <c r="C59" s="206">
        <f t="shared" ref="C59:D59" si="0">C60/C61</f>
        <v>1.2389584517851731</v>
      </c>
      <c r="D59" s="206">
        <f t="shared" si="0"/>
        <v>1.1787804894976774</v>
      </c>
      <c r="E59" s="206">
        <f t="shared" ref="E59:F59" si="1">E60/E61</f>
        <v>1.1813247620791711</v>
      </c>
      <c r="F59" s="206">
        <f t="shared" si="1"/>
        <v>1.172761850185819</v>
      </c>
      <c r="G59" s="138" t="s">
        <v>388</v>
      </c>
    </row>
    <row r="60" spans="1:8" ht="15">
      <c r="A60" s="204"/>
      <c r="B60" s="94" t="s">
        <v>384</v>
      </c>
      <c r="C60" s="143">
        <f t="shared" ref="C60" si="2">C27</f>
        <v>46.700586244</v>
      </c>
      <c r="D60" s="143">
        <f t="shared" ref="D60" si="3">D27</f>
        <v>52.167977875000005</v>
      </c>
      <c r="E60" s="143">
        <f t="shared" ref="E60:F60" si="4">E27</f>
        <v>51.491049740000015</v>
      </c>
      <c r="F60" s="143">
        <f t="shared" si="4"/>
        <v>54.740838199999999</v>
      </c>
      <c r="G60" s="137" t="s">
        <v>6</v>
      </c>
    </row>
    <row r="61" spans="1:8" ht="28" customHeight="1">
      <c r="A61" s="204"/>
      <c r="B61" s="94" t="s">
        <v>391</v>
      </c>
      <c r="C61" s="143">
        <f>C34+C41</f>
        <v>37.693424002</v>
      </c>
      <c r="D61" s="143">
        <f>D34+D41</f>
        <v>44.255888471000006</v>
      </c>
      <c r="E61" s="143">
        <f>E34+E41</f>
        <v>43.587547974000003</v>
      </c>
      <c r="F61" s="143">
        <f>F34+F41</f>
        <v>46.676857873000003</v>
      </c>
      <c r="G61" s="137" t="s">
        <v>392</v>
      </c>
    </row>
    <row r="64" spans="1:8">
      <c r="A64" s="6" t="s">
        <v>417</v>
      </c>
    </row>
    <row r="65" spans="1:1">
      <c r="A65" s="117" t="s">
        <v>421</v>
      </c>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580A-09BB-4E8B-A601-10865FB71D89}">
  <sheetPr>
    <tabColor rgb="FFFFC000"/>
  </sheetPr>
  <dimension ref="A1"/>
  <sheetViews>
    <sheetView view="pageBreakPreview" zoomScale="70" zoomScaleNormal="85" zoomScaleSheetLayoutView="70" workbookViewId="0">
      <selection activeCell="P8" sqref="P8"/>
    </sheetView>
  </sheetViews>
  <sheetFormatPr defaultRowHeight="14.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H31"/>
  <sheetViews>
    <sheetView showGridLines="0" view="pageBreakPreview" topLeftCell="A17" zoomScale="68" zoomScaleNormal="81" zoomScaleSheetLayoutView="85" workbookViewId="0">
      <selection activeCell="F27" sqref="F27"/>
    </sheetView>
  </sheetViews>
  <sheetFormatPr defaultColWidth="9.1796875" defaultRowHeight="14"/>
  <cols>
    <col min="1" max="1" width="3.81640625" style="149" bestFit="1" customWidth="1"/>
    <col min="2" max="2" width="48.81640625" style="153" customWidth="1"/>
    <col min="3" max="6" width="13.7265625" style="150" customWidth="1"/>
    <col min="7" max="7" width="45.81640625" style="153" customWidth="1"/>
    <col min="8" max="25" width="26.1796875" style="149" customWidth="1"/>
    <col min="26" max="26" width="0" style="149" hidden="1" customWidth="1"/>
    <col min="27" max="27" width="21.453125" style="149" customWidth="1"/>
    <col min="28" max="16384" width="9.1796875" style="149"/>
  </cols>
  <sheetData>
    <row r="1" spans="1:8" s="92" customFormat="1" ht="20.25" customHeight="1">
      <c r="A1" s="259" t="s">
        <v>394</v>
      </c>
      <c r="B1" s="260"/>
      <c r="C1" s="260"/>
      <c r="D1" s="260"/>
      <c r="E1" s="260"/>
      <c r="F1" s="260"/>
      <c r="G1" s="261"/>
    </row>
    <row r="2" spans="1:8" s="92" customFormat="1" ht="20.25" customHeight="1">
      <c r="A2" s="262" t="s">
        <v>379</v>
      </c>
      <c r="B2" s="263"/>
      <c r="C2" s="263"/>
      <c r="D2" s="263"/>
      <c r="E2" s="263"/>
      <c r="F2" s="263"/>
      <c r="G2" s="264"/>
    </row>
    <row r="3" spans="1:8" s="7" customFormat="1" ht="45">
      <c r="A3" s="37" t="s">
        <v>0</v>
      </c>
      <c r="B3" s="37" t="s">
        <v>5</v>
      </c>
      <c r="C3" s="37" t="s">
        <v>396</v>
      </c>
      <c r="D3" s="37" t="s">
        <v>401</v>
      </c>
      <c r="E3" s="37" t="s">
        <v>416</v>
      </c>
      <c r="F3" s="37" t="s">
        <v>453</v>
      </c>
      <c r="G3" s="38" t="s">
        <v>128</v>
      </c>
    </row>
    <row r="4" spans="1:8" ht="15">
      <c r="A4" s="93">
        <v>1</v>
      </c>
      <c r="B4" s="102" t="s">
        <v>159</v>
      </c>
      <c r="C4" s="95"/>
      <c r="D4" s="95"/>
      <c r="E4" s="95"/>
      <c r="F4" s="95"/>
      <c r="G4" s="138" t="s">
        <v>297</v>
      </c>
    </row>
    <row r="5" spans="1:8" ht="15">
      <c r="A5" s="93">
        <v>2</v>
      </c>
      <c r="B5" s="154" t="s">
        <v>198</v>
      </c>
      <c r="C5" s="95">
        <v>2.0643985050000002</v>
      </c>
      <c r="D5" s="95">
        <v>1.0560243650000001</v>
      </c>
      <c r="E5" s="95">
        <v>2.2271417609999999</v>
      </c>
      <c r="F5" s="95">
        <v>3.2603351489999999</v>
      </c>
      <c r="G5" s="137" t="s">
        <v>236</v>
      </c>
      <c r="H5" s="245"/>
    </row>
    <row r="6" spans="1:8" ht="15">
      <c r="A6" s="93">
        <v>3</v>
      </c>
      <c r="B6" s="154" t="s">
        <v>199</v>
      </c>
      <c r="C6" s="95">
        <v>0</v>
      </c>
      <c r="D6" s="95">
        <v>0</v>
      </c>
      <c r="E6" s="95">
        <v>0</v>
      </c>
      <c r="F6" s="95">
        <v>0</v>
      </c>
      <c r="G6" s="137" t="s">
        <v>238</v>
      </c>
      <c r="H6" s="245"/>
    </row>
    <row r="7" spans="1:8" ht="15">
      <c r="A7" s="93">
        <v>4</v>
      </c>
      <c r="B7" s="154" t="s">
        <v>200</v>
      </c>
      <c r="C7" s="95">
        <v>0</v>
      </c>
      <c r="D7" s="95">
        <v>0</v>
      </c>
      <c r="E7" s="95">
        <v>0</v>
      </c>
      <c r="F7" s="95">
        <v>0</v>
      </c>
      <c r="G7" s="137" t="s">
        <v>237</v>
      </c>
      <c r="H7" s="245"/>
    </row>
    <row r="8" spans="1:8" ht="15">
      <c r="A8" s="93">
        <v>5</v>
      </c>
      <c r="B8" s="154" t="s">
        <v>201</v>
      </c>
      <c r="C8" s="95">
        <v>4.3249920999999997E-2</v>
      </c>
      <c r="D8" s="95">
        <v>2.6443393999999999E-2</v>
      </c>
      <c r="E8" s="95">
        <v>5.8171601000000003E-2</v>
      </c>
      <c r="F8" s="95">
        <v>8.6211309999999999E-2</v>
      </c>
      <c r="G8" s="137" t="s">
        <v>239</v>
      </c>
      <c r="H8" s="245"/>
    </row>
    <row r="9" spans="1:8" ht="15">
      <c r="A9" s="93">
        <v>6</v>
      </c>
      <c r="B9" s="154" t="s">
        <v>202</v>
      </c>
      <c r="C9" s="95">
        <v>0.26464541899999999</v>
      </c>
      <c r="D9" s="95">
        <v>0.18276208399999999</v>
      </c>
      <c r="E9" s="95">
        <v>0.383440585</v>
      </c>
      <c r="F9" s="95">
        <v>0.62770941800000002</v>
      </c>
      <c r="G9" s="137" t="s">
        <v>240</v>
      </c>
      <c r="H9" s="245"/>
    </row>
    <row r="10" spans="1:8" ht="15">
      <c r="A10" s="93">
        <v>7</v>
      </c>
      <c r="B10" s="154" t="s">
        <v>203</v>
      </c>
      <c r="C10" s="95">
        <v>0</v>
      </c>
      <c r="D10" s="95">
        <v>0.47393997300000001</v>
      </c>
      <c r="E10" s="95">
        <v>0</v>
      </c>
      <c r="F10" s="95">
        <v>0</v>
      </c>
      <c r="G10" s="137" t="s">
        <v>241</v>
      </c>
      <c r="H10" s="245"/>
    </row>
    <row r="11" spans="1:8" ht="15">
      <c r="A11" s="93">
        <v>8</v>
      </c>
      <c r="B11" s="154" t="s">
        <v>161</v>
      </c>
      <c r="C11" s="95">
        <v>0.57929188200000004</v>
      </c>
      <c r="D11" s="95"/>
      <c r="E11" s="95">
        <v>0.89338659799999998</v>
      </c>
      <c r="F11" s="95">
        <v>1.248487363</v>
      </c>
      <c r="G11" s="137" t="s">
        <v>225</v>
      </c>
      <c r="H11" s="245"/>
    </row>
    <row r="12" spans="1:8" ht="15">
      <c r="A12" s="93">
        <v>9</v>
      </c>
      <c r="B12" s="155" t="s">
        <v>162</v>
      </c>
      <c r="C12" s="100">
        <v>2.9515857269999999</v>
      </c>
      <c r="D12" s="100">
        <f>SUM(D5:D11)</f>
        <v>1.739169816</v>
      </c>
      <c r="E12" s="100">
        <f>SUM(E5:E11)</f>
        <v>3.5621405450000001</v>
      </c>
      <c r="F12" s="100">
        <v>5.2227432399999998</v>
      </c>
      <c r="G12" s="138" t="s">
        <v>226</v>
      </c>
      <c r="H12" s="245"/>
    </row>
    <row r="13" spans="1:8" ht="15">
      <c r="A13" s="93">
        <v>10</v>
      </c>
      <c r="B13" s="102" t="s">
        <v>204</v>
      </c>
      <c r="C13" s="100">
        <v>0.59798095900000003</v>
      </c>
      <c r="D13" s="100">
        <v>0.43678569299999997</v>
      </c>
      <c r="E13" s="100">
        <v>0.88633169499999997</v>
      </c>
      <c r="F13" s="100">
        <v>1.3308893159999999</v>
      </c>
      <c r="G13" s="138" t="s">
        <v>327</v>
      </c>
      <c r="H13" s="245"/>
    </row>
    <row r="14" spans="1:8" ht="31" customHeight="1">
      <c r="A14" s="93">
        <v>11</v>
      </c>
      <c r="B14" s="102" t="s">
        <v>205</v>
      </c>
      <c r="C14" s="100">
        <v>2.3536047679999998</v>
      </c>
      <c r="D14" s="100">
        <f>D12-D13</f>
        <v>1.3023841229999999</v>
      </c>
      <c r="E14" s="100">
        <f>E12-E13</f>
        <v>2.6758088500000001</v>
      </c>
      <c r="F14" s="100">
        <v>3.8918539239999999</v>
      </c>
      <c r="G14" s="138" t="s">
        <v>328</v>
      </c>
      <c r="H14" s="245"/>
    </row>
    <row r="15" spans="1:8" ht="15">
      <c r="A15" s="93">
        <v>12</v>
      </c>
      <c r="B15" s="102" t="s">
        <v>206</v>
      </c>
      <c r="C15" s="95"/>
      <c r="D15" s="95"/>
      <c r="E15" s="95"/>
      <c r="F15" s="95"/>
      <c r="G15" s="138" t="s">
        <v>329</v>
      </c>
    </row>
    <row r="16" spans="1:8" ht="15">
      <c r="A16" s="93">
        <v>13</v>
      </c>
      <c r="B16" s="154" t="s">
        <v>207</v>
      </c>
      <c r="C16" s="95">
        <v>0</v>
      </c>
      <c r="D16" s="95"/>
      <c r="E16" s="95"/>
      <c r="F16" s="95"/>
      <c r="G16" s="137" t="s">
        <v>244</v>
      </c>
    </row>
    <row r="17" spans="1:8" ht="15">
      <c r="A17" s="93">
        <v>14</v>
      </c>
      <c r="B17" s="154" t="s">
        <v>167</v>
      </c>
      <c r="C17" s="95">
        <v>1.475864592</v>
      </c>
      <c r="D17" s="95">
        <v>0.81827984499999995</v>
      </c>
      <c r="E17" s="95">
        <v>1.768011244</v>
      </c>
      <c r="F17" s="95">
        <v>2.5643604099999999</v>
      </c>
      <c r="G17" s="137" t="s">
        <v>234</v>
      </c>
      <c r="H17" s="245"/>
    </row>
    <row r="18" spans="1:8" ht="16.5" customHeight="1">
      <c r="A18" s="93">
        <v>15</v>
      </c>
      <c r="B18" s="154" t="s">
        <v>208</v>
      </c>
      <c r="C18" s="95">
        <v>0.22927398500000001</v>
      </c>
      <c r="D18" s="95">
        <v>0.101122858</v>
      </c>
      <c r="E18" s="95">
        <v>0.18913738499999999</v>
      </c>
      <c r="F18" s="95">
        <v>0.47653535400000002</v>
      </c>
      <c r="G18" s="137" t="s">
        <v>232</v>
      </c>
      <c r="H18" s="245"/>
    </row>
    <row r="19" spans="1:8" ht="18" customHeight="1">
      <c r="A19" s="93">
        <v>16</v>
      </c>
      <c r="B19" s="154" t="s">
        <v>209</v>
      </c>
      <c r="C19" s="95">
        <v>2.2000000000000001E-4</v>
      </c>
      <c r="D19" s="95">
        <v>0.01</v>
      </c>
      <c r="E19" s="95">
        <v>0.01</v>
      </c>
      <c r="F19" s="95">
        <v>0.03</v>
      </c>
      <c r="G19" s="137" t="s">
        <v>245</v>
      </c>
      <c r="H19" s="245"/>
    </row>
    <row r="20" spans="1:8" ht="15">
      <c r="A20" s="93">
        <v>17</v>
      </c>
      <c r="B20" s="154" t="s">
        <v>168</v>
      </c>
      <c r="C20" s="95">
        <v>0.54435170700000002</v>
      </c>
      <c r="D20" s="95">
        <v>0.34863281600000001</v>
      </c>
      <c r="E20" s="95">
        <v>0.67676467900000004</v>
      </c>
      <c r="F20" s="95">
        <v>0.97251693299999997</v>
      </c>
      <c r="G20" s="137" t="s">
        <v>220</v>
      </c>
      <c r="H20" s="245"/>
    </row>
    <row r="21" spans="1:8" ht="15">
      <c r="A21" s="93">
        <v>18</v>
      </c>
      <c r="B21" s="155" t="s">
        <v>169</v>
      </c>
      <c r="C21" s="100">
        <v>2.2497102839999998</v>
      </c>
      <c r="D21" s="100">
        <f>SUM(D16:D20)</f>
        <v>1.2780355189999999</v>
      </c>
      <c r="E21" s="100">
        <f>SUM(E16:E20)</f>
        <v>2.6439133080000001</v>
      </c>
      <c r="F21" s="100">
        <v>4.0434126969999999</v>
      </c>
      <c r="G21" s="138" t="s">
        <v>221</v>
      </c>
      <c r="H21" s="245"/>
    </row>
    <row r="22" spans="1:8" ht="15">
      <c r="A22" s="93">
        <v>19</v>
      </c>
      <c r="B22" s="102" t="s">
        <v>295</v>
      </c>
      <c r="C22" s="100">
        <v>0.103894484</v>
      </c>
      <c r="D22" s="100">
        <f>D14-D21</f>
        <v>2.4348604000000051E-2</v>
      </c>
      <c r="E22" s="100">
        <f>E14-E21</f>
        <v>3.1895541999999999E-2</v>
      </c>
      <c r="F22" s="100">
        <v>-0.15155877300000001</v>
      </c>
      <c r="G22" s="138" t="s">
        <v>330</v>
      </c>
      <c r="H22" s="245"/>
    </row>
    <row r="23" spans="1:8" ht="15">
      <c r="A23" s="93">
        <v>20</v>
      </c>
      <c r="B23" s="154" t="s">
        <v>171</v>
      </c>
      <c r="C23" s="95">
        <v>0</v>
      </c>
      <c r="D23" s="95">
        <v>1.7999999999999999E-2</v>
      </c>
      <c r="E23" s="95">
        <v>1.7999999999999999E-2</v>
      </c>
      <c r="F23" s="95">
        <v>0.41799999999999998</v>
      </c>
      <c r="G23" s="137" t="s">
        <v>227</v>
      </c>
      <c r="H23" s="245"/>
    </row>
    <row r="24" spans="1:8" ht="15">
      <c r="A24" s="93">
        <v>21</v>
      </c>
      <c r="B24" s="154" t="s">
        <v>172</v>
      </c>
      <c r="C24" s="95">
        <v>0</v>
      </c>
      <c r="D24" s="95"/>
      <c r="E24" s="95"/>
      <c r="F24" s="95">
        <v>0</v>
      </c>
      <c r="G24" s="137" t="s">
        <v>222</v>
      </c>
      <c r="H24" s="245"/>
    </row>
    <row r="25" spans="1:8" ht="15">
      <c r="A25" s="93">
        <v>22</v>
      </c>
      <c r="B25" s="102" t="s">
        <v>178</v>
      </c>
      <c r="C25" s="100">
        <v>0.103894484</v>
      </c>
      <c r="D25" s="100">
        <f>D22+D23-D24</f>
        <v>4.2348604000000054E-2</v>
      </c>
      <c r="E25" s="100">
        <f>E22+E23-E24</f>
        <v>4.9895542000000001E-2</v>
      </c>
      <c r="F25" s="100">
        <v>0.266441227</v>
      </c>
      <c r="G25" s="138" t="s">
        <v>302</v>
      </c>
      <c r="H25" s="245"/>
    </row>
    <row r="26" spans="1:8" ht="15">
      <c r="A26" s="93">
        <v>23</v>
      </c>
      <c r="B26" s="154" t="s">
        <v>174</v>
      </c>
      <c r="C26" s="95">
        <v>0</v>
      </c>
      <c r="D26" s="95"/>
      <c r="E26" s="95">
        <v>1.6134576000000001E-2</v>
      </c>
      <c r="F26" s="95">
        <v>7.2201699999999994E-2</v>
      </c>
      <c r="G26" s="137" t="s">
        <v>228</v>
      </c>
      <c r="H26" s="245"/>
    </row>
    <row r="27" spans="1:8" s="151" customFormat="1" ht="15">
      <c r="A27" s="98">
        <v>24</v>
      </c>
      <c r="B27" s="102" t="s">
        <v>296</v>
      </c>
      <c r="C27" s="100">
        <v>0.103894484</v>
      </c>
      <c r="D27" s="100">
        <f>D25-D26</f>
        <v>4.2348604000000054E-2</v>
      </c>
      <c r="E27" s="100">
        <f>E25-E26</f>
        <v>3.3760966000000003E-2</v>
      </c>
      <c r="F27" s="100">
        <v>0.194239527</v>
      </c>
      <c r="G27" s="138" t="s">
        <v>331</v>
      </c>
      <c r="H27" s="246"/>
    </row>
    <row r="28" spans="1:8">
      <c r="C28" s="214"/>
      <c r="D28" s="214"/>
      <c r="E28" s="214"/>
      <c r="F28" s="214"/>
    </row>
    <row r="29" spans="1:8">
      <c r="C29" s="214"/>
      <c r="D29" s="214"/>
      <c r="E29" s="214"/>
      <c r="F29" s="214"/>
    </row>
    <row r="30" spans="1:8">
      <c r="A30" s="6" t="s">
        <v>417</v>
      </c>
    </row>
    <row r="31" spans="1:8">
      <c r="A31" s="117" t="s">
        <v>422</v>
      </c>
    </row>
  </sheetData>
  <mergeCells count="2">
    <mergeCell ref="A1:G1"/>
    <mergeCell ref="A2:G2"/>
  </mergeCells>
  <pageMargins left="0.7" right="0.7" top="0.75" bottom="0.75" header="0.3" footer="0.3"/>
  <pageSetup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30"/>
  <sheetViews>
    <sheetView showGridLines="0" view="pageBreakPreview" zoomScale="60" zoomScaleNormal="90" workbookViewId="0">
      <selection activeCell="N23" sqref="N23"/>
    </sheetView>
  </sheetViews>
  <sheetFormatPr defaultColWidth="9.1796875" defaultRowHeight="15"/>
  <cols>
    <col min="1" max="6" width="16.81640625" style="4" customWidth="1"/>
    <col min="7" max="7" width="23.1796875" style="4" customWidth="1"/>
    <col min="8" max="9" width="16.81640625" style="4" customWidth="1"/>
    <col min="10" max="10" width="15.7265625" style="4" customWidth="1"/>
    <col min="11" max="16384" width="9.1796875" style="4"/>
  </cols>
  <sheetData>
    <row r="1" spans="1:10" ht="20">
      <c r="A1" s="268" t="s">
        <v>446</v>
      </c>
      <c r="B1" s="269"/>
      <c r="C1" s="269"/>
      <c r="D1" s="269"/>
      <c r="E1" s="269"/>
      <c r="F1" s="269"/>
      <c r="G1" s="269"/>
      <c r="H1" s="269"/>
      <c r="I1" s="269"/>
      <c r="J1" s="270"/>
    </row>
    <row r="2" spans="1:10" ht="20">
      <c r="A2" s="271" t="s">
        <v>447</v>
      </c>
      <c r="B2" s="272"/>
      <c r="C2" s="272"/>
      <c r="D2" s="272"/>
      <c r="E2" s="272"/>
      <c r="F2" s="272"/>
      <c r="G2" s="272"/>
      <c r="H2" s="272"/>
      <c r="I2" s="272"/>
      <c r="J2" s="273"/>
    </row>
    <row r="3" spans="1:10" ht="30">
      <c r="A3" s="37" t="s">
        <v>127</v>
      </c>
      <c r="B3" s="161" t="s">
        <v>16</v>
      </c>
      <c r="C3" s="161" t="s">
        <v>17</v>
      </c>
      <c r="D3" s="161" t="s">
        <v>3</v>
      </c>
      <c r="E3" s="161" t="s">
        <v>69</v>
      </c>
      <c r="F3" s="161" t="s">
        <v>18</v>
      </c>
      <c r="G3" s="161" t="s">
        <v>19</v>
      </c>
      <c r="H3" s="161" t="s">
        <v>20</v>
      </c>
      <c r="I3" s="161" t="s">
        <v>319</v>
      </c>
      <c r="J3" s="38" t="s">
        <v>128</v>
      </c>
    </row>
    <row r="4" spans="1:10">
      <c r="A4" s="39" t="s">
        <v>287</v>
      </c>
      <c r="B4" s="200">
        <v>46.700586244</v>
      </c>
      <c r="C4" s="200">
        <v>3.3796734289999999</v>
      </c>
      <c r="D4" s="200">
        <v>9.0071622419999997</v>
      </c>
      <c r="E4" s="200">
        <v>34.313750573</v>
      </c>
      <c r="F4" s="200">
        <v>13.538782865</v>
      </c>
      <c r="G4" s="200">
        <v>32.383036918000002</v>
      </c>
      <c r="H4" s="200">
        <v>0.38500000000000001</v>
      </c>
      <c r="I4" s="200">
        <v>1.4811019110000001</v>
      </c>
      <c r="J4" s="40" t="s">
        <v>287</v>
      </c>
    </row>
    <row r="5" spans="1:10">
      <c r="A5" s="48" t="s">
        <v>143</v>
      </c>
      <c r="B5" s="202">
        <v>46.700586244</v>
      </c>
      <c r="C5" s="202">
        <v>3.3796734289999999</v>
      </c>
      <c r="D5" s="202">
        <v>9.0071622419999997</v>
      </c>
      <c r="E5" s="202">
        <v>34.313750573</v>
      </c>
      <c r="F5" s="202">
        <v>13.538782865</v>
      </c>
      <c r="G5" s="203">
        <v>32.383036918000002</v>
      </c>
      <c r="H5" s="202">
        <v>0.38500000000000001</v>
      </c>
      <c r="I5" s="202">
        <v>1.4811019110000001</v>
      </c>
      <c r="J5" s="49" t="s">
        <v>143</v>
      </c>
    </row>
    <row r="7" spans="1:10" ht="20">
      <c r="A7" s="268" t="s">
        <v>448</v>
      </c>
      <c r="B7" s="269"/>
      <c r="C7" s="269"/>
      <c r="D7" s="269"/>
      <c r="E7" s="269"/>
      <c r="F7" s="269"/>
      <c r="G7" s="269"/>
      <c r="H7" s="269"/>
      <c r="I7" s="269"/>
      <c r="J7" s="270"/>
    </row>
    <row r="8" spans="1:10" ht="20">
      <c r="A8" s="271" t="s">
        <v>449</v>
      </c>
      <c r="B8" s="272"/>
      <c r="C8" s="272"/>
      <c r="D8" s="272"/>
      <c r="E8" s="272"/>
      <c r="F8" s="272"/>
      <c r="G8" s="272"/>
      <c r="H8" s="272"/>
      <c r="I8" s="272"/>
      <c r="J8" s="273"/>
    </row>
    <row r="9" spans="1:10" ht="30">
      <c r="A9" s="37" t="s">
        <v>127</v>
      </c>
      <c r="B9" s="161" t="s">
        <v>16</v>
      </c>
      <c r="C9" s="161" t="s">
        <v>17</v>
      </c>
      <c r="D9" s="161" t="s">
        <v>3</v>
      </c>
      <c r="E9" s="161" t="s">
        <v>69</v>
      </c>
      <c r="F9" s="161" t="s">
        <v>18</v>
      </c>
      <c r="G9" s="161" t="s">
        <v>19</v>
      </c>
      <c r="H9" s="161" t="s">
        <v>20</v>
      </c>
      <c r="I9" s="161" t="s">
        <v>319</v>
      </c>
      <c r="J9" s="38" t="s">
        <v>128</v>
      </c>
    </row>
    <row r="10" spans="1:10">
      <c r="A10" s="39" t="s">
        <v>287</v>
      </c>
      <c r="B10" s="200">
        <v>52.167977875000005</v>
      </c>
      <c r="C10" s="200">
        <v>4.044427228</v>
      </c>
      <c r="D10" s="200">
        <v>7.9120894039999987</v>
      </c>
      <c r="E10" s="200">
        <v>40.211461243000002</v>
      </c>
      <c r="F10" s="200">
        <v>15.694789956999999</v>
      </c>
      <c r="G10" s="200">
        <v>37.612195501999999</v>
      </c>
      <c r="H10" s="200">
        <v>-0.192500001</v>
      </c>
      <c r="I10" s="200">
        <v>0.92021719499999999</v>
      </c>
      <c r="J10" s="40" t="s">
        <v>287</v>
      </c>
    </row>
    <row r="11" spans="1:10">
      <c r="A11" s="48" t="s">
        <v>143</v>
      </c>
      <c r="B11" s="202">
        <f>B10</f>
        <v>52.167977875000005</v>
      </c>
      <c r="C11" s="202">
        <f t="shared" ref="C11:I11" si="0">C10</f>
        <v>4.044427228</v>
      </c>
      <c r="D11" s="202">
        <f t="shared" si="0"/>
        <v>7.9120894039999987</v>
      </c>
      <c r="E11" s="202">
        <f t="shared" si="0"/>
        <v>40.211461243000002</v>
      </c>
      <c r="F11" s="202">
        <f t="shared" si="0"/>
        <v>15.694789956999999</v>
      </c>
      <c r="G11" s="202">
        <f t="shared" si="0"/>
        <v>37.612195501999999</v>
      </c>
      <c r="H11" s="202">
        <f t="shared" si="0"/>
        <v>-0.192500001</v>
      </c>
      <c r="I11" s="202">
        <f t="shared" si="0"/>
        <v>0.92021719499999999</v>
      </c>
      <c r="J11" s="49" t="s">
        <v>143</v>
      </c>
    </row>
    <row r="13" spans="1:10" ht="20">
      <c r="A13" s="268" t="s">
        <v>451</v>
      </c>
      <c r="B13" s="269"/>
      <c r="C13" s="269"/>
      <c r="D13" s="269"/>
      <c r="E13" s="269"/>
      <c r="F13" s="269"/>
      <c r="G13" s="269"/>
      <c r="H13" s="269"/>
      <c r="I13" s="269"/>
      <c r="J13" s="270"/>
    </row>
    <row r="14" spans="1:10" ht="20">
      <c r="A14" s="271" t="s">
        <v>450</v>
      </c>
      <c r="B14" s="272"/>
      <c r="C14" s="272"/>
      <c r="D14" s="272"/>
      <c r="E14" s="272"/>
      <c r="F14" s="272"/>
      <c r="G14" s="272"/>
      <c r="H14" s="272"/>
      <c r="I14" s="272"/>
      <c r="J14" s="273"/>
    </row>
    <row r="15" spans="1:10" ht="30">
      <c r="A15" s="37" t="s">
        <v>127</v>
      </c>
      <c r="B15" s="161" t="s">
        <v>16</v>
      </c>
      <c r="C15" s="161" t="s">
        <v>17</v>
      </c>
      <c r="D15" s="161" t="s">
        <v>3</v>
      </c>
      <c r="E15" s="161" t="s">
        <v>69</v>
      </c>
      <c r="F15" s="161" t="s">
        <v>18</v>
      </c>
      <c r="G15" s="161" t="s">
        <v>19</v>
      </c>
      <c r="H15" s="161" t="s">
        <v>20</v>
      </c>
      <c r="I15" s="161" t="s">
        <v>319</v>
      </c>
      <c r="J15" s="38" t="s">
        <v>128</v>
      </c>
    </row>
    <row r="16" spans="1:10">
      <c r="A16" s="39" t="s">
        <v>287</v>
      </c>
      <c r="B16" s="200">
        <v>51.491049740000015</v>
      </c>
      <c r="C16" s="200">
        <v>3.9411613949999995</v>
      </c>
      <c r="D16" s="200">
        <v>7.9035017659999989</v>
      </c>
      <c r="E16" s="200">
        <v>39.646386579000001</v>
      </c>
      <c r="F16" s="200">
        <v>14.417586318</v>
      </c>
      <c r="G16" s="200">
        <v>38.158312395999999</v>
      </c>
      <c r="H16" s="200">
        <v>0.21372976799999999</v>
      </c>
      <c r="I16" s="200">
        <v>1.0157427459999999</v>
      </c>
      <c r="J16" s="40" t="s">
        <v>287</v>
      </c>
    </row>
    <row r="17" spans="1:10">
      <c r="A17" s="48" t="s">
        <v>143</v>
      </c>
      <c r="B17" s="202">
        <f>B16</f>
        <v>51.491049740000015</v>
      </c>
      <c r="C17" s="202">
        <f t="shared" ref="C17:I17" si="1">C16</f>
        <v>3.9411613949999995</v>
      </c>
      <c r="D17" s="202">
        <f t="shared" si="1"/>
        <v>7.9035017659999989</v>
      </c>
      <c r="E17" s="202">
        <f t="shared" si="1"/>
        <v>39.646386579000001</v>
      </c>
      <c r="F17" s="202">
        <f t="shared" si="1"/>
        <v>14.417586318</v>
      </c>
      <c r="G17" s="202">
        <f t="shared" si="1"/>
        <v>38.158312395999999</v>
      </c>
      <c r="H17" s="202">
        <f t="shared" si="1"/>
        <v>0.21372976799999999</v>
      </c>
      <c r="I17" s="202">
        <f t="shared" si="1"/>
        <v>1.0157427459999999</v>
      </c>
      <c r="J17" s="49" t="s">
        <v>143</v>
      </c>
    </row>
    <row r="19" spans="1:10">
      <c r="A19" s="6" t="s">
        <v>417</v>
      </c>
    </row>
    <row r="20" spans="1:10">
      <c r="A20" s="117" t="s">
        <v>423</v>
      </c>
    </row>
    <row r="22" spans="1:10" ht="20">
      <c r="A22" s="268" t="s">
        <v>465</v>
      </c>
      <c r="B22" s="269"/>
      <c r="C22" s="269"/>
      <c r="D22" s="269"/>
      <c r="E22" s="269"/>
      <c r="F22" s="269"/>
      <c r="G22" s="269"/>
      <c r="H22" s="269"/>
      <c r="I22" s="269"/>
      <c r="J22" s="270"/>
    </row>
    <row r="23" spans="1:10" ht="20">
      <c r="A23" s="271" t="s">
        <v>466</v>
      </c>
      <c r="B23" s="272"/>
      <c r="C23" s="272"/>
      <c r="D23" s="272"/>
      <c r="E23" s="272"/>
      <c r="F23" s="272"/>
      <c r="G23" s="272"/>
      <c r="H23" s="272"/>
      <c r="I23" s="272"/>
      <c r="J23" s="273"/>
    </row>
    <row r="24" spans="1:10" ht="30">
      <c r="A24" s="37" t="s">
        <v>127</v>
      </c>
      <c r="B24" s="161" t="s">
        <v>16</v>
      </c>
      <c r="C24" s="161" t="s">
        <v>17</v>
      </c>
      <c r="D24" s="161" t="s">
        <v>3</v>
      </c>
      <c r="E24" s="161" t="s">
        <v>69</v>
      </c>
      <c r="F24" s="161" t="s">
        <v>18</v>
      </c>
      <c r="G24" s="161" t="s">
        <v>19</v>
      </c>
      <c r="H24" s="161" t="s">
        <v>20</v>
      </c>
      <c r="I24" s="161" t="s">
        <v>319</v>
      </c>
      <c r="J24" s="38" t="s">
        <v>128</v>
      </c>
    </row>
    <row r="25" spans="1:10">
      <c r="A25" s="39" t="s">
        <v>287</v>
      </c>
      <c r="B25" s="200">
        <v>54.740838199999999</v>
      </c>
      <c r="C25" s="200">
        <v>5.0736874910000003</v>
      </c>
      <c r="D25" s="200">
        <v>8.0639803269999994</v>
      </c>
      <c r="E25" s="200">
        <v>41.603170382000002</v>
      </c>
      <c r="F25" s="200">
        <v>19.358181262999999</v>
      </c>
      <c r="G25" s="200">
        <v>36.868854198000001</v>
      </c>
      <c r="H25" s="200">
        <v>0.62072976800000002</v>
      </c>
      <c r="I25" s="200">
        <v>1.4656098440000001</v>
      </c>
      <c r="J25" s="40" t="s">
        <v>287</v>
      </c>
    </row>
    <row r="26" spans="1:10">
      <c r="A26" s="48" t="s">
        <v>143</v>
      </c>
      <c r="B26" s="202">
        <f>B25</f>
        <v>54.740838199999999</v>
      </c>
      <c r="C26" s="202">
        <f t="shared" ref="C26:I26" si="2">C25</f>
        <v>5.0736874910000003</v>
      </c>
      <c r="D26" s="202">
        <f t="shared" si="2"/>
        <v>8.0639803269999994</v>
      </c>
      <c r="E26" s="202">
        <f t="shared" si="2"/>
        <v>41.603170382000002</v>
      </c>
      <c r="F26" s="202">
        <f t="shared" si="2"/>
        <v>19.358181262999999</v>
      </c>
      <c r="G26" s="202">
        <f t="shared" si="2"/>
        <v>36.868854198000001</v>
      </c>
      <c r="H26" s="202">
        <f t="shared" si="2"/>
        <v>0.62072976800000002</v>
      </c>
      <c r="I26" s="202">
        <f t="shared" si="2"/>
        <v>1.4656098440000001</v>
      </c>
      <c r="J26" s="49" t="s">
        <v>143</v>
      </c>
    </row>
    <row r="30" spans="1:10">
      <c r="B30" s="250"/>
      <c r="C30" s="250"/>
      <c r="D30" s="250"/>
      <c r="E30" s="250"/>
      <c r="F30" s="250"/>
      <c r="G30" s="250"/>
      <c r="H30" s="250"/>
      <c r="I30" s="250"/>
    </row>
  </sheetData>
  <mergeCells count="8">
    <mergeCell ref="A1:J1"/>
    <mergeCell ref="A2:J2"/>
    <mergeCell ref="A22:J22"/>
    <mergeCell ref="A23:J23"/>
    <mergeCell ref="A13:J13"/>
    <mergeCell ref="A14:J14"/>
    <mergeCell ref="A7:J7"/>
    <mergeCell ref="A8:J8"/>
  </mergeCells>
  <pageMargins left="0.7" right="0.7" top="0.75" bottom="0.75" header="0.3" footer="0.3"/>
  <pageSetup paperSize="9" scale="4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defaultColWidth="8.81640625" defaultRowHeight="14.5"/>
  <cols>
    <col min="1" max="1" width="6.26953125" style="82" customWidth="1"/>
  </cols>
  <sheetData>
    <row r="9" spans="4:7" ht="15.5">
      <c r="D9" s="4" t="s">
        <v>14</v>
      </c>
      <c r="E9" s="4"/>
      <c r="F9" s="4"/>
      <c r="G9" s="4"/>
    </row>
    <row r="10" spans="4:7" ht="15.5">
      <c r="D10" s="67" t="s">
        <v>15</v>
      </c>
      <c r="E10" s="4"/>
      <c r="F10" s="4"/>
      <c r="G10" s="4"/>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defaultColWidth="9.1796875" defaultRowHeight="14"/>
  <cols>
    <col min="1" max="1" width="6.453125" style="50" customWidth="1"/>
    <col min="2" max="2" width="3.26953125" style="1" customWidth="1"/>
    <col min="3" max="3" width="41.453125" style="1" customWidth="1"/>
    <col min="4" max="4" width="5.81640625" style="1" customWidth="1"/>
    <col min="5" max="5" width="44.453125" style="1" customWidth="1"/>
    <col min="6" max="16384" width="9.179687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
      <c r="B10" s="2"/>
      <c r="C10" s="51" t="s">
        <v>257</v>
      </c>
      <c r="D10" s="52" t="s">
        <v>215</v>
      </c>
      <c r="E10" s="53" t="s">
        <v>258</v>
      </c>
    </row>
    <row r="11" spans="2:5" ht="15">
      <c r="B11" s="2"/>
      <c r="C11" s="51" t="s">
        <v>259</v>
      </c>
      <c r="D11" s="52" t="s">
        <v>215</v>
      </c>
      <c r="E11" s="53" t="s">
        <v>92</v>
      </c>
    </row>
    <row r="12" spans="2:5" ht="15">
      <c r="B12" s="2"/>
      <c r="C12" s="51" t="s">
        <v>141</v>
      </c>
      <c r="D12" s="52" t="s">
        <v>215</v>
      </c>
      <c r="E12" s="53" t="s">
        <v>260</v>
      </c>
    </row>
    <row r="13" spans="2:5" ht="15">
      <c r="B13" s="2"/>
      <c r="C13" s="51" t="s">
        <v>261</v>
      </c>
      <c r="D13" s="52" t="s">
        <v>215</v>
      </c>
      <c r="E13" s="53" t="s">
        <v>93</v>
      </c>
    </row>
    <row r="14" spans="2:5" ht="15">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74"/>
      <c r="D30" s="274"/>
    </row>
    <row r="31" spans="2:5" ht="32.25" customHeight="1">
      <c r="B31" s="2"/>
      <c r="C31" s="275"/>
      <c r="D31" s="275"/>
    </row>
    <row r="32" spans="2:5">
      <c r="B32" s="2"/>
      <c r="C32" s="276"/>
      <c r="D32" s="276"/>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60" zoomScaleNormal="60" zoomScaleSheetLayoutView="85" workbookViewId="0"/>
  </sheetViews>
  <sheetFormatPr defaultColWidth="9.1796875" defaultRowHeight="15"/>
  <cols>
    <col min="1" max="1" width="7.26953125" style="23" customWidth="1"/>
    <col min="2" max="2" width="3.26953125" style="4" customWidth="1"/>
    <col min="3" max="3" width="24.1796875" style="4" bestFit="1" customWidth="1"/>
    <col min="4" max="4" width="50.7265625" style="4" customWidth="1"/>
    <col min="5" max="5" width="9.453125" style="4" customWidth="1"/>
    <col min="6" max="7" width="5.1796875" style="4" customWidth="1"/>
    <col min="8" max="8" width="23.26953125" style="4" bestFit="1" customWidth="1"/>
    <col min="9" max="9" width="50.7265625" style="4" customWidth="1"/>
    <col min="10" max="16384" width="9.1796875" style="4"/>
  </cols>
  <sheetData>
    <row r="1" spans="2:13">
      <c r="B1" s="54"/>
      <c r="C1" s="55"/>
      <c r="D1" s="55"/>
      <c r="E1" s="56"/>
      <c r="G1" s="54"/>
      <c r="H1" s="55"/>
      <c r="I1" s="55"/>
      <c r="J1" s="56"/>
    </row>
    <row r="2" spans="2:13" ht="20">
      <c r="B2" s="57"/>
      <c r="C2" s="277" t="s">
        <v>13</v>
      </c>
      <c r="D2" s="277"/>
      <c r="E2" s="278"/>
      <c r="F2" s="77"/>
      <c r="G2" s="78"/>
      <c r="H2" s="279" t="s">
        <v>12</v>
      </c>
      <c r="I2" s="279"/>
      <c r="J2" s="280"/>
    </row>
    <row r="3" spans="2:13">
      <c r="B3" s="57"/>
      <c r="E3" s="58"/>
      <c r="G3" s="57"/>
      <c r="J3" s="58"/>
    </row>
    <row r="4" spans="2:13">
      <c r="B4" s="57"/>
      <c r="E4" s="58"/>
      <c r="G4" s="57"/>
      <c r="J4" s="58"/>
    </row>
    <row r="5" spans="2:13" ht="135.75" customHeight="1">
      <c r="B5" s="57"/>
      <c r="C5" s="29" t="s">
        <v>92</v>
      </c>
      <c r="D5" s="59" t="s">
        <v>129</v>
      </c>
      <c r="E5" s="60"/>
      <c r="F5" s="61"/>
      <c r="G5" s="62"/>
      <c r="H5" s="63" t="s">
        <v>93</v>
      </c>
      <c r="I5" s="64" t="s">
        <v>130</v>
      </c>
      <c r="J5" s="58"/>
    </row>
    <row r="6" spans="2:13">
      <c r="B6" s="57"/>
      <c r="C6" s="29"/>
      <c r="D6" s="61"/>
      <c r="E6" s="65"/>
      <c r="F6" s="61"/>
      <c r="G6" s="62"/>
      <c r="H6" s="63"/>
      <c r="I6" s="64"/>
      <c r="J6" s="58"/>
    </row>
    <row r="7" spans="2:13">
      <c r="B7" s="57"/>
      <c r="C7" s="29" t="s">
        <v>18</v>
      </c>
      <c r="D7" s="24" t="s">
        <v>94</v>
      </c>
      <c r="E7" s="66"/>
      <c r="F7" s="61"/>
      <c r="G7" s="62"/>
      <c r="H7" s="63" t="s">
        <v>101</v>
      </c>
      <c r="I7" s="64" t="s">
        <v>270</v>
      </c>
      <c r="J7" s="58"/>
    </row>
    <row r="8" spans="2:13">
      <c r="B8" s="57"/>
      <c r="D8" s="61"/>
      <c r="E8" s="65"/>
      <c r="F8" s="61"/>
      <c r="G8" s="62"/>
      <c r="H8" s="67"/>
      <c r="I8" s="64"/>
      <c r="J8" s="58"/>
    </row>
    <row r="9" spans="2:13" ht="30">
      <c r="B9" s="57"/>
      <c r="C9" s="29" t="s">
        <v>19</v>
      </c>
      <c r="D9" s="24" t="s">
        <v>95</v>
      </c>
      <c r="E9" s="66"/>
      <c r="F9" s="61"/>
      <c r="G9" s="62"/>
      <c r="H9" s="63" t="s">
        <v>102</v>
      </c>
      <c r="I9" s="64" t="s">
        <v>96</v>
      </c>
      <c r="J9" s="58"/>
    </row>
    <row r="10" spans="2:13">
      <c r="B10" s="57"/>
      <c r="C10" s="29"/>
      <c r="D10" s="24"/>
      <c r="E10" s="66"/>
      <c r="F10" s="61"/>
      <c r="G10" s="62"/>
      <c r="H10" s="63"/>
      <c r="I10" s="64"/>
      <c r="J10" s="58"/>
    </row>
    <row r="11" spans="2:13" ht="135">
      <c r="B11" s="57"/>
      <c r="C11" s="29" t="s">
        <v>69</v>
      </c>
      <c r="D11" s="24" t="s">
        <v>137</v>
      </c>
      <c r="E11" s="66"/>
      <c r="F11" s="61"/>
      <c r="G11" s="62"/>
      <c r="H11" s="63" t="s">
        <v>100</v>
      </c>
      <c r="I11" s="64" t="s">
        <v>138</v>
      </c>
      <c r="J11" s="58"/>
      <c r="M11" s="4" t="s">
        <v>262</v>
      </c>
    </row>
    <row r="12" spans="2:13">
      <c r="B12" s="57"/>
      <c r="D12" s="31"/>
      <c r="E12" s="68"/>
      <c r="F12" s="31"/>
      <c r="G12" s="69"/>
      <c r="H12" s="67"/>
      <c r="I12" s="64"/>
      <c r="J12" s="58"/>
    </row>
    <row r="13" spans="2:13" ht="45">
      <c r="B13" s="57"/>
      <c r="C13" s="29" t="s">
        <v>135</v>
      </c>
      <c r="D13" s="24" t="s">
        <v>97</v>
      </c>
      <c r="E13" s="66"/>
      <c r="F13" s="61"/>
      <c r="G13" s="62"/>
      <c r="H13" s="63" t="s">
        <v>136</v>
      </c>
      <c r="I13" s="64" t="s">
        <v>98</v>
      </c>
      <c r="J13" s="58"/>
    </row>
    <row r="14" spans="2:13">
      <c r="B14" s="57"/>
      <c r="E14" s="58"/>
      <c r="G14" s="57"/>
      <c r="H14" s="67"/>
      <c r="I14" s="64"/>
      <c r="J14" s="58"/>
    </row>
    <row r="15" spans="2:13" ht="75">
      <c r="B15" s="57"/>
      <c r="C15" s="29" t="s">
        <v>20</v>
      </c>
      <c r="D15" s="24" t="s">
        <v>131</v>
      </c>
      <c r="E15" s="66"/>
      <c r="F15" s="61"/>
      <c r="G15" s="62"/>
      <c r="H15" s="63" t="s">
        <v>103</v>
      </c>
      <c r="I15" s="64" t="s">
        <v>132</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abSelected="1" zoomScale="75" zoomScaleNormal="90" zoomScaleSheetLayoutView="85" workbookViewId="0">
      <selection activeCell="C29" sqref="C29"/>
    </sheetView>
  </sheetViews>
  <sheetFormatPr defaultColWidth="9.1796875" defaultRowHeight="12.5"/>
  <cols>
    <col min="1" max="1" width="3.26953125" style="22" customWidth="1"/>
    <col min="2" max="2" width="3.26953125" style="5" customWidth="1"/>
    <col min="3" max="3" width="51.453125" style="5" customWidth="1"/>
    <col min="4" max="4" width="5.81640625" style="5" customWidth="1"/>
    <col min="5" max="5" width="57.36328125" style="5" customWidth="1"/>
    <col min="6" max="16384" width="9.179687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0">
      <c r="A10" s="42"/>
      <c r="B10" s="43"/>
      <c r="C10" s="44" t="s">
        <v>212</v>
      </c>
      <c r="D10" s="45"/>
      <c r="E10" s="46" t="s">
        <v>213</v>
      </c>
    </row>
    <row r="11" spans="1:7">
      <c r="B11" s="14"/>
    </row>
    <row r="12" spans="1:7" ht="105">
      <c r="B12" s="14"/>
      <c r="C12" s="24" t="s">
        <v>405</v>
      </c>
      <c r="D12" s="4"/>
      <c r="E12" s="25" t="s">
        <v>406</v>
      </c>
      <c r="G12" s="16"/>
    </row>
    <row r="13" spans="1:7" ht="15">
      <c r="B13" s="14"/>
      <c r="C13" s="4"/>
      <c r="D13" s="4"/>
      <c r="E13" s="26"/>
    </row>
    <row r="14" spans="1:7" ht="63" customHeight="1">
      <c r="B14" s="14"/>
      <c r="C14" s="27" t="s">
        <v>407</v>
      </c>
      <c r="D14" s="26"/>
      <c r="E14" s="25" t="s">
        <v>408</v>
      </c>
    </row>
    <row r="15" spans="1:7" ht="17.25" customHeight="1">
      <c r="B15" s="14"/>
      <c r="C15" s="27"/>
      <c r="D15" s="26"/>
      <c r="E15" s="25"/>
    </row>
    <row r="16" spans="1:7" ht="113.25" customHeight="1">
      <c r="B16" s="14"/>
      <c r="C16" s="24" t="s">
        <v>356</v>
      </c>
      <c r="D16" s="26"/>
      <c r="E16" s="25" t="s">
        <v>357</v>
      </c>
    </row>
    <row r="17" spans="2:7" ht="15">
      <c r="B17" s="14"/>
      <c r="C17" s="24"/>
      <c r="D17" s="4"/>
      <c r="E17" s="25"/>
    </row>
    <row r="18" spans="2:7" ht="60">
      <c r="B18" s="14"/>
      <c r="C18" s="24" t="s">
        <v>358</v>
      </c>
      <c r="D18" s="4"/>
      <c r="E18" s="25" t="s">
        <v>359</v>
      </c>
      <c r="F18" s="18"/>
      <c r="G18" s="18"/>
    </row>
    <row r="19" spans="2:7" ht="15">
      <c r="B19" s="14"/>
      <c r="C19" s="24"/>
      <c r="D19" s="4"/>
      <c r="E19" s="28"/>
    </row>
    <row r="20" spans="2:7" ht="45">
      <c r="B20" s="14"/>
      <c r="C20" s="24" t="s">
        <v>214</v>
      </c>
      <c r="D20" s="4"/>
      <c r="E20" s="25" t="s">
        <v>216</v>
      </c>
    </row>
    <row r="21" spans="2:7" ht="15">
      <c r="B21" s="14"/>
      <c r="C21" s="4"/>
      <c r="D21" s="4"/>
      <c r="E21" s="4"/>
    </row>
    <row r="22" spans="2:7" ht="15">
      <c r="B22" s="14"/>
      <c r="C22" s="29" t="s">
        <v>2</v>
      </c>
      <c r="D22" s="30"/>
      <c r="E22" s="29" t="s">
        <v>1</v>
      </c>
    </row>
    <row r="23" spans="2:7" ht="30">
      <c r="B23" s="14"/>
      <c r="C23" s="31" t="s">
        <v>11</v>
      </c>
      <c r="D23" s="32"/>
      <c r="E23" s="33" t="s">
        <v>217</v>
      </c>
    </row>
    <row r="24" spans="2:7" ht="15">
      <c r="B24" s="14"/>
      <c r="C24" s="31"/>
      <c r="D24" s="4"/>
      <c r="E24" s="33"/>
    </row>
    <row r="25" spans="2:7" ht="15">
      <c r="B25" s="14"/>
      <c r="C25" s="32" t="s">
        <v>409</v>
      </c>
      <c r="D25" s="4"/>
      <c r="E25" s="236" t="s">
        <v>410</v>
      </c>
    </row>
    <row r="26" spans="2:7" ht="30">
      <c r="B26" s="14"/>
      <c r="C26" s="32" t="s">
        <v>413</v>
      </c>
      <c r="D26" s="4"/>
      <c r="E26" s="236" t="s">
        <v>412</v>
      </c>
    </row>
    <row r="27" spans="2:7" ht="15">
      <c r="B27" s="14"/>
      <c r="C27" s="32"/>
      <c r="D27" s="4"/>
      <c r="E27" s="32"/>
    </row>
    <row r="28" spans="2:7" ht="15">
      <c r="B28" s="14"/>
      <c r="C28" s="32" t="s">
        <v>411</v>
      </c>
      <c r="D28" s="4"/>
      <c r="E28" s="32" t="s">
        <v>411</v>
      </c>
    </row>
    <row r="29" spans="2:7" ht="15">
      <c r="B29" s="14"/>
      <c r="C29" s="31"/>
      <c r="D29" s="32"/>
      <c r="E29" s="33"/>
    </row>
    <row r="30" spans="2:7" ht="15">
      <c r="B30" s="14"/>
      <c r="C30" s="31"/>
      <c r="D30" s="32"/>
      <c r="E30" s="33"/>
    </row>
    <row r="31" spans="2:7" ht="15">
      <c r="B31" s="14"/>
      <c r="C31" s="4"/>
      <c r="D31" s="4"/>
      <c r="E31" s="4"/>
    </row>
    <row r="32" spans="2:7" ht="15">
      <c r="B32" s="14"/>
      <c r="C32" s="4"/>
      <c r="D32" s="4"/>
      <c r="E32" s="4"/>
    </row>
    <row r="33" spans="2:11" ht="15">
      <c r="B33" s="14"/>
      <c r="C33" s="4"/>
      <c r="D33" s="4"/>
      <c r="E33" s="4"/>
    </row>
    <row r="34" spans="2:11" ht="13.5" customHeight="1">
      <c r="B34" s="14"/>
      <c r="C34" s="253"/>
      <c r="D34" s="253"/>
      <c r="E34" s="253"/>
      <c r="F34" s="17"/>
      <c r="G34" s="17"/>
      <c r="H34" s="17"/>
      <c r="I34" s="17"/>
      <c r="J34" s="17"/>
      <c r="K34" s="17"/>
    </row>
    <row r="35" spans="2:11" ht="27" customHeight="1">
      <c r="B35" s="19"/>
      <c r="C35" s="254"/>
      <c r="D35" s="254"/>
      <c r="E35" s="254"/>
    </row>
    <row r="36" spans="2:11" ht="38.25" customHeight="1">
      <c r="B36" s="19"/>
      <c r="C36" s="254"/>
      <c r="D36" s="254"/>
      <c r="E36" s="254"/>
    </row>
    <row r="37" spans="2:11">
      <c r="B37" s="14"/>
    </row>
    <row r="38" spans="2:11">
      <c r="B38" s="14"/>
    </row>
    <row r="39" spans="2:11">
      <c r="B39" s="14"/>
    </row>
    <row r="40" spans="2:11">
      <c r="B40" s="14"/>
    </row>
    <row r="41" spans="2:11">
      <c r="B41" s="14"/>
      <c r="C41" s="20"/>
    </row>
    <row r="42" spans="2:11" ht="27" customHeight="1">
      <c r="B42" s="19"/>
      <c r="C42" s="252"/>
      <c r="D42" s="252"/>
      <c r="E42" s="252"/>
    </row>
    <row r="43" spans="2:11" ht="38.25" customHeight="1">
      <c r="B43" s="19"/>
      <c r="C43" s="252"/>
      <c r="D43" s="252"/>
      <c r="E43" s="252"/>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topLeftCell="A4" zoomScale="69" zoomScaleNormal="90" zoomScaleSheetLayoutView="85" workbookViewId="0">
      <selection activeCell="U17" sqref="U17"/>
    </sheetView>
  </sheetViews>
  <sheetFormatPr defaultColWidth="9.1796875" defaultRowHeight="15"/>
  <cols>
    <col min="1" max="1" width="5.81640625" style="85" customWidth="1"/>
    <col min="2" max="2" width="7.1796875" style="84" customWidth="1"/>
    <col min="3" max="3" width="120.26953125" style="158" customWidth="1"/>
    <col min="4" max="4" width="5.81640625" style="86" customWidth="1"/>
    <col min="5" max="5" width="2.453125" style="86" bestFit="1" customWidth="1"/>
    <col min="6" max="16384" width="9.1796875" style="86"/>
  </cols>
  <sheetData>
    <row r="9" spans="2:6">
      <c r="B9" s="87">
        <v>1</v>
      </c>
      <c r="C9" s="157" t="s">
        <v>271</v>
      </c>
      <c r="F9" s="187"/>
    </row>
    <row r="10" spans="2:6">
      <c r="C10" s="157"/>
    </row>
    <row r="11" spans="2:6">
      <c r="B11" s="87">
        <v>2</v>
      </c>
      <c r="C11" s="157" t="s">
        <v>272</v>
      </c>
      <c r="F11" s="187"/>
    </row>
    <row r="12" spans="2:6">
      <c r="C12" s="157"/>
    </row>
    <row r="13" spans="2:6">
      <c r="B13" s="87">
        <v>3</v>
      </c>
      <c r="C13" s="157" t="s">
        <v>284</v>
      </c>
      <c r="F13" s="187"/>
    </row>
    <row r="14" spans="2:6">
      <c r="C14" s="157"/>
    </row>
    <row r="15" spans="2:6">
      <c r="B15" s="87">
        <v>4</v>
      </c>
      <c r="C15" s="157" t="s">
        <v>285</v>
      </c>
      <c r="F15" s="188"/>
    </row>
    <row r="16" spans="2:6">
      <c r="C16" s="157"/>
    </row>
    <row r="17" spans="2:13">
      <c r="B17" s="87">
        <v>5</v>
      </c>
      <c r="C17" s="157" t="s">
        <v>286</v>
      </c>
      <c r="D17" s="255"/>
      <c r="E17" s="255"/>
      <c r="F17" s="255"/>
      <c r="G17" s="255"/>
      <c r="H17" s="255"/>
      <c r="I17" s="255"/>
      <c r="J17" s="255"/>
      <c r="K17" s="255"/>
      <c r="L17" s="255"/>
      <c r="M17" s="255"/>
    </row>
    <row r="18" spans="2:13">
      <c r="C18" s="157"/>
      <c r="D18" s="256"/>
      <c r="E18" s="256"/>
      <c r="F18" s="256"/>
      <c r="G18" s="256"/>
      <c r="H18" s="256"/>
      <c r="I18" s="256"/>
      <c r="J18" s="256"/>
      <c r="K18" s="256"/>
      <c r="L18" s="256"/>
      <c r="M18" s="256"/>
    </row>
    <row r="19" spans="2:13">
      <c r="B19" s="87">
        <v>6</v>
      </c>
      <c r="C19" s="157" t="s">
        <v>273</v>
      </c>
      <c r="F19" s="187"/>
    </row>
    <row r="20" spans="2:13">
      <c r="C20" s="157"/>
    </row>
    <row r="21" spans="2:13">
      <c r="B21" s="87">
        <v>7</v>
      </c>
      <c r="C21" s="157" t="s">
        <v>280</v>
      </c>
      <c r="F21" s="187"/>
    </row>
    <row r="22" spans="2:13">
      <c r="C22" s="157"/>
    </row>
    <row r="23" spans="2:13">
      <c r="B23" s="87">
        <v>8</v>
      </c>
      <c r="C23" s="157" t="s">
        <v>281</v>
      </c>
      <c r="F23" s="187"/>
    </row>
    <row r="24" spans="2:13">
      <c r="C24" s="157"/>
    </row>
    <row r="25" spans="2:13" ht="30">
      <c r="B25" s="87">
        <v>9</v>
      </c>
      <c r="C25" s="157" t="s">
        <v>360</v>
      </c>
      <c r="F25" s="187"/>
    </row>
    <row r="26" spans="2:13">
      <c r="C26" s="157"/>
    </row>
    <row r="27" spans="2:13" ht="30">
      <c r="B27" s="87">
        <v>10</v>
      </c>
      <c r="C27" s="157" t="s">
        <v>361</v>
      </c>
      <c r="F27" s="187"/>
    </row>
    <row r="28" spans="2:13">
      <c r="C28" s="157"/>
    </row>
    <row r="29" spans="2:13" ht="30">
      <c r="B29" s="87">
        <v>11</v>
      </c>
      <c r="C29" s="157" t="s">
        <v>366</v>
      </c>
      <c r="F29" s="187"/>
    </row>
    <row r="30" spans="2:13">
      <c r="C30" s="157"/>
    </row>
    <row r="31" spans="2:13" ht="30">
      <c r="B31" s="87">
        <v>12</v>
      </c>
      <c r="C31" s="157" t="s">
        <v>362</v>
      </c>
      <c r="F31" s="187"/>
    </row>
    <row r="32" spans="2:13">
      <c r="C32" s="157"/>
    </row>
    <row r="33" spans="2:6" ht="30">
      <c r="B33" s="87">
        <v>13</v>
      </c>
      <c r="C33" s="157" t="s">
        <v>363</v>
      </c>
      <c r="F33" s="187"/>
    </row>
    <row r="34" spans="2:6">
      <c r="C34" s="157"/>
    </row>
    <row r="35" spans="2:6" ht="30">
      <c r="B35" s="87">
        <v>14</v>
      </c>
      <c r="C35" s="157" t="s">
        <v>367</v>
      </c>
      <c r="F35" s="187"/>
    </row>
    <row r="36" spans="2:6">
      <c r="C36" s="157"/>
    </row>
    <row r="37" spans="2:6">
      <c r="B37" s="87">
        <v>15</v>
      </c>
      <c r="C37" s="157" t="s">
        <v>364</v>
      </c>
      <c r="F37" s="187"/>
    </row>
    <row r="38" spans="2:6">
      <c r="C38" s="157"/>
    </row>
    <row r="39" spans="2:6" ht="30">
      <c r="B39" s="87">
        <v>16</v>
      </c>
      <c r="C39" s="157" t="s">
        <v>365</v>
      </c>
      <c r="F39" s="187"/>
    </row>
    <row r="40" spans="2:6">
      <c r="C40" s="157"/>
    </row>
    <row r="41" spans="2:6" ht="30">
      <c r="B41" s="87">
        <v>17</v>
      </c>
      <c r="C41" s="157" t="s">
        <v>368</v>
      </c>
      <c r="F41" s="187"/>
    </row>
    <row r="43" spans="2:6">
      <c r="B43" s="87">
        <v>18</v>
      </c>
      <c r="C43" s="157" t="s">
        <v>369</v>
      </c>
    </row>
    <row r="44" spans="2:6">
      <c r="C44" s="157"/>
    </row>
    <row r="45" spans="2:6">
      <c r="B45" s="87">
        <v>19</v>
      </c>
      <c r="C45" s="157" t="s">
        <v>370</v>
      </c>
    </row>
    <row r="46" spans="2:6">
      <c r="C46" s="157"/>
    </row>
    <row r="47" spans="2:6" ht="30">
      <c r="B47" s="87">
        <v>20</v>
      </c>
      <c r="C47" s="157" t="s">
        <v>371</v>
      </c>
    </row>
    <row r="49" spans="2:6">
      <c r="B49" s="87">
        <v>21</v>
      </c>
      <c r="C49" s="158" t="s">
        <v>282</v>
      </c>
      <c r="F49" s="187"/>
    </row>
    <row r="51" spans="2:6">
      <c r="B51" s="87">
        <v>22</v>
      </c>
      <c r="C51" s="158" t="s">
        <v>283</v>
      </c>
      <c r="F51" s="187"/>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4"/>
  <sheetViews>
    <sheetView showGridLines="0" view="pageBreakPreview" zoomScale="70" zoomScaleNormal="107" zoomScaleSheetLayoutView="70" workbookViewId="0">
      <selection activeCell="E14" sqref="E14"/>
    </sheetView>
  </sheetViews>
  <sheetFormatPr defaultColWidth="9.1796875" defaultRowHeight="14"/>
  <cols>
    <col min="1" max="1" width="19.81640625" style="128" customWidth="1"/>
    <col min="2" max="2" width="12.453125" style="128" customWidth="1"/>
    <col min="3" max="3" width="13.81640625" style="128" customWidth="1"/>
    <col min="4" max="5" width="12.453125" style="128" customWidth="1"/>
    <col min="6" max="6" width="19.81640625" style="128" customWidth="1"/>
    <col min="7" max="16384" width="9.1796875" style="128"/>
  </cols>
  <sheetData>
    <row r="1" spans="1:6" ht="20">
      <c r="A1" s="257" t="s">
        <v>278</v>
      </c>
      <c r="B1" s="257"/>
      <c r="C1" s="257"/>
      <c r="D1" s="257"/>
      <c r="E1" s="257"/>
      <c r="F1" s="257"/>
    </row>
    <row r="2" spans="1:6" ht="20">
      <c r="A2" s="258" t="s">
        <v>279</v>
      </c>
      <c r="B2" s="258"/>
      <c r="C2" s="258"/>
      <c r="D2" s="258"/>
      <c r="E2" s="258"/>
      <c r="F2" s="258"/>
    </row>
    <row r="3" spans="1:6" ht="45">
      <c r="A3" s="37" t="s">
        <v>127</v>
      </c>
      <c r="B3" s="37" t="s">
        <v>396</v>
      </c>
      <c r="C3" s="37" t="s">
        <v>401</v>
      </c>
      <c r="D3" s="37" t="s">
        <v>416</v>
      </c>
      <c r="E3" s="37" t="s">
        <v>453</v>
      </c>
      <c r="F3" s="38" t="s">
        <v>128</v>
      </c>
    </row>
    <row r="4" spans="1:6" ht="15">
      <c r="A4" s="125" t="s">
        <v>139</v>
      </c>
      <c r="B4" s="129">
        <f t="shared" ref="B4:D4" si="0">SUM(B5:B6)</f>
        <v>161</v>
      </c>
      <c r="C4" s="129">
        <f t="shared" si="0"/>
        <v>154</v>
      </c>
      <c r="D4" s="129">
        <f t="shared" si="0"/>
        <v>161</v>
      </c>
      <c r="E4" s="129">
        <v>165</v>
      </c>
      <c r="F4" s="130" t="s">
        <v>144</v>
      </c>
    </row>
    <row r="5" spans="1:6" ht="15">
      <c r="A5" s="121" t="s">
        <v>140</v>
      </c>
      <c r="B5" s="208">
        <v>100</v>
      </c>
      <c r="C5" s="208">
        <v>92</v>
      </c>
      <c r="D5" s="208">
        <v>91</v>
      </c>
      <c r="E5" s="208">
        <v>91</v>
      </c>
      <c r="F5" s="131" t="s">
        <v>145</v>
      </c>
    </row>
    <row r="6" spans="1:6" ht="15">
      <c r="A6" s="121" t="s">
        <v>141</v>
      </c>
      <c r="B6" s="208">
        <v>61</v>
      </c>
      <c r="C6" s="208">
        <v>62</v>
      </c>
      <c r="D6" s="208">
        <v>70</v>
      </c>
      <c r="E6" s="208">
        <v>74</v>
      </c>
      <c r="F6" s="131" t="s">
        <v>146</v>
      </c>
    </row>
    <row r="7" spans="1:6" ht="15">
      <c r="A7" s="125" t="s">
        <v>142</v>
      </c>
      <c r="B7" s="129">
        <f t="shared" ref="B7:D7" si="1">SUM(B8:B9)</f>
        <v>81</v>
      </c>
      <c r="C7" s="129">
        <f t="shared" si="1"/>
        <v>81</v>
      </c>
      <c r="D7" s="129">
        <f t="shared" si="1"/>
        <v>80</v>
      </c>
      <c r="E7" s="129">
        <f t="shared" ref="E7" si="2">SUM(E8:E9)</f>
        <v>80</v>
      </c>
      <c r="F7" s="130" t="s">
        <v>147</v>
      </c>
    </row>
    <row r="8" spans="1:6" ht="15">
      <c r="A8" s="121" t="s">
        <v>140</v>
      </c>
      <c r="B8" s="122">
        <v>80</v>
      </c>
      <c r="C8" s="122">
        <v>80</v>
      </c>
      <c r="D8" s="122">
        <v>79</v>
      </c>
      <c r="E8" s="122">
        <v>79</v>
      </c>
      <c r="F8" s="131" t="s">
        <v>145</v>
      </c>
    </row>
    <row r="9" spans="1:6" ht="15">
      <c r="A9" s="121" t="s">
        <v>141</v>
      </c>
      <c r="B9" s="124">
        <v>1</v>
      </c>
      <c r="C9" s="124">
        <v>1</v>
      </c>
      <c r="D9" s="124">
        <v>1</v>
      </c>
      <c r="E9" s="124">
        <v>1</v>
      </c>
      <c r="F9" s="131" t="s">
        <v>146</v>
      </c>
    </row>
    <row r="10" spans="1:6" ht="15">
      <c r="A10" s="125" t="s">
        <v>143</v>
      </c>
      <c r="B10" s="129">
        <f t="shared" ref="B10:D10" si="3">B4+B7</f>
        <v>242</v>
      </c>
      <c r="C10" s="129">
        <f t="shared" si="3"/>
        <v>235</v>
      </c>
      <c r="D10" s="129">
        <f t="shared" si="3"/>
        <v>241</v>
      </c>
      <c r="E10" s="129">
        <v>245</v>
      </c>
      <c r="F10" s="130" t="s">
        <v>143</v>
      </c>
    </row>
    <row r="13" spans="1:6">
      <c r="A13" s="128" t="s">
        <v>417</v>
      </c>
    </row>
    <row r="14" spans="1:6">
      <c r="A14" s="128" t="s">
        <v>424</v>
      </c>
    </row>
  </sheetData>
  <mergeCells count="2">
    <mergeCell ref="A1:F1"/>
    <mergeCell ref="A2:F2"/>
  </mergeCells>
  <phoneticPr fontId="95" type="noConversion"/>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31"/>
  <sheetViews>
    <sheetView showGridLines="0" view="pageBreakPreview" topLeftCell="A16" zoomScale="70" zoomScaleNormal="100" zoomScaleSheetLayoutView="70" workbookViewId="0">
      <selection activeCell="I19" sqref="I19"/>
    </sheetView>
  </sheetViews>
  <sheetFormatPr defaultColWidth="9.1796875" defaultRowHeight="12.5"/>
  <cols>
    <col min="1" max="1" width="22.453125" style="6" bestFit="1" customWidth="1"/>
    <col min="2" max="5" width="13.1796875" style="6" customWidth="1"/>
    <col min="6" max="6" width="28.81640625" style="6" customWidth="1"/>
    <col min="7" max="7" width="19.453125" style="6" bestFit="1" customWidth="1"/>
    <col min="8" max="16384" width="9.1796875" style="6"/>
  </cols>
  <sheetData>
    <row r="1" spans="1:7" s="120" customFormat="1" ht="22.5">
      <c r="A1" s="259" t="s">
        <v>276</v>
      </c>
      <c r="B1" s="260"/>
      <c r="C1" s="260"/>
      <c r="D1" s="260"/>
      <c r="E1" s="260"/>
      <c r="F1" s="261"/>
    </row>
    <row r="2" spans="1:7" s="120" customFormat="1" ht="22.5">
      <c r="A2" s="262" t="s">
        <v>277</v>
      </c>
      <c r="B2" s="263"/>
      <c r="C2" s="263"/>
      <c r="D2" s="263"/>
      <c r="E2" s="263"/>
      <c r="F2" s="264"/>
    </row>
    <row r="3" spans="1:7" ht="45">
      <c r="A3" s="41" t="s">
        <v>127</v>
      </c>
      <c r="B3" s="37" t="s">
        <v>396</v>
      </c>
      <c r="C3" s="37" t="s">
        <v>401</v>
      </c>
      <c r="D3" s="37" t="s">
        <v>416</v>
      </c>
      <c r="E3" s="37" t="s">
        <v>453</v>
      </c>
      <c r="F3" s="38" t="s">
        <v>128</v>
      </c>
    </row>
    <row r="4" spans="1:7" ht="15">
      <c r="A4" s="121" t="s">
        <v>287</v>
      </c>
      <c r="B4" s="121">
        <v>2</v>
      </c>
      <c r="C4" s="121">
        <v>2</v>
      </c>
      <c r="D4" s="121">
        <v>2</v>
      </c>
      <c r="E4" s="121">
        <v>2</v>
      </c>
      <c r="F4" s="123" t="s">
        <v>287</v>
      </c>
      <c r="G4" s="180"/>
    </row>
    <row r="5" spans="1:7" ht="15">
      <c r="A5" s="121" t="s">
        <v>404</v>
      </c>
      <c r="B5" s="121"/>
      <c r="C5" s="121">
        <v>1</v>
      </c>
      <c r="D5" s="121">
        <v>1</v>
      </c>
      <c r="E5" s="121">
        <v>2</v>
      </c>
      <c r="F5" s="123" t="s">
        <v>404</v>
      </c>
      <c r="G5" s="180"/>
    </row>
    <row r="6" spans="1:7" ht="14.25" customHeight="1">
      <c r="A6" s="121" t="s">
        <v>151</v>
      </c>
      <c r="B6" s="121">
        <v>6</v>
      </c>
      <c r="C6" s="121">
        <v>6</v>
      </c>
      <c r="D6" s="121">
        <v>6</v>
      </c>
      <c r="E6" s="121">
        <v>6</v>
      </c>
      <c r="F6" s="123" t="s">
        <v>151</v>
      </c>
      <c r="G6" s="180"/>
    </row>
    <row r="7" spans="1:7" ht="14.25" customHeight="1">
      <c r="A7" s="121" t="s">
        <v>152</v>
      </c>
      <c r="B7" s="121">
        <v>3</v>
      </c>
      <c r="C7" s="121">
        <v>2</v>
      </c>
      <c r="D7" s="121">
        <v>2</v>
      </c>
      <c r="E7" s="121">
        <v>2</v>
      </c>
      <c r="F7" s="123" t="s">
        <v>152</v>
      </c>
      <c r="G7" s="180"/>
    </row>
    <row r="8" spans="1:7" ht="15" customHeight="1">
      <c r="A8" s="121" t="s">
        <v>288</v>
      </c>
      <c r="B8" s="121">
        <v>6</v>
      </c>
      <c r="C8" s="121">
        <v>6</v>
      </c>
      <c r="D8" s="121">
        <v>6</v>
      </c>
      <c r="E8" s="121">
        <v>6</v>
      </c>
      <c r="F8" s="123" t="s">
        <v>289</v>
      </c>
      <c r="G8" s="180"/>
    </row>
    <row r="9" spans="1:7" ht="15">
      <c r="A9" s="121" t="s">
        <v>353</v>
      </c>
      <c r="B9" s="121">
        <v>1</v>
      </c>
      <c r="C9" s="121">
        <v>1</v>
      </c>
      <c r="D9" s="121">
        <v>1</v>
      </c>
      <c r="E9" s="121">
        <v>1</v>
      </c>
      <c r="F9" s="123" t="s">
        <v>355</v>
      </c>
      <c r="G9" s="180"/>
    </row>
    <row r="10" spans="1:7" ht="14.25" customHeight="1">
      <c r="A10" s="121" t="s">
        <v>339</v>
      </c>
      <c r="B10" s="121">
        <v>1</v>
      </c>
      <c r="C10" s="121">
        <v>1</v>
      </c>
      <c r="D10" s="121">
        <v>1</v>
      </c>
      <c r="E10" s="121">
        <v>1</v>
      </c>
      <c r="F10" s="123" t="s">
        <v>339</v>
      </c>
      <c r="G10" s="180"/>
    </row>
    <row r="11" spans="1:7" ht="14.25" customHeight="1">
      <c r="A11" s="121" t="s">
        <v>149</v>
      </c>
      <c r="B11" s="121">
        <v>28</v>
      </c>
      <c r="C11" s="121">
        <v>28</v>
      </c>
      <c r="D11" s="121">
        <v>27</v>
      </c>
      <c r="E11" s="121">
        <v>27</v>
      </c>
      <c r="F11" s="123" t="s">
        <v>156</v>
      </c>
      <c r="G11" s="180"/>
    </row>
    <row r="12" spans="1:7" ht="14.25" customHeight="1">
      <c r="A12" s="121" t="s">
        <v>148</v>
      </c>
      <c r="B12" s="121">
        <v>118</v>
      </c>
      <c r="C12" s="121">
        <v>111</v>
      </c>
      <c r="D12" s="121">
        <v>111</v>
      </c>
      <c r="E12" s="121">
        <v>113</v>
      </c>
      <c r="F12" s="123" t="s">
        <v>155</v>
      </c>
      <c r="G12" s="180"/>
    </row>
    <row r="13" spans="1:7" ht="14.25" customHeight="1">
      <c r="A13" s="121" t="s">
        <v>150</v>
      </c>
      <c r="B13" s="121">
        <v>42</v>
      </c>
      <c r="C13" s="121">
        <v>42</v>
      </c>
      <c r="D13" s="121">
        <v>49</v>
      </c>
      <c r="E13" s="121">
        <v>50</v>
      </c>
      <c r="F13" s="123" t="s">
        <v>157</v>
      </c>
      <c r="G13" s="180"/>
    </row>
    <row r="14" spans="1:7" ht="14.25" customHeight="1">
      <c r="A14" s="121" t="s">
        <v>349</v>
      </c>
      <c r="B14" s="121">
        <v>1</v>
      </c>
      <c r="C14" s="121">
        <v>1</v>
      </c>
      <c r="D14" s="121">
        <v>1</v>
      </c>
      <c r="E14" s="121">
        <v>1</v>
      </c>
      <c r="F14" s="123" t="s">
        <v>350</v>
      </c>
      <c r="G14" s="180"/>
    </row>
    <row r="15" spans="1:7" ht="14.25" customHeight="1">
      <c r="A15" s="121" t="s">
        <v>247</v>
      </c>
      <c r="B15" s="121">
        <v>1</v>
      </c>
      <c r="C15" s="121">
        <v>1</v>
      </c>
      <c r="D15" s="121">
        <v>1</v>
      </c>
      <c r="E15" s="121">
        <v>1</v>
      </c>
      <c r="F15" s="123" t="s">
        <v>248</v>
      </c>
      <c r="G15" s="180"/>
    </row>
    <row r="16" spans="1:7" ht="14.25" customHeight="1">
      <c r="A16" s="121" t="s">
        <v>340</v>
      </c>
      <c r="B16" s="121">
        <v>1</v>
      </c>
      <c r="C16" s="121">
        <v>1</v>
      </c>
      <c r="D16" s="121">
        <v>1</v>
      </c>
      <c r="E16" s="121">
        <v>1</v>
      </c>
      <c r="F16" s="123" t="s">
        <v>342</v>
      </c>
      <c r="G16" s="180"/>
    </row>
    <row r="17" spans="1:7" ht="14.25" customHeight="1">
      <c r="A17" s="121" t="s">
        <v>153</v>
      </c>
      <c r="B17" s="121">
        <v>11</v>
      </c>
      <c r="C17" s="121">
        <v>11</v>
      </c>
      <c r="D17" s="121">
        <v>11</v>
      </c>
      <c r="E17" s="121">
        <v>11</v>
      </c>
      <c r="F17" s="123" t="s">
        <v>153</v>
      </c>
      <c r="G17" s="180"/>
    </row>
    <row r="18" spans="1:7" ht="14.25" customHeight="1">
      <c r="A18" s="121" t="s">
        <v>344</v>
      </c>
      <c r="B18" s="121">
        <v>1</v>
      </c>
      <c r="C18" s="121">
        <v>1</v>
      </c>
      <c r="D18" s="121">
        <v>1</v>
      </c>
      <c r="E18" s="121">
        <v>1</v>
      </c>
      <c r="F18" s="166" t="s">
        <v>344</v>
      </c>
      <c r="G18" s="180"/>
    </row>
    <row r="19" spans="1:7" ht="14.25" customHeight="1">
      <c r="A19" s="121" t="s">
        <v>154</v>
      </c>
      <c r="B19" s="121">
        <v>3</v>
      </c>
      <c r="C19" s="121">
        <v>3</v>
      </c>
      <c r="D19" s="121">
        <v>3</v>
      </c>
      <c r="E19" s="121">
        <v>3</v>
      </c>
      <c r="F19" s="123" t="s">
        <v>158</v>
      </c>
      <c r="G19" s="180"/>
    </row>
    <row r="20" spans="1:7" ht="14.25" customHeight="1">
      <c r="A20" s="121" t="s">
        <v>341</v>
      </c>
      <c r="B20" s="121">
        <v>1</v>
      </c>
      <c r="C20" s="121">
        <v>1</v>
      </c>
      <c r="D20" s="121">
        <v>1</v>
      </c>
      <c r="E20" s="121">
        <v>1</v>
      </c>
      <c r="F20" s="123" t="s">
        <v>341</v>
      </c>
      <c r="G20" s="180"/>
    </row>
    <row r="21" spans="1:7" ht="14.25" customHeight="1">
      <c r="A21" s="121" t="s">
        <v>345</v>
      </c>
      <c r="B21" s="121">
        <v>2</v>
      </c>
      <c r="C21" s="121">
        <v>2</v>
      </c>
      <c r="D21" s="121">
        <v>2</v>
      </c>
      <c r="E21" s="121">
        <v>2</v>
      </c>
      <c r="F21" s="166" t="s">
        <v>345</v>
      </c>
      <c r="G21" s="238"/>
    </row>
    <row r="22" spans="1:7" ht="14.25" customHeight="1">
      <c r="A22" s="121" t="s">
        <v>250</v>
      </c>
      <c r="B22" s="121">
        <v>1</v>
      </c>
      <c r="C22" s="121">
        <v>1</v>
      </c>
      <c r="D22" s="121">
        <v>1</v>
      </c>
      <c r="E22" s="121">
        <v>1</v>
      </c>
      <c r="F22" s="123" t="s">
        <v>252</v>
      </c>
      <c r="G22" s="238"/>
    </row>
    <row r="23" spans="1:7" ht="14.25" customHeight="1">
      <c r="A23" s="121" t="s">
        <v>291</v>
      </c>
      <c r="B23" s="121">
        <v>1</v>
      </c>
      <c r="C23" s="121">
        <v>1</v>
      </c>
      <c r="D23" s="121">
        <v>1</v>
      </c>
      <c r="E23" s="121">
        <v>1</v>
      </c>
      <c r="F23" s="123" t="s">
        <v>320</v>
      </c>
      <c r="G23" s="180"/>
    </row>
    <row r="24" spans="1:7" ht="14.25" customHeight="1">
      <c r="A24" s="121" t="s">
        <v>246</v>
      </c>
      <c r="B24" s="121">
        <v>8</v>
      </c>
      <c r="C24" s="121">
        <v>8</v>
      </c>
      <c r="D24" s="121">
        <v>8</v>
      </c>
      <c r="E24" s="121">
        <v>8</v>
      </c>
      <c r="F24" s="123" t="s">
        <v>249</v>
      </c>
      <c r="G24" s="180"/>
    </row>
    <row r="25" spans="1:7" ht="14.25" customHeight="1">
      <c r="A25" s="121" t="s">
        <v>347</v>
      </c>
      <c r="B25" s="121">
        <v>2</v>
      </c>
      <c r="C25" s="121">
        <v>2</v>
      </c>
      <c r="D25" s="121">
        <v>2</v>
      </c>
      <c r="E25" s="121">
        <v>2</v>
      </c>
      <c r="F25" s="123" t="s">
        <v>348</v>
      </c>
      <c r="G25" s="180"/>
    </row>
    <row r="26" spans="1:7" ht="15">
      <c r="A26" s="121" t="s">
        <v>251</v>
      </c>
      <c r="B26" s="121">
        <v>2</v>
      </c>
      <c r="C26" s="121">
        <v>2</v>
      </c>
      <c r="D26" s="121">
        <v>2</v>
      </c>
      <c r="E26" s="121">
        <v>2</v>
      </c>
      <c r="F26" s="123" t="s">
        <v>253</v>
      </c>
      <c r="G26" s="180"/>
    </row>
    <row r="27" spans="1:7" ht="15">
      <c r="A27" s="125" t="s">
        <v>143</v>
      </c>
      <c r="B27" s="126">
        <f>SUM(B4:B26)</f>
        <v>242</v>
      </c>
      <c r="C27" s="126">
        <f>SUM(C4:C26)</f>
        <v>235</v>
      </c>
      <c r="D27" s="126">
        <f>SUM(D4:D26)</f>
        <v>241</v>
      </c>
      <c r="E27" s="126">
        <f>SUM(E4:E26)</f>
        <v>245</v>
      </c>
      <c r="F27" s="127" t="s">
        <v>143</v>
      </c>
    </row>
    <row r="30" spans="1:7">
      <c r="A30" s="6" t="s">
        <v>417</v>
      </c>
    </row>
    <row r="31" spans="1:7" ht="14">
      <c r="A31" s="128" t="s">
        <v>425</v>
      </c>
    </row>
  </sheetData>
  <mergeCells count="2">
    <mergeCell ref="A1:F1"/>
    <mergeCell ref="A2:F2"/>
  </mergeCells>
  <phoneticPr fontId="95" type="noConversion"/>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8"/>
  <sheetViews>
    <sheetView showGridLines="0" view="pageBreakPreview" topLeftCell="A24" zoomScale="70" zoomScaleNormal="90" zoomScaleSheetLayoutView="70" workbookViewId="0">
      <selection activeCell="I17" sqref="I17"/>
    </sheetView>
  </sheetViews>
  <sheetFormatPr defaultColWidth="9.1796875" defaultRowHeight="12.5"/>
  <cols>
    <col min="1" max="1" width="22.453125" style="6" bestFit="1" customWidth="1"/>
    <col min="2" max="2" width="12.81640625" style="6" bestFit="1" customWidth="1"/>
    <col min="3" max="5" width="12.81640625" style="6" customWidth="1"/>
    <col min="6" max="6" width="31.26953125" style="6" customWidth="1"/>
    <col min="7" max="7" width="15.81640625" style="6" bestFit="1" customWidth="1"/>
    <col min="8" max="8" width="14.453125" style="6" bestFit="1" customWidth="1"/>
    <col min="9" max="16384" width="9.1796875" style="6"/>
  </cols>
  <sheetData>
    <row r="1" spans="1:9" ht="20">
      <c r="A1" s="259" t="s">
        <v>263</v>
      </c>
      <c r="B1" s="260"/>
      <c r="C1" s="260"/>
      <c r="D1" s="260"/>
      <c r="E1" s="260"/>
      <c r="F1" s="261"/>
    </row>
    <row r="2" spans="1:9" ht="20">
      <c r="A2" s="258" t="s">
        <v>264</v>
      </c>
      <c r="B2" s="258"/>
      <c r="C2" s="258"/>
      <c r="D2" s="258"/>
      <c r="E2" s="258"/>
      <c r="F2" s="258"/>
    </row>
    <row r="3" spans="1:9" ht="45">
      <c r="A3" s="37" t="s">
        <v>127</v>
      </c>
      <c r="B3" s="37" t="s">
        <v>396</v>
      </c>
      <c r="C3" s="37" t="s">
        <v>401</v>
      </c>
      <c r="D3" s="37" t="s">
        <v>418</v>
      </c>
      <c r="E3" s="37" t="s">
        <v>453</v>
      </c>
      <c r="F3" s="38" t="s">
        <v>128</v>
      </c>
    </row>
    <row r="4" spans="1:9" ht="15">
      <c r="A4" s="165" t="s">
        <v>287</v>
      </c>
      <c r="B4" s="190">
        <v>50.932500727890002</v>
      </c>
      <c r="C4" s="190">
        <v>56.365338084999998</v>
      </c>
      <c r="D4" s="190">
        <v>55.692084859410002</v>
      </c>
      <c r="E4" s="190">
        <v>58.943130992330005</v>
      </c>
      <c r="F4" s="123" t="s">
        <v>287</v>
      </c>
      <c r="G4" s="223"/>
      <c r="H4" s="224"/>
    </row>
    <row r="5" spans="1:9" ht="15">
      <c r="A5" s="165" t="s">
        <v>404</v>
      </c>
      <c r="B5" s="190"/>
      <c r="C5" s="190"/>
      <c r="D5" s="190">
        <v>6.3698850440000001</v>
      </c>
      <c r="E5" s="190">
        <v>6.1857396940600005</v>
      </c>
      <c r="F5" s="123" t="s">
        <v>404</v>
      </c>
      <c r="G5" s="223"/>
      <c r="H5" s="224"/>
    </row>
    <row r="6" spans="1:9" ht="15">
      <c r="A6" s="165" t="s">
        <v>151</v>
      </c>
      <c r="B6" s="190">
        <v>75.794060182999999</v>
      </c>
      <c r="C6" s="190">
        <v>72.248186600050005</v>
      </c>
      <c r="D6" s="190">
        <v>68.723803858070013</v>
      </c>
      <c r="E6" s="190">
        <v>80.41712504761</v>
      </c>
      <c r="F6" s="123" t="s">
        <v>151</v>
      </c>
      <c r="G6" s="224"/>
      <c r="H6" s="224"/>
    </row>
    <row r="7" spans="1:9" ht="15">
      <c r="A7" s="165" t="s">
        <v>152</v>
      </c>
      <c r="B7" s="190">
        <v>25.312096394000001</v>
      </c>
      <c r="C7" s="190">
        <v>23.313074753999999</v>
      </c>
      <c r="D7" s="190">
        <v>24.720048836</v>
      </c>
      <c r="E7" s="190">
        <v>22.752161934</v>
      </c>
      <c r="F7" s="123" t="s">
        <v>152</v>
      </c>
      <c r="G7" s="224"/>
    </row>
    <row r="8" spans="1:9" ht="15">
      <c r="A8" s="165" t="s">
        <v>288</v>
      </c>
      <c r="B8" s="190">
        <v>25.521163949999998</v>
      </c>
      <c r="C8" s="190">
        <v>25.153581668000001</v>
      </c>
      <c r="D8" s="190">
        <v>24.804376858000001</v>
      </c>
      <c r="E8" s="190">
        <v>25.205715443999999</v>
      </c>
      <c r="F8" s="123" t="s">
        <v>289</v>
      </c>
      <c r="G8" s="224"/>
    </row>
    <row r="9" spans="1:9" ht="15">
      <c r="A9" s="165" t="s">
        <v>353</v>
      </c>
      <c r="B9" s="190">
        <v>4.0553631079999999</v>
      </c>
      <c r="C9" s="190">
        <v>4.0262156039999999</v>
      </c>
      <c r="D9" s="190">
        <v>4.0565361080000004</v>
      </c>
      <c r="E9" s="190">
        <v>4.0649869909999996</v>
      </c>
      <c r="F9" s="123" t="s">
        <v>355</v>
      </c>
      <c r="G9" s="224"/>
    </row>
    <row r="10" spans="1:9" ht="15">
      <c r="A10" s="165" t="s">
        <v>339</v>
      </c>
      <c r="B10" s="190">
        <v>4.2139806369999997</v>
      </c>
      <c r="C10" s="190">
        <v>4.2044405341400006</v>
      </c>
      <c r="D10" s="190">
        <v>4.1984435099999997</v>
      </c>
      <c r="E10" s="190">
        <v>4.1984435099999997</v>
      </c>
      <c r="F10" s="123" t="s">
        <v>339</v>
      </c>
      <c r="G10" s="224"/>
    </row>
    <row r="11" spans="1:9" ht="15">
      <c r="A11" s="165" t="s">
        <v>149</v>
      </c>
      <c r="B11" s="190">
        <v>358.86369777951001</v>
      </c>
      <c r="C11" s="190">
        <v>352.16950693500002</v>
      </c>
      <c r="D11" s="190">
        <v>333.63706681423997</v>
      </c>
      <c r="E11" s="190">
        <v>340.77459200494997</v>
      </c>
      <c r="F11" s="123" t="s">
        <v>156</v>
      </c>
      <c r="G11" s="233"/>
    </row>
    <row r="12" spans="1:9" ht="15">
      <c r="A12" s="165" t="s">
        <v>148</v>
      </c>
      <c r="B12" s="190">
        <v>636.65416551223495</v>
      </c>
      <c r="C12" s="190">
        <v>594.53664687203991</v>
      </c>
      <c r="D12" s="190">
        <v>634.43894692642004</v>
      </c>
      <c r="E12" s="190">
        <v>677.85342251884992</v>
      </c>
      <c r="F12" s="123" t="s">
        <v>155</v>
      </c>
      <c r="G12" s="224"/>
    </row>
    <row r="13" spans="1:9" ht="15">
      <c r="A13" s="165" t="s">
        <v>150</v>
      </c>
      <c r="B13" s="190">
        <v>234.639903946</v>
      </c>
      <c r="C13" s="190">
        <v>233.73017291985002</v>
      </c>
      <c r="D13" s="190">
        <v>238.30138596345998</v>
      </c>
      <c r="E13" s="190">
        <v>257.31698193578001</v>
      </c>
      <c r="F13" s="123" t="s">
        <v>157</v>
      </c>
      <c r="G13" s="224"/>
    </row>
    <row r="14" spans="1:9" ht="15">
      <c r="A14" s="165" t="s">
        <v>349</v>
      </c>
      <c r="B14" s="190">
        <v>4.2369581939999996</v>
      </c>
      <c r="C14" s="190">
        <v>4.2455666259999996</v>
      </c>
      <c r="D14" s="190">
        <v>4.2422476309999997</v>
      </c>
      <c r="E14" s="190">
        <v>4.2380786129999999</v>
      </c>
      <c r="F14" s="123" t="s">
        <v>350</v>
      </c>
      <c r="G14" s="224"/>
    </row>
    <row r="15" spans="1:9" ht="15">
      <c r="A15" s="165" t="s">
        <v>247</v>
      </c>
      <c r="B15" s="190">
        <v>3.400877033</v>
      </c>
      <c r="C15" s="190">
        <v>3.220962525</v>
      </c>
      <c r="D15" s="190">
        <v>3.5346612720000001</v>
      </c>
      <c r="E15" s="190">
        <v>3.9654462800000001</v>
      </c>
      <c r="F15" s="123" t="s">
        <v>248</v>
      </c>
      <c r="G15" s="224"/>
      <c r="I15" s="164"/>
    </row>
    <row r="16" spans="1:9" ht="15">
      <c r="A16" s="165" t="s">
        <v>340</v>
      </c>
      <c r="B16" s="190">
        <v>4.2662888140000002</v>
      </c>
      <c r="C16" s="190">
        <v>4.2167036287200004</v>
      </c>
      <c r="D16" s="190">
        <v>4.1975068325700002</v>
      </c>
      <c r="E16" s="190">
        <v>4.179415069</v>
      </c>
      <c r="F16" s="123" t="s">
        <v>342</v>
      </c>
      <c r="G16" s="224"/>
      <c r="I16" s="164"/>
    </row>
    <row r="17" spans="1:9" ht="15">
      <c r="A17" s="165" t="s">
        <v>153</v>
      </c>
      <c r="B17" s="190">
        <v>35.158083171000001</v>
      </c>
      <c r="C17" s="190">
        <v>37.088763995240001</v>
      </c>
      <c r="D17" s="190">
        <v>37.1671933155</v>
      </c>
      <c r="E17" s="190">
        <v>38.644564055000004</v>
      </c>
      <c r="F17" s="123" t="s">
        <v>153</v>
      </c>
      <c r="G17" s="224"/>
      <c r="I17" s="164"/>
    </row>
    <row r="18" spans="1:9" ht="15">
      <c r="A18" s="165" t="s">
        <v>344</v>
      </c>
      <c r="B18" s="190">
        <v>4.2572573370000004</v>
      </c>
      <c r="C18" s="190">
        <v>4.2708222512900003</v>
      </c>
      <c r="D18" s="190">
        <v>4.2732416469999999</v>
      </c>
      <c r="E18" s="190">
        <v>4.2702070574600004</v>
      </c>
      <c r="F18" s="123" t="s">
        <v>344</v>
      </c>
      <c r="G18" s="224"/>
      <c r="I18" s="164"/>
    </row>
    <row r="19" spans="1:9" s="189" customFormat="1" ht="15">
      <c r="A19" s="165" t="s">
        <v>346</v>
      </c>
      <c r="B19" s="190">
        <v>5.9254390539999999</v>
      </c>
      <c r="C19" s="190">
        <v>5.8151604166700004</v>
      </c>
      <c r="D19" s="190">
        <v>6.0471000760599996</v>
      </c>
      <c r="E19" s="190">
        <v>6.2051805616000006</v>
      </c>
      <c r="F19" s="123" t="s">
        <v>158</v>
      </c>
      <c r="G19" s="224"/>
      <c r="I19" s="164"/>
    </row>
    <row r="20" spans="1:9" s="189" customFormat="1" ht="15">
      <c r="A20" s="165" t="s">
        <v>341</v>
      </c>
      <c r="B20" s="190">
        <v>4.3044326479999997</v>
      </c>
      <c r="C20" s="190">
        <v>4.3112872626199996</v>
      </c>
      <c r="D20" s="190">
        <v>4.3220668093199999</v>
      </c>
      <c r="E20" s="190">
        <v>4.3345746529999998</v>
      </c>
      <c r="F20" s="123" t="s">
        <v>341</v>
      </c>
      <c r="G20" s="224"/>
      <c r="I20" s="164"/>
    </row>
    <row r="21" spans="1:9" ht="15">
      <c r="A21" s="165" t="s">
        <v>345</v>
      </c>
      <c r="B21" s="190">
        <v>8.2800279250000006</v>
      </c>
      <c r="C21" s="190">
        <v>8.2404269881100003</v>
      </c>
      <c r="D21" s="190">
        <v>8.3067087350000008</v>
      </c>
      <c r="E21" s="190">
        <v>8.0654544008100011</v>
      </c>
      <c r="F21" s="123" t="s">
        <v>345</v>
      </c>
      <c r="G21" s="224"/>
      <c r="I21" s="209"/>
    </row>
    <row r="22" spans="1:9" ht="15">
      <c r="A22" s="165" t="s">
        <v>250</v>
      </c>
      <c r="B22" s="190">
        <v>0.17283427000000001</v>
      </c>
      <c r="C22" s="190">
        <v>0.17029801999999999</v>
      </c>
      <c r="D22" s="190">
        <v>0.17287442</v>
      </c>
      <c r="E22" s="190">
        <v>0.17711667</v>
      </c>
      <c r="F22" s="123" t="s">
        <v>252</v>
      </c>
      <c r="G22" s="224"/>
      <c r="I22" s="164"/>
    </row>
    <row r="23" spans="1:9" ht="15">
      <c r="A23" s="165" t="s">
        <v>291</v>
      </c>
      <c r="B23" s="190">
        <v>4.433281633</v>
      </c>
      <c r="C23" s="190">
        <v>4.4022664636500002</v>
      </c>
      <c r="D23" s="190">
        <v>4.4121139344799998</v>
      </c>
      <c r="E23" s="190">
        <v>4.4192672131699995</v>
      </c>
      <c r="F23" s="123" t="s">
        <v>320</v>
      </c>
      <c r="G23" s="224"/>
      <c r="I23" s="164"/>
    </row>
    <row r="24" spans="1:9" ht="15">
      <c r="A24" s="165" t="s">
        <v>246</v>
      </c>
      <c r="B24" s="190">
        <v>6.9495199699999999</v>
      </c>
      <c r="C24" s="190">
        <v>6.9226707406700001</v>
      </c>
      <c r="D24" s="190">
        <v>7.0168870449999998</v>
      </c>
      <c r="E24" s="190">
        <v>7.02140344764</v>
      </c>
      <c r="F24" s="123" t="s">
        <v>249</v>
      </c>
      <c r="G24" s="224"/>
      <c r="I24" s="164"/>
    </row>
    <row r="25" spans="1:9" ht="15">
      <c r="A25" s="165" t="s">
        <v>347</v>
      </c>
      <c r="B25" s="190">
        <v>8.2667063909999996</v>
      </c>
      <c r="C25" s="190">
        <v>8.2624818092800005</v>
      </c>
      <c r="D25" s="190">
        <v>8.2822686152799996</v>
      </c>
      <c r="E25" s="190">
        <v>8.2641812140000006</v>
      </c>
      <c r="F25" s="123" t="s">
        <v>348</v>
      </c>
      <c r="G25" s="224"/>
      <c r="I25" s="164"/>
    </row>
    <row r="26" spans="1:9" ht="15">
      <c r="A26" s="165" t="s">
        <v>251</v>
      </c>
      <c r="B26" s="190">
        <v>9.6730848280000004</v>
      </c>
      <c r="C26" s="190">
        <v>9.779664425</v>
      </c>
      <c r="D26" s="190">
        <v>8.4371859800499998</v>
      </c>
      <c r="E26" s="190">
        <v>10.384571512000001</v>
      </c>
      <c r="F26" s="123" t="s">
        <v>253</v>
      </c>
      <c r="G26" s="180"/>
      <c r="I26" s="164"/>
    </row>
    <row r="27" spans="1:9" ht="15">
      <c r="A27" s="125" t="s">
        <v>143</v>
      </c>
      <c r="B27" s="207">
        <f>SUM(B4:B26)</f>
        <v>1515.3117235056352</v>
      </c>
      <c r="C27" s="207">
        <f>SUM(C4:C26)</f>
        <v>1466.6942391243299</v>
      </c>
      <c r="D27" s="207">
        <f>SUM(D4:D26)</f>
        <v>1495.35463509086</v>
      </c>
      <c r="E27" s="207">
        <f>SUM(E4:E26)</f>
        <v>1581.8817608192601</v>
      </c>
      <c r="F27" s="127" t="s">
        <v>143</v>
      </c>
      <c r="G27" s="180"/>
    </row>
    <row r="28" spans="1:9" ht="15">
      <c r="B28" s="211"/>
      <c r="C28" s="211"/>
      <c r="D28" s="211"/>
      <c r="E28" s="211"/>
    </row>
    <row r="29" spans="1:9" ht="14.5">
      <c r="A29" s="6" t="s">
        <v>417</v>
      </c>
      <c r="G29" s="180"/>
    </row>
    <row r="30" spans="1:9" ht="14.5">
      <c r="A30" s="128" t="s">
        <v>462</v>
      </c>
      <c r="B30" s="227"/>
      <c r="C30" s="227"/>
      <c r="D30" s="227"/>
      <c r="E30" s="227"/>
      <c r="G30" s="180"/>
    </row>
    <row r="31" spans="1:9" ht="14.5">
      <c r="G31" s="180"/>
    </row>
    <row r="32" spans="1:9" ht="14.5">
      <c r="G32" s="180"/>
    </row>
    <row r="33" spans="7:7" ht="14.5">
      <c r="G33" s="180"/>
    </row>
    <row r="34" spans="7:7" ht="14.5">
      <c r="G34" s="180"/>
    </row>
    <row r="35" spans="7:7" ht="14.5">
      <c r="G35" s="180"/>
    </row>
    <row r="36" spans="7:7" ht="14.5">
      <c r="G36" s="180"/>
    </row>
    <row r="37" spans="7:7" ht="14.5">
      <c r="G37" s="180"/>
    </row>
    <row r="38" spans="7:7" ht="14.5">
      <c r="G38" s="180"/>
    </row>
    <row r="39" spans="7:7" ht="14.5">
      <c r="G39" s="180"/>
    </row>
    <row r="40" spans="7:7" ht="14.5">
      <c r="G40" s="180"/>
    </row>
    <row r="41" spans="7:7" ht="14.5">
      <c r="G41" s="180"/>
    </row>
    <row r="42" spans="7:7" ht="14.5">
      <c r="G42" s="180"/>
    </row>
    <row r="43" spans="7:7" ht="14.5">
      <c r="G43" s="180"/>
    </row>
    <row r="44" spans="7:7" ht="14.5">
      <c r="G44" s="180"/>
    </row>
    <row r="45" spans="7:7" ht="14.5">
      <c r="G45" s="180"/>
    </row>
    <row r="46" spans="7:7" ht="14.5">
      <c r="G46" s="180"/>
    </row>
    <row r="47" spans="7:7" ht="14.5">
      <c r="G47" s="180"/>
    </row>
    <row r="48" spans="7:7" ht="14.5">
      <c r="G48" s="180"/>
    </row>
  </sheetData>
  <mergeCells count="2">
    <mergeCell ref="A1:F1"/>
    <mergeCell ref="A2:F2"/>
  </mergeCell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showGridLines="0" view="pageBreakPreview" topLeftCell="A6" zoomScale="70" zoomScaleNormal="111" zoomScaleSheetLayoutView="70" workbookViewId="0">
      <selection activeCell="K14" sqref="K14"/>
    </sheetView>
  </sheetViews>
  <sheetFormatPr defaultColWidth="9.1796875" defaultRowHeight="12.5"/>
  <cols>
    <col min="1" max="1" width="42.7265625" style="6" customWidth="1"/>
    <col min="2" max="5" width="16" style="6" customWidth="1"/>
    <col min="6" max="6" width="42.7265625" style="6" customWidth="1"/>
    <col min="7" max="7" width="10" style="6" bestFit="1" customWidth="1"/>
    <col min="8" max="8" width="12.26953125" style="6" bestFit="1" customWidth="1"/>
    <col min="9" max="16384" width="9.1796875" style="6"/>
  </cols>
  <sheetData>
    <row r="1" spans="1:10" ht="20">
      <c r="A1" s="257" t="s">
        <v>274</v>
      </c>
      <c r="B1" s="257"/>
      <c r="C1" s="257"/>
      <c r="D1" s="257"/>
      <c r="E1" s="257"/>
      <c r="F1" s="257"/>
    </row>
    <row r="2" spans="1:10" ht="20">
      <c r="A2" s="258" t="s">
        <v>275</v>
      </c>
      <c r="B2" s="258"/>
      <c r="C2" s="258"/>
      <c r="D2" s="258"/>
      <c r="E2" s="258"/>
      <c r="F2" s="258"/>
    </row>
    <row r="3" spans="1:10" ht="45">
      <c r="A3" s="37" t="s">
        <v>127</v>
      </c>
      <c r="B3" s="37" t="s">
        <v>396</v>
      </c>
      <c r="C3" s="37" t="s">
        <v>401</v>
      </c>
      <c r="D3" s="37" t="s">
        <v>416</v>
      </c>
      <c r="E3" s="37" t="s">
        <v>453</v>
      </c>
      <c r="F3" s="38" t="s">
        <v>128</v>
      </c>
    </row>
    <row r="4" spans="1:10" ht="15">
      <c r="A4" s="133" t="s">
        <v>16</v>
      </c>
      <c r="B4" s="191">
        <v>1515.3117235056347</v>
      </c>
      <c r="C4" s="191">
        <v>1466.6942391243299</v>
      </c>
      <c r="D4" s="191">
        <v>1495.35563509086</v>
      </c>
      <c r="E4" s="191">
        <v>1581.8817608192603</v>
      </c>
      <c r="F4" s="134" t="s">
        <v>99</v>
      </c>
      <c r="G4" s="217"/>
      <c r="H4" s="135"/>
      <c r="I4" s="132"/>
      <c r="J4" s="132"/>
    </row>
    <row r="5" spans="1:10" ht="15">
      <c r="A5" s="133" t="s">
        <v>17</v>
      </c>
      <c r="B5" s="191">
        <v>629.35860507448001</v>
      </c>
      <c r="C5" s="191">
        <v>605.96322678154991</v>
      </c>
      <c r="D5" s="191">
        <v>633.65935237182987</v>
      </c>
      <c r="E5" s="191">
        <v>680.72777521040007</v>
      </c>
      <c r="F5" s="134" t="s">
        <v>91</v>
      </c>
      <c r="G5" s="163"/>
      <c r="H5" s="135"/>
      <c r="I5" s="132"/>
      <c r="J5" s="132"/>
    </row>
    <row r="6" spans="1:10" ht="15">
      <c r="A6" s="133" t="s">
        <v>3</v>
      </c>
      <c r="B6" s="191">
        <v>679.28643067129508</v>
      </c>
      <c r="C6" s="191">
        <v>662.00995302823026</v>
      </c>
      <c r="D6" s="191">
        <v>657.68173171607998</v>
      </c>
      <c r="E6" s="191">
        <v>685.86991519028993</v>
      </c>
      <c r="F6" s="134" t="s">
        <v>52</v>
      </c>
      <c r="G6" s="217"/>
      <c r="H6" s="135"/>
      <c r="I6" s="132"/>
      <c r="J6" s="135"/>
    </row>
    <row r="7" spans="1:10" ht="15">
      <c r="A7" s="133" t="s">
        <v>69</v>
      </c>
      <c r="B7" s="191">
        <v>206.66667968085997</v>
      </c>
      <c r="C7" s="191">
        <v>198.72083470271002</v>
      </c>
      <c r="D7" s="191">
        <v>204.01479300539</v>
      </c>
      <c r="E7" s="191">
        <v>215.28345001700001</v>
      </c>
      <c r="F7" s="134" t="s">
        <v>100</v>
      </c>
      <c r="G7" s="163"/>
      <c r="H7" s="135"/>
      <c r="I7" s="132"/>
      <c r="J7" s="135"/>
    </row>
    <row r="8" spans="1:10" ht="15">
      <c r="A8" s="133" t="s">
        <v>18</v>
      </c>
      <c r="B8" s="191">
        <v>522.26169410394004</v>
      </c>
      <c r="C8" s="191">
        <v>430.08577189824007</v>
      </c>
      <c r="D8" s="191">
        <v>469.65926937738993</v>
      </c>
      <c r="E8" s="191">
        <v>531.54498985268003</v>
      </c>
      <c r="F8" s="134" t="s">
        <v>101</v>
      </c>
      <c r="G8" s="163"/>
      <c r="H8" s="135"/>
      <c r="I8" s="231"/>
      <c r="J8" s="135"/>
    </row>
    <row r="9" spans="1:10" ht="15">
      <c r="A9" s="133" t="s">
        <v>19</v>
      </c>
      <c r="B9" s="191">
        <v>945.63382420519997</v>
      </c>
      <c r="C9" s="191">
        <v>984.69618822823998</v>
      </c>
      <c r="D9" s="191">
        <v>1001.78553125524</v>
      </c>
      <c r="E9" s="191">
        <v>1007.73023466925</v>
      </c>
      <c r="F9" s="134" t="s">
        <v>102</v>
      </c>
      <c r="G9" s="135"/>
      <c r="H9" s="135"/>
      <c r="I9" s="232"/>
    </row>
    <row r="10" spans="1:10" ht="15">
      <c r="A10" s="133" t="s">
        <v>20</v>
      </c>
      <c r="B10" s="191">
        <v>38.958601133000002</v>
      </c>
      <c r="C10" s="191">
        <v>54.396423835999997</v>
      </c>
      <c r="D10" s="191">
        <v>50.700001155999999</v>
      </c>
      <c r="E10" s="191">
        <v>49.428141253</v>
      </c>
      <c r="F10" s="134" t="s">
        <v>103</v>
      </c>
      <c r="G10" s="135"/>
      <c r="H10" s="135"/>
      <c r="I10" s="132"/>
    </row>
    <row r="11" spans="1:10" ht="15">
      <c r="A11" s="133" t="s">
        <v>135</v>
      </c>
      <c r="B11" s="191">
        <v>548.16680272937003</v>
      </c>
      <c r="C11" s="191">
        <v>503.40045941317999</v>
      </c>
      <c r="D11" s="191">
        <v>532.68860800639004</v>
      </c>
      <c r="E11" s="191">
        <v>569.62932066719998</v>
      </c>
      <c r="F11" s="134" t="s">
        <v>136</v>
      </c>
      <c r="G11" s="135"/>
      <c r="H11" s="135"/>
      <c r="I11" s="132"/>
    </row>
    <row r="12" spans="1:10" ht="21.75" customHeight="1">
      <c r="A12" s="182"/>
      <c r="B12" s="132"/>
      <c r="C12" s="132"/>
      <c r="D12" s="132"/>
      <c r="E12" s="132"/>
      <c r="H12" s="135"/>
      <c r="I12" s="132"/>
    </row>
    <row r="13" spans="1:10" ht="45">
      <c r="A13" s="38" t="s">
        <v>128</v>
      </c>
      <c r="B13" s="37" t="s">
        <v>396</v>
      </c>
      <c r="C13" s="37" t="s">
        <v>401</v>
      </c>
      <c r="D13" s="37" t="s">
        <v>416</v>
      </c>
      <c r="E13" s="37" t="s">
        <v>453</v>
      </c>
      <c r="F13" s="38" t="s">
        <v>128</v>
      </c>
      <c r="H13" s="135"/>
      <c r="I13" s="132"/>
    </row>
    <row r="14" spans="1:10" ht="15">
      <c r="A14" s="94" t="s">
        <v>380</v>
      </c>
      <c r="B14" s="205">
        <f>B15/B16</f>
        <v>0.75386678921114114</v>
      </c>
      <c r="C14" s="205">
        <f>C15/C16</f>
        <v>0.67996105703208864</v>
      </c>
      <c r="D14" s="205">
        <f>D15/D16</f>
        <v>0.70176456092322737</v>
      </c>
      <c r="E14" s="205">
        <f>E15/E16</f>
        <v>0.7321446593530998</v>
      </c>
      <c r="F14" s="137" t="s">
        <v>385</v>
      </c>
      <c r="H14" s="135"/>
      <c r="I14" s="132"/>
    </row>
    <row r="15" spans="1:10" ht="15">
      <c r="A15" s="94" t="s">
        <v>381</v>
      </c>
      <c r="B15" s="143">
        <f>'BS-MFI Cooperative Conv'!D36+'BS - MFI Limit Comp Conv'!C39+'BS- MFI Cooperative Sharia'!C53+'BS- MFI Limit Sharia'!C57</f>
        <v>549.84806682699502</v>
      </c>
      <c r="C15" s="143">
        <f>'BS-MFI Cooperative Conv'!E36+'BS - MFI Limit Comp Conv'!D39+'BS- MFI Cooperative Sharia'!D53+'BS- MFI Limit Sharia'!D57</f>
        <v>463.20420350819995</v>
      </c>
      <c r="D15" s="143">
        <f>'BS-MFI Cooperative Conv'!F36+'BS - MFI Limit Comp Conv'!E39+'BS- MFI Cooperative Sharia'!E53+'BS- MFI Limit Sharia'!E57</f>
        <v>499.79148644143999</v>
      </c>
      <c r="E15" s="143">
        <f>'BS-MFI Cooperative Conv'!G36+'BS - MFI Limit Comp Conv'!F39+'BS- MFI Cooperative Sharia'!F53+'BS- MFI Limit Sharia'!F57</f>
        <v>558.91666135920002</v>
      </c>
      <c r="F15" s="137" t="s">
        <v>386</v>
      </c>
      <c r="G15" s="135"/>
      <c r="H15" s="135"/>
      <c r="I15" s="232"/>
    </row>
    <row r="16" spans="1:10" ht="15">
      <c r="A16" s="94" t="s">
        <v>382</v>
      </c>
      <c r="B16" s="143">
        <f>'BS-MFI Cooperative Conv'!D37+'BS - MFI Limit Comp Conv'!C40+'BS- MFI Cooperative Sharia'!C54+'BS- MFI Limit Sharia'!C58</f>
        <v>729.37032735234993</v>
      </c>
      <c r="C16" s="143">
        <f>'BS-MFI Cooperative Conv'!E37+'BS - MFI Limit Comp Conv'!D40+'BS- MFI Cooperative Sharia'!D54+'BS- MFI Limit Sharia'!D58</f>
        <v>681.22166514948003</v>
      </c>
      <c r="D16" s="143">
        <f>'BS-MFI Cooperative Conv'!F37+'BS - MFI Limit Comp Conv'!E40+'BS- MFI Cooperative Sharia'!E54+'BS- MFI Limit Sharia'!E58</f>
        <v>712.19254187462013</v>
      </c>
      <c r="E16" s="143">
        <f>'BS-MFI Cooperative Conv'!G37+'BS - MFI Limit Comp Conv'!F40+'BS- MFI Cooperative Sharia'!F54+'BS- MFI Limit Sharia'!F58</f>
        <v>763.39648759172997</v>
      </c>
      <c r="F16" s="137" t="s">
        <v>387</v>
      </c>
      <c r="H16" s="135"/>
      <c r="I16" s="132"/>
    </row>
    <row r="17" spans="1:9" ht="15">
      <c r="A17" s="94" t="s">
        <v>383</v>
      </c>
      <c r="B17" s="205">
        <f>B18/B19</f>
        <v>1.8125190124471962</v>
      </c>
      <c r="C17" s="205">
        <f>C18/C19</f>
        <v>1.8226957750585684</v>
      </c>
      <c r="D17" s="205">
        <f>D18/D19</f>
        <v>1.7851280755686618</v>
      </c>
      <c r="E17" s="205">
        <f>E18/E19</f>
        <v>1.7654709185342987</v>
      </c>
      <c r="F17" s="137" t="s">
        <v>388</v>
      </c>
      <c r="H17" s="135"/>
      <c r="I17" s="132"/>
    </row>
    <row r="18" spans="1:9" ht="15">
      <c r="A18" s="94" t="s">
        <v>384</v>
      </c>
      <c r="B18" s="143">
        <f>B4</f>
        <v>1515.3117235056347</v>
      </c>
      <c r="C18" s="143">
        <f>C4</f>
        <v>1466.6942391243299</v>
      </c>
      <c r="D18" s="143">
        <f>D4</f>
        <v>1495.35563509086</v>
      </c>
      <c r="E18" s="143">
        <f>E4</f>
        <v>1581.8817608192603</v>
      </c>
      <c r="F18" s="137" t="s">
        <v>6</v>
      </c>
      <c r="H18" s="135"/>
      <c r="I18" s="132"/>
    </row>
    <row r="19" spans="1:9" ht="15">
      <c r="A19" s="94" t="s">
        <v>391</v>
      </c>
      <c r="B19" s="143">
        <f>B5+B7</f>
        <v>836.02528475533995</v>
      </c>
      <c r="C19" s="143">
        <f>C5+C7</f>
        <v>804.68406148425993</v>
      </c>
      <c r="D19" s="143">
        <f>D5+D7</f>
        <v>837.67414537721993</v>
      </c>
      <c r="E19" s="143">
        <f>E5+E7</f>
        <v>896.01122522740002</v>
      </c>
      <c r="F19" s="137" t="s">
        <v>393</v>
      </c>
      <c r="H19" s="135"/>
      <c r="I19" s="132"/>
    </row>
    <row r="20" spans="1:9">
      <c r="H20" s="135"/>
      <c r="I20" s="132"/>
    </row>
    <row r="21" spans="1:9">
      <c r="H21" s="135"/>
      <c r="I21" s="132"/>
    </row>
    <row r="22" spans="1:9">
      <c r="A22" s="6" t="s">
        <v>417</v>
      </c>
      <c r="H22" s="135"/>
      <c r="I22" s="132"/>
    </row>
    <row r="23" spans="1:9" ht="14">
      <c r="A23" s="128" t="s">
        <v>426</v>
      </c>
      <c r="B23" s="132"/>
      <c r="C23" s="132"/>
      <c r="D23" s="132"/>
      <c r="E23" s="132"/>
      <c r="H23" s="135"/>
      <c r="I23" s="132"/>
    </row>
  </sheetData>
  <mergeCells count="2">
    <mergeCell ref="A1:F1"/>
    <mergeCell ref="A2:F2"/>
  </mergeCells>
  <pageMargins left="0.7" right="0.7" top="0.75" bottom="0.75" header="0.3" footer="0.3"/>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K119"/>
  <sheetViews>
    <sheetView showGridLines="0" view="pageBreakPreview" topLeftCell="A93" zoomScale="60" zoomScaleNormal="90" workbookViewId="0">
      <selection activeCell="L97" sqref="L97"/>
    </sheetView>
  </sheetViews>
  <sheetFormatPr defaultColWidth="9.1796875" defaultRowHeight="15"/>
  <cols>
    <col min="1" max="1" width="27.26953125" style="183" customWidth="1"/>
    <col min="2" max="4" width="17" style="183" customWidth="1"/>
    <col min="5" max="5" width="18.90625" style="183" customWidth="1"/>
    <col min="6" max="6" width="18.26953125" style="183" customWidth="1"/>
    <col min="7" max="7" width="17.7265625" style="184" customWidth="1"/>
    <col min="8" max="8" width="18.81640625" style="183" customWidth="1"/>
    <col min="9" max="9" width="17.90625" style="183" customWidth="1"/>
    <col min="10" max="10" width="29.26953125" style="183" customWidth="1"/>
    <col min="11" max="12" width="18" style="183" bestFit="1" customWidth="1"/>
    <col min="13" max="13" width="21.26953125" style="183" customWidth="1"/>
    <col min="14" max="14" width="17.7265625" style="183" bestFit="1" customWidth="1"/>
    <col min="15" max="16" width="15" style="183" customWidth="1"/>
    <col min="17" max="16384" width="9.1796875" style="183"/>
  </cols>
  <sheetData>
    <row r="1" spans="1:11" ht="20">
      <c r="A1" s="259" t="s">
        <v>397</v>
      </c>
      <c r="B1" s="260"/>
      <c r="C1" s="260"/>
      <c r="D1" s="260"/>
      <c r="E1" s="260"/>
      <c r="F1" s="260"/>
      <c r="G1" s="260"/>
      <c r="H1" s="260"/>
      <c r="I1" s="260"/>
      <c r="J1" s="261"/>
    </row>
    <row r="2" spans="1:11" ht="20">
      <c r="A2" s="262" t="s">
        <v>398</v>
      </c>
      <c r="B2" s="263"/>
      <c r="C2" s="263"/>
      <c r="D2" s="263"/>
      <c r="E2" s="263"/>
      <c r="F2" s="263"/>
      <c r="G2" s="263"/>
      <c r="H2" s="263"/>
      <c r="I2" s="263"/>
      <c r="J2" s="264"/>
    </row>
    <row r="3" spans="1:11" ht="30">
      <c r="A3" s="37" t="s">
        <v>127</v>
      </c>
      <c r="B3" s="161" t="s">
        <v>16</v>
      </c>
      <c r="C3" s="161" t="s">
        <v>17</v>
      </c>
      <c r="D3" s="161" t="s">
        <v>3</v>
      </c>
      <c r="E3" s="161" t="s">
        <v>69</v>
      </c>
      <c r="F3" s="161" t="s">
        <v>18</v>
      </c>
      <c r="G3" s="161" t="s">
        <v>19</v>
      </c>
      <c r="H3" s="161" t="s">
        <v>20</v>
      </c>
      <c r="I3" s="161" t="s">
        <v>319</v>
      </c>
      <c r="J3" s="38" t="s">
        <v>128</v>
      </c>
    </row>
    <row r="4" spans="1:11">
      <c r="A4" s="136" t="s">
        <v>287</v>
      </c>
      <c r="B4" s="97">
        <v>50.932500727890002</v>
      </c>
      <c r="C4" s="97">
        <v>3.3815609289999999</v>
      </c>
      <c r="D4" s="97">
        <v>13.237189225889999</v>
      </c>
      <c r="E4" s="97">
        <v>34.313750573</v>
      </c>
      <c r="F4" s="97">
        <v>17.346460047889998</v>
      </c>
      <c r="G4" s="97">
        <v>32.573602917999999</v>
      </c>
      <c r="H4" s="97">
        <v>0.38500000000000001</v>
      </c>
      <c r="I4" s="97">
        <v>1.4811034110000001</v>
      </c>
      <c r="J4" s="168" t="s">
        <v>287</v>
      </c>
      <c r="K4" s="229"/>
    </row>
    <row r="5" spans="1:11">
      <c r="A5" s="136" t="s">
        <v>151</v>
      </c>
      <c r="B5" s="97">
        <v>75.794060182999999</v>
      </c>
      <c r="C5" s="97">
        <v>24.336655172</v>
      </c>
      <c r="D5" s="97">
        <v>51.457405010999999</v>
      </c>
      <c r="E5" s="97">
        <v>0</v>
      </c>
      <c r="F5" s="97">
        <v>15.500590314</v>
      </c>
      <c r="G5" s="97">
        <v>50.341470000000001</v>
      </c>
      <c r="H5" s="97">
        <v>5.5942343230000002</v>
      </c>
      <c r="I5" s="97">
        <v>17.299636254999999</v>
      </c>
      <c r="J5" s="168" t="s">
        <v>151</v>
      </c>
      <c r="K5" s="229"/>
    </row>
    <row r="6" spans="1:11">
      <c r="A6" s="136" t="s">
        <v>152</v>
      </c>
      <c r="B6" s="97">
        <v>25.312096394000001</v>
      </c>
      <c r="C6" s="97">
        <v>10.286279645</v>
      </c>
      <c r="D6" s="97">
        <v>7.8704517430000003</v>
      </c>
      <c r="E6" s="97">
        <v>7.1553650060000002</v>
      </c>
      <c r="F6" s="97">
        <v>9.0618989130000003</v>
      </c>
      <c r="G6" s="97">
        <v>14.439681021</v>
      </c>
      <c r="H6" s="97">
        <v>0</v>
      </c>
      <c r="I6" s="97">
        <v>10.136278541999999</v>
      </c>
      <c r="J6" s="168" t="s">
        <v>152</v>
      </c>
      <c r="K6" s="229"/>
    </row>
    <row r="7" spans="1:11">
      <c r="A7" s="136" t="s">
        <v>400</v>
      </c>
      <c r="B7" s="97">
        <v>25.521163949999998</v>
      </c>
      <c r="C7" s="97">
        <v>6.2184166679999997</v>
      </c>
      <c r="D7" s="97">
        <v>19.302747280999998</v>
      </c>
      <c r="E7" s="97">
        <v>0</v>
      </c>
      <c r="F7" s="97">
        <v>16.640605171000001</v>
      </c>
      <c r="G7" s="97">
        <v>6.4977444000000002</v>
      </c>
      <c r="H7" s="97">
        <v>0</v>
      </c>
      <c r="I7" s="97">
        <v>6.1570630680000002</v>
      </c>
      <c r="J7" s="168" t="s">
        <v>289</v>
      </c>
      <c r="K7" s="229"/>
    </row>
    <row r="8" spans="1:11">
      <c r="A8" s="165" t="s">
        <v>353</v>
      </c>
      <c r="B8" s="97">
        <v>4.0553631079999999</v>
      </c>
      <c r="C8" s="97">
        <v>3.0000100000000001</v>
      </c>
      <c r="D8" s="97">
        <v>1.055353108</v>
      </c>
      <c r="E8" s="97">
        <v>0</v>
      </c>
      <c r="F8" s="97">
        <v>3.6517096840000001</v>
      </c>
      <c r="G8" s="97">
        <v>0.35071000000000002</v>
      </c>
      <c r="H8" s="97">
        <v>3</v>
      </c>
      <c r="I8" s="97">
        <v>1.0000000000000001E-5</v>
      </c>
      <c r="J8" s="168" t="s">
        <v>355</v>
      </c>
      <c r="K8" s="229"/>
    </row>
    <row r="9" spans="1:11">
      <c r="A9" s="136" t="s">
        <v>339</v>
      </c>
      <c r="B9" s="97">
        <v>4.2139806369999997</v>
      </c>
      <c r="C9" s="97">
        <v>3.9999999999999998E-6</v>
      </c>
      <c r="D9" s="97">
        <v>4.213976637</v>
      </c>
      <c r="E9" s="97">
        <v>0</v>
      </c>
      <c r="F9" s="97">
        <v>3.7576088560000001</v>
      </c>
      <c r="G9" s="97">
        <v>0.30872500000000003</v>
      </c>
      <c r="H9" s="97">
        <v>0</v>
      </c>
      <c r="I9" s="97">
        <v>3.9999999999999998E-6</v>
      </c>
      <c r="J9" s="168" t="s">
        <v>339</v>
      </c>
      <c r="K9" s="229"/>
    </row>
    <row r="10" spans="1:11">
      <c r="A10" s="136" t="s">
        <v>149</v>
      </c>
      <c r="B10" s="97">
        <v>358.86369777951001</v>
      </c>
      <c r="C10" s="97">
        <v>222.94445212317001</v>
      </c>
      <c r="D10" s="97">
        <v>125.38712946833999</v>
      </c>
      <c r="E10" s="97">
        <v>10.532116188</v>
      </c>
      <c r="F10" s="97">
        <v>82.164511959280006</v>
      </c>
      <c r="G10" s="97">
        <v>252.561010452</v>
      </c>
      <c r="H10" s="97">
        <v>5.2267330589999998</v>
      </c>
      <c r="I10" s="97">
        <v>208.69893013839001</v>
      </c>
      <c r="J10" s="168" t="s">
        <v>156</v>
      </c>
      <c r="K10" s="229"/>
    </row>
    <row r="11" spans="1:11">
      <c r="A11" s="136" t="s">
        <v>399</v>
      </c>
      <c r="B11" s="97">
        <v>636.65416551223495</v>
      </c>
      <c r="C11" s="97">
        <v>279.18460542230997</v>
      </c>
      <c r="D11" s="97">
        <v>203.59085391606496</v>
      </c>
      <c r="E11" s="97">
        <v>153.87870617386002</v>
      </c>
      <c r="F11" s="97">
        <v>216.72026780476997</v>
      </c>
      <c r="G11" s="97">
        <v>416.3044748332</v>
      </c>
      <c r="H11" s="97">
        <v>10.799134566999999</v>
      </c>
      <c r="I11" s="97">
        <v>246.28197102498001</v>
      </c>
      <c r="J11" s="168" t="s">
        <v>155</v>
      </c>
      <c r="K11" s="229"/>
    </row>
    <row r="12" spans="1:11">
      <c r="A12" s="136" t="s">
        <v>150</v>
      </c>
      <c r="B12" s="97">
        <v>234.639903946</v>
      </c>
      <c r="C12" s="97">
        <v>50.624519114999998</v>
      </c>
      <c r="D12" s="97">
        <v>183.64640756</v>
      </c>
      <c r="E12" s="97">
        <v>0.368977271</v>
      </c>
      <c r="F12" s="97">
        <v>100.64033433500001</v>
      </c>
      <c r="G12" s="97">
        <v>135.101585822</v>
      </c>
      <c r="H12" s="97">
        <v>0.1</v>
      </c>
      <c r="I12" s="97">
        <v>43.876463016000002</v>
      </c>
      <c r="J12" s="168" t="s">
        <v>157</v>
      </c>
      <c r="K12" s="229"/>
    </row>
    <row r="13" spans="1:11">
      <c r="A13" s="121" t="s">
        <v>349</v>
      </c>
      <c r="B13" s="97">
        <v>4.2369581939999996</v>
      </c>
      <c r="C13" s="97">
        <v>1.0499999999999999E-5</v>
      </c>
      <c r="D13" s="97">
        <v>4.2369476940000004</v>
      </c>
      <c r="E13" s="97">
        <v>0</v>
      </c>
      <c r="F13" s="97">
        <v>3.7020183270000002</v>
      </c>
      <c r="G13" s="97">
        <v>0.26774500000000001</v>
      </c>
      <c r="H13" s="97">
        <v>0</v>
      </c>
      <c r="I13" s="97">
        <v>1.0499999999999999E-5</v>
      </c>
      <c r="J13" s="168" t="s">
        <v>350</v>
      </c>
      <c r="K13" s="229"/>
    </row>
    <row r="14" spans="1:11">
      <c r="A14" s="183" t="s">
        <v>247</v>
      </c>
      <c r="B14" s="97">
        <v>3.400877033</v>
      </c>
      <c r="C14" s="97">
        <v>1.739262954</v>
      </c>
      <c r="D14" s="97">
        <v>1.661614079</v>
      </c>
      <c r="E14" s="97">
        <v>0</v>
      </c>
      <c r="F14" s="97">
        <v>0.43422259400000002</v>
      </c>
      <c r="G14" s="97">
        <v>2.8365937670000001</v>
      </c>
      <c r="H14" s="97">
        <v>0.57517789399999997</v>
      </c>
      <c r="I14" s="97">
        <v>1.0959060169999999</v>
      </c>
      <c r="J14" s="168" t="s">
        <v>248</v>
      </c>
      <c r="K14" s="229"/>
    </row>
    <row r="15" spans="1:11">
      <c r="A15" s="136" t="s">
        <v>340</v>
      </c>
      <c r="B15" s="97">
        <v>4.2662888140000002</v>
      </c>
      <c r="C15" s="97">
        <v>1.6662494E-2</v>
      </c>
      <c r="D15" s="97">
        <v>4.24962632</v>
      </c>
      <c r="E15" s="97">
        <v>0</v>
      </c>
      <c r="F15" s="97">
        <v>3.9158457379999998</v>
      </c>
      <c r="G15" s="97">
        <v>0.137795</v>
      </c>
      <c r="H15" s="97">
        <v>0</v>
      </c>
      <c r="I15" s="97">
        <v>1.42E-5</v>
      </c>
      <c r="J15" s="168" t="s">
        <v>342</v>
      </c>
      <c r="K15" s="229"/>
    </row>
    <row r="16" spans="1:11">
      <c r="A16" s="136" t="s">
        <v>153</v>
      </c>
      <c r="B16" s="97">
        <v>35.158083171000001</v>
      </c>
      <c r="C16" s="97">
        <v>21.929492303</v>
      </c>
      <c r="D16" s="97">
        <v>13.128590787</v>
      </c>
      <c r="E16" s="97">
        <v>0.1</v>
      </c>
      <c r="F16" s="97">
        <v>9.4802754569999994</v>
      </c>
      <c r="G16" s="97">
        <v>23.339604877999999</v>
      </c>
      <c r="H16" s="97">
        <v>10.21832129</v>
      </c>
      <c r="I16" s="97">
        <v>10.650483258</v>
      </c>
      <c r="J16" s="168" t="s">
        <v>153</v>
      </c>
      <c r="K16" s="229"/>
    </row>
    <row r="17" spans="1:11">
      <c r="A17" s="121" t="s">
        <v>344</v>
      </c>
      <c r="B17" s="97">
        <v>4.2572573370000004</v>
      </c>
      <c r="C17" s="97">
        <v>1.2085E-4</v>
      </c>
      <c r="D17" s="97">
        <v>4.2571364870000004</v>
      </c>
      <c r="E17" s="97">
        <v>0</v>
      </c>
      <c r="F17" s="97">
        <v>3.8825504569999998</v>
      </c>
      <c r="G17" s="97">
        <v>0.15046000000000001</v>
      </c>
      <c r="H17" s="97">
        <v>0</v>
      </c>
      <c r="I17" s="97">
        <v>1.0085E-4</v>
      </c>
      <c r="J17" s="168" t="s">
        <v>344</v>
      </c>
      <c r="K17" s="229"/>
    </row>
    <row r="18" spans="1:11">
      <c r="A18" s="136" t="s">
        <v>346</v>
      </c>
      <c r="B18" s="97">
        <v>5.9254390539999999</v>
      </c>
      <c r="C18" s="97">
        <v>0.776043131</v>
      </c>
      <c r="D18" s="97">
        <v>5.1493879260000002</v>
      </c>
      <c r="E18" s="97">
        <v>0</v>
      </c>
      <c r="F18" s="97">
        <v>3.7898939619999998</v>
      </c>
      <c r="G18" s="97">
        <v>1.87106145</v>
      </c>
      <c r="H18" s="97">
        <v>0</v>
      </c>
      <c r="I18" s="97">
        <v>0.72192663099999999</v>
      </c>
      <c r="J18" s="168" t="s">
        <v>158</v>
      </c>
      <c r="K18" s="229"/>
    </row>
    <row r="19" spans="1:11">
      <c r="A19" s="136" t="s">
        <v>341</v>
      </c>
      <c r="B19" s="97">
        <v>4.3044326479999997</v>
      </c>
      <c r="C19" s="97">
        <v>1.0315000000000001E-3</v>
      </c>
      <c r="D19" s="97">
        <v>4.3034011479999998</v>
      </c>
      <c r="E19" s="97">
        <v>0</v>
      </c>
      <c r="F19" s="97">
        <v>3.9262241910000002</v>
      </c>
      <c r="G19" s="97">
        <v>0.13816600000000001</v>
      </c>
      <c r="H19" s="97">
        <v>0</v>
      </c>
      <c r="I19" s="97">
        <v>3.15E-5</v>
      </c>
      <c r="J19" s="168" t="s">
        <v>341</v>
      </c>
      <c r="K19" s="229"/>
    </row>
    <row r="20" spans="1:11">
      <c r="A20" s="121" t="s">
        <v>345</v>
      </c>
      <c r="B20" s="97">
        <v>8.2800279250000006</v>
      </c>
      <c r="C20" s="97">
        <v>1.3499999999999999E-5</v>
      </c>
      <c r="D20" s="97">
        <v>8.2800144249999992</v>
      </c>
      <c r="E20" s="97">
        <v>0</v>
      </c>
      <c r="F20" s="97">
        <v>7.816091203</v>
      </c>
      <c r="G20" s="97">
        <v>8.9340000000000003E-2</v>
      </c>
      <c r="H20" s="97">
        <v>0</v>
      </c>
      <c r="I20" s="97">
        <v>1.3499999999999999E-5</v>
      </c>
      <c r="J20" s="168" t="s">
        <v>345</v>
      </c>
      <c r="K20" s="229"/>
    </row>
    <row r="21" spans="1:11">
      <c r="A21" s="136" t="s">
        <v>250</v>
      </c>
      <c r="B21" s="97">
        <v>0.17283427000000001</v>
      </c>
      <c r="C21" s="97">
        <v>2.9645000000000001E-2</v>
      </c>
      <c r="D21" s="97">
        <v>0.14318927000000001</v>
      </c>
      <c r="E21" s="97">
        <v>0</v>
      </c>
      <c r="F21" s="97">
        <v>4.2491947000000002E-2</v>
      </c>
      <c r="G21" s="97">
        <v>8.3500000000000005E-2</v>
      </c>
      <c r="H21" s="97">
        <v>0</v>
      </c>
      <c r="I21" s="97">
        <v>2.9645000000000001E-2</v>
      </c>
      <c r="J21" s="168" t="s">
        <v>252</v>
      </c>
      <c r="K21" s="229"/>
    </row>
    <row r="22" spans="1:11">
      <c r="A22" s="136" t="s">
        <v>291</v>
      </c>
      <c r="B22" s="97">
        <v>4.433281633</v>
      </c>
      <c r="C22" s="97">
        <v>2.0119999999999999E-3</v>
      </c>
      <c r="D22" s="97">
        <v>4.4312696330000003</v>
      </c>
      <c r="E22" s="97">
        <v>0</v>
      </c>
      <c r="F22" s="97">
        <v>4.0448384529999997</v>
      </c>
      <c r="G22" s="97">
        <v>0.17808750000000001</v>
      </c>
      <c r="H22" s="97">
        <v>0</v>
      </c>
      <c r="I22" s="97">
        <v>1.2E-5</v>
      </c>
      <c r="J22" s="168" t="s">
        <v>320</v>
      </c>
      <c r="K22" s="229"/>
    </row>
    <row r="23" spans="1:11">
      <c r="A23" s="136" t="s">
        <v>246</v>
      </c>
      <c r="B23" s="97">
        <v>6.9495199699999999</v>
      </c>
      <c r="C23" s="97">
        <v>0.78247171800000004</v>
      </c>
      <c r="D23" s="97">
        <v>5.8492837829999997</v>
      </c>
      <c r="E23" s="97">
        <v>0.31776446899999999</v>
      </c>
      <c r="F23" s="97">
        <v>3.878455889</v>
      </c>
      <c r="G23" s="97">
        <v>2.9222739259999999</v>
      </c>
      <c r="H23" s="97">
        <v>0.06</v>
      </c>
      <c r="I23" s="97">
        <v>0.66524001799999999</v>
      </c>
      <c r="J23" s="168" t="s">
        <v>249</v>
      </c>
      <c r="K23" s="229"/>
    </row>
    <row r="24" spans="1:11">
      <c r="A24" s="121" t="s">
        <v>347</v>
      </c>
      <c r="B24" s="97">
        <v>8.2667063909999996</v>
      </c>
      <c r="C24" s="97">
        <v>3.0067317130000002</v>
      </c>
      <c r="D24" s="97">
        <v>5.2599746779999998</v>
      </c>
      <c r="E24" s="97">
        <v>0</v>
      </c>
      <c r="F24" s="97">
        <v>7.4314889749999997</v>
      </c>
      <c r="G24" s="97">
        <v>0.45136999999999999</v>
      </c>
      <c r="H24" s="97">
        <v>3</v>
      </c>
      <c r="I24" s="97">
        <v>4.3671299999999998E-4</v>
      </c>
      <c r="J24" s="168" t="s">
        <v>348</v>
      </c>
      <c r="K24" s="229"/>
    </row>
    <row r="25" spans="1:11">
      <c r="A25" s="121" t="s">
        <v>251</v>
      </c>
      <c r="B25" s="97">
        <v>9.6730848280000004</v>
      </c>
      <c r="C25" s="97">
        <v>1.098604337</v>
      </c>
      <c r="D25" s="97">
        <v>8.5744804909999992</v>
      </c>
      <c r="E25" s="97">
        <v>0</v>
      </c>
      <c r="F25" s="97">
        <v>4.4333098260000003</v>
      </c>
      <c r="G25" s="97">
        <v>4.6888222380000002</v>
      </c>
      <c r="H25" s="97">
        <v>0</v>
      </c>
      <c r="I25" s="97">
        <v>1.0715230870000001</v>
      </c>
      <c r="J25" s="168" t="s">
        <v>253</v>
      </c>
      <c r="K25" s="229"/>
    </row>
    <row r="26" spans="1:11">
      <c r="A26" s="125" t="s">
        <v>143</v>
      </c>
      <c r="B26" s="116">
        <f>SUM(B4:B25)</f>
        <v>1515.3117235056352</v>
      </c>
      <c r="C26" s="116">
        <f t="shared" ref="C26:I26" si="0">SUM(C4:C25)</f>
        <v>629.35860507448001</v>
      </c>
      <c r="D26" s="116">
        <f t="shared" si="0"/>
        <v>679.28643067129519</v>
      </c>
      <c r="E26" s="116">
        <f t="shared" si="0"/>
        <v>206.66667968086003</v>
      </c>
      <c r="F26" s="116">
        <f t="shared" si="0"/>
        <v>522.26169410394004</v>
      </c>
      <c r="G26" s="116">
        <f t="shared" si="0"/>
        <v>945.63382420519974</v>
      </c>
      <c r="H26" s="116">
        <f t="shared" si="0"/>
        <v>38.958601133000002</v>
      </c>
      <c r="I26" s="116">
        <f t="shared" si="0"/>
        <v>548.16680272936981</v>
      </c>
      <c r="J26" s="185" t="s">
        <v>143</v>
      </c>
    </row>
    <row r="27" spans="1:11">
      <c r="C27" s="228"/>
      <c r="D27" s="228"/>
      <c r="E27" s="228"/>
      <c r="F27" s="228"/>
      <c r="G27" s="228"/>
      <c r="H27" s="228"/>
      <c r="I27" s="228"/>
    </row>
    <row r="29" spans="1:11">
      <c r="A29" s="6"/>
    </row>
    <row r="30" spans="1:11" ht="20">
      <c r="A30" s="259" t="s">
        <v>402</v>
      </c>
      <c r="B30" s="260"/>
      <c r="C30" s="260"/>
      <c r="D30" s="260"/>
      <c r="E30" s="260"/>
      <c r="F30" s="260"/>
      <c r="G30" s="260"/>
      <c r="H30" s="260"/>
      <c r="I30" s="260"/>
      <c r="J30" s="261"/>
    </row>
    <row r="31" spans="1:11" ht="20">
      <c r="A31" s="262" t="s">
        <v>403</v>
      </c>
      <c r="B31" s="263"/>
      <c r="C31" s="263"/>
      <c r="D31" s="263"/>
      <c r="E31" s="263"/>
      <c r="F31" s="263"/>
      <c r="G31" s="263"/>
      <c r="H31" s="263"/>
      <c r="I31" s="263"/>
      <c r="J31" s="264"/>
    </row>
    <row r="32" spans="1:11" ht="30">
      <c r="A32" s="37" t="s">
        <v>127</v>
      </c>
      <c r="B32" s="161" t="s">
        <v>16</v>
      </c>
      <c r="C32" s="161" t="s">
        <v>17</v>
      </c>
      <c r="D32" s="161" t="s">
        <v>3</v>
      </c>
      <c r="E32" s="161" t="s">
        <v>69</v>
      </c>
      <c r="F32" s="161" t="s">
        <v>18</v>
      </c>
      <c r="G32" s="161" t="s">
        <v>19</v>
      </c>
      <c r="H32" s="161" t="s">
        <v>20</v>
      </c>
      <c r="I32" s="161" t="s">
        <v>319</v>
      </c>
      <c r="J32" s="38" t="s">
        <v>128</v>
      </c>
    </row>
    <row r="33" spans="1:10">
      <c r="A33" s="136" t="s">
        <v>287</v>
      </c>
      <c r="B33" s="97">
        <v>56.365338084999998</v>
      </c>
      <c r="C33" s="97">
        <v>4.0463247280000001</v>
      </c>
      <c r="D33" s="97">
        <v>12.107552114000001</v>
      </c>
      <c r="E33" s="97">
        <v>40.211461243000002</v>
      </c>
      <c r="F33" s="97">
        <v>19.319892428999999</v>
      </c>
      <c r="G33" s="97">
        <v>37.977315502000003</v>
      </c>
      <c r="H33" s="97">
        <v>-0.192500001</v>
      </c>
      <c r="I33" s="97">
        <v>0.92022869500000004</v>
      </c>
      <c r="J33" s="168" t="s">
        <v>287</v>
      </c>
    </row>
    <row r="34" spans="1:10">
      <c r="A34" s="136" t="s">
        <v>151</v>
      </c>
      <c r="B34" s="97">
        <v>72.248186600050005</v>
      </c>
      <c r="C34" s="97">
        <v>22.101794899000001</v>
      </c>
      <c r="D34" s="97">
        <v>50.14639170105</v>
      </c>
      <c r="E34" s="97">
        <v>0</v>
      </c>
      <c r="F34" s="97">
        <v>13.843648945130001</v>
      </c>
      <c r="G34" s="97">
        <v>48.124535164000001</v>
      </c>
      <c r="H34" s="97">
        <v>6.2800841680000001</v>
      </c>
      <c r="I34" s="97">
        <v>14.599642368</v>
      </c>
      <c r="J34" s="168" t="s">
        <v>151</v>
      </c>
    </row>
    <row r="35" spans="1:10">
      <c r="A35" s="136" t="s">
        <v>152</v>
      </c>
      <c r="B35" s="97">
        <v>23.313074753999999</v>
      </c>
      <c r="C35" s="97">
        <v>8.7330523190000005</v>
      </c>
      <c r="D35" s="97">
        <v>7.5953253260000002</v>
      </c>
      <c r="E35" s="97">
        <v>6.9846971089999998</v>
      </c>
      <c r="F35" s="97">
        <v>6.5089484820000001</v>
      </c>
      <c r="G35" s="97">
        <v>14.718584093</v>
      </c>
      <c r="H35" s="97">
        <v>0</v>
      </c>
      <c r="I35" s="97">
        <v>8.7094964180000005</v>
      </c>
      <c r="J35" s="168" t="s">
        <v>152</v>
      </c>
    </row>
    <row r="36" spans="1:10">
      <c r="A36" s="136" t="s">
        <v>352</v>
      </c>
      <c r="B36" s="97">
        <v>25.153581668000001</v>
      </c>
      <c r="C36" s="97">
        <v>6.0117445060000003</v>
      </c>
      <c r="D36" s="97">
        <v>19.141837162000002</v>
      </c>
      <c r="E36" s="97">
        <v>0</v>
      </c>
      <c r="F36" s="97">
        <v>15.990652171000001</v>
      </c>
      <c r="G36" s="97">
        <v>7.0336103000000003</v>
      </c>
      <c r="H36" s="97">
        <v>0</v>
      </c>
      <c r="I36" s="97">
        <v>5.7676423310000002</v>
      </c>
      <c r="J36" s="168" t="s">
        <v>289</v>
      </c>
    </row>
    <row r="37" spans="1:10">
      <c r="A37" s="165" t="s">
        <v>353</v>
      </c>
      <c r="B37" s="97">
        <v>4.0262156039999999</v>
      </c>
      <c r="C37" s="97">
        <v>3.0000100000000001</v>
      </c>
      <c r="D37" s="97">
        <v>1.026205604</v>
      </c>
      <c r="E37" s="97">
        <v>0</v>
      </c>
      <c r="F37" s="97">
        <v>3.5465693470000001</v>
      </c>
      <c r="G37" s="97">
        <v>0.43064999999999998</v>
      </c>
      <c r="H37" s="97">
        <v>3</v>
      </c>
      <c r="I37" s="97">
        <v>1.0000000000000001E-5</v>
      </c>
      <c r="J37" s="168" t="s">
        <v>355</v>
      </c>
    </row>
    <row r="38" spans="1:10">
      <c r="A38" s="136" t="s">
        <v>339</v>
      </c>
      <c r="B38" s="97">
        <v>4.2044405341400006</v>
      </c>
      <c r="C38" s="97">
        <v>3.9999999999999998E-6</v>
      </c>
      <c r="D38" s="97">
        <v>4.2044365341400001</v>
      </c>
      <c r="E38" s="97">
        <v>0</v>
      </c>
      <c r="F38" s="97">
        <v>3.6409553884600001</v>
      </c>
      <c r="G38" s="97">
        <v>0.40831499999999998</v>
      </c>
      <c r="H38" s="97">
        <v>0</v>
      </c>
      <c r="I38" s="97">
        <v>3.9999999999999998E-6</v>
      </c>
      <c r="J38" s="168" t="s">
        <v>339</v>
      </c>
    </row>
    <row r="39" spans="1:10">
      <c r="A39" s="136" t="s">
        <v>149</v>
      </c>
      <c r="B39" s="97">
        <v>352.16950693500002</v>
      </c>
      <c r="C39" s="97">
        <v>222.414413174</v>
      </c>
      <c r="D39" s="97">
        <v>118.849504103</v>
      </c>
      <c r="E39" s="97">
        <v>10.905589658</v>
      </c>
      <c r="F39" s="97">
        <v>66.277028407000003</v>
      </c>
      <c r="G39" s="97">
        <v>254.49883980999999</v>
      </c>
      <c r="H39" s="97">
        <v>9.3499092370000003</v>
      </c>
      <c r="I39" s="97">
        <v>200.28127091900001</v>
      </c>
      <c r="J39" s="168" t="s">
        <v>156</v>
      </c>
    </row>
    <row r="40" spans="1:10">
      <c r="A40" s="136" t="s">
        <v>148</v>
      </c>
      <c r="B40" s="97">
        <v>594.53664687203991</v>
      </c>
      <c r="C40" s="97">
        <v>258.51661711753002</v>
      </c>
      <c r="D40" s="97">
        <v>195.74140677695999</v>
      </c>
      <c r="E40" s="97">
        <v>140.27847798071002</v>
      </c>
      <c r="F40" s="97">
        <v>159.24065163015999</v>
      </c>
      <c r="G40" s="97">
        <v>434.34474512999998</v>
      </c>
      <c r="H40" s="97">
        <v>19.421155347999999</v>
      </c>
      <c r="I40" s="97">
        <v>224.47773301107998</v>
      </c>
      <c r="J40" s="168" t="s">
        <v>155</v>
      </c>
    </row>
    <row r="41" spans="1:10">
      <c r="A41" s="136" t="s">
        <v>150</v>
      </c>
      <c r="B41" s="97">
        <v>233.73017291985002</v>
      </c>
      <c r="C41" s="97">
        <v>49.348154759000003</v>
      </c>
      <c r="D41" s="97">
        <v>184.14140944885</v>
      </c>
      <c r="E41" s="97">
        <v>0.240608712</v>
      </c>
      <c r="F41" s="97">
        <v>85.814677843929999</v>
      </c>
      <c r="G41" s="97">
        <v>147.63751985100001</v>
      </c>
      <c r="H41" s="97">
        <v>0.80005000000000004</v>
      </c>
      <c r="I41" s="97">
        <v>34.829537741000003</v>
      </c>
      <c r="J41" s="168" t="s">
        <v>157</v>
      </c>
    </row>
    <row r="42" spans="1:10">
      <c r="A42" s="121" t="s">
        <v>349</v>
      </c>
      <c r="B42" s="97">
        <v>4.2455666259999996</v>
      </c>
      <c r="C42" s="97">
        <v>1.0499999999999999E-5</v>
      </c>
      <c r="D42" s="97">
        <v>4.2455561260000003</v>
      </c>
      <c r="E42" s="97">
        <v>0</v>
      </c>
      <c r="F42" s="97">
        <v>3.701970679</v>
      </c>
      <c r="G42" s="97">
        <v>0.24954999999999999</v>
      </c>
      <c r="H42" s="97">
        <v>0</v>
      </c>
      <c r="I42" s="97">
        <v>1.0499999999999999E-5</v>
      </c>
      <c r="J42" s="168" t="s">
        <v>350</v>
      </c>
    </row>
    <row r="43" spans="1:10">
      <c r="A43" s="183" t="s">
        <v>247</v>
      </c>
      <c r="B43" s="97">
        <v>3.220962525</v>
      </c>
      <c r="C43" s="97">
        <v>1.782273242</v>
      </c>
      <c r="D43" s="97">
        <v>1.4386892840000001</v>
      </c>
      <c r="E43" s="97">
        <v>0</v>
      </c>
      <c r="F43" s="97">
        <v>3.6966803999999999E-2</v>
      </c>
      <c r="G43" s="97">
        <v>3.1581490620000001</v>
      </c>
      <c r="H43" s="97">
        <v>0.57517789399999997</v>
      </c>
      <c r="I43" s="97">
        <v>1.1114428510000001</v>
      </c>
      <c r="J43" s="168" t="s">
        <v>248</v>
      </c>
    </row>
    <row r="44" spans="1:10">
      <c r="A44" s="136" t="s">
        <v>340</v>
      </c>
      <c r="B44" s="97">
        <v>4.2167036287200004</v>
      </c>
      <c r="C44" s="97">
        <v>1.6682494199999998E-2</v>
      </c>
      <c r="D44" s="97">
        <v>4.20002113452</v>
      </c>
      <c r="E44" s="97">
        <v>0</v>
      </c>
      <c r="F44" s="97">
        <v>3.8008352755199999</v>
      </c>
      <c r="G44" s="97">
        <v>0.224575</v>
      </c>
      <c r="H44" s="97">
        <v>0</v>
      </c>
      <c r="I44" s="97">
        <v>2.4199999999999999E-5</v>
      </c>
      <c r="J44" s="168" t="s">
        <v>342</v>
      </c>
    </row>
    <row r="45" spans="1:10">
      <c r="A45" s="136" t="s">
        <v>153</v>
      </c>
      <c r="B45" s="97">
        <v>37.088763995240001</v>
      </c>
      <c r="C45" s="97">
        <v>24.209078192</v>
      </c>
      <c r="D45" s="97">
        <v>12.77968580324</v>
      </c>
      <c r="E45" s="97">
        <v>0.1</v>
      </c>
      <c r="F45" s="97">
        <v>9.5253829106300003</v>
      </c>
      <c r="G45" s="97">
        <v>25.229797749239999</v>
      </c>
      <c r="H45" s="97">
        <v>12.16254719</v>
      </c>
      <c r="I45" s="97">
        <v>10.099274864</v>
      </c>
      <c r="J45" s="168" t="s">
        <v>153</v>
      </c>
    </row>
    <row r="46" spans="1:10">
      <c r="A46" s="121" t="s">
        <v>344</v>
      </c>
      <c r="B46" s="97">
        <v>4.2708222512900003</v>
      </c>
      <c r="C46" s="97">
        <v>1.2085E-4</v>
      </c>
      <c r="D46" s="97">
        <v>4.2707014012900002</v>
      </c>
      <c r="E46" s="97">
        <v>0</v>
      </c>
      <c r="F46" s="97">
        <v>3.8750958067300001</v>
      </c>
      <c r="G46" s="97">
        <v>0.15185999999999999</v>
      </c>
      <c r="H46" s="97">
        <v>0</v>
      </c>
      <c r="I46" s="97">
        <v>1.0085E-4</v>
      </c>
      <c r="J46" s="168" t="s">
        <v>344</v>
      </c>
    </row>
    <row r="47" spans="1:10">
      <c r="A47" s="136" t="s">
        <v>346</v>
      </c>
      <c r="B47" s="97">
        <v>5.8151604166700004</v>
      </c>
      <c r="C47" s="97">
        <v>0.62039878100000001</v>
      </c>
      <c r="D47" s="97">
        <v>5.1947536406700001</v>
      </c>
      <c r="E47" s="97">
        <v>0</v>
      </c>
      <c r="F47" s="97">
        <v>3.6516604158299999</v>
      </c>
      <c r="G47" s="97">
        <v>1.7501281</v>
      </c>
      <c r="H47" s="97">
        <v>0</v>
      </c>
      <c r="I47" s="97">
        <v>0.61325639300000001</v>
      </c>
      <c r="J47" s="168" t="s">
        <v>158</v>
      </c>
    </row>
    <row r="48" spans="1:10">
      <c r="A48" s="136" t="s">
        <v>341</v>
      </c>
      <c r="B48" s="97">
        <v>4.3112872626199996</v>
      </c>
      <c r="C48" s="97">
        <v>3.15E-5</v>
      </c>
      <c r="D48" s="97">
        <v>4.3112557626200001</v>
      </c>
      <c r="E48" s="97">
        <v>0</v>
      </c>
      <c r="F48" s="97">
        <v>3.98336292227</v>
      </c>
      <c r="G48" s="97">
        <v>0.16542599999999999</v>
      </c>
      <c r="H48" s="97">
        <v>0</v>
      </c>
      <c r="I48" s="97">
        <v>3.15E-5</v>
      </c>
      <c r="J48" s="168" t="s">
        <v>341</v>
      </c>
    </row>
    <row r="49" spans="1:10">
      <c r="A49" s="121" t="s">
        <v>345</v>
      </c>
      <c r="B49" s="97">
        <v>8.2404269881100003</v>
      </c>
      <c r="C49" s="97">
        <v>1.3499999999999999E-5</v>
      </c>
      <c r="D49" s="97">
        <v>8.2404134881100006</v>
      </c>
      <c r="E49" s="97">
        <v>0</v>
      </c>
      <c r="F49" s="97">
        <v>7.8086371668099996</v>
      </c>
      <c r="G49" s="97">
        <v>7.0040000000000005E-2</v>
      </c>
      <c r="H49" s="97">
        <v>0</v>
      </c>
      <c r="I49" s="97">
        <v>1.3499999999999999E-5</v>
      </c>
      <c r="J49" s="168" t="s">
        <v>345</v>
      </c>
    </row>
    <row r="50" spans="1:10">
      <c r="A50" s="136" t="s">
        <v>250</v>
      </c>
      <c r="B50" s="97">
        <v>0.17029801999999999</v>
      </c>
      <c r="C50" s="97">
        <v>3.0818999999999999E-2</v>
      </c>
      <c r="D50" s="97">
        <v>0.13947902000000001</v>
      </c>
      <c r="E50" s="97">
        <v>0</v>
      </c>
      <c r="F50" s="97">
        <v>1.7491947000000001E-2</v>
      </c>
      <c r="G50" s="97">
        <v>6.88E-2</v>
      </c>
      <c r="H50" s="97">
        <v>0</v>
      </c>
      <c r="I50" s="97">
        <v>3.0818999999999999E-2</v>
      </c>
      <c r="J50" s="168" t="s">
        <v>252</v>
      </c>
    </row>
    <row r="51" spans="1:10">
      <c r="A51" s="136" t="s">
        <v>291</v>
      </c>
      <c r="B51" s="97">
        <v>4.4022664636500002</v>
      </c>
      <c r="C51" s="97">
        <v>2.0119999999999999E-3</v>
      </c>
      <c r="D51" s="97">
        <v>4.4002544636499996</v>
      </c>
      <c r="E51" s="97">
        <v>0</v>
      </c>
      <c r="F51" s="97">
        <v>4.0456243727699999</v>
      </c>
      <c r="G51" s="97">
        <v>0.19133749999999999</v>
      </c>
      <c r="H51" s="97">
        <v>0</v>
      </c>
      <c r="I51" s="97">
        <v>1.2E-5</v>
      </c>
      <c r="J51" s="168" t="s">
        <v>320</v>
      </c>
    </row>
    <row r="52" spans="1:10">
      <c r="A52" s="136" t="s">
        <v>246</v>
      </c>
      <c r="B52" s="97">
        <v>6.9226707406700001</v>
      </c>
      <c r="C52" s="97">
        <v>1.0925252758200001</v>
      </c>
      <c r="D52" s="97">
        <v>5.8300738438500002</v>
      </c>
      <c r="E52" s="97">
        <v>0</v>
      </c>
      <c r="F52" s="97">
        <v>3.955390945</v>
      </c>
      <c r="G52" s="97">
        <v>2.7815583080000001</v>
      </c>
      <c r="H52" s="97">
        <v>0</v>
      </c>
      <c r="I52" s="97">
        <v>0.96390432110000002</v>
      </c>
      <c r="J52" s="168" t="s">
        <v>249</v>
      </c>
    </row>
    <row r="53" spans="1:10">
      <c r="A53" s="121" t="s">
        <v>347</v>
      </c>
      <c r="B53" s="97">
        <v>8.2624818092800005</v>
      </c>
      <c r="C53" s="97">
        <v>3.0012317130000001</v>
      </c>
      <c r="D53" s="97">
        <v>5.2612500962799995</v>
      </c>
      <c r="E53" s="97">
        <v>0</v>
      </c>
      <c r="F53" s="97">
        <v>7.3452196939999999</v>
      </c>
      <c r="G53" s="97">
        <v>0.54522999999999999</v>
      </c>
      <c r="H53" s="97">
        <v>3</v>
      </c>
      <c r="I53" s="97">
        <v>4.3671299999999998E-4</v>
      </c>
      <c r="J53" s="168" t="s">
        <v>348</v>
      </c>
    </row>
    <row r="54" spans="1:10">
      <c r="A54" s="121" t="s">
        <v>251</v>
      </c>
      <c r="B54" s="97">
        <v>9.779664425</v>
      </c>
      <c r="C54" s="97">
        <v>1.035914231</v>
      </c>
      <c r="D54" s="97">
        <v>8.7437501940000004</v>
      </c>
      <c r="E54" s="97">
        <v>0</v>
      </c>
      <c r="F54" s="97">
        <v>4.1551083149999997</v>
      </c>
      <c r="G54" s="97">
        <v>4.9356216589999997</v>
      </c>
      <c r="H54" s="97">
        <v>0</v>
      </c>
      <c r="I54" s="97">
        <v>0.99556723800000002</v>
      </c>
      <c r="J54" s="168" t="s">
        <v>253</v>
      </c>
    </row>
    <row r="55" spans="1:10">
      <c r="A55" s="125" t="s">
        <v>143</v>
      </c>
      <c r="B55" s="116">
        <f>SUM(B33:B54)</f>
        <v>1466.6942391243299</v>
      </c>
      <c r="C55" s="116">
        <f t="shared" ref="C55:I55" si="1">SUM(C33:C54)</f>
        <v>605.96322678155002</v>
      </c>
      <c r="D55" s="116">
        <f t="shared" si="1"/>
        <v>662.00995302822992</v>
      </c>
      <c r="E55" s="116">
        <f t="shared" si="1"/>
        <v>198.72083470271002</v>
      </c>
      <c r="F55" s="116">
        <f t="shared" si="1"/>
        <v>430.0857718982399</v>
      </c>
      <c r="G55" s="116">
        <f t="shared" si="1"/>
        <v>984.69618822823998</v>
      </c>
      <c r="H55" s="116">
        <f t="shared" si="1"/>
        <v>54.396423835999997</v>
      </c>
      <c r="I55" s="116">
        <f t="shared" si="1"/>
        <v>503.40045941317999</v>
      </c>
      <c r="J55" s="185" t="s">
        <v>143</v>
      </c>
    </row>
    <row r="59" spans="1:10" ht="20">
      <c r="A59" s="259" t="s">
        <v>419</v>
      </c>
      <c r="B59" s="260"/>
      <c r="C59" s="260"/>
      <c r="D59" s="260"/>
      <c r="E59" s="260"/>
      <c r="F59" s="260"/>
      <c r="G59" s="260"/>
      <c r="H59" s="260"/>
      <c r="I59" s="260"/>
      <c r="J59" s="261"/>
    </row>
    <row r="60" spans="1:10" ht="20">
      <c r="A60" s="262" t="s">
        <v>415</v>
      </c>
      <c r="B60" s="263"/>
      <c r="C60" s="263"/>
      <c r="D60" s="263"/>
      <c r="E60" s="263"/>
      <c r="F60" s="263"/>
      <c r="G60" s="263"/>
      <c r="H60" s="263"/>
      <c r="I60" s="263"/>
      <c r="J60" s="264"/>
    </row>
    <row r="61" spans="1:10" ht="30">
      <c r="A61" s="37" t="s">
        <v>127</v>
      </c>
      <c r="B61" s="161" t="s">
        <v>16</v>
      </c>
      <c r="C61" s="161" t="s">
        <v>17</v>
      </c>
      <c r="D61" s="161" t="s">
        <v>3</v>
      </c>
      <c r="E61" s="161" t="s">
        <v>69</v>
      </c>
      <c r="F61" s="161" t="s">
        <v>18</v>
      </c>
      <c r="G61" s="161" t="s">
        <v>19</v>
      </c>
      <c r="H61" s="161" t="s">
        <v>20</v>
      </c>
      <c r="I61" s="161" t="s">
        <v>319</v>
      </c>
      <c r="J61" s="38" t="s">
        <v>128</v>
      </c>
    </row>
    <row r="62" spans="1:10">
      <c r="A62" s="136" t="s">
        <v>287</v>
      </c>
      <c r="B62" s="97">
        <v>55.692084859410002</v>
      </c>
      <c r="C62" s="97">
        <v>3.9430588950000001</v>
      </c>
      <c r="D62" s="97">
        <v>12.102639385410001</v>
      </c>
      <c r="E62" s="97">
        <v>39.646386579000001</v>
      </c>
      <c r="F62" s="97">
        <v>18.050388011839999</v>
      </c>
      <c r="G62" s="97">
        <v>38.486762396000003</v>
      </c>
      <c r="H62" s="97">
        <v>0.21372976799999999</v>
      </c>
      <c r="I62" s="97">
        <v>1.015754246</v>
      </c>
      <c r="J62" s="168" t="s">
        <v>287</v>
      </c>
    </row>
    <row r="63" spans="1:10">
      <c r="A63" s="136" t="s">
        <v>404</v>
      </c>
      <c r="B63" s="97">
        <v>6.3698850440000001</v>
      </c>
      <c r="C63" s="97">
        <v>5.5767294610000002</v>
      </c>
      <c r="D63" s="97">
        <v>0.793155583</v>
      </c>
      <c r="E63" s="97">
        <v>0</v>
      </c>
      <c r="F63" s="97">
        <v>1.2995171270000001</v>
      </c>
      <c r="G63" s="97">
        <v>3.3913570000000002</v>
      </c>
      <c r="H63" s="97">
        <v>0.12</v>
      </c>
      <c r="I63" s="97">
        <v>5.4377744610000001</v>
      </c>
      <c r="J63" s="131" t="s">
        <v>404</v>
      </c>
    </row>
    <row r="64" spans="1:10">
      <c r="A64" s="136" t="s">
        <v>151</v>
      </c>
      <c r="B64" s="97">
        <v>68.723803858070013</v>
      </c>
      <c r="C64" s="97">
        <v>23.411363597000001</v>
      </c>
      <c r="D64" s="97">
        <v>45.312440261070002</v>
      </c>
      <c r="E64" s="97">
        <v>0</v>
      </c>
      <c r="F64" s="97">
        <v>13.28441227111</v>
      </c>
      <c r="G64" s="97">
        <v>49.114169596000004</v>
      </c>
      <c r="H64" s="97">
        <v>6.7490829259999998</v>
      </c>
      <c r="I64" s="97">
        <v>14.801735556000001</v>
      </c>
      <c r="J64" s="168" t="s">
        <v>151</v>
      </c>
    </row>
    <row r="65" spans="1:10">
      <c r="A65" s="136" t="s">
        <v>152</v>
      </c>
      <c r="B65" s="97">
        <v>24.720048836</v>
      </c>
      <c r="C65" s="97">
        <v>13.029058672</v>
      </c>
      <c r="D65" s="97">
        <v>4.3701519449999999</v>
      </c>
      <c r="E65" s="97">
        <v>7.3208382189999996</v>
      </c>
      <c r="F65" s="97">
        <v>10.765570903</v>
      </c>
      <c r="G65" s="97">
        <v>14.206841622000001</v>
      </c>
      <c r="H65" s="97">
        <v>0</v>
      </c>
      <c r="I65" s="97">
        <v>13.011094056999999</v>
      </c>
      <c r="J65" s="168" t="s">
        <v>152</v>
      </c>
    </row>
    <row r="66" spans="1:10">
      <c r="A66" s="136" t="s">
        <v>352</v>
      </c>
      <c r="B66" s="97">
        <v>24.804376858000001</v>
      </c>
      <c r="C66" s="97">
        <v>5.479046447</v>
      </c>
      <c r="D66" s="97">
        <v>19.325330410999999</v>
      </c>
      <c r="E66" s="97">
        <v>0</v>
      </c>
      <c r="F66" s="97">
        <v>16.356854956999999</v>
      </c>
      <c r="G66" s="97">
        <v>6.7398128000000002</v>
      </c>
      <c r="H66" s="97">
        <v>0</v>
      </c>
      <c r="I66" s="97">
        <v>5.2336827719999999</v>
      </c>
      <c r="J66" s="168" t="s">
        <v>289</v>
      </c>
    </row>
    <row r="67" spans="1:10">
      <c r="A67" s="165" t="s">
        <v>353</v>
      </c>
      <c r="B67" s="97">
        <v>4.0565361080000004</v>
      </c>
      <c r="C67" s="97">
        <v>3.0000100000000001</v>
      </c>
      <c r="D67" s="97">
        <v>1.0565261079999999</v>
      </c>
      <c r="E67" s="97">
        <v>0</v>
      </c>
      <c r="F67" s="97">
        <v>3.445476481</v>
      </c>
      <c r="G67" s="97">
        <v>0.55684999999999996</v>
      </c>
      <c r="H67" s="97">
        <v>3</v>
      </c>
      <c r="I67" s="97">
        <v>1.0000000000000001E-5</v>
      </c>
      <c r="J67" s="168" t="s">
        <v>355</v>
      </c>
    </row>
    <row r="68" spans="1:10">
      <c r="A68" s="136" t="s">
        <v>339</v>
      </c>
      <c r="B68" s="97">
        <v>4.1984435099999997</v>
      </c>
      <c r="C68" s="97">
        <v>3.9999999999999998E-6</v>
      </c>
      <c r="D68" s="97">
        <v>4.19843951</v>
      </c>
      <c r="E68" s="97">
        <v>0</v>
      </c>
      <c r="F68" s="97">
        <v>3.7339989991599998</v>
      </c>
      <c r="G68" s="97">
        <v>0.31640499999999999</v>
      </c>
      <c r="H68" s="97">
        <v>0</v>
      </c>
      <c r="I68" s="97">
        <v>3.9999999999999998E-6</v>
      </c>
      <c r="J68" s="168" t="s">
        <v>339</v>
      </c>
    </row>
    <row r="69" spans="1:10">
      <c r="A69" s="136" t="s">
        <v>149</v>
      </c>
      <c r="B69" s="97">
        <v>333.63706681423997</v>
      </c>
      <c r="C69" s="97">
        <v>215.711637389</v>
      </c>
      <c r="D69" s="97">
        <v>106.84017246524</v>
      </c>
      <c r="E69" s="97">
        <v>11.085256960000001</v>
      </c>
      <c r="F69" s="97">
        <v>66.13449898831</v>
      </c>
      <c r="G69" s="97">
        <v>252.852908767</v>
      </c>
      <c r="H69" s="97">
        <v>8.9736479039999999</v>
      </c>
      <c r="I69" s="97">
        <v>197.41880193700001</v>
      </c>
      <c r="J69" s="168" t="s">
        <v>156</v>
      </c>
    </row>
    <row r="70" spans="1:10">
      <c r="A70" s="136" t="s">
        <v>148</v>
      </c>
      <c r="B70" s="97">
        <v>634.43994692642002</v>
      </c>
      <c r="C70" s="97">
        <v>287.88702213967997</v>
      </c>
      <c r="D70" s="97">
        <v>201.23579843533</v>
      </c>
      <c r="E70" s="97">
        <v>145.31737635139001</v>
      </c>
      <c r="F70" s="97">
        <v>189.09814220989</v>
      </c>
      <c r="G70" s="97">
        <v>447.21274129</v>
      </c>
      <c r="H70" s="97">
        <v>16.110171374</v>
      </c>
      <c r="I70" s="97">
        <v>249.76095230848998</v>
      </c>
      <c r="J70" s="168" t="s">
        <v>155</v>
      </c>
    </row>
    <row r="71" spans="1:10">
      <c r="A71" s="136" t="s">
        <v>150</v>
      </c>
      <c r="B71" s="97">
        <v>238.30138596345998</v>
      </c>
      <c r="C71" s="97">
        <v>44.792062473000001</v>
      </c>
      <c r="D71" s="97">
        <v>192.9643885939</v>
      </c>
      <c r="E71" s="97">
        <v>0.544934896</v>
      </c>
      <c r="F71" s="97">
        <v>92.042319359559997</v>
      </c>
      <c r="G71" s="97">
        <v>148.87296569899999</v>
      </c>
      <c r="H71" s="97">
        <v>1.1506160000000001</v>
      </c>
      <c r="I71" s="97">
        <v>31.719836787999999</v>
      </c>
      <c r="J71" s="168" t="s">
        <v>157</v>
      </c>
    </row>
    <row r="72" spans="1:10">
      <c r="A72" s="121" t="s">
        <v>349</v>
      </c>
      <c r="B72" s="97">
        <v>4.2422476309999997</v>
      </c>
      <c r="C72" s="97">
        <v>3.3050000000000001E-4</v>
      </c>
      <c r="D72" s="97">
        <v>4.2419171310000001</v>
      </c>
      <c r="E72" s="97">
        <v>0</v>
      </c>
      <c r="F72" s="97">
        <v>3.7019328840000001</v>
      </c>
      <c r="G72" s="97">
        <v>0.23088500000000001</v>
      </c>
      <c r="H72" s="97">
        <v>0</v>
      </c>
      <c r="I72" s="97">
        <v>1.0499999999999999E-5</v>
      </c>
      <c r="J72" s="168" t="s">
        <v>350</v>
      </c>
    </row>
    <row r="73" spans="1:10">
      <c r="A73" s="183" t="s">
        <v>247</v>
      </c>
      <c r="B73" s="97">
        <v>3.5346612720000001</v>
      </c>
      <c r="C73" s="97">
        <v>1.8096584060000001</v>
      </c>
      <c r="D73" s="97">
        <v>1.7250028660000001</v>
      </c>
      <c r="E73" s="97">
        <v>0</v>
      </c>
      <c r="F73" s="97">
        <v>2.4669091000000001E-2</v>
      </c>
      <c r="G73" s="97">
        <v>3.489956807</v>
      </c>
      <c r="H73" s="97">
        <v>0.57517789399999997</v>
      </c>
      <c r="I73" s="97">
        <v>1.1375780150000001</v>
      </c>
      <c r="J73" s="168" t="s">
        <v>248</v>
      </c>
    </row>
    <row r="74" spans="1:10">
      <c r="A74" s="136" t="s">
        <v>340</v>
      </c>
      <c r="B74" s="97">
        <v>4.1975068325700002</v>
      </c>
      <c r="C74" s="97">
        <v>1.6684814820000001E-2</v>
      </c>
      <c r="D74" s="97">
        <v>4.1808220177499997</v>
      </c>
      <c r="E74" s="97">
        <v>0</v>
      </c>
      <c r="F74" s="97">
        <v>3.70234953217</v>
      </c>
      <c r="G74" s="97">
        <v>0.257795</v>
      </c>
      <c r="H74" s="97">
        <v>0</v>
      </c>
      <c r="I74" s="97">
        <v>2.4199999999999999E-5</v>
      </c>
      <c r="J74" s="168" t="s">
        <v>342</v>
      </c>
    </row>
    <row r="75" spans="1:10">
      <c r="A75" s="136" t="s">
        <v>153</v>
      </c>
      <c r="B75" s="97">
        <v>37.1671933155</v>
      </c>
      <c r="C75" s="97">
        <v>23.489161328000002</v>
      </c>
      <c r="D75" s="97">
        <v>13.578031987499999</v>
      </c>
      <c r="E75" s="97">
        <v>0.1</v>
      </c>
      <c r="F75" s="97">
        <v>8.9786311788899997</v>
      </c>
      <c r="G75" s="97">
        <v>26.215600912239999</v>
      </c>
      <c r="H75" s="97">
        <v>10.807575289999999</v>
      </c>
      <c r="I75" s="97">
        <v>10.767921157</v>
      </c>
      <c r="J75" s="168" t="s">
        <v>153</v>
      </c>
    </row>
    <row r="76" spans="1:10">
      <c r="A76" s="121" t="s">
        <v>344</v>
      </c>
      <c r="B76" s="97">
        <v>4.2732416469999999</v>
      </c>
      <c r="C76" s="97">
        <v>1.2085E-4</v>
      </c>
      <c r="D76" s="97">
        <v>4.2731207970199998</v>
      </c>
      <c r="E76" s="97">
        <v>0</v>
      </c>
      <c r="F76" s="97">
        <v>3.8937413940000001</v>
      </c>
      <c r="G76" s="97">
        <v>0.11648</v>
      </c>
      <c r="H76" s="97">
        <v>0</v>
      </c>
      <c r="I76" s="97">
        <v>1.0085E-4</v>
      </c>
      <c r="J76" s="168" t="s">
        <v>344</v>
      </c>
    </row>
    <row r="77" spans="1:10">
      <c r="A77" s="136" t="s">
        <v>346</v>
      </c>
      <c r="B77" s="97">
        <v>6.0471000760599996</v>
      </c>
      <c r="C77" s="97">
        <v>0.78635458599999997</v>
      </c>
      <c r="D77" s="97">
        <v>5.2607374930599997</v>
      </c>
      <c r="E77" s="97">
        <v>0</v>
      </c>
      <c r="F77" s="97">
        <v>3.7818198432199996</v>
      </c>
      <c r="G77" s="97">
        <v>1.9061049999999999</v>
      </c>
      <c r="H77" s="97">
        <v>0</v>
      </c>
      <c r="I77" s="97">
        <v>0.77411219799999997</v>
      </c>
      <c r="J77" s="168" t="s">
        <v>158</v>
      </c>
    </row>
    <row r="78" spans="1:10">
      <c r="A78" s="136" t="s">
        <v>341</v>
      </c>
      <c r="B78" s="97">
        <v>4.3220668093199999</v>
      </c>
      <c r="C78" s="97">
        <v>3.15E-5</v>
      </c>
      <c r="D78" s="97">
        <v>4.3220353093199995</v>
      </c>
      <c r="E78" s="97">
        <v>0</v>
      </c>
      <c r="F78" s="97">
        <v>3.9483436200999997</v>
      </c>
      <c r="G78" s="97">
        <v>0.22237599999999999</v>
      </c>
      <c r="H78" s="97">
        <v>0</v>
      </c>
      <c r="I78" s="97">
        <v>3.15E-5</v>
      </c>
      <c r="J78" s="168" t="s">
        <v>341</v>
      </c>
    </row>
    <row r="79" spans="1:10">
      <c r="A79" s="121" t="s">
        <v>345</v>
      </c>
      <c r="B79" s="97">
        <v>8.3067087350000008</v>
      </c>
      <c r="C79" s="97">
        <v>1.3499999999999999E-5</v>
      </c>
      <c r="D79" s="97">
        <v>8.3066952349999994</v>
      </c>
      <c r="E79" s="97">
        <v>0</v>
      </c>
      <c r="F79" s="97">
        <v>7.8563637159999997</v>
      </c>
      <c r="G79" s="97">
        <v>2.8660000000000001E-2</v>
      </c>
      <c r="H79" s="97">
        <v>0</v>
      </c>
      <c r="I79" s="97">
        <v>1.3499999999999999E-5</v>
      </c>
      <c r="J79" s="168" t="s">
        <v>345</v>
      </c>
    </row>
    <row r="80" spans="1:10">
      <c r="A80" s="136" t="s">
        <v>250</v>
      </c>
      <c r="B80" s="97">
        <v>0.17287442</v>
      </c>
      <c r="C80" s="97">
        <v>3.1779000000000002E-2</v>
      </c>
      <c r="D80" s="97">
        <v>0.14109542</v>
      </c>
      <c r="E80" s="97">
        <v>0</v>
      </c>
      <c r="F80" s="97">
        <v>3.5991947000000003E-2</v>
      </c>
      <c r="G80" s="97">
        <v>8.5300000000000001E-2</v>
      </c>
      <c r="H80" s="97">
        <v>0</v>
      </c>
      <c r="I80" s="97">
        <v>3.1779000000000002E-2</v>
      </c>
      <c r="J80" s="168" t="s">
        <v>252</v>
      </c>
    </row>
    <row r="81" spans="1:10">
      <c r="A81" s="136" t="s">
        <v>291</v>
      </c>
      <c r="B81" s="97">
        <v>4.4121139344799998</v>
      </c>
      <c r="C81" s="97">
        <v>2.0119999999999999E-3</v>
      </c>
      <c r="D81" s="97">
        <v>4.4101019344800001</v>
      </c>
      <c r="E81" s="97">
        <v>0</v>
      </c>
      <c r="F81" s="97">
        <v>4.0458787190400001</v>
      </c>
      <c r="G81" s="97">
        <v>0.20352500000000001</v>
      </c>
      <c r="H81" s="97">
        <v>0</v>
      </c>
      <c r="I81" s="97">
        <v>1.2E-5</v>
      </c>
      <c r="J81" s="168" t="s">
        <v>320</v>
      </c>
    </row>
    <row r="82" spans="1:10">
      <c r="A82" s="136" t="s">
        <v>246</v>
      </c>
      <c r="B82" s="97">
        <v>7.0168870449999998</v>
      </c>
      <c r="C82" s="97">
        <v>1.074813767</v>
      </c>
      <c r="D82" s="97">
        <v>5.9420732779999996</v>
      </c>
      <c r="E82" s="97">
        <v>0</v>
      </c>
      <c r="F82" s="97">
        <v>3.9158671229999999</v>
      </c>
      <c r="G82" s="97">
        <v>2.92814014</v>
      </c>
      <c r="H82" s="97">
        <v>0</v>
      </c>
      <c r="I82" s="97">
        <v>0.97513417400000002</v>
      </c>
      <c r="J82" s="168" t="s">
        <v>249</v>
      </c>
    </row>
    <row r="83" spans="1:10">
      <c r="A83" s="121" t="s">
        <v>347</v>
      </c>
      <c r="B83" s="97">
        <v>8.2822686152799996</v>
      </c>
      <c r="C83" s="97">
        <v>3.0017942130000002</v>
      </c>
      <c r="D83" s="97">
        <v>5.2804744022799994</v>
      </c>
      <c r="E83" s="97">
        <v>0</v>
      </c>
      <c r="F83" s="97">
        <v>7.4376239990000004</v>
      </c>
      <c r="G83" s="97">
        <v>0.46983000000000003</v>
      </c>
      <c r="H83" s="97">
        <v>3</v>
      </c>
      <c r="I83" s="97">
        <v>1.4212999999999999E-5</v>
      </c>
      <c r="J83" s="168" t="s">
        <v>348</v>
      </c>
    </row>
    <row r="84" spans="1:10">
      <c r="A84" s="121" t="s">
        <v>251</v>
      </c>
      <c r="B84" s="97">
        <v>8.4371859800499998</v>
      </c>
      <c r="C84" s="97">
        <v>0.61660483332999994</v>
      </c>
      <c r="D84" s="97">
        <v>7.8205811467199995</v>
      </c>
      <c r="E84" s="97">
        <v>0</v>
      </c>
      <c r="F84" s="97">
        <v>4.1248770220999997</v>
      </c>
      <c r="G84" s="97">
        <v>3.8800632259999999</v>
      </c>
      <c r="H84" s="97">
        <v>0</v>
      </c>
      <c r="I84" s="97">
        <v>0.60223057390000001</v>
      </c>
      <c r="J84" s="168" t="s">
        <v>253</v>
      </c>
    </row>
    <row r="85" spans="1:10">
      <c r="A85" s="125" t="s">
        <v>143</v>
      </c>
      <c r="B85" s="116">
        <f>SUM(B62:B84)</f>
        <v>1495.3556350908598</v>
      </c>
      <c r="C85" s="116">
        <f t="shared" ref="C85:I85" si="2">SUM(C62:C84)</f>
        <v>633.65935237183021</v>
      </c>
      <c r="D85" s="116">
        <f t="shared" si="2"/>
        <v>657.68173171608009</v>
      </c>
      <c r="E85" s="116">
        <f t="shared" si="2"/>
        <v>204.01479300539</v>
      </c>
      <c r="F85" s="116">
        <f t="shared" si="2"/>
        <v>469.65926937738993</v>
      </c>
      <c r="G85" s="116">
        <f t="shared" si="2"/>
        <v>1001.7855312552399</v>
      </c>
      <c r="H85" s="116">
        <f t="shared" si="2"/>
        <v>50.700001155999999</v>
      </c>
      <c r="I85" s="116">
        <f t="shared" si="2"/>
        <v>532.68860800639004</v>
      </c>
      <c r="J85" s="185" t="s">
        <v>143</v>
      </c>
    </row>
    <row r="89" spans="1:10" ht="20">
      <c r="A89" s="259" t="s">
        <v>456</v>
      </c>
      <c r="B89" s="260"/>
      <c r="C89" s="260"/>
      <c r="D89" s="260"/>
      <c r="E89" s="260"/>
      <c r="F89" s="260"/>
      <c r="G89" s="260"/>
      <c r="H89" s="260"/>
      <c r="I89" s="260"/>
      <c r="J89" s="261"/>
    </row>
    <row r="90" spans="1:10" ht="20">
      <c r="A90" s="262" t="s">
        <v>457</v>
      </c>
      <c r="B90" s="263"/>
      <c r="C90" s="263"/>
      <c r="D90" s="263"/>
      <c r="E90" s="263"/>
      <c r="F90" s="263"/>
      <c r="G90" s="263"/>
      <c r="H90" s="263"/>
      <c r="I90" s="263"/>
      <c r="J90" s="264"/>
    </row>
    <row r="91" spans="1:10" ht="30">
      <c r="A91" s="37" t="s">
        <v>127</v>
      </c>
      <c r="B91" s="161" t="s">
        <v>16</v>
      </c>
      <c r="C91" s="161" t="s">
        <v>17</v>
      </c>
      <c r="D91" s="161" t="s">
        <v>3</v>
      </c>
      <c r="E91" s="161" t="s">
        <v>69</v>
      </c>
      <c r="F91" s="161" t="s">
        <v>18</v>
      </c>
      <c r="G91" s="161" t="s">
        <v>19</v>
      </c>
      <c r="H91" s="161" t="s">
        <v>20</v>
      </c>
      <c r="I91" s="161" t="s">
        <v>319</v>
      </c>
      <c r="J91" s="38" t="s">
        <v>128</v>
      </c>
    </row>
    <row r="92" spans="1:10">
      <c r="A92" s="136" t="s">
        <v>287</v>
      </c>
      <c r="B92" s="97">
        <v>58.943130992330005</v>
      </c>
      <c r="C92" s="97">
        <v>5.0755849910000004</v>
      </c>
      <c r="D92" s="97">
        <v>12.26437561933</v>
      </c>
      <c r="E92" s="97">
        <v>41.603170382000002</v>
      </c>
      <c r="F92" s="97">
        <v>22.97572404644</v>
      </c>
      <c r="G92" s="97">
        <v>37.261074198000003</v>
      </c>
      <c r="H92" s="97">
        <v>0.62072976800000002</v>
      </c>
      <c r="I92" s="97">
        <v>1.4656213440000001</v>
      </c>
      <c r="J92" s="168" t="s">
        <v>287</v>
      </c>
    </row>
    <row r="93" spans="1:10">
      <c r="A93" s="136" t="s">
        <v>404</v>
      </c>
      <c r="B93" s="97">
        <v>6.1857396940600005</v>
      </c>
      <c r="C93" s="97">
        <v>5.3512234750000003</v>
      </c>
      <c r="D93" s="97">
        <v>0.83451621905999995</v>
      </c>
      <c r="E93" s="97">
        <v>0</v>
      </c>
      <c r="F93" s="97">
        <v>1.2220041429999999</v>
      </c>
      <c r="G93" s="97">
        <v>3.2320790000000001</v>
      </c>
      <c r="H93" s="97">
        <v>0.23200000000000001</v>
      </c>
      <c r="I93" s="97">
        <v>5.0968874749999999</v>
      </c>
      <c r="J93" s="131" t="s">
        <v>404</v>
      </c>
    </row>
    <row r="94" spans="1:10">
      <c r="A94" s="136" t="s">
        <v>151</v>
      </c>
      <c r="B94" s="97">
        <v>80.41712504761</v>
      </c>
      <c r="C94" s="97">
        <v>22.722080352999999</v>
      </c>
      <c r="D94" s="97">
        <v>57.695044694609997</v>
      </c>
      <c r="E94" s="97">
        <v>0</v>
      </c>
      <c r="F94" s="97">
        <v>23.17714449955</v>
      </c>
      <c r="G94" s="97">
        <v>45.817895034000003</v>
      </c>
      <c r="H94" s="97">
        <v>6.3960665289999996</v>
      </c>
      <c r="I94" s="97">
        <v>15.453246149</v>
      </c>
      <c r="J94" s="168" t="s">
        <v>151</v>
      </c>
    </row>
    <row r="95" spans="1:10">
      <c r="A95" s="136" t="s">
        <v>152</v>
      </c>
      <c r="B95" s="97">
        <v>22.752161934</v>
      </c>
      <c r="C95" s="97">
        <v>10.747532828000001</v>
      </c>
      <c r="D95" s="97">
        <v>3.6532680179999999</v>
      </c>
      <c r="E95" s="97">
        <v>8.3513610880000009</v>
      </c>
      <c r="F95" s="97">
        <v>9.0541945590000008</v>
      </c>
      <c r="G95" s="97">
        <v>14.416998994</v>
      </c>
      <c r="H95" s="97">
        <v>0</v>
      </c>
      <c r="I95" s="97">
        <v>10.392102137</v>
      </c>
      <c r="J95" s="168" t="s">
        <v>152</v>
      </c>
    </row>
    <row r="96" spans="1:10">
      <c r="A96" s="136" t="s">
        <v>352</v>
      </c>
      <c r="B96" s="97">
        <v>25.205715443999999</v>
      </c>
      <c r="C96" s="97">
        <v>5.7491928620000001</v>
      </c>
      <c r="D96" s="97">
        <v>19.456522582000002</v>
      </c>
      <c r="E96" s="97">
        <v>0</v>
      </c>
      <c r="F96" s="97">
        <v>16.773154615999999</v>
      </c>
      <c r="G96" s="97">
        <v>6.6638966000000002</v>
      </c>
      <c r="H96" s="97">
        <v>0</v>
      </c>
      <c r="I96" s="97">
        <v>5.5901311470000001</v>
      </c>
      <c r="J96" s="168" t="s">
        <v>289</v>
      </c>
    </row>
    <row r="97" spans="1:10">
      <c r="A97" s="165" t="s">
        <v>353</v>
      </c>
      <c r="B97" s="97">
        <v>4.0649869909999996</v>
      </c>
      <c r="C97" s="97">
        <v>3</v>
      </c>
      <c r="D97" s="97">
        <v>1.064986991</v>
      </c>
      <c r="E97" s="97">
        <v>0</v>
      </c>
      <c r="F97" s="97">
        <v>3.2635151329999998</v>
      </c>
      <c r="G97" s="97">
        <v>0.76212999999999997</v>
      </c>
      <c r="H97" s="97">
        <v>3</v>
      </c>
      <c r="I97" s="97">
        <v>0</v>
      </c>
      <c r="J97" s="168" t="s">
        <v>355</v>
      </c>
    </row>
    <row r="98" spans="1:10">
      <c r="A98" s="136" t="s">
        <v>339</v>
      </c>
      <c r="B98" s="97">
        <v>4.1984435099999997</v>
      </c>
      <c r="C98" s="97">
        <v>3.9999999999999998E-6</v>
      </c>
      <c r="D98" s="97">
        <v>4.19843951</v>
      </c>
      <c r="E98" s="97">
        <v>0</v>
      </c>
      <c r="F98" s="97">
        <v>3.7339989991599998</v>
      </c>
      <c r="G98" s="97">
        <v>0.31640499999999999</v>
      </c>
      <c r="H98" s="97">
        <v>0</v>
      </c>
      <c r="I98" s="97">
        <v>3.9999999999999998E-6</v>
      </c>
      <c r="J98" s="168" t="s">
        <v>339</v>
      </c>
    </row>
    <row r="99" spans="1:10">
      <c r="A99" s="136" t="s">
        <v>149</v>
      </c>
      <c r="B99" s="97">
        <v>340.77459200494997</v>
      </c>
      <c r="C99" s="97">
        <v>225.464895606</v>
      </c>
      <c r="D99" s="97">
        <v>102.54069649895</v>
      </c>
      <c r="E99" s="97">
        <v>12.769</v>
      </c>
      <c r="F99" s="97">
        <v>67.89156108025999</v>
      </c>
      <c r="G99" s="97">
        <v>249.03238914299999</v>
      </c>
      <c r="H99" s="97">
        <v>8.0451935120000009</v>
      </c>
      <c r="I99" s="97">
        <v>204.352617587</v>
      </c>
      <c r="J99" s="168" t="s">
        <v>156</v>
      </c>
    </row>
    <row r="100" spans="1:10">
      <c r="A100" s="136" t="s">
        <v>148</v>
      </c>
      <c r="B100" s="97">
        <v>677.85342251884992</v>
      </c>
      <c r="C100" s="97">
        <v>314.68339407600001</v>
      </c>
      <c r="D100" s="97">
        <v>211.09631768982996</v>
      </c>
      <c r="E100" s="97">
        <v>152.07407575099998</v>
      </c>
      <c r="F100" s="97">
        <v>218.55626734250001</v>
      </c>
      <c r="G100" s="97">
        <v>457.137041044</v>
      </c>
      <c r="H100" s="97">
        <v>18.705881561999998</v>
      </c>
      <c r="I100" s="97">
        <v>267.64001452600002</v>
      </c>
      <c r="J100" s="168" t="s">
        <v>155</v>
      </c>
    </row>
    <row r="101" spans="1:10">
      <c r="A101" s="136" t="s">
        <v>150</v>
      </c>
      <c r="B101" s="97">
        <v>257.31698193578001</v>
      </c>
      <c r="C101" s="97">
        <v>55.849485092000002</v>
      </c>
      <c r="D101" s="97">
        <v>200.98167654778004</v>
      </c>
      <c r="E101" s="97">
        <v>0.48584279600000002</v>
      </c>
      <c r="F101" s="97">
        <v>107.53826755092</v>
      </c>
      <c r="G101" s="97">
        <v>151.995071091</v>
      </c>
      <c r="H101" s="97">
        <v>1.897132</v>
      </c>
      <c r="I101" s="97">
        <v>43.377173108999997</v>
      </c>
      <c r="J101" s="168" t="s">
        <v>157</v>
      </c>
    </row>
    <row r="102" spans="1:10">
      <c r="A102" s="121" t="s">
        <v>349</v>
      </c>
      <c r="B102" s="97">
        <v>4.2380786129999999</v>
      </c>
      <c r="C102" s="97">
        <v>5.2550000000000003E-4</v>
      </c>
      <c r="D102" s="97">
        <v>4.2375531129999997</v>
      </c>
      <c r="E102" s="97">
        <v>0</v>
      </c>
      <c r="F102" s="97">
        <v>3.7018968659999998</v>
      </c>
      <c r="G102" s="97">
        <v>0.119905</v>
      </c>
      <c r="H102" s="97">
        <v>0</v>
      </c>
      <c r="I102" s="97">
        <v>1.0499999999999999E-5</v>
      </c>
      <c r="J102" s="168" t="s">
        <v>350</v>
      </c>
    </row>
    <row r="103" spans="1:10">
      <c r="A103" s="183" t="s">
        <v>247</v>
      </c>
      <c r="B103" s="97">
        <v>3.9654462800000001</v>
      </c>
      <c r="C103" s="97">
        <v>2.0167258229999998</v>
      </c>
      <c r="D103" s="97">
        <v>1.9487204570000001</v>
      </c>
      <c r="E103" s="97">
        <v>0</v>
      </c>
      <c r="F103" s="97">
        <v>0.50804682700000003</v>
      </c>
      <c r="G103" s="97">
        <v>3.4769614610000001</v>
      </c>
      <c r="H103" s="97">
        <v>0.67517789399999995</v>
      </c>
      <c r="I103" s="97">
        <v>1.2797654329999999</v>
      </c>
      <c r="J103" s="168" t="s">
        <v>248</v>
      </c>
    </row>
    <row r="104" spans="1:10">
      <c r="A104" s="136" t="s">
        <v>340</v>
      </c>
      <c r="B104" s="97">
        <v>4.179415069</v>
      </c>
      <c r="C104" s="97">
        <v>1.6684814999999999E-2</v>
      </c>
      <c r="D104" s="97">
        <v>4.1627302540000004</v>
      </c>
      <c r="E104" s="97">
        <v>0</v>
      </c>
      <c r="F104" s="97">
        <v>3.7023495319999999</v>
      </c>
      <c r="G104" s="97">
        <v>0.26631500000000002</v>
      </c>
      <c r="H104" s="97">
        <v>0</v>
      </c>
      <c r="I104" s="97">
        <v>2.4199999999999999E-5</v>
      </c>
      <c r="J104" s="168" t="s">
        <v>342</v>
      </c>
    </row>
    <row r="105" spans="1:10">
      <c r="A105" s="136" t="s">
        <v>153</v>
      </c>
      <c r="B105" s="97">
        <v>38.644564055000004</v>
      </c>
      <c r="C105" s="97">
        <v>23.811760166999999</v>
      </c>
      <c r="D105" s="97">
        <v>14.832803888000001</v>
      </c>
      <c r="E105" s="97">
        <v>0</v>
      </c>
      <c r="F105" s="97">
        <v>10.433382385</v>
      </c>
      <c r="G105" s="97">
        <v>25.436067346249999</v>
      </c>
      <c r="H105" s="97">
        <v>6.8410741000000002</v>
      </c>
      <c r="I105" s="97">
        <v>11.912471018000002</v>
      </c>
      <c r="J105" s="168" t="s">
        <v>153</v>
      </c>
    </row>
    <row r="106" spans="1:10">
      <c r="A106" s="121" t="s">
        <v>344</v>
      </c>
      <c r="B106" s="97">
        <v>4.2702070574600004</v>
      </c>
      <c r="C106" s="97">
        <v>1.2085E-4</v>
      </c>
      <c r="D106" s="97">
        <v>4.2700862074600003</v>
      </c>
      <c r="E106" s="97">
        <v>0</v>
      </c>
      <c r="F106" s="97">
        <v>3.8650179963400002</v>
      </c>
      <c r="G106" s="97">
        <v>0.23294000000000001</v>
      </c>
      <c r="H106" s="97">
        <v>0</v>
      </c>
      <c r="I106" s="97">
        <v>1.0085E-4</v>
      </c>
      <c r="J106" s="168" t="s">
        <v>344</v>
      </c>
    </row>
    <row r="107" spans="1:10">
      <c r="A107" s="136" t="s">
        <v>346</v>
      </c>
      <c r="B107" s="97">
        <v>6.2051805616000006</v>
      </c>
      <c r="C107" s="97">
        <v>0.92695759600000005</v>
      </c>
      <c r="D107" s="97">
        <v>5.2782149686000004</v>
      </c>
      <c r="E107" s="97">
        <v>0</v>
      </c>
      <c r="F107" s="97">
        <v>3.8324997359199999</v>
      </c>
      <c r="G107" s="97">
        <v>2.1401840000000001</v>
      </c>
      <c r="H107" s="97">
        <v>1.4885888E-2</v>
      </c>
      <c r="I107" s="97">
        <v>0.89837320799999998</v>
      </c>
      <c r="J107" s="168" t="s">
        <v>158</v>
      </c>
    </row>
    <row r="108" spans="1:10">
      <c r="A108" s="136" t="s">
        <v>341</v>
      </c>
      <c r="B108" s="97">
        <v>4.3345746529999998</v>
      </c>
      <c r="C108" s="97">
        <v>3.15E-5</v>
      </c>
      <c r="D108" s="97">
        <v>4.3345431530000003</v>
      </c>
      <c r="E108" s="97">
        <v>0</v>
      </c>
      <c r="F108" s="97">
        <v>3.9289101679999998</v>
      </c>
      <c r="G108" s="97">
        <v>0.191996</v>
      </c>
      <c r="H108" s="97">
        <v>0</v>
      </c>
      <c r="I108" s="97">
        <v>3.15E-5</v>
      </c>
      <c r="J108" s="168" t="s">
        <v>341</v>
      </c>
    </row>
    <row r="109" spans="1:10">
      <c r="A109" s="121" t="s">
        <v>345</v>
      </c>
      <c r="B109" s="97">
        <v>8.0654544008100011</v>
      </c>
      <c r="C109" s="97">
        <v>1.3499999999999999E-5</v>
      </c>
      <c r="D109" s="97">
        <v>8.0654409008099996</v>
      </c>
      <c r="E109" s="97">
        <v>0</v>
      </c>
      <c r="F109" s="97">
        <v>7.9779964875600005</v>
      </c>
      <c r="G109" s="97">
        <v>6.7600000000000004E-3</v>
      </c>
      <c r="H109" s="97">
        <v>0</v>
      </c>
      <c r="I109" s="97">
        <v>1.3499999999999999E-5</v>
      </c>
      <c r="J109" s="168" t="s">
        <v>345</v>
      </c>
    </row>
    <row r="110" spans="1:10">
      <c r="A110" s="136" t="s">
        <v>250</v>
      </c>
      <c r="B110" s="97">
        <v>0.17711667</v>
      </c>
      <c r="C110" s="97">
        <v>3.4153999999999997E-2</v>
      </c>
      <c r="D110" s="97">
        <v>0.14196267000000001</v>
      </c>
      <c r="E110" s="97">
        <v>0</v>
      </c>
      <c r="F110" s="97">
        <v>2.991947E-3</v>
      </c>
      <c r="G110" s="97">
        <v>9.3299999999999994E-2</v>
      </c>
      <c r="H110" s="97">
        <v>0</v>
      </c>
      <c r="I110" s="97">
        <v>3.4153999999999997E-2</v>
      </c>
      <c r="J110" s="168" t="s">
        <v>252</v>
      </c>
    </row>
    <row r="111" spans="1:10">
      <c r="A111" s="136" t="s">
        <v>291</v>
      </c>
      <c r="B111" s="97">
        <v>4.4192672131699995</v>
      </c>
      <c r="C111" s="97">
        <v>2.0119999999999999E-3</v>
      </c>
      <c r="D111" s="97">
        <v>4.4172552131699998</v>
      </c>
      <c r="E111" s="97">
        <v>0</v>
      </c>
      <c r="F111" s="97">
        <v>4.0464764220599996</v>
      </c>
      <c r="G111" s="97">
        <v>0.1794</v>
      </c>
      <c r="H111" s="97">
        <v>0</v>
      </c>
      <c r="I111" s="97">
        <v>1.2E-5</v>
      </c>
      <c r="J111" s="168" t="s">
        <v>320</v>
      </c>
    </row>
    <row r="112" spans="1:10">
      <c r="A112" s="136" t="s">
        <v>246</v>
      </c>
      <c r="B112" s="97">
        <v>7.02140344764</v>
      </c>
      <c r="C112" s="97">
        <v>1.1054665454000001</v>
      </c>
      <c r="D112" s="97">
        <v>5.9159368996899993</v>
      </c>
      <c r="E112" s="97">
        <v>0</v>
      </c>
      <c r="F112" s="97">
        <v>3.9401888429699996</v>
      </c>
      <c r="G112" s="97">
        <v>2.8436489439999999</v>
      </c>
      <c r="H112" s="97">
        <v>0</v>
      </c>
      <c r="I112" s="97">
        <v>1.0110886432000001</v>
      </c>
      <c r="J112" s="168" t="s">
        <v>249</v>
      </c>
    </row>
    <row r="113" spans="1:10">
      <c r="A113" s="121" t="s">
        <v>347</v>
      </c>
      <c r="B113" s="97">
        <v>8.2641812140000006</v>
      </c>
      <c r="C113" s="97">
        <v>3.0081542130000001</v>
      </c>
      <c r="D113" s="97">
        <v>5.2560270009999996</v>
      </c>
      <c r="E113" s="97">
        <v>0</v>
      </c>
      <c r="F113" s="97">
        <v>7.3606731070000002</v>
      </c>
      <c r="G113" s="97">
        <v>0.39638999699999999</v>
      </c>
      <c r="H113" s="97">
        <v>3</v>
      </c>
      <c r="I113" s="97">
        <v>1.4212999999999999E-5</v>
      </c>
      <c r="J113" s="168" t="s">
        <v>348</v>
      </c>
    </row>
    <row r="114" spans="1:10">
      <c r="A114" s="121" t="s">
        <v>251</v>
      </c>
      <c r="B114" s="97">
        <v>10.384571512000001</v>
      </c>
      <c r="C114" s="97">
        <v>1.1617754179999999</v>
      </c>
      <c r="D114" s="97">
        <v>9.2227960939999996</v>
      </c>
      <c r="E114" s="97">
        <v>0</v>
      </c>
      <c r="F114" s="97">
        <v>4.058727566</v>
      </c>
      <c r="G114" s="97">
        <v>5.7113868170000002</v>
      </c>
      <c r="H114" s="97">
        <v>0</v>
      </c>
      <c r="I114" s="97">
        <v>1.125464128</v>
      </c>
      <c r="J114" s="168" t="s">
        <v>253</v>
      </c>
    </row>
    <row r="115" spans="1:10">
      <c r="A115" s="125" t="s">
        <v>143</v>
      </c>
      <c r="B115" s="116">
        <f>SUM(B92:B114)</f>
        <v>1581.8817608192601</v>
      </c>
      <c r="C115" s="116">
        <f t="shared" ref="C115:I115" si="3">SUM(C92:C114)</f>
        <v>680.72777521039995</v>
      </c>
      <c r="D115" s="116">
        <f t="shared" si="3"/>
        <v>685.86991519029027</v>
      </c>
      <c r="E115" s="116">
        <f t="shared" si="3"/>
        <v>215.28345001700001</v>
      </c>
      <c r="F115" s="116">
        <f t="shared" si="3"/>
        <v>531.54498985268003</v>
      </c>
      <c r="G115" s="116">
        <f t="shared" si="3"/>
        <v>1007.73023466925</v>
      </c>
      <c r="H115" s="116">
        <f t="shared" si="3"/>
        <v>49.428141253</v>
      </c>
      <c r="I115" s="116">
        <f t="shared" si="3"/>
        <v>569.62932066719975</v>
      </c>
      <c r="J115" s="185" t="s">
        <v>143</v>
      </c>
    </row>
    <row r="118" spans="1:10">
      <c r="A118" s="6" t="s">
        <v>417</v>
      </c>
    </row>
    <row r="119" spans="1:10">
      <c r="A119" s="128" t="s">
        <v>427</v>
      </c>
    </row>
  </sheetData>
  <mergeCells count="8">
    <mergeCell ref="A1:J1"/>
    <mergeCell ref="A2:J2"/>
    <mergeCell ref="A89:J89"/>
    <mergeCell ref="A90:J90"/>
    <mergeCell ref="A59:J59"/>
    <mergeCell ref="A60:J60"/>
    <mergeCell ref="A30:J30"/>
    <mergeCell ref="A31:J31"/>
  </mergeCells>
  <pageMargins left="0.7" right="0.7" top="0.75" bottom="0.75" header="0.3" footer="0.3"/>
  <pageSetup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2.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C50B78F8-F7E8-4FC6-AEB6-A2DDA2BB1E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Cover</vt:lpstr>
      <vt:lpstr>Disclaimer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Disclaimer!Print_Area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Jun 1033</cp:lastModifiedBy>
  <cp:lastPrinted>2021-02-25T07:26:43Z</cp:lastPrinted>
  <dcterms:created xsi:type="dcterms:W3CDTF">2016-02-23T06:03:52Z</dcterms:created>
  <dcterms:modified xsi:type="dcterms:W3CDTF">2024-03-22T07:09:51Z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