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D:\File Didik Kerjaan\Kerjaan Pada Masa Pandemi Covid 19\5. Bagian LKM\Laporan Kuartalan\8. Laporan 4 bulanan 2023\April 2023\Publikasi Statistik April 2023\"/>
    </mc:Choice>
  </mc:AlternateContent>
  <xr:revisionPtr revIDLastSave="0" documentId="13_ncr:1_{F5049FCB-CEB0-47A7-BDE4-A2E620F82CE5}" xr6:coauthVersionLast="47" xr6:coauthVersionMax="47" xr10:uidLastSave="{00000000-0000-0000-0000-000000000000}"/>
  <bookViews>
    <workbookView xWindow="-110" yWindow="-110" windowWidth="19420" windowHeight="10300" xr2:uid="{00000000-000D-0000-FFFF-FFFF0000000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Province'!$A$3:$F$21</definedName>
    <definedName name="_xlnm._FilterDatabase" localSheetId="4" hidden="1">'Number Entities By Province'!$A$3:$F$27</definedName>
    <definedName name="premi_okto14" localSheetId="21">#REF!</definedName>
    <definedName name="premi_okto14">#REF!</definedName>
    <definedName name="_xlnm.Print_Area" localSheetId="21">Abbreviation!$A$1:$F$19</definedName>
    <definedName name="_xlnm.Print_Area" localSheetId="5">'Assets By Province'!$A$1:$F$26</definedName>
    <definedName name="_xlnm.Print_Area" localSheetId="11">'BS - MFI Limit Comp Conv'!$A$1:$G$43</definedName>
    <definedName name="_xlnm.Print_Area" localSheetId="14">'BS- MFI Cooperative Sharia'!$A$1:$G$58</definedName>
    <definedName name="_xlnm.Print_Area" localSheetId="17">'BS- MFI Limit Sharia'!$A$1:$G$61</definedName>
    <definedName name="_xlnm.Print_Area" localSheetId="8">'BS-MFI Cooperative Conv'!$A$1:$G$40</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Conv'!$A$1:$G$20</definedName>
    <definedName name="_xlnm.Print_Area" localSheetId="15">'IS- MFI Cooperative Sharia'!$A$1:$G$27</definedName>
    <definedName name="_xlnm.Print_Area" localSheetId="18">'IS- MFI Limit Sharia'!$A$1:$G$27</definedName>
    <definedName name="_xlnm.Print_Area" localSheetId="12">'IS-MFI Limit Comp Conv'!$A$1:$G$20</definedName>
    <definedName name="_xlnm.Print_Area" localSheetId="3">'Number Entities'!$A$1:$F$10</definedName>
    <definedName name="_xlnm.Print_Area" localSheetId="4">'Number Entities By Province'!$A$1:$F$27</definedName>
    <definedName name="_xlnm.Print_Area" localSheetId="16">'Sum by Prov- MFI Coop Sharia'!$A$1:$J$109</definedName>
    <definedName name="_xlnm.Print_Area" localSheetId="19">'Sum by Prov- MFI Limit Sharia'!$A$1:$J$26</definedName>
    <definedName name="_xlnm.Print_Area" localSheetId="10">'Sum by Prov. MFI Coop Conv'!$A$1:$I$59</definedName>
    <definedName name="_xlnm.Print_Area" localSheetId="13">'Sum by Prov-MFI Limit Comp Conv'!$A$1:$I$59</definedName>
    <definedName name="_xlnm.Print_Area" localSheetId="6">Summary!$A$1:$F$19</definedName>
    <definedName name="_xlnm.Print_Area" localSheetId="7">'Summary by Province'!$A$1:$J$114</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25" l="1"/>
  <c r="E10" i="24"/>
  <c r="E7" i="24"/>
  <c r="E4" i="24"/>
  <c r="E14" i="13" l="1"/>
  <c r="E17" i="13"/>
  <c r="E19" i="13"/>
  <c r="E18" i="13"/>
  <c r="E16" i="13"/>
  <c r="E15" i="13"/>
  <c r="C25" i="43"/>
  <c r="D25" i="43"/>
  <c r="E25" i="43"/>
  <c r="F25" i="43"/>
  <c r="G25" i="43"/>
  <c r="H25" i="43"/>
  <c r="I25" i="43"/>
  <c r="B25" i="43"/>
  <c r="F27" i="42"/>
  <c r="F25" i="42"/>
  <c r="F22" i="42"/>
  <c r="F21" i="42"/>
  <c r="F14" i="42"/>
  <c r="F12" i="42"/>
  <c r="F59" i="41"/>
  <c r="F56" i="41"/>
  <c r="F60" i="41"/>
  <c r="F61" i="41"/>
  <c r="F57" i="41"/>
  <c r="F58" i="41"/>
  <c r="F53" i="41"/>
  <c r="F52" i="41"/>
  <c r="F34" i="41"/>
  <c r="F27" i="41"/>
  <c r="C104" i="37"/>
  <c r="D104" i="37"/>
  <c r="E104" i="37"/>
  <c r="F104" i="37"/>
  <c r="G104" i="37"/>
  <c r="H104" i="37"/>
  <c r="I104" i="37"/>
  <c r="B104" i="37"/>
  <c r="F22" i="33"/>
  <c r="F25" i="33" s="1"/>
  <c r="F27" i="33" s="1"/>
  <c r="F21" i="33"/>
  <c r="F14" i="33"/>
  <c r="F12" i="33"/>
  <c r="F55" i="15"/>
  <c r="F52" i="15"/>
  <c r="F56" i="15"/>
  <c r="F57" i="15"/>
  <c r="F53" i="15"/>
  <c r="F54" i="15"/>
  <c r="F48" i="15" l="1"/>
  <c r="F49" i="15" s="1"/>
  <c r="F41" i="15"/>
  <c r="F34" i="15"/>
  <c r="F27" i="15"/>
  <c r="H49" i="36"/>
  <c r="G49" i="36"/>
  <c r="F49" i="36"/>
  <c r="E49" i="36"/>
  <c r="D49" i="36"/>
  <c r="C49" i="36"/>
  <c r="B49" i="36"/>
  <c r="F20" i="14"/>
  <c r="F18" i="14"/>
  <c r="F15" i="14"/>
  <c r="F14" i="14"/>
  <c r="F7" i="14"/>
  <c r="F41" i="31"/>
  <c r="F38" i="31"/>
  <c r="F42" i="31"/>
  <c r="F43" i="31"/>
  <c r="F39" i="31"/>
  <c r="F40" i="31"/>
  <c r="F35" i="31"/>
  <c r="F34" i="31"/>
  <c r="F23" i="31"/>
  <c r="F16" i="31"/>
  <c r="H54" i="35"/>
  <c r="G54" i="35"/>
  <c r="F54" i="35"/>
  <c r="E54" i="35"/>
  <c r="D54" i="35"/>
  <c r="C54" i="35"/>
  <c r="B54" i="35"/>
  <c r="F20" i="29"/>
  <c r="F18" i="29"/>
  <c r="F39" i="10"/>
  <c r="F40" i="10"/>
  <c r="F38" i="10"/>
  <c r="F35" i="10"/>
  <c r="F37" i="10"/>
  <c r="F36" i="10"/>
  <c r="F31" i="10"/>
  <c r="F16" i="10"/>
  <c r="I112" i="28"/>
  <c r="H112" i="28"/>
  <c r="G112" i="28"/>
  <c r="F112" i="28"/>
  <c r="E112" i="28"/>
  <c r="D112" i="28"/>
  <c r="C112" i="28"/>
  <c r="B112" i="28"/>
  <c r="E26" i="26"/>
  <c r="C26" i="26" l="1"/>
  <c r="C77" i="37" l="1"/>
  <c r="D77" i="37"/>
  <c r="E77" i="37"/>
  <c r="F77" i="37"/>
  <c r="G77" i="37"/>
  <c r="H77" i="37"/>
  <c r="I77" i="37"/>
  <c r="B77" i="37"/>
  <c r="E31" i="10"/>
  <c r="E16" i="10"/>
  <c r="C39" i="35" l="1"/>
  <c r="D39" i="35"/>
  <c r="E39" i="35"/>
  <c r="F39" i="35"/>
  <c r="G39" i="35"/>
  <c r="H39" i="35"/>
  <c r="B39" i="35"/>
  <c r="D18" i="13" l="1"/>
  <c r="D19" i="13"/>
  <c r="D17" i="13" l="1"/>
  <c r="E57" i="41"/>
  <c r="E58" i="41"/>
  <c r="E60" i="41"/>
  <c r="E61" i="41"/>
  <c r="E53" i="15"/>
  <c r="E54" i="15"/>
  <c r="E56" i="15"/>
  <c r="E57" i="15"/>
  <c r="C36" i="36"/>
  <c r="D36" i="36"/>
  <c r="E36" i="36"/>
  <c r="F36" i="36"/>
  <c r="G36" i="36"/>
  <c r="H36" i="36"/>
  <c r="B36" i="36"/>
  <c r="E39" i="31"/>
  <c r="E40" i="31"/>
  <c r="E42" i="31"/>
  <c r="E43" i="31"/>
  <c r="E56" i="41" l="1"/>
  <c r="E59" i="41"/>
  <c r="E55" i="15"/>
  <c r="E52" i="15"/>
  <c r="E41" i="31"/>
  <c r="E38" i="31"/>
  <c r="E37" i="10"/>
  <c r="D16" i="13" s="1"/>
  <c r="E36" i="10"/>
  <c r="D15" i="13" s="1"/>
  <c r="E39" i="10"/>
  <c r="E40" i="10"/>
  <c r="D14" i="13" l="1"/>
  <c r="E35" i="10"/>
  <c r="E38" i="10"/>
  <c r="E83" i="28" l="1"/>
  <c r="C83" i="28"/>
  <c r="H83" i="28"/>
  <c r="I83" i="28"/>
  <c r="G83" i="28"/>
  <c r="F83" i="28"/>
  <c r="D83" i="28"/>
  <c r="B83" i="28"/>
  <c r="D27" i="25"/>
  <c r="D7" i="24"/>
  <c r="D4" i="24"/>
  <c r="D10" i="24" s="1"/>
  <c r="D26" i="26" l="1"/>
  <c r="D61" i="41" l="1"/>
  <c r="D58" i="41"/>
  <c r="D57" i="41"/>
  <c r="C61" i="41"/>
  <c r="C60" i="41"/>
  <c r="C58" i="41"/>
  <c r="C57" i="41"/>
  <c r="C56" i="41" s="1"/>
  <c r="D54" i="15"/>
  <c r="D53" i="15"/>
  <c r="C57" i="15"/>
  <c r="C56" i="15"/>
  <c r="C54" i="15"/>
  <c r="C53" i="15"/>
  <c r="D39" i="31"/>
  <c r="D42" i="31"/>
  <c r="D40" i="31"/>
  <c r="C43" i="31"/>
  <c r="C42" i="31"/>
  <c r="C40" i="31"/>
  <c r="C39" i="31"/>
  <c r="D39" i="10"/>
  <c r="D40" i="10"/>
  <c r="D37" i="10"/>
  <c r="D36" i="10"/>
  <c r="D35" i="10" s="1"/>
  <c r="C40" i="10"/>
  <c r="C39" i="10"/>
  <c r="C37" i="10"/>
  <c r="C36" i="10"/>
  <c r="B19" i="13"/>
  <c r="B18" i="13"/>
  <c r="B26" i="26"/>
  <c r="C27" i="25"/>
  <c r="D56" i="41" l="1"/>
  <c r="B15" i="13"/>
  <c r="C55" i="15"/>
  <c r="C41" i="31"/>
  <c r="C38" i="31"/>
  <c r="C35" i="10"/>
  <c r="C38" i="10"/>
  <c r="C52" i="15"/>
  <c r="D52" i="15"/>
  <c r="C59" i="41"/>
  <c r="B17" i="13"/>
  <c r="B16" i="13"/>
  <c r="D38" i="10"/>
  <c r="B14" i="13" l="1"/>
  <c r="B27" i="25"/>
  <c r="B7" i="24"/>
  <c r="B4" i="24"/>
  <c r="B10" i="24" l="1"/>
  <c r="D60" i="41"/>
  <c r="D57" i="15"/>
  <c r="D56" i="15"/>
  <c r="D43" i="31"/>
  <c r="D59" i="41" l="1"/>
  <c r="D55" i="15"/>
  <c r="D41" i="31"/>
  <c r="D38" i="31"/>
  <c r="C19" i="13"/>
  <c r="C18" i="13"/>
  <c r="C16" i="13"/>
  <c r="C17" i="13" l="1"/>
  <c r="C15" i="13"/>
  <c r="C14" i="13" l="1"/>
  <c r="C7" i="24"/>
  <c r="C4" i="24"/>
  <c r="C10" i="24" l="1"/>
</calcChain>
</file>

<file path=xl/sharedStrings.xml><?xml version="1.0" encoding="utf-8"?>
<sst xmlns="http://schemas.openxmlformats.org/spreadsheetml/2006/main" count="1605" uniqueCount="459">
  <si>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</si>
  <si>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</si>
  <si>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</si>
  <si>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</si>
  <si>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</si>
  <si>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</si>
  <si>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</si>
  <si>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</si>
  <si>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</si>
  <si>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</si>
  <si>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</si>
  <si>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</si>
  <si>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</si>
  <si>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</si>
  <si>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</si>
  <si>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</si>
  <si>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</si>
  <si>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</si>
  <si>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</si>
  <si>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</si>
  <si>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</si>
  <si>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</si>
  <si>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</si>
  <si>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</si>
  <si>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</si>
  <si>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</si>
  <si>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</si>
  <si>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</si>
  <si>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</si>
  <si>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</si>
  <si>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</si>
  <si>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</si>
  <si>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</si>
  <si>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</si>
  <si>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</si>
  <si>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</si>
  <si>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</si>
  <si>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</si>
  <si>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</si>
  <si>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</si>
  <si>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</si>
  <si>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</si>
  <si>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</si>
  <si>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</si>
  <si>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</si>
  <si>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</si>
  <si>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</si>
  <si>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</si>
  <si>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</si>
  <si>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</si>
  <si>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</si>
  <si>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</si>
  <si>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</si>
  <si>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</si>
  <si>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</si>
  <si>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</si>
  <si>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</si>
  <si>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</si>
  <si>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</si>
  <si>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</si>
  <si>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</si>
  <si>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</si>
  <si>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</si>
  <si>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</si>
  <si>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</si>
  <si>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</si>
  <si>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</si>
  <si>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</si>
  <si>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</si>
  <si>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</si>
  <si>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</si>
  <si>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</si>
  <si>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</si>
  <si>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</si>
  <si>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</si>
  <si>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</si>
  <si>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</si>
  <si>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</si>
  <si>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</si>
  <si>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</si>
  <si>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</si>
  <si>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</si>
  <si>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</si>
  <si>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</si>
  <si>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</si>
  <si>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</si>
  <si>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</si>
  <si>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</si>
  <si>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</si>
  <si>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</si>
  <si>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</si>
  <si>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</si>
  <si>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</si>
  <si>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</si>
  <si>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</si>
  <si>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</si>
  <si>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</si>
  <si>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</si>
  <si>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</si>
  <si>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</si>
  <si>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</si>
  <si>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</si>
  <si>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</si>
  <si>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</si>
  <si>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</si>
  <si>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</si>
  <si>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</si>
  <si>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</si>
  <si>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</si>
  <si>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</si>
  <si>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</si>
  <si>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</si>
  <si>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</si>
  <si>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</si>
  <si>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</si>
  <si>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</si>
  <si>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</si>
  <si>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</si>
  <si>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</si>
  <si>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</si>
  <si>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</si>
  <si>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</si>
  <si>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</si>
  <si>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</si>
  <si>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</si>
  <si>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</si>
  <si>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</si>
  <si>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</si>
  <si>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</si>
  <si>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</si>
  <si>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</si>
  <si>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</si>
  <si>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</si>
  <si>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</si>
  <si>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</si>
  <si>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</si>
  <si>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</si>
  <si>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</si>
  <si>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</si>
  <si>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</si>
  <si>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</si>
  <si>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</si>
  <si>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</si>
  <si>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</si>
  <si>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</si>
  <si>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</si>
  <si>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</si>
  <si>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</si>
  <si>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</si>
  <si>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</si>
  <si>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</si>
  <si>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</si>
  <si>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</si>
  <si>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</si>
  <si>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</si>
  <si>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</si>
  <si>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</si>
  <si>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</si>
  <si>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</si>
  <si>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</si>
  <si>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</si>
  <si>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</si>
  <si>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</si>
  <si>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</si>
  <si>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</si>
  <si>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</si>
  <si>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</si>
  <si>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</si>
  <si>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</si>
  <si>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</si>
  <si>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</si>
  <si>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</si>
  <si>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</si>
  <si>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</si>
  <si>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</si>
  <si>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</si>
  <si>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</si>
  <si>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</si>
  <si>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</si>
  <si>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</si>
  <si>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</si>
  <si>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</si>
  <si>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</si>
  <si>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</si>
  <si>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</si>
  <si>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</si>
  <si>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</si>
  <si>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</si>
  <si>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</si>
  <si>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</si>
  <si>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</si>
  <si>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</si>
  <si>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</si>
  <si>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</si>
  <si>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</si>
  <si>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</si>
  <si>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</si>
  <si>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</si>
  <si>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</si>
  <si>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</si>
  <si>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</si>
  <si>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</si>
  <si>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</si>
  <si>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</si>
  <si>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</si>
  <si>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</si>
  <si>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</si>
  <si>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</si>
  <si>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</si>
  <si>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</si>
  <si>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</si>
  <si>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</si>
  <si>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</si>
  <si>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</si>
  <si>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</si>
  <si>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</si>
  <si>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</si>
  <si>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</si>
  <si>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</si>
  <si>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</si>
  <si>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</si>
  <si>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</si>
  <si>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</si>
  <si>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</si>
  <si>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</si>
  <si>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</si>
  <si>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</si>
  <si>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</si>
  <si>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</si>
  <si>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</si>
  <si>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</si>
  <si>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</si>
  <si>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</si>
  <si>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</si>
  <si>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</si>
  <si>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</si>
  <si>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</si>
  <si>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</si>
  <si>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</si>
  <si>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</si>
  <si>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</si>
  <si>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</si>
  <si>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</si>
  <si>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</si>
  <si>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</si>
  <si>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</si>
  <si>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</si>
  <si>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</si>
  <si>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</si>
  <si>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</si>
  <si>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</si>
  <si>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The data used in Microfinance Institutions Statistics is derived from Microfinance Information System (SILKM) and by the softcopy of quarterly report in excel format.</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</si>
  <si>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</si>
  <si>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</si>
  <si>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</si>
  <si>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</si>
  <si>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</si>
  <si>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</si>
  <si>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</si>
  <si>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</si>
  <si>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</si>
  <si>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</si>
  <si>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</si>
  <si>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</si>
  <si>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</si>
  <si>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</si>
  <si>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</si>
  <si>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</si>
  <si>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</si>
  <si>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Jalan Jend. Gatot Subroto Kav 42</t>
  </si>
  <si>
    <t>Jakarta Selatan</t>
  </si>
  <si>
    <t>South Jakarta</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</si>
  <si>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</si>
  <si>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</si>
  <si>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</si>
  <si>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</si>
  <si>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</si>
  <si>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</si>
  <si>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</si>
  <si>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</si>
  <si>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</si>
  <si>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</si>
  <si>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</si>
  <si>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</si>
  <si>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</si>
  <si>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</si>
  <si>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</si>
  <si>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</si>
  <si>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</si>
  <si>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</si>
  <si>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</si>
  <si>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</si>
  <si>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</si>
  <si>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</si>
  <si>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</si>
  <si>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</si>
  <si>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</si>
  <si>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</si>
  <si>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</si>
  <si>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</si>
  <si>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</si>
  <si>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</si>
  <si>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</si>
  <si>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</si>
  <si>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</si>
  <si>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</si>
  <si>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</si>
  <si>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</si>
  <si>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</si>
  <si>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</si>
  <si>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</si>
  <si>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</si>
  <si>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</si>
  <si>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</si>
  <si>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</si>
  <si>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</si>
  <si>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</si>
  <si>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</si>
  <si>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</si>
  <si>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</si>
  <si>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</si>
  <si>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</si>
  <si>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</si>
  <si>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</si>
  <si>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</si>
  <si>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</si>
  <si>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</si>
  <si>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</si>
  <si>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</si>
  <si>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</si>
  <si>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</si>
  <si>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</si>
  <si>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</si>
  <si>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</si>
  <si>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</si>
  <si>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</si>
  <si>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</si>
  <si>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</si>
  <si>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</si>
  <si>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</si>
  <si>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</si>
  <si>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</si>
  <si>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</si>
  <si>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</si>
  <si>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</si>
  <si>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</si>
  <si>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</si>
  <si>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</si>
  <si>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</si>
  <si>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</si>
  <si>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</si>
  <si>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</si>
  <si>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</si>
  <si>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</si>
  <si>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</si>
  <si>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</si>
  <si>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</si>
  <si>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 xml:space="preserve">Jawa Tengah </t>
  </si>
  <si>
    <t xml:space="preserve">Lampung </t>
  </si>
  <si>
    <t>NTB</t>
  </si>
  <si>
    <t>Sumatera Selatan</t>
  </si>
  <si>
    <t>South Sumatera</t>
  </si>
  <si>
    <t>Kalimantan Selatan</t>
  </si>
  <si>
    <t>South Kalimantan</t>
  </si>
  <si>
    <t>Tabel 12. Laporan Posisi Keuangan Kuartalan LKM Koperasi Syariah (Miliar Rupiah)</t>
  </si>
  <si>
    <t>Gedung Wisma Mulia 2 Lantai 18</t>
  </si>
  <si>
    <t>Wisma Mulia 2 Building 18th Floor</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</si>
  <si>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</si>
  <si>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</si>
  <si>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</si>
  <si>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</si>
  <si>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</si>
  <si>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</si>
  <si>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</si>
  <si>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</si>
  <si>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</si>
  <si>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</si>
  <si>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</si>
  <si>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</si>
  <si>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</si>
  <si>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</si>
  <si>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</si>
  <si>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</si>
  <si>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</si>
  <si>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</si>
  <si>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</si>
  <si>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</si>
  <si>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</si>
  <si>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</si>
  <si>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</si>
  <si>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</si>
  <si>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</si>
  <si>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</si>
  <si>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</si>
  <si>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</si>
  <si>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</si>
  <si>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</si>
  <si>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</si>
  <si>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</si>
  <si>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</si>
  <si>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</si>
  <si>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</si>
  <si>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</si>
  <si>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</si>
  <si>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</si>
  <si>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</si>
  <si>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</si>
  <si>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</si>
  <si>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</si>
  <si>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</si>
  <si>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r>
      <t xml:space="preserve">April
</t>
    </r>
    <r>
      <rPr>
        <b/>
        <i/>
        <sz val="12"/>
        <rFont val="Cambria"/>
        <family val="1"/>
        <scheme val="major"/>
      </rPr>
      <t>April</t>
    </r>
    <r>
      <rPr>
        <b/>
        <sz val="12"/>
        <rFont val="Cambria"/>
        <family val="1"/>
        <scheme val="major"/>
      </rPr>
      <t xml:space="preserve">
2022</t>
    </r>
  </si>
  <si>
    <t>Tabel 5.1. Ikhtisar Data Keuangan LKM Berdasarkan Provinsi (Miliar Rupiah) April 2022</t>
  </si>
  <si>
    <t>Table 5.1. MFIs Financial Data Summary by Province (Billion Rupiah) April 2022</t>
  </si>
  <si>
    <t>Tabel 8.1. Ikhtisar Data Keuangan Kuartalan LKM Koperasi Konvensional Berdasarkan Provinsi (Miliar Rupiah) April 2022</t>
  </si>
  <si>
    <t>Table 8.1. Conventional Cooperative MFIs Four Monthly Financial Data Summary by Province (Billion Rupiah) April 2022</t>
  </si>
  <si>
    <t>Tabel 11.1. Ikhtisar Data Keuangan Kuartalan LKM PT Konvensional Berdasarkan Provinsi (Miliar Rupiah) April 2022</t>
  </si>
  <si>
    <t>Table 11.1. Conventional Limited Company MFIs Four Monthly Financial Data Summary by Province (Billion Rupiah) April 2022</t>
  </si>
  <si>
    <t>Tabel 14.1. Ikhtisar Data Keuangan Kuartalan LKM Koperasi Syariah Berdasarkan Provinsi (Miliar Rupiah) April 2022</t>
  </si>
  <si>
    <t>Table 14.1. Sharia Cooperative MFIs Four Monthly Financial Data Summary by Province (Billion Rupiah) April 2022</t>
  </si>
  <si>
    <t>Tabel 17.1. Ikhtisar Data Keuangan Kuartalan LKM PT Syariah Berdasarkan Provinsi (Miliar Rupiah) April 2022</t>
  </si>
  <si>
    <t>Table 17.1. Sharia Limit MFIs Four Monthly Financial Data Summary by Province (Billion Rupiah) April 2022</t>
  </si>
  <si>
    <r>
      <t xml:space="preserve">Agustus
</t>
    </r>
    <r>
      <rPr>
        <b/>
        <i/>
        <sz val="12"/>
        <rFont val="Cambria"/>
        <family val="1"/>
        <scheme val="major"/>
      </rPr>
      <t>August</t>
    </r>
    <r>
      <rPr>
        <b/>
        <sz val="12"/>
        <rFont val="Cambria"/>
        <family val="1"/>
        <scheme val="major"/>
      </rPr>
      <t xml:space="preserve">
2022</t>
    </r>
  </si>
  <si>
    <t>Tabel 5.1. Ikhtisar Data Keuangan LKM Berdasarkan Provinsi (Miliar Rupiah) Agustus 2022</t>
  </si>
  <si>
    <t>Table 5.1. MFIs Financial Data Summary by Province (Billion Rupiah) August 2022</t>
  </si>
  <si>
    <t>Tabel 8.1. Ikhtisar Data Keuangan Kuartalan LKM Koperasi Konvensional Berdasarkan Provinsi (Miliar Rupiah) Agustus 2022</t>
  </si>
  <si>
    <t>Table 8.1. Conventional Cooperative MFIs Four Monthly Financial Data Summary by Province (Billion Rupiah) August 2022</t>
  </si>
  <si>
    <t>Tabel 11.1. Ikhtisar Data Keuangan Kuartalan LKM PT Konvensional Berdasarkan Provinsi (Miliar Rupiah) Agustus 2022</t>
  </si>
  <si>
    <t>Table 11.1. Conventional Limited Company MFIs Four Monthly Financial Data Summary by Province (Billion Rupiah) August 2022</t>
  </si>
  <si>
    <t>Tabel 14.1. Ikhtisar Data Keuangan Kuartalan LKM Koperasi Syariah Berdasarkan Provinsi (Miliar Rupiah) Agustus 2022</t>
  </si>
  <si>
    <t>Table 14.1. Sharia Cooperative MFIs Four Monthly Financial Data Summary by Province (Billion Rupiah) August 2022</t>
  </si>
  <si>
    <t>Tabel 17.1. Ikhtisar Data Keuangan Kuartalan LKM PT Syariah Berdasarkan Provinsi (Miliar Rupiah) Agustus 2022</t>
  </si>
  <si>
    <t>Table 17.1. Sharia Limit MFIs Four Monthly Financial Data Summary by Province (Billion Rupiah) August 2022</t>
  </si>
  <si>
    <r>
      <t xml:space="preserve">Desember
</t>
    </r>
    <r>
      <rPr>
        <b/>
        <i/>
        <sz val="12"/>
        <rFont val="Cambria"/>
        <family val="1"/>
        <scheme val="major"/>
      </rPr>
      <t>December</t>
    </r>
    <r>
      <rPr>
        <b/>
        <sz val="12"/>
        <rFont val="Cambria"/>
        <family val="1"/>
        <scheme val="major"/>
      </rPr>
      <t xml:space="preserve">
2022</t>
    </r>
  </si>
  <si>
    <t>Tabel 5.1. Ikhtisar Data Keuangan LKM Berdasarkan Provinsi (Miliar Rupiah) Desember 2022</t>
  </si>
  <si>
    <t>Table 5.1. MFIs Financial Data Summary by Province (Billion Rupiah) December 2022</t>
  </si>
  <si>
    <t>Tabel 11.1. Ikhtisar Data Keuangan Kuartalan LKM PT Konvensional Berdasarkan Provinsi (Miliar Rupiah) Desember 2022</t>
  </si>
  <si>
    <t>Table 11.1. Conventional Limited Company MFIs Four Monthly Financial Data Summary by Province (Billion Rupiah) December 2022</t>
  </si>
  <si>
    <t>Tabel 14.1. Ikhtisar Data Keuangan Kuartalan LKM Koperasi Syariah Berdasarkan Provinsi (Miliar Rupiah) Desember 2022</t>
  </si>
  <si>
    <t>Table 14.1. Sharia Cooperative MFIs Four Monthly Financial Data Summary by Province (Billion Rupiah) December 2022</t>
  </si>
  <si>
    <t>Tabel 17.1. Ikhtisar Data Keuangan Kuartalan LKM PT Syariah Berdasarkan Provinsi (Miliar Rupiah) Desember 2022</t>
  </si>
  <si>
    <t>Table 17.1. Sharia Limit MFIs Four Monthly Financial Data Summary by Province (Billion Rupiah) December 2022</t>
  </si>
  <si>
    <t>Tabel 8.1. Ikhtisar Data Keuangan Kuartalan LKM Koperasi Konvensional Berdasarkan Provinsi (Miliar Rupiah) Desember 2022</t>
  </si>
  <si>
    <t>Table 8.1. Conventional Cooperative MFIs Four Monthly Financial Data Summary by Province (Billion Rupiah) December 2022</t>
  </si>
  <si>
    <t>D.I. Yogyakarta*</t>
  </si>
  <si>
    <t>Jawa Tengah*</t>
  </si>
  <si>
    <t>DIY*</t>
  </si>
  <si>
    <t>Laporan Empat Bulanan Periode April 2023</t>
  </si>
  <si>
    <t>Four Monthly Report April 2023</t>
  </si>
  <si>
    <r>
      <t xml:space="preserve">April
</t>
    </r>
    <r>
      <rPr>
        <b/>
        <i/>
        <sz val="12"/>
        <rFont val="Cambria"/>
        <family val="1"/>
        <scheme val="major"/>
      </rPr>
      <t>April</t>
    </r>
    <r>
      <rPr>
        <b/>
        <sz val="12"/>
        <rFont val="Cambria"/>
        <family val="1"/>
        <scheme val="major"/>
      </rPr>
      <t xml:space="preserve">
2023</t>
    </r>
  </si>
  <si>
    <t>Agustus
August
2022</t>
  </si>
  <si>
    <t>Tabel 5.1. Ikhtisar Data Keuangan LKM Berdasarkan Provinsi (Miliar Rupiah) April 2023</t>
  </si>
  <si>
    <t>Table 5.1. MFIs Financial Data Summary by Province (Billion Rupiah) April 2023</t>
  </si>
  <si>
    <t>Tabel 8.1. Ikhtisar Data Keuangan Kuartalan LKM Koperasi Konvensional Berdasarkan Provinsi (Miliar Rupiah) April 2023</t>
  </si>
  <si>
    <t>Table 8.1. Conventional Cooperative MFIs Four Monthly Financial Data Summary by Province (Billion Rupiah) April 2023</t>
  </si>
  <si>
    <t>Tabel 11.1. Ikhtisar Data Keuangan Kuartalan LKM PT Konvensional Berdasarkan Provinsi (Miliar Rupiah) April 2023</t>
  </si>
  <si>
    <t>Table 11.1. Conventional Limited Company MFIs Four Monthly Financial Data Summary by Province (Billion Rupiah) April 2023</t>
  </si>
  <si>
    <t>Tabel 14.1. Ikhtisar Data Keuangan Kuartalan LKM Koperasi Syariah Berdasarkan Provinsi (Miliar Rupiah) April 2023</t>
  </si>
  <si>
    <t>Table 14.1. Sharia Cooperative MFIs Four Monthly Financial Data Summary by Province (Billion Rupiah) April 2023</t>
  </si>
  <si>
    <t>Bali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</si>
</sst>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2" formatCode="_(* #,##0.00_);_(* \(#,##0.00\);_(* &quot;-&quot;_);_(@_)"/>
    <numFmt numFmtId="184" formatCode="_(* #,##0.0000_);_(* \(#,##0.0000\);_(* &quot;-&quot;_);_(@_)"/>
    <numFmt numFmtId="185" formatCode="_(* #,##0.000_);_(* \(#,##0.000\);_(* &quot;-&quot;_);_(@_)"/>
    <numFmt numFmtId="186" formatCode="_(* #,##0.0000000_);_(* \(#,##0.0000000\);_(* &quot;-&quot;_);_(@_)"/>
    <numFmt numFmtId="187" formatCode="_(* #,##0.0000000000000_);_(* \(#,##0.0000000000000\);_(* &quot;-&quot;_);_(@_)"/>
  </numFmts>
  <fonts count="96">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
      <sz val="8"/>
      <name val="Calibri"/>
      <family val="2"/>
      <charset val="1"/>
      <scheme val="minor"/>
    </font>
  </fonts>
  <fills count="11">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43"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165"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164" fontId="1" fillId="0" borderId="0" applyFont="0" applyFill="0" applyBorder="0" applyAlignment="0" applyProtection="0"/>
    <xf numFmtId="164" fontId="30" fillId="0" borderId="0" applyFont="0" applyFill="0" applyBorder="0" applyAlignment="0" applyProtection="0"/>
    <xf numFmtId="164" fontId="10" fillId="0" borderId="10" applyFont="0" applyFill="0" applyAlignment="0">
      <protection locked="0"/>
    </xf>
    <xf numFmtId="170" fontId="10" fillId="0" borderId="11" applyFill="0" applyAlignment="0">
      <protection locked="0"/>
    </xf>
    <xf numFmtId="164" fontId="10" fillId="0" borderId="0" applyFont="0" applyFill="0" applyBorder="0" applyAlignment="0" applyProtection="0"/>
    <xf numFmtId="164" fontId="9"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31" fillId="0" borderId="0" applyFont="0" applyFill="0" applyBorder="0" applyAlignment="0" applyProtection="0"/>
    <xf numFmtId="164" fontId="10" fillId="0" borderId="10" applyFont="0" applyFill="0" applyAlignment="0">
      <protection locked="0"/>
    </xf>
    <xf numFmtId="164" fontId="1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27" fillId="0" borderId="0" applyFont="0" applyFill="0" applyBorder="0" applyAlignment="0" applyProtection="0"/>
    <xf numFmtId="165" fontId="23"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5" fillId="0" borderId="0" applyFont="0" applyFill="0" applyBorder="0" applyAlignment="0" applyProtection="0"/>
    <xf numFmtId="165" fontId="30" fillId="0" borderId="0" applyFont="0" applyFill="0" applyBorder="0" applyAlignment="0" applyProtection="0"/>
    <xf numFmtId="165" fontId="3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165"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41"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164" fontId="31"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4"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165" fontId="9" fillId="0" borderId="0" applyFont="0" applyFill="0" applyBorder="0" applyAlignment="0" applyProtection="0"/>
    <xf numFmtId="0" fontId="9" fillId="0" borderId="0"/>
    <xf numFmtId="0" fontId="5" fillId="0" borderId="0"/>
    <xf numFmtId="0" fontId="5"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4" fontId="10" fillId="0" borderId="0" applyFont="0" applyFill="0" applyBorder="0" applyAlignment="0" applyProtection="0"/>
    <xf numFmtId="164" fontId="10" fillId="0" borderId="0" applyFont="0" applyFill="0" applyBorder="0" applyAlignment="0" applyProtection="0"/>
    <xf numFmtId="165"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165" fontId="1" fillId="0" borderId="0" applyFont="0" applyFill="0" applyBorder="0" applyAlignment="0" applyProtection="0"/>
  </cellStyleXfs>
  <cellXfs count="275">
    <xf numFmtId="0" fontId="0" fillId="0" borderId="0" xfId="0"/>
    <xf numFmtId="0" fontId="47" fillId="0" borderId="0" xfId="0" applyFont="1"/>
    <xf numFmtId="0" fontId="46" fillId="0" borderId="0" xfId="3" applyFont="1" applyAlignment="1">
      <alignment horizontal="center" vertical="top" wrapText="1" readingOrder="1"/>
    </xf>
    <xf numFmtId="0" fontId="49" fillId="0" borderId="0" xfId="4" applyFont="1" applyAlignment="1">
      <alignment vertical="top" wrapText="1"/>
    </xf>
    <xf numFmtId="0" fontId="3" fillId="0" borderId="0" xfId="0" applyFont="1"/>
    <xf numFmtId="0" fontId="59" fillId="0" borderId="0" xfId="0" applyFont="1"/>
    <xf numFmtId="0" fontId="59" fillId="0" borderId="0" xfId="0" applyFont="1" applyAlignment="1">
      <alignment vertical="center"/>
    </xf>
    <xf numFmtId="0" fontId="49" fillId="0" borderId="0" xfId="3" applyFont="1" applyAlignment="1">
      <alignment vertical="center"/>
    </xf>
    <xf numFmtId="0" fontId="48" fillId="0" borderId="0" xfId="3" applyFont="1" applyAlignment="1">
      <alignment vertical="center"/>
    </xf>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Font="1" applyAlignment="1">
      <alignment horizontal="center" vertical="top" wrapText="1" readingOrder="1"/>
    </xf>
    <xf numFmtId="0" fontId="71" fillId="0" borderId="0" xfId="0" applyFont="1"/>
    <xf numFmtId="0" fontId="72" fillId="0" borderId="0" xfId="0" applyFont="1"/>
    <xf numFmtId="0" fontId="50" fillId="0" borderId="0" xfId="4" applyFont="1" applyAlignment="1">
      <alignment vertical="justify"/>
    </xf>
    <xf numFmtId="0" fontId="51" fillId="0" borderId="0" xfId="4" applyFont="1" applyAlignment="1">
      <alignment vertical="top" wrapText="1"/>
    </xf>
    <xf numFmtId="0" fontId="50" fillId="0" borderId="0" xfId="3" applyFont="1" applyAlignment="1">
      <alignment horizontal="center" vertical="top" wrapText="1" readingOrder="1"/>
    </xf>
    <xf numFmtId="0" fontId="51" fillId="0" borderId="0" xfId="0" applyFont="1"/>
    <xf numFmtId="0" fontId="70" fillId="8" borderId="0" xfId="3" applyFont="1" applyFill="1" applyAlignment="1">
      <alignment horizontal="center" vertical="top" wrapText="1" readingOrder="1"/>
    </xf>
    <xf numFmtId="0" fontId="67"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Font="1" applyFill="1" applyBorder="1" applyAlignment="1">
      <alignment horizontal="center" vertical="center" wrapText="1" readingOrder="1"/>
    </xf>
    <xf numFmtId="0" fontId="61" fillId="8" borderId="1" xfId="3" applyFont="1" applyFill="1" applyBorder="1" applyAlignment="1">
      <alignment horizontal="center" vertical="center" wrapText="1" readingOrder="1"/>
    </xf>
    <xf numFmtId="0" fontId="3" fillId="0" borderId="1" xfId="0" applyFont="1" applyBorder="1"/>
    <xf numFmtId="0" fontId="74" fillId="0" borderId="1" xfId="0" applyFont="1" applyBorder="1" applyAlignment="1">
      <alignment horizontal="right"/>
    </xf>
    <xf numFmtId="0" fontId="60" fillId="8" borderId="20" xfId="3" applyFont="1" applyFill="1" applyBorder="1" applyAlignment="1">
      <alignment horizontal="center" vertical="center" wrapText="1" readingOrder="1"/>
    </xf>
    <xf numFmtId="0" fontId="81" fillId="8" borderId="0" xfId="3" applyFont="1" applyFill="1" applyAlignment="1">
      <alignment horizontal="center" vertical="top" wrapText="1" readingOrder="1"/>
    </xf>
    <xf numFmtId="0" fontId="81" fillId="0" borderId="0" xfId="3" applyFont="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Font="1" applyFill="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0" xfId="0" applyFont="1" applyBorder="1"/>
    <xf numFmtId="0" fontId="3" fillId="0" borderId="0" xfId="0" applyFont="1" applyAlignment="1">
      <alignment horizontal="justify" vertical="justify" wrapText="1"/>
    </xf>
    <xf numFmtId="0" fontId="3" fillId="0" borderId="10" xfId="0" applyFont="1" applyBorder="1" applyAlignment="1">
      <alignment horizontal="justify" vertical="justify" wrapText="1"/>
    </xf>
    <xf numFmtId="0" fontId="3" fillId="0" borderId="0" xfId="0" applyFont="1" applyAlignment="1">
      <alignment horizontal="justify" vertical="center" wrapText="1"/>
    </xf>
    <xf numFmtId="0" fontId="3" fillId="0" borderId="16" xfId="0" applyFont="1" applyBorder="1" applyAlignment="1">
      <alignment horizontal="justify" vertical="center" wrapText="1"/>
    </xf>
    <xf numFmtId="0" fontId="78" fillId="0" borderId="0" xfId="0" applyFont="1" applyAlignment="1">
      <alignment vertical="top" wrapText="1"/>
    </xf>
    <xf numFmtId="0" fontId="74" fillId="0" borderId="0" xfId="0" applyFont="1" applyAlignment="1">
      <alignment horizontal="justify" vertical="justify" wrapText="1"/>
    </xf>
    <xf numFmtId="0" fontId="3" fillId="0" borderId="10" xfId="0" applyFont="1" applyBorder="1" applyAlignment="1">
      <alignment horizontal="justify" vertical="center" wrapText="1"/>
    </xf>
    <xf numFmtId="0" fontId="3" fillId="0" borderId="10" xfId="0" applyFont="1" applyBorder="1" applyAlignment="1">
      <alignment horizontal="justify" vertical="top" wrapText="1"/>
    </xf>
    <xf numFmtId="0" fontId="74" fillId="0" borderId="0" xfId="0" applyFont="1"/>
    <xf numFmtId="0" fontId="3" fillId="0" borderId="10" xfId="0" applyFont="1" applyBorder="1" applyAlignment="1">
      <alignment vertical="top" wrapText="1"/>
    </xf>
    <xf numFmtId="0" fontId="3" fillId="0" borderId="16" xfId="0" applyFont="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Alignment="1">
      <alignment horizontal="center"/>
    </xf>
    <xf numFmtId="0" fontId="87" fillId="0" borderId="16" xfId="0" applyFont="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Font="1" applyFill="1" applyAlignment="1">
      <alignment horizontal="center" vertical="top" wrapText="1" readingOrder="1"/>
    </xf>
    <xf numFmtId="0" fontId="48" fillId="0" borderId="0" xfId="0" applyFont="1" applyAlignment="1">
      <alignment vertical="center"/>
    </xf>
    <xf numFmtId="0" fontId="3" fillId="0" borderId="0" xfId="0" applyFont="1" applyAlignment="1">
      <alignment horizontal="center" vertical="center"/>
    </xf>
    <xf numFmtId="0" fontId="68" fillId="8" borderId="0" xfId="3" applyFont="1" applyFill="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Alignment="1">
      <alignment vertical="center" readingOrder="1"/>
    </xf>
    <xf numFmtId="0" fontId="48" fillId="0" borderId="0" xfId="3" applyFont="1" applyAlignment="1">
      <alignment vertical="center" readingOrder="1"/>
    </xf>
    <xf numFmtId="0" fontId="49" fillId="0" borderId="0" xfId="3" applyFont="1" applyAlignment="1">
      <alignment vertical="center" readingOrder="1"/>
    </xf>
    <xf numFmtId="0" fontId="49" fillId="0" borderId="0" xfId="3" applyFont="1" applyAlignment="1">
      <alignment horizontal="center" vertical="center" readingOrder="1"/>
    </xf>
    <xf numFmtId="0" fontId="79" fillId="0" borderId="0" xfId="3" applyFont="1" applyAlignment="1">
      <alignment vertical="center"/>
    </xf>
    <xf numFmtId="0" fontId="54" fillId="0" borderId="1" xfId="3" applyFont="1" applyBorder="1" applyAlignment="1">
      <alignment horizontal="center" vertical="center"/>
    </xf>
    <xf numFmtId="0" fontId="54" fillId="0" borderId="1" xfId="3" applyFont="1" applyBorder="1" applyAlignment="1">
      <alignment vertical="center"/>
    </xf>
    <xf numFmtId="182" fontId="54" fillId="0" borderId="1" xfId="1" applyNumberFormat="1" applyFont="1" applyFill="1" applyBorder="1" applyAlignment="1">
      <alignment vertical="center"/>
    </xf>
    <xf numFmtId="0" fontId="55" fillId="0" borderId="1" xfId="3" applyFont="1" applyBorder="1" applyAlignment="1">
      <alignment vertical="center" wrapText="1"/>
    </xf>
    <xf numFmtId="182" fontId="54" fillId="0" borderId="1" xfId="1" applyNumberFormat="1" applyFont="1" applyFill="1" applyBorder="1" applyAlignment="1">
      <alignment horizontal="right" vertical="center"/>
    </xf>
    <xf numFmtId="0" fontId="60" fillId="0" borderId="1" xfId="3" applyFont="1" applyBorder="1" applyAlignment="1">
      <alignment horizontal="center" vertical="center"/>
    </xf>
    <xf numFmtId="0" fontId="60" fillId="0" borderId="1" xfId="3" applyFont="1" applyBorder="1" applyAlignment="1">
      <alignment vertical="center"/>
    </xf>
    <xf numFmtId="182" fontId="60" fillId="0" borderId="1" xfId="1" applyNumberFormat="1" applyFont="1" applyFill="1" applyBorder="1" applyAlignment="1">
      <alignment vertical="center"/>
    </xf>
    <xf numFmtId="0" fontId="61" fillId="0" borderId="1" xfId="3" applyFont="1" applyBorder="1" applyAlignment="1">
      <alignment vertical="center" wrapText="1"/>
    </xf>
    <xf numFmtId="0" fontId="60" fillId="0" borderId="1" xfId="3" applyFont="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Alignment="1">
      <alignment vertical="center" wrapText="1"/>
    </xf>
    <xf numFmtId="0" fontId="50" fillId="0" borderId="0" xfId="3" applyFont="1" applyAlignment="1">
      <alignment vertical="center"/>
    </xf>
    <xf numFmtId="0" fontId="86" fillId="0" borderId="0" xfId="3" applyFont="1" applyAlignment="1">
      <alignment vertical="center"/>
    </xf>
    <xf numFmtId="165" fontId="49" fillId="0" borderId="0" xfId="3" applyNumberFormat="1" applyFont="1" applyAlignment="1">
      <alignment vertical="center"/>
    </xf>
    <xf numFmtId="165" fontId="48" fillId="0" borderId="0" xfId="3" applyNumberFormat="1" applyFont="1" applyAlignment="1">
      <alignment vertical="center"/>
    </xf>
    <xf numFmtId="0" fontId="49" fillId="0" borderId="0" xfId="3" applyFont="1" applyAlignment="1">
      <alignment horizontal="center" vertical="center"/>
    </xf>
    <xf numFmtId="0" fontId="49" fillId="0" borderId="0" xfId="3" applyFont="1" applyAlignment="1">
      <alignment horizontal="left" vertical="center"/>
    </xf>
    <xf numFmtId="0" fontId="49" fillId="0" borderId="0" xfId="3" applyFont="1" applyAlignment="1">
      <alignment horizontal="left" vertical="center" wrapText="1"/>
    </xf>
    <xf numFmtId="0" fontId="49" fillId="0" borderId="0" xfId="3" applyFont="1" applyAlignment="1">
      <alignment vertical="center" wrapText="1"/>
    </xf>
    <xf numFmtId="0" fontId="61" fillId="0" borderId="1" xfId="3" applyFont="1" applyBorder="1" applyAlignment="1">
      <alignment horizontal="left" vertical="center"/>
    </xf>
    <xf numFmtId="0" fontId="55" fillId="0" borderId="1" xfId="3" applyFont="1" applyBorder="1" applyAlignment="1">
      <alignment horizontal="left" vertical="center"/>
    </xf>
    <xf numFmtId="0" fontId="60" fillId="0" borderId="1" xfId="3" applyFont="1" applyBorder="1" applyAlignment="1">
      <alignment horizontal="left" vertical="center"/>
    </xf>
    <xf numFmtId="182" fontId="60" fillId="0" borderId="1" xfId="1" applyNumberFormat="1" applyFont="1" applyFill="1" applyBorder="1" applyAlignment="1">
      <alignment horizontal="right" vertical="center"/>
    </xf>
    <xf numFmtId="164" fontId="49" fillId="0" borderId="0" xfId="3" applyNumberFormat="1" applyFont="1" applyAlignment="1">
      <alignment vertical="center"/>
    </xf>
    <xf numFmtId="0" fontId="49" fillId="0" borderId="0" xfId="0" applyFont="1" applyAlignment="1">
      <alignment vertical="center"/>
    </xf>
    <xf numFmtId="0" fontId="63" fillId="0" borderId="0" xfId="3" applyFont="1" applyAlignment="1">
      <alignment vertical="center"/>
    </xf>
    <xf numFmtId="0" fontId="79" fillId="0" borderId="0" xfId="0" applyFont="1" applyAlignment="1">
      <alignment vertical="center"/>
    </xf>
    <xf numFmtId="0" fontId="75" fillId="0" borderId="0" xfId="0" applyFont="1" applyAlignment="1">
      <alignment vertical="center"/>
    </xf>
    <xf numFmtId="0" fontId="3" fillId="0" borderId="1" xfId="0" applyFont="1" applyBorder="1" applyAlignment="1">
      <alignment vertical="center"/>
    </xf>
    <xf numFmtId="164" fontId="3" fillId="0" borderId="1" xfId="1" applyFont="1" applyFill="1" applyBorder="1" applyAlignment="1">
      <alignment vertical="center"/>
    </xf>
    <xf numFmtId="0" fontId="74" fillId="0" borderId="1" xfId="0" applyFont="1" applyBorder="1" applyAlignment="1">
      <alignment horizontal="left" vertical="center" wrapText="1"/>
    </xf>
    <xf numFmtId="164" fontId="3" fillId="0" borderId="1" xfId="1" applyFont="1" applyFill="1" applyBorder="1" applyAlignment="1">
      <alignment horizontal="right" vertical="center"/>
    </xf>
    <xf numFmtId="0" fontId="64" fillId="0" borderId="1" xfId="0" applyFont="1" applyBorder="1" applyAlignment="1">
      <alignment vertical="center"/>
    </xf>
    <xf numFmtId="164" fontId="64" fillId="0" borderId="1" xfId="0" applyNumberFormat="1" applyFont="1" applyBorder="1" applyAlignment="1">
      <alignment vertical="center"/>
    </xf>
    <xf numFmtId="0" fontId="78" fillId="0" borderId="1" xfId="0" applyFont="1" applyBorder="1" applyAlignment="1">
      <alignment horizontal="left" vertical="center" wrapText="1"/>
    </xf>
    <xf numFmtId="0" fontId="47" fillId="0" borderId="0" xfId="0" applyFont="1" applyAlignment="1">
      <alignment vertical="center"/>
    </xf>
    <xf numFmtId="164" fontId="64" fillId="0" borderId="1" xfId="1" applyFont="1" applyFill="1" applyBorder="1" applyAlignment="1">
      <alignment vertical="center"/>
    </xf>
    <xf numFmtId="0" fontId="78" fillId="0" borderId="1" xfId="0" applyFont="1" applyBorder="1" applyAlignment="1">
      <alignment horizontal="left" vertical="center"/>
    </xf>
    <xf numFmtId="0" fontId="74" fillId="0" borderId="1" xfId="0" applyFont="1" applyBorder="1" applyAlignment="1">
      <alignment horizontal="left" vertical="center"/>
    </xf>
    <xf numFmtId="165"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0" fontId="3" fillId="0" borderId="1" xfId="0" applyFont="1" applyBorder="1" applyAlignment="1">
      <alignment horizontal="left" vertical="center"/>
    </xf>
    <xf numFmtId="0" fontId="55" fillId="0" borderId="1" xfId="3" applyFont="1" applyBorder="1" applyAlignment="1">
      <alignment horizontal="left" vertical="center" wrapText="1"/>
    </xf>
    <xf numFmtId="0" fontId="61" fillId="0" borderId="1" xfId="3" applyFont="1" applyBorder="1" applyAlignment="1">
      <alignment horizontal="left" vertical="center" wrapText="1"/>
    </xf>
    <xf numFmtId="0" fontId="54" fillId="0" borderId="1" xfId="3" applyFont="1" applyBorder="1" applyAlignment="1">
      <alignment horizontal="center" vertical="center" readingOrder="1"/>
    </xf>
    <xf numFmtId="0" fontId="54" fillId="0" borderId="1" xfId="3" applyFont="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Border="1" applyAlignment="1">
      <alignment horizontal="center" vertical="center" readingOrder="1"/>
    </xf>
    <xf numFmtId="0" fontId="60" fillId="0" borderId="1" xfId="3" applyFont="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Border="1" applyAlignment="1">
      <alignment horizontal="left" vertical="center" wrapText="1" readingOrder="1"/>
    </xf>
    <xf numFmtId="0" fontId="60" fillId="0" borderId="0" xfId="3" applyFont="1" applyAlignment="1">
      <alignment vertical="center"/>
    </xf>
    <xf numFmtId="0" fontId="7" fillId="0" borderId="0" xfId="3" applyFont="1" applyAlignment="1">
      <alignment vertical="center"/>
    </xf>
    <xf numFmtId="0" fontId="53" fillId="0" borderId="0" xfId="3" applyFont="1" applyAlignment="1">
      <alignment vertical="center"/>
    </xf>
    <xf numFmtId="0" fontId="52" fillId="0" borderId="0" xfId="3" applyFont="1" applyAlignment="1">
      <alignment vertical="center"/>
    </xf>
    <xf numFmtId="182" fontId="7" fillId="0" borderId="0" xfId="3" applyNumberFormat="1" applyFont="1" applyAlignment="1">
      <alignment vertical="center"/>
    </xf>
    <xf numFmtId="0" fontId="7" fillId="0" borderId="0" xfId="3" applyFont="1" applyAlignment="1">
      <alignment vertical="center" wrapText="1"/>
    </xf>
    <xf numFmtId="0" fontId="54" fillId="0" borderId="1" xfId="3" applyFont="1" applyBorder="1" applyAlignment="1">
      <alignment vertical="center" wrapText="1"/>
    </xf>
    <xf numFmtId="0" fontId="60" fillId="0" borderId="1" xfId="3" applyFont="1" applyBorder="1" applyAlignment="1">
      <alignment horizontal="left" vertical="center" wrapText="1"/>
    </xf>
    <xf numFmtId="0" fontId="70" fillId="0" borderId="0" xfId="3" applyFont="1" applyAlignment="1">
      <alignment horizontal="center" vertical="top" wrapText="1" readingOrder="1"/>
    </xf>
    <xf numFmtId="0" fontId="54" fillId="0" borderId="0" xfId="0" applyFont="1" applyAlignment="1">
      <alignment horizontal="left" vertical="center" wrapText="1"/>
    </xf>
    <xf numFmtId="0" fontId="3" fillId="0" borderId="0" xfId="0" applyFont="1" applyAlignment="1">
      <alignment horizontal="left" vertical="center" wrapText="1"/>
    </xf>
    <xf numFmtId="0" fontId="48" fillId="0" borderId="0" xfId="3" applyFont="1" applyAlignment="1">
      <alignment horizontal="center" vertical="center" readingOrder="1"/>
    </xf>
    <xf numFmtId="0" fontId="54" fillId="0" borderId="0" xfId="3" applyFont="1" applyAlignment="1">
      <alignment vertical="center"/>
    </xf>
    <xf numFmtId="0" fontId="60" fillId="7" borderId="1" xfId="0" applyFont="1" applyFill="1" applyBorder="1" applyAlignment="1">
      <alignment horizontal="center" vertical="center" wrapText="1"/>
    </xf>
    <xf numFmtId="0" fontId="60" fillId="0" borderId="0" xfId="3" applyFont="1" applyAlignment="1">
      <alignment vertical="center" readingOrder="1"/>
    </xf>
    <xf numFmtId="182" fontId="59" fillId="0" borderId="0" xfId="1" applyNumberFormat="1" applyFont="1" applyAlignment="1">
      <alignment vertical="center"/>
    </xf>
    <xf numFmtId="182" fontId="59" fillId="0" borderId="0" xfId="0" applyNumberFormat="1" applyFont="1" applyAlignment="1">
      <alignment vertical="center"/>
    </xf>
    <xf numFmtId="0" fontId="54" fillId="0" borderId="1" xfId="0" applyFont="1" applyBorder="1" applyAlignment="1">
      <alignment vertical="center"/>
    </xf>
    <xf numFmtId="0" fontId="74" fillId="0" borderId="1" xfId="0" applyFont="1" applyBorder="1" applyAlignment="1">
      <alignment vertical="center"/>
    </xf>
    <xf numFmtId="0" fontId="54" fillId="0" borderId="1" xfId="0" applyFont="1" applyBorder="1" applyAlignment="1">
      <alignment vertical="center" wrapText="1"/>
    </xf>
    <xf numFmtId="0" fontId="55" fillId="0" borderId="1" xfId="0" applyFont="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60" fillId="0" borderId="1" xfId="0" applyFont="1" applyBorder="1" applyAlignment="1">
      <alignment vertical="center"/>
    </xf>
    <xf numFmtId="182" fontId="60" fillId="0" borderId="1" xfId="1" applyNumberFormat="1" applyFont="1" applyBorder="1" applyAlignment="1">
      <alignment vertical="center"/>
    </xf>
    <xf numFmtId="165" fontId="54" fillId="0" borderId="1" xfId="840" applyFont="1" applyFill="1" applyBorder="1" applyAlignment="1">
      <alignment horizontal="left" vertical="center"/>
    </xf>
    <xf numFmtId="0" fontId="55" fillId="0" borderId="1" xfId="0" applyFont="1" applyBorder="1" applyAlignment="1">
      <alignment horizontal="left" vertical="center"/>
    </xf>
    <xf numFmtId="0" fontId="61" fillId="0" borderId="1" xfId="0" applyFont="1" applyBorder="1" applyAlignment="1">
      <alignment horizontal="left" vertical="center"/>
    </xf>
    <xf numFmtId="0" fontId="92" fillId="0" borderId="0" xfId="0" applyFont="1" applyAlignment="1">
      <alignment vertical="center"/>
    </xf>
    <xf numFmtId="0" fontId="0" fillId="0" borderId="0" xfId="0" applyAlignment="1">
      <alignment horizontal="left"/>
    </xf>
    <xf numFmtId="164" fontId="49" fillId="0" borderId="0" xfId="1" applyFont="1" applyFill="1" applyBorder="1" applyAlignment="1">
      <alignment vertical="center"/>
    </xf>
    <xf numFmtId="0" fontId="59" fillId="0" borderId="0" xfId="0" applyFont="1" applyAlignment="1">
      <alignment vertical="center" wrapText="1"/>
    </xf>
    <xf numFmtId="0" fontId="3" fillId="0" borderId="0" xfId="0" applyFont="1" applyAlignment="1">
      <alignment vertical="center"/>
    </xf>
    <xf numFmtId="0" fontId="91" fillId="0" borderId="0" xfId="0" applyFont="1" applyAlignment="1">
      <alignment vertical="center"/>
    </xf>
    <xf numFmtId="0" fontId="61" fillId="0" borderId="1" xfId="0" applyFont="1" applyBorder="1" applyAlignment="1">
      <alignment vertical="center"/>
    </xf>
    <xf numFmtId="165" fontId="54" fillId="0" borderId="0" xfId="840" applyFont="1" applyAlignment="1">
      <alignment vertical="center"/>
    </xf>
    <xf numFmtId="165" fontId="49" fillId="0" borderId="0" xfId="0" applyNumberFormat="1" applyFont="1" applyAlignment="1">
      <alignment vertical="center"/>
    </xf>
    <xf numFmtId="0" fontId="69" fillId="0" borderId="0" xfId="2" applyFont="1" applyFill="1" applyBorder="1" applyAlignment="1">
      <alignment horizontal="left" vertical="center"/>
    </xf>
    <xf numFmtId="0" fontId="69" fillId="0" borderId="0" xfId="2" quotePrefix="1" applyFont="1" applyFill="1" applyBorder="1" applyAlignment="1">
      <alignment horizontal="left" vertical="center"/>
    </xf>
    <xf numFmtId="0" fontId="58" fillId="0" borderId="0" xfId="0" applyFont="1" applyAlignment="1">
      <alignment vertical="center"/>
    </xf>
    <xf numFmtId="182" fontId="54" fillId="0" borderId="1" xfId="840" applyNumberFormat="1" applyFont="1" applyFill="1" applyBorder="1" applyAlignment="1">
      <alignment horizontal="right" vertical="center"/>
    </xf>
    <xf numFmtId="182" fontId="54" fillId="0" borderId="1" xfId="840" applyNumberFormat="1" applyFont="1" applyFill="1" applyBorder="1" applyAlignment="1">
      <alignment vertical="center"/>
    </xf>
    <xf numFmtId="182" fontId="54" fillId="0" borderId="1" xfId="840" applyNumberFormat="1" applyFont="1" applyBorder="1" applyAlignment="1">
      <alignment vertical="center"/>
    </xf>
    <xf numFmtId="0" fontId="49" fillId="0" borderId="0" xfId="1" applyNumberFormat="1" applyFont="1" applyFill="1" applyBorder="1" applyAlignment="1">
      <alignment vertical="center"/>
    </xf>
    <xf numFmtId="0" fontId="48" fillId="0" borderId="0" xfId="1" applyNumberFormat="1" applyFont="1" applyFill="1" applyBorder="1" applyAlignment="1">
      <alignment vertical="center"/>
    </xf>
    <xf numFmtId="164" fontId="49" fillId="0" borderId="0" xfId="1" applyFont="1" applyFill="1" applyBorder="1" applyAlignment="1">
      <alignment vertical="center" readingOrder="1"/>
    </xf>
    <xf numFmtId="164" fontId="48" fillId="0" borderId="0" xfId="1" applyFont="1" applyFill="1" applyBorder="1" applyAlignment="1">
      <alignment vertical="center" readingOrder="1"/>
    </xf>
    <xf numFmtId="164" fontId="79" fillId="0" borderId="0" xfId="1" applyFont="1" applyFill="1" applyBorder="1" applyAlignment="1">
      <alignment vertical="center" readingOrder="1"/>
    </xf>
    <xf numFmtId="164" fontId="60" fillId="0" borderId="0" xfId="1" applyFont="1" applyFill="1" applyBorder="1" applyAlignment="1">
      <alignment vertical="center" readingOrder="1"/>
    </xf>
    <xf numFmtId="182" fontId="49" fillId="0" borderId="0" xfId="3" applyNumberFormat="1" applyFont="1" applyAlignment="1">
      <alignment vertical="center" readingOrder="1"/>
    </xf>
    <xf numFmtId="182" fontId="48" fillId="0" borderId="0" xfId="3" applyNumberFormat="1" applyFont="1" applyAlignment="1">
      <alignment vertical="center" readingOrder="1"/>
    </xf>
    <xf numFmtId="182" fontId="49" fillId="0" borderId="0" xfId="3" applyNumberFormat="1" applyFont="1" applyAlignment="1">
      <alignment vertical="center"/>
    </xf>
    <xf numFmtId="182" fontId="49" fillId="0" borderId="0" xfId="1" applyNumberFormat="1" applyFont="1" applyFill="1" applyBorder="1" applyAlignment="1">
      <alignment vertical="center"/>
    </xf>
    <xf numFmtId="182" fontId="3" fillId="0" borderId="1" xfId="840" applyNumberFormat="1" applyFont="1" applyBorder="1"/>
    <xf numFmtId="182" fontId="3" fillId="0" borderId="1" xfId="840" applyNumberFormat="1" applyFont="1" applyBorder="1" applyAlignment="1">
      <alignment vertical="center"/>
    </xf>
    <xf numFmtId="182" fontId="60" fillId="0" borderId="1" xfId="0" applyNumberFormat="1" applyFont="1" applyBorder="1" applyAlignment="1">
      <alignment vertical="center"/>
    </xf>
    <xf numFmtId="182" fontId="64" fillId="0" borderId="1" xfId="0" applyNumberFormat="1" applyFont="1" applyBorder="1"/>
    <xf numFmtId="182" fontId="60" fillId="0" borderId="1" xfId="0" applyNumberFormat="1" applyFont="1" applyBorder="1"/>
    <xf numFmtId="0" fontId="49" fillId="0" borderId="1" xfId="3" applyFont="1" applyBorder="1" applyAlignment="1">
      <alignment horizontal="center" vertical="center"/>
    </xf>
    <xf numFmtId="10" fontId="54" fillId="0" borderId="1" xfId="838" applyNumberFormat="1" applyFont="1" applyFill="1" applyBorder="1" applyAlignment="1">
      <alignment horizontal="right" vertical="center" readingOrder="1"/>
    </xf>
    <xf numFmtId="10" fontId="60" fillId="0" borderId="1" xfId="838" applyNumberFormat="1" applyFont="1" applyFill="1" applyBorder="1" applyAlignment="1">
      <alignment horizontal="right" vertical="center" readingOrder="1"/>
    </xf>
    <xf numFmtId="182" fontId="64" fillId="0" borderId="1" xfId="840" applyNumberFormat="1" applyFont="1" applyFill="1" applyBorder="1" applyAlignment="1">
      <alignment vertical="center"/>
    </xf>
    <xf numFmtId="182" fontId="60" fillId="0" borderId="1" xfId="840" applyNumberFormat="1" applyFont="1" applyFill="1" applyBorder="1" applyAlignment="1">
      <alignment horizontal="right" vertical="center"/>
    </xf>
    <xf numFmtId="0" fontId="3" fillId="0" borderId="1" xfId="1" applyNumberFormat="1" applyFont="1" applyFill="1" applyBorder="1" applyAlignment="1">
      <alignment vertical="center"/>
    </xf>
    <xf numFmtId="164" fontId="59" fillId="0" borderId="0" xfId="0" applyNumberFormat="1" applyFont="1" applyAlignment="1">
      <alignment vertical="center"/>
    </xf>
    <xf numFmtId="182" fontId="49" fillId="0" borderId="0" xfId="1" applyNumberFormat="1" applyFont="1" applyAlignment="1">
      <alignment vertical="center"/>
    </xf>
    <xf numFmtId="0" fontId="0" fillId="0" borderId="0" xfId="838" applyNumberFormat="1" applyFont="1" applyFill="1"/>
    <xf numFmtId="182" fontId="64" fillId="0" borderId="0" xfId="840" applyNumberFormat="1" applyFont="1" applyFill="1" applyBorder="1" applyAlignment="1">
      <alignment vertical="center"/>
    </xf>
    <xf numFmtId="182" fontId="49" fillId="0" borderId="0" xfId="1" applyNumberFormat="1" applyFont="1" applyAlignment="1">
      <alignment vertical="center" readingOrder="1"/>
    </xf>
    <xf numFmtId="182" fontId="7" fillId="0" borderId="0" xfId="1" applyNumberFormat="1" applyFont="1" applyAlignment="1">
      <alignment vertical="center"/>
    </xf>
    <xf numFmtId="182" fontId="53" fillId="0" borderId="0" xfId="1" applyNumberFormat="1" applyFont="1" applyAlignment="1">
      <alignment vertical="center"/>
    </xf>
    <xf numFmtId="164" fontId="3" fillId="0" borderId="1" xfId="840" applyNumberFormat="1" applyFont="1" applyBorder="1"/>
    <xf numFmtId="182" fontId="3" fillId="0" borderId="1" xfId="1" applyNumberFormat="1" applyFont="1" applyBorder="1" applyAlignment="1">
      <alignment vertical="center"/>
    </xf>
    <xf numFmtId="182" fontId="59" fillId="0" borderId="0" xfId="838" applyNumberFormat="1" applyFont="1" applyAlignment="1">
      <alignment vertical="center"/>
    </xf>
    <xf numFmtId="184" fontId="49" fillId="0" borderId="0" xfId="1" applyNumberFormat="1" applyFont="1" applyAlignment="1">
      <alignment vertical="center"/>
    </xf>
    <xf numFmtId="186" fontId="49" fillId="0" borderId="0" xfId="1" applyNumberFormat="1" applyFont="1" applyAlignment="1">
      <alignment vertical="center"/>
    </xf>
    <xf numFmtId="185" fontId="48" fillId="0" borderId="0" xfId="1" applyNumberFormat="1" applyFont="1" applyFill="1" applyBorder="1" applyAlignment="1">
      <alignment vertical="center" readingOrder="1"/>
    </xf>
    <xf numFmtId="187" fontId="48" fillId="0" borderId="0" xfId="1" applyNumberFormat="1" applyFont="1" applyFill="1" applyBorder="1" applyAlignment="1">
      <alignment vertical="center" readingOrder="1"/>
    </xf>
    <xf numFmtId="185" fontId="48" fillId="0" borderId="0" xfId="1" applyNumberFormat="1" applyFont="1" applyAlignment="1">
      <alignment vertical="center"/>
    </xf>
    <xf numFmtId="182" fontId="54" fillId="0" borderId="1" xfId="1" applyNumberFormat="1" applyFont="1" applyBorder="1" applyAlignment="1">
      <alignment vertical="center"/>
    </xf>
    <xf numFmtId="182" fontId="0" fillId="0" borderId="0" xfId="838" applyNumberFormat="1" applyFont="1" applyFill="1"/>
    <xf numFmtId="0" fontId="59" fillId="0" borderId="0" xfId="1" applyNumberFormat="1" applyFont="1" applyFill="1" applyAlignment="1">
      <alignment vertical="center"/>
    </xf>
    <xf numFmtId="164" fontId="49" fillId="0" borderId="0" xfId="1" applyFont="1" applyAlignment="1">
      <alignment vertical="center"/>
    </xf>
    <xf numFmtId="43" fontId="49" fillId="0" borderId="0" xfId="3" applyNumberFormat="1" applyFont="1" applyAlignment="1">
      <alignment vertical="center"/>
    </xf>
    <xf numFmtId="43" fontId="59" fillId="0" borderId="0" xfId="0" applyNumberFormat="1" applyFont="1" applyAlignment="1">
      <alignment vertical="center"/>
    </xf>
    <xf numFmtId="43" fontId="3" fillId="0" borderId="0" xfId="0" applyNumberFormat="1" applyFont="1" applyAlignment="1">
      <alignment vertical="center"/>
    </xf>
    <xf numFmtId="165" fontId="3" fillId="0" borderId="0" xfId="840" applyFont="1" applyAlignment="1">
      <alignment vertical="center"/>
    </xf>
    <xf numFmtId="165" fontId="3" fillId="0" borderId="1" xfId="840" applyFont="1" applyBorder="1"/>
    <xf numFmtId="43" fontId="7" fillId="0" borderId="0" xfId="3" applyNumberFormat="1" applyFont="1" applyAlignment="1">
      <alignment vertical="center"/>
    </xf>
    <xf numFmtId="165" fontId="58" fillId="10" borderId="0" xfId="840" applyFont="1" applyFill="1" applyAlignment="1">
      <alignment vertical="center"/>
    </xf>
    <xf numFmtId="165" fontId="58" fillId="0" borderId="0" xfId="840" applyFont="1" applyAlignment="1">
      <alignment vertical="center"/>
    </xf>
    <xf numFmtId="10" fontId="59" fillId="0" borderId="0" xfId="838" applyNumberFormat="1" applyFont="1" applyFill="1" applyAlignment="1">
      <alignment vertical="center"/>
    </xf>
    <xf numFmtId="0" fontId="51" fillId="0" borderId="0" xfId="4" applyFont="1" applyAlignment="1">
      <alignment horizontal="justify" vertical="top" wrapText="1"/>
    </xf>
    <xf numFmtId="0" fontId="91" fillId="0" borderId="0" xfId="4" applyFont="1" applyAlignment="1">
      <alignment horizontal="left" vertical="justify"/>
    </xf>
    <xf numFmtId="0" fontId="50" fillId="0" borderId="0" xfId="4" applyFont="1" applyAlignment="1">
      <alignment horizontal="justify" vertical="top" wrapText="1"/>
    </xf>
    <xf numFmtId="0" fontId="93" fillId="0" borderId="0" xfId="3" applyFont="1" applyAlignment="1">
      <alignment horizontal="center" vertical="center" wrapText="1" readingOrder="1"/>
    </xf>
    <xf numFmtId="0" fontId="94" fillId="0" borderId="0" xfId="3" applyFont="1" applyAlignment="1">
      <alignment horizontal="center" vertical="center" wrapText="1" readingOrder="1"/>
    </xf>
    <xf numFmtId="0" fontId="79" fillId="8" borderId="20" xfId="3" applyFont="1" applyFill="1" applyBorder="1" applyAlignment="1">
      <alignment horizontal="center" vertical="center" wrapText="1" readingOrder="1"/>
    </xf>
    <xf numFmtId="0" fontId="80" fillId="8" borderId="19" xfId="3" applyFont="1" applyFill="1" applyBorder="1" applyAlignment="1">
      <alignment horizontal="center" vertical="center" wrapText="1" readingOrder="1"/>
    </xf>
    <xf numFmtId="0" fontId="79" fillId="8" borderId="13" xfId="3" applyFont="1" applyFill="1" applyBorder="1" applyAlignment="1">
      <alignment horizontal="center" vertical="center" wrapText="1" readingOrder="1"/>
    </xf>
    <xf numFmtId="0" fontId="79" fillId="8" borderId="14" xfId="3" applyFont="1" applyFill="1" applyBorder="1" applyAlignment="1">
      <alignment horizontal="center" vertical="center" wrapText="1" readingOrder="1"/>
    </xf>
    <xf numFmtId="0" fontId="79" fillId="8" borderId="15" xfId="3" applyFont="1" applyFill="1" applyBorder="1" applyAlignment="1">
      <alignment horizontal="center" vertical="center" wrapText="1" readingOrder="1"/>
    </xf>
    <xf numFmtId="0" fontId="80" fillId="8" borderId="16" xfId="3" applyFont="1" applyFill="1" applyBorder="1" applyAlignment="1">
      <alignment horizontal="center" vertical="center" wrapText="1" readingOrder="1"/>
    </xf>
    <xf numFmtId="0" fontId="80" fillId="8" borderId="0" xfId="3" applyFont="1" applyFill="1" applyAlignment="1">
      <alignment horizontal="center" vertical="center" wrapText="1" readingOrder="1"/>
    </xf>
    <xf numFmtId="0" fontId="80" fillId="8" borderId="10" xfId="3" applyFont="1" applyFill="1" applyBorder="1" applyAlignment="1">
      <alignment horizontal="center" vertical="center" wrapText="1" readingOrder="1"/>
    </xf>
    <xf numFmtId="0" fontId="80" fillId="8" borderId="17" xfId="3" applyFont="1" applyFill="1" applyBorder="1" applyAlignment="1">
      <alignment horizontal="center" vertical="center" wrapText="1" readingOrder="1"/>
    </xf>
    <xf numFmtId="0" fontId="80" fillId="8" borderId="2" xfId="3" applyFont="1" applyFill="1" applyBorder="1" applyAlignment="1">
      <alignment horizontal="center" vertical="center" wrapText="1" readingOrder="1"/>
    </xf>
    <xf numFmtId="0" fontId="80" fillId="8" borderId="18" xfId="3" applyFont="1" applyFill="1" applyBorder="1" applyAlignment="1">
      <alignment horizontal="center" vertical="center" wrapText="1" readingOrder="1"/>
    </xf>
    <xf numFmtId="0" fontId="79" fillId="8" borderId="13" xfId="3" applyFont="1" applyFill="1" applyBorder="1" applyAlignment="1">
      <alignment horizontal="center" vertical="top" wrapText="1" readingOrder="1"/>
    </xf>
    <xf numFmtId="0" fontId="79" fillId="8" borderId="14" xfId="3" applyFont="1" applyFill="1" applyBorder="1" applyAlignment="1">
      <alignment horizontal="center" vertical="top" wrapText="1" readingOrder="1"/>
    </xf>
    <xf numFmtId="0" fontId="79" fillId="8" borderId="15" xfId="3" applyFont="1" applyFill="1" applyBorder="1" applyAlignment="1">
      <alignment horizontal="center" vertical="top" wrapText="1" readingOrder="1"/>
    </xf>
    <xf numFmtId="0" fontId="80" fillId="8" borderId="16" xfId="3" applyFont="1" applyFill="1" applyBorder="1" applyAlignment="1">
      <alignment horizontal="center" vertical="top" wrapText="1" readingOrder="1"/>
    </xf>
    <xf numFmtId="0" fontId="80" fillId="8" borderId="0" xfId="3" applyFont="1" applyFill="1" applyAlignment="1">
      <alignment horizontal="center" vertical="top" wrapText="1" readingOrder="1"/>
    </xf>
    <xf numFmtId="0" fontId="80" fillId="8" borderId="10" xfId="3" applyFont="1" applyFill="1" applyBorder="1" applyAlignment="1">
      <alignment horizontal="center" vertical="top" wrapText="1" readingOrder="1"/>
    </xf>
    <xf numFmtId="0" fontId="50" fillId="0" borderId="0" xfId="4" applyFont="1" applyAlignment="1">
      <alignment horizontal="justify" vertical="justify"/>
    </xf>
    <xf numFmtId="0" fontId="51" fillId="0" borderId="0" xfId="4" applyFont="1" applyAlignment="1">
      <alignment horizontal="left" vertical="top" wrapText="1"/>
    </xf>
    <xf numFmtId="0" fontId="56" fillId="0" borderId="0" xfId="4" applyFont="1" applyAlignment="1">
      <alignment horizontal="left" vertical="top" wrapText="1"/>
    </xf>
    <xf numFmtId="0" fontId="87" fillId="0" borderId="0" xfId="0" applyFont="1" applyAlignment="1">
      <alignment horizontal="center" vertical="justify" wrapText="1"/>
    </xf>
    <xf numFmtId="0" fontId="87" fillId="0" borderId="10" xfId="0" applyFont="1" applyBorder="1" applyAlignment="1">
      <alignment horizontal="center" vertical="justify" wrapText="1"/>
    </xf>
    <xf numFmtId="0" fontId="88" fillId="0" borderId="0" xfId="0" applyFont="1" applyAlignment="1">
      <alignment horizontal="center" vertical="top" wrapText="1"/>
    </xf>
    <xf numFmtId="0" fontId="88" fillId="0" borderId="10" xfId="0" applyFont="1" applyBorder="1" applyAlignment="1">
      <alignment horizontal="center" vertical="top" wrapText="1"/>
    </xf>
    <xf numFmtId="165" fontId="54" fillId="0" borderId="1" xfId="840" applyFont="1" applyFill="1" applyBorder="1" applyAlignment="1">
      <alignment vertical="center"/>
    </xf>
    <xf numFmtId="165" fontId="54" fillId="0" borderId="1" xfId="840" applyFont="1" applyBorder="1" applyAlignment="1">
      <alignment vertical="center"/>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ÄÞ¸¶ [0]_´ëÇü»çÃâ" xfId="488" xr:uid="{00000000-0005-0000-0000-000015000000}"/>
    <cellStyle name="ÄÞ¸¶_´ëÇü»çÃâ" xfId="489" xr:uid="{00000000-0005-0000-0000-000016000000}"/>
    <cellStyle name="AttribBox" xfId="5" xr:uid="{00000000-0005-0000-0000-000017000000}"/>
    <cellStyle name="Attribute" xfId="6" xr:uid="{00000000-0005-0000-0000-000018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 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þ_x001d_ð &amp;ý&amp;†ýG_x0008_ X_x000a__x0007__x0001__x0001_" xfId="678" xr:uid="{00000000-0005-0000-0000-000040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abSelected="1" topLeftCell="A11" zoomScale="80" zoomScaleNormal="80" zoomScaleSheetLayoutView="85" workbookViewId="0">
      <selection activeCell="M12" sqref="M12"/>
    </sheetView>
  </sheetViews>
  <sheetFormatPr defaultColWidth="9.1796875" defaultRowHeight="25"/>
  <cols>
    <col min="1" max="1" width="3.26953125" style="157" customWidth="1"/>
    <col min="2" max="2" width="3.26953125" style="15" customWidth="1"/>
    <col min="3" max="3" width="12.453125" style="15" customWidth="1"/>
    <col min="4" max="9" width="9.1796875" style="15"/>
    <col min="10" max="10" width="16.26953125" style="15" customWidth="1"/>
    <col min="11" max="16384" width="9.179687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136</v>
      </c>
      <c r="D10" s="34"/>
      <c r="E10" s="34"/>
      <c r="F10" s="34"/>
    </row>
    <row r="11" spans="1:6" ht="47.25" customHeight="1">
      <c r="A11" s="21"/>
      <c r="C11" s="79" t="s">
        <v>446</v>
      </c>
      <c r="D11" s="34"/>
      <c r="E11" s="34"/>
      <c r="F11" s="34"/>
    </row>
    <row r="12" spans="1:6" ht="47.25" customHeight="1">
      <c r="A12" s="21"/>
      <c r="C12" s="80" t="s">
        <v>135</v>
      </c>
      <c r="D12" s="34"/>
      <c r="E12" s="34"/>
      <c r="F12" s="34"/>
    </row>
    <row r="13" spans="1:6" ht="47.25" customHeight="1">
      <c r="A13" s="21"/>
      <c r="C13" s="80" t="s">
        <v>447</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L23"/>
  <sheetViews>
    <sheetView showGridLines="0" view="pageBreakPreview" topLeftCell="B1" zoomScale="75" zoomScaleNormal="90" zoomScaleSheetLayoutView="85" workbookViewId="0">
      <selection activeCell="F21" sqref="F21"/>
    </sheetView>
  </sheetViews>
  <sheetFormatPr defaultColWidth="9.1796875" defaultRowHeight="12.5"/>
  <cols>
    <col min="1" max="1" width="5.7265625" style="109" customWidth="1"/>
    <col min="2" max="2" width="54.1796875" style="7" customWidth="1"/>
    <col min="3" max="6" width="12.453125" style="7" customWidth="1"/>
    <col min="7" max="7" width="48.26953125" style="7" bestFit="1" customWidth="1"/>
    <col min="8" max="8" width="25.81640625" style="7" bestFit="1" customWidth="1"/>
    <col min="9" max="9" width="16" style="7" bestFit="1" customWidth="1"/>
    <col min="10" max="10" width="7.453125" style="7" bestFit="1" customWidth="1"/>
    <col min="11" max="41" width="26.1796875" style="7" customWidth="1"/>
    <col min="42" max="42" width="0" style="7" hidden="1" customWidth="1"/>
    <col min="43" max="43" width="21.453125" style="7" customWidth="1"/>
    <col min="44" max="16384" width="9.1796875" style="7"/>
  </cols>
  <sheetData>
    <row r="1" spans="1:38" ht="20">
      <c r="A1" s="251" t="s">
        <v>274</v>
      </c>
      <c r="B1" s="252"/>
      <c r="C1" s="252"/>
      <c r="D1" s="252"/>
      <c r="E1" s="252"/>
      <c r="F1" s="252"/>
      <c r="G1" s="25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row>
    <row r="2" spans="1:38" ht="20">
      <c r="A2" s="254" t="s">
        <v>388</v>
      </c>
      <c r="B2" s="255"/>
      <c r="C2" s="255"/>
      <c r="D2" s="255"/>
      <c r="E2" s="255"/>
      <c r="F2" s="255"/>
      <c r="G2" s="256"/>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row>
    <row r="3" spans="1:38" s="161" customFormat="1" ht="47.25" customHeight="1">
      <c r="A3" s="37" t="s">
        <v>0</v>
      </c>
      <c r="B3" s="37" t="s">
        <v>6</v>
      </c>
      <c r="C3" s="37" t="s">
        <v>410</v>
      </c>
      <c r="D3" s="37" t="s">
        <v>421</v>
      </c>
      <c r="E3" s="37" t="s">
        <v>432</v>
      </c>
      <c r="F3" s="37" t="s">
        <v>448</v>
      </c>
      <c r="G3" s="38" t="s">
        <v>130</v>
      </c>
    </row>
    <row r="4" spans="1:38" ht="15">
      <c r="A4" s="93">
        <v>1</v>
      </c>
      <c r="B4" s="115" t="s">
        <v>161</v>
      </c>
      <c r="C4" s="95"/>
      <c r="D4" s="95"/>
      <c r="E4" s="95"/>
      <c r="F4" s="95"/>
      <c r="G4" s="113" t="s">
        <v>308</v>
      </c>
      <c r="I4" s="107"/>
    </row>
    <row r="5" spans="1:38" ht="15">
      <c r="A5" s="93">
        <v>2</v>
      </c>
      <c r="B5" s="94" t="s">
        <v>162</v>
      </c>
      <c r="C5" s="95">
        <v>9.4003363120000003</v>
      </c>
      <c r="D5" s="95">
        <v>13.3451388705</v>
      </c>
      <c r="E5" s="95">
        <v>19.516946175499999</v>
      </c>
      <c r="F5" s="95">
        <v>9.7165043246699998</v>
      </c>
      <c r="G5" s="114" t="s">
        <v>227</v>
      </c>
      <c r="H5" s="182"/>
      <c r="I5" s="182"/>
      <c r="J5" s="204"/>
    </row>
    <row r="6" spans="1:38" ht="15">
      <c r="A6" s="93">
        <v>3</v>
      </c>
      <c r="B6" s="94" t="s">
        <v>163</v>
      </c>
      <c r="C6" s="95">
        <v>1.2502265429999999</v>
      </c>
      <c r="D6" s="95">
        <v>1.9189752849999999</v>
      </c>
      <c r="E6" s="95">
        <v>2.9653571169999999</v>
      </c>
      <c r="F6" s="95">
        <v>1.2322202630000001</v>
      </c>
      <c r="G6" s="114" t="s">
        <v>228</v>
      </c>
      <c r="H6" s="182"/>
      <c r="I6" s="182"/>
      <c r="J6" s="204"/>
    </row>
    <row r="7" spans="1:38" ht="15">
      <c r="A7" s="93">
        <v>4</v>
      </c>
      <c r="B7" s="115" t="s">
        <v>164</v>
      </c>
      <c r="C7" s="100">
        <v>10.650562855</v>
      </c>
      <c r="D7" s="100">
        <v>15.2641141555</v>
      </c>
      <c r="E7" s="100">
        <v>22.482303292499999</v>
      </c>
      <c r="F7" s="100">
        <v>10.94872458767</v>
      </c>
      <c r="G7" s="113" t="s">
        <v>229</v>
      </c>
      <c r="H7" s="182"/>
      <c r="I7" s="182"/>
      <c r="J7" s="204"/>
    </row>
    <row r="8" spans="1:38" ht="15">
      <c r="A8" s="93">
        <v>5</v>
      </c>
      <c r="B8" s="99" t="s">
        <v>165</v>
      </c>
      <c r="C8" s="95"/>
      <c r="D8" s="95"/>
      <c r="E8" s="95"/>
      <c r="F8" s="95"/>
      <c r="G8" s="113" t="s">
        <v>309</v>
      </c>
    </row>
    <row r="9" spans="1:38" ht="15">
      <c r="A9" s="93">
        <v>6</v>
      </c>
      <c r="B9" s="94" t="s">
        <v>166</v>
      </c>
      <c r="C9" s="95">
        <v>1.6610555300000001</v>
      </c>
      <c r="D9" s="95">
        <v>2.2316659680000002</v>
      </c>
      <c r="E9" s="95">
        <v>2.9153702159999999</v>
      </c>
      <c r="F9" s="95">
        <v>1.7699138619999999</v>
      </c>
      <c r="G9" s="114" t="s">
        <v>222</v>
      </c>
      <c r="H9" s="182"/>
      <c r="I9" s="182"/>
      <c r="J9" s="204"/>
    </row>
    <row r="10" spans="1:38" ht="15">
      <c r="A10" s="93">
        <v>7</v>
      </c>
      <c r="B10" s="94" t="s">
        <v>167</v>
      </c>
      <c r="C10" s="95">
        <v>3.9779213585000002</v>
      </c>
      <c r="D10" s="95">
        <v>4.8420620650000004</v>
      </c>
      <c r="E10" s="95">
        <v>4.6031608989999997</v>
      </c>
      <c r="F10" s="95">
        <v>3.4882255839999998</v>
      </c>
      <c r="G10" s="114" t="s">
        <v>238</v>
      </c>
      <c r="H10" s="182"/>
      <c r="I10" s="182"/>
      <c r="J10" s="204"/>
    </row>
    <row r="11" spans="1:38" ht="15">
      <c r="A11" s="93">
        <v>8</v>
      </c>
      <c r="B11" s="94" t="s">
        <v>168</v>
      </c>
      <c r="C11" s="95">
        <v>0.27636914600000001</v>
      </c>
      <c r="D11" s="95">
        <v>0.41362909400999998</v>
      </c>
      <c r="E11" s="95">
        <v>0.57296698900999998</v>
      </c>
      <c r="F11" s="95">
        <v>0.33707346399999999</v>
      </c>
      <c r="G11" s="114" t="s">
        <v>236</v>
      </c>
      <c r="H11" s="182"/>
      <c r="I11" s="182"/>
      <c r="J11" s="204"/>
    </row>
    <row r="12" spans="1:38" ht="15">
      <c r="A12" s="93">
        <v>9</v>
      </c>
      <c r="B12" s="94" t="s">
        <v>169</v>
      </c>
      <c r="C12" s="95">
        <v>4.04915395</v>
      </c>
      <c r="D12" s="95">
        <v>5.6002961620000002</v>
      </c>
      <c r="E12" s="95">
        <v>8.0766251540000003</v>
      </c>
      <c r="F12" s="95">
        <v>4.3457908270000001</v>
      </c>
      <c r="G12" s="114" t="s">
        <v>237</v>
      </c>
      <c r="H12" s="182"/>
      <c r="I12" s="182"/>
      <c r="J12" s="204"/>
    </row>
    <row r="13" spans="1:38" ht="15">
      <c r="A13" s="93">
        <v>10</v>
      </c>
      <c r="B13" s="94" t="s">
        <v>170</v>
      </c>
      <c r="C13" s="95">
        <v>2.45279034</v>
      </c>
      <c r="D13" s="95">
        <v>2.2806558090000002</v>
      </c>
      <c r="E13" s="95">
        <v>3.9195454359999999</v>
      </c>
      <c r="F13" s="95">
        <v>1.78332623093</v>
      </c>
      <c r="G13" s="114" t="s">
        <v>223</v>
      </c>
      <c r="H13" s="182"/>
      <c r="I13" s="182"/>
      <c r="J13" s="204"/>
    </row>
    <row r="14" spans="1:38" ht="15">
      <c r="A14" s="93">
        <v>11</v>
      </c>
      <c r="B14" s="115" t="s">
        <v>171</v>
      </c>
      <c r="C14" s="100">
        <v>12.4172903245</v>
      </c>
      <c r="D14" s="100">
        <v>15.36830909801</v>
      </c>
      <c r="E14" s="100">
        <v>20.087668694010002</v>
      </c>
      <c r="F14" s="100">
        <v>11.72432996793</v>
      </c>
      <c r="G14" s="113" t="s">
        <v>224</v>
      </c>
      <c r="H14" s="182"/>
      <c r="I14" s="182"/>
      <c r="J14" s="204"/>
    </row>
    <row r="15" spans="1:38" ht="15">
      <c r="A15" s="93">
        <v>12</v>
      </c>
      <c r="B15" s="99" t="s">
        <v>172</v>
      </c>
      <c r="C15" s="100">
        <v>-1.7667274694999999</v>
      </c>
      <c r="D15" s="100">
        <v>-0.10419494250999999</v>
      </c>
      <c r="E15" s="100">
        <v>2.3946345984899997</v>
      </c>
      <c r="F15" s="100">
        <v>-0.77560538026000025</v>
      </c>
      <c r="G15" s="113" t="s">
        <v>310</v>
      </c>
      <c r="H15" s="204"/>
      <c r="I15" s="182"/>
      <c r="J15" s="204"/>
    </row>
    <row r="16" spans="1:38" ht="15">
      <c r="A16" s="93">
        <v>13</v>
      </c>
      <c r="B16" s="94" t="s">
        <v>258</v>
      </c>
      <c r="C16" s="95">
        <v>5.3260003E-2</v>
      </c>
      <c r="D16" s="95">
        <v>0.33067722500000002</v>
      </c>
      <c r="E16" s="95">
        <v>0.64787910699999995</v>
      </c>
      <c r="F16" s="95">
        <v>0.15754089399999999</v>
      </c>
      <c r="G16" s="114" t="s">
        <v>311</v>
      </c>
      <c r="H16" s="182"/>
      <c r="I16" s="182"/>
      <c r="J16" s="204"/>
    </row>
    <row r="17" spans="1:10" ht="15">
      <c r="A17" s="93">
        <v>14</v>
      </c>
      <c r="B17" s="94" t="s">
        <v>259</v>
      </c>
      <c r="C17" s="95">
        <v>0.11879532800000001</v>
      </c>
      <c r="D17" s="95">
        <v>0.26102069</v>
      </c>
      <c r="E17" s="95">
        <v>0.28817906300000001</v>
      </c>
      <c r="F17" s="95">
        <v>7.0294317999999995E-2</v>
      </c>
      <c r="G17" s="114" t="s">
        <v>312</v>
      </c>
      <c r="H17" s="182"/>
      <c r="I17" s="182"/>
      <c r="J17" s="204"/>
    </row>
    <row r="18" spans="1:10" ht="15">
      <c r="A18" s="93">
        <v>15</v>
      </c>
      <c r="B18" s="99" t="s">
        <v>175</v>
      </c>
      <c r="C18" s="100">
        <v>-1.8322627945000001</v>
      </c>
      <c r="D18" s="100">
        <v>-3.4538407509999994E-2</v>
      </c>
      <c r="E18" s="100">
        <v>2.7543346424899999</v>
      </c>
      <c r="F18" s="100">
        <f>F15+F16-F17</f>
        <v>-0.68835880426000018</v>
      </c>
      <c r="G18" s="113" t="s">
        <v>313</v>
      </c>
      <c r="H18" s="204"/>
      <c r="I18" s="182"/>
      <c r="J18" s="204"/>
    </row>
    <row r="19" spans="1:10" ht="15">
      <c r="A19" s="93">
        <v>16</v>
      </c>
      <c r="B19" s="94" t="s">
        <v>260</v>
      </c>
      <c r="C19" s="95">
        <v>8.0908449999999993E-3</v>
      </c>
      <c r="D19" s="95">
        <v>1.5043335E-2</v>
      </c>
      <c r="E19" s="95">
        <v>4.7984945000000001E-2</v>
      </c>
      <c r="F19" s="95">
        <v>1.6354687999999999E-2</v>
      </c>
      <c r="G19" s="114" t="s">
        <v>314</v>
      </c>
      <c r="H19" s="182"/>
      <c r="I19" s="182"/>
      <c r="J19" s="204"/>
    </row>
    <row r="20" spans="1:10" ht="15">
      <c r="A20" s="93">
        <v>17</v>
      </c>
      <c r="B20" s="99" t="s">
        <v>177</v>
      </c>
      <c r="C20" s="100">
        <v>-1.8403536395</v>
      </c>
      <c r="D20" s="100">
        <v>-4.9581742509999992E-2</v>
      </c>
      <c r="E20" s="100">
        <v>2.7063496974899999</v>
      </c>
      <c r="F20" s="100">
        <f>F18-F19</f>
        <v>-0.70471349226000013</v>
      </c>
      <c r="G20" s="113" t="s">
        <v>315</v>
      </c>
      <c r="H20" s="182"/>
      <c r="I20" s="182"/>
      <c r="J20" s="204"/>
    </row>
    <row r="21" spans="1:10">
      <c r="C21" s="117"/>
      <c r="D21" s="217"/>
      <c r="E21" s="217"/>
      <c r="F21" s="217"/>
      <c r="G21" s="110"/>
    </row>
    <row r="22" spans="1:10">
      <c r="A22" s="118"/>
      <c r="D22" s="107"/>
      <c r="E22" s="107"/>
      <c r="F22" s="107"/>
    </row>
    <row r="23" spans="1:10">
      <c r="B23" s="119"/>
      <c r="D23" s="107"/>
      <c r="E23" s="107"/>
      <c r="F23" s="107"/>
    </row>
  </sheetData>
  <mergeCells count="2">
    <mergeCell ref="A1:G1"/>
    <mergeCell ref="A2:G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I54"/>
  <sheetViews>
    <sheetView showGridLines="0" view="pageBreakPreview" topLeftCell="A21" zoomScale="70" zoomScaleNormal="90" zoomScaleSheetLayoutView="70" workbookViewId="0">
      <selection activeCell="K49" sqref="K49"/>
    </sheetView>
  </sheetViews>
  <sheetFormatPr defaultColWidth="9.1796875" defaultRowHeight="12.5"/>
  <cols>
    <col min="1" max="1" width="21.1796875" style="118" customWidth="1"/>
    <col min="2" max="5" width="15.81640625" style="118" customWidth="1"/>
    <col min="6" max="6" width="21.1796875" style="118" customWidth="1"/>
    <col min="7" max="8" width="15.81640625" style="118" customWidth="1"/>
    <col min="9" max="9" width="29.7265625" style="118" customWidth="1"/>
    <col min="10" max="10" width="20.453125" style="118" bestFit="1" customWidth="1"/>
    <col min="11" max="11" width="30" style="118" bestFit="1" customWidth="1"/>
    <col min="12" max="16384" width="9.1796875" style="118"/>
  </cols>
  <sheetData>
    <row r="1" spans="1:9" ht="21" customHeight="1">
      <c r="A1" s="251" t="s">
        <v>413</v>
      </c>
      <c r="B1" s="252"/>
      <c r="C1" s="252"/>
      <c r="D1" s="252"/>
      <c r="E1" s="252"/>
      <c r="F1" s="252"/>
      <c r="G1" s="252"/>
      <c r="H1" s="252"/>
      <c r="I1" s="253"/>
    </row>
    <row r="2" spans="1:9" ht="21" customHeight="1">
      <c r="A2" s="257" t="s">
        <v>414</v>
      </c>
      <c r="B2" s="258"/>
      <c r="C2" s="258"/>
      <c r="D2" s="258"/>
      <c r="E2" s="258"/>
      <c r="F2" s="258"/>
      <c r="G2" s="258"/>
      <c r="H2" s="258"/>
      <c r="I2" s="259"/>
    </row>
    <row r="3" spans="1:9" ht="30">
      <c r="A3" s="37" t="s">
        <v>129</v>
      </c>
      <c r="B3" s="162" t="s">
        <v>17</v>
      </c>
      <c r="C3" s="162" t="s">
        <v>18</v>
      </c>
      <c r="D3" s="162" t="s">
        <v>4</v>
      </c>
      <c r="E3" s="162" t="s">
        <v>19</v>
      </c>
      <c r="F3" s="162" t="s">
        <v>20</v>
      </c>
      <c r="G3" s="162" t="s">
        <v>21</v>
      </c>
      <c r="H3" s="162" t="s">
        <v>330</v>
      </c>
      <c r="I3" s="38" t="s">
        <v>130</v>
      </c>
    </row>
    <row r="4" spans="1:9" ht="15">
      <c r="A4" s="177" t="s">
        <v>154</v>
      </c>
      <c r="B4" s="205">
        <v>3.1265038629999999</v>
      </c>
      <c r="C4" s="205">
        <v>1.529398E-3</v>
      </c>
      <c r="D4" s="205">
        <v>3.1249744650000002</v>
      </c>
      <c r="E4" s="205">
        <v>1.31E-7</v>
      </c>
      <c r="F4" s="205">
        <v>1.4411457000000001</v>
      </c>
      <c r="G4" s="205">
        <v>0</v>
      </c>
      <c r="H4" s="205">
        <v>1.529398E-3</v>
      </c>
      <c r="I4" s="178" t="s">
        <v>154</v>
      </c>
    </row>
    <row r="5" spans="1:9" ht="15">
      <c r="A5" s="177" t="s">
        <v>151</v>
      </c>
      <c r="B5" s="205">
        <v>1.12683581</v>
      </c>
      <c r="C5" s="205">
        <v>0</v>
      </c>
      <c r="D5" s="205">
        <v>1.12683581</v>
      </c>
      <c r="E5" s="205">
        <v>2.1725000000000001E-2</v>
      </c>
      <c r="F5" s="205">
        <v>0.66514899999999999</v>
      </c>
      <c r="G5" s="205">
        <v>0</v>
      </c>
      <c r="H5" s="205">
        <v>0</v>
      </c>
      <c r="I5" s="178" t="s">
        <v>158</v>
      </c>
    </row>
    <row r="6" spans="1:9" ht="15">
      <c r="A6" s="177" t="s">
        <v>150</v>
      </c>
      <c r="B6" s="205">
        <v>81.008004816500005</v>
      </c>
      <c r="C6" s="205">
        <v>48.248317409999999</v>
      </c>
      <c r="D6" s="205">
        <v>32.759687406499999</v>
      </c>
      <c r="E6" s="205">
        <v>16.921592379</v>
      </c>
      <c r="F6" s="205">
        <v>61.367531169000003</v>
      </c>
      <c r="G6" s="205">
        <v>3.095637403</v>
      </c>
      <c r="H6" s="205">
        <v>42.511903347000001</v>
      </c>
      <c r="I6" s="178" t="s">
        <v>157</v>
      </c>
    </row>
    <row r="7" spans="1:9" ht="15">
      <c r="A7" s="177" t="s">
        <v>250</v>
      </c>
      <c r="B7" s="205">
        <v>2.9155043799999998</v>
      </c>
      <c r="C7" s="205">
        <v>1.720178727</v>
      </c>
      <c r="D7" s="205">
        <v>1.195325653</v>
      </c>
      <c r="E7" s="205">
        <v>7.6175884999999999E-2</v>
      </c>
      <c r="F7" s="205">
        <v>2.7545751790000002</v>
      </c>
      <c r="G7" s="205">
        <v>0.425177894</v>
      </c>
      <c r="H7" s="205">
        <v>1.25036591</v>
      </c>
      <c r="I7" s="178" t="s">
        <v>252</v>
      </c>
    </row>
    <row r="8" spans="1:9" ht="15">
      <c r="A8" s="177" t="s">
        <v>358</v>
      </c>
      <c r="B8" s="205">
        <v>21.578712867</v>
      </c>
      <c r="C8" s="205">
        <v>17.981730741</v>
      </c>
      <c r="D8" s="205">
        <v>3.5969821259999999</v>
      </c>
      <c r="E8" s="205">
        <v>0.75819252800000003</v>
      </c>
      <c r="F8" s="205">
        <v>19.294824526999999</v>
      </c>
      <c r="G8" s="205">
        <v>7.9654639569999999</v>
      </c>
      <c r="H8" s="205">
        <v>9.1532539780000004</v>
      </c>
      <c r="I8" s="178" t="s">
        <v>155</v>
      </c>
    </row>
    <row r="9" spans="1:9" ht="15">
      <c r="A9" s="177" t="s">
        <v>254</v>
      </c>
      <c r="B9" s="205">
        <v>0.175182754</v>
      </c>
      <c r="C9" s="205">
        <v>3.5056999999999998E-2</v>
      </c>
      <c r="D9" s="205">
        <v>0.14012575399999999</v>
      </c>
      <c r="E9" s="205">
        <v>2.0944831000000001E-2</v>
      </c>
      <c r="F9" s="205">
        <v>9.4200000000000006E-2</v>
      </c>
      <c r="G9" s="205">
        <v>0</v>
      </c>
      <c r="H9" s="205">
        <v>3.4715000000000003E-2</v>
      </c>
      <c r="I9" s="178" t="s">
        <v>256</v>
      </c>
    </row>
    <row r="10" spans="1:9" ht="15">
      <c r="A10" s="177" t="s">
        <v>249</v>
      </c>
      <c r="B10" s="205">
        <v>1.8097823200000001</v>
      </c>
      <c r="C10" s="205">
        <v>0.72614665</v>
      </c>
      <c r="D10" s="205">
        <v>1.0836356700000001</v>
      </c>
      <c r="E10" s="205">
        <v>1.0029355E-2</v>
      </c>
      <c r="F10" s="205">
        <v>1.5938677000000001</v>
      </c>
      <c r="G10" s="205">
        <v>0.01</v>
      </c>
      <c r="H10" s="205">
        <v>0.68273917299999998</v>
      </c>
      <c r="I10" s="178" t="s">
        <v>253</v>
      </c>
    </row>
    <row r="11" spans="1:9" ht="15">
      <c r="A11" s="177" t="s">
        <v>255</v>
      </c>
      <c r="B11" s="205">
        <v>4.8129450299999998</v>
      </c>
      <c r="C11" s="205">
        <v>0.91204523900000001</v>
      </c>
      <c r="D11" s="205">
        <v>3.9008997910000001</v>
      </c>
      <c r="E11" s="205">
        <v>0.36438614400000002</v>
      </c>
      <c r="F11" s="205">
        <v>4.0379182419999999</v>
      </c>
      <c r="G11" s="205">
        <v>0</v>
      </c>
      <c r="H11" s="205">
        <v>0.88022827999999997</v>
      </c>
      <c r="I11" s="178" t="s">
        <v>257</v>
      </c>
    </row>
    <row r="12" spans="1:9" ht="15">
      <c r="A12" s="175" t="s">
        <v>369</v>
      </c>
      <c r="B12" s="207">
        <v>116.55347184049999</v>
      </c>
      <c r="C12" s="207">
        <v>69.625005165000005</v>
      </c>
      <c r="D12" s="207">
        <v>46.928466675499998</v>
      </c>
      <c r="E12" s="207">
        <v>18.173046252999999</v>
      </c>
      <c r="F12" s="207">
        <v>91.249211517000006</v>
      </c>
      <c r="G12" s="207">
        <v>11.496279253999999</v>
      </c>
      <c r="H12" s="207">
        <v>54.514735086000002</v>
      </c>
      <c r="I12" s="179" t="s">
        <v>145</v>
      </c>
    </row>
    <row r="13" spans="1:9">
      <c r="B13" s="188"/>
      <c r="C13" s="188"/>
      <c r="D13" s="188"/>
      <c r="E13" s="188"/>
      <c r="F13" s="188"/>
      <c r="G13" s="188"/>
      <c r="H13" s="188"/>
    </row>
    <row r="14" spans="1:9">
      <c r="B14" s="188"/>
    </row>
    <row r="16" spans="1:9" ht="20">
      <c r="A16" s="251" t="s">
        <v>424</v>
      </c>
      <c r="B16" s="252"/>
      <c r="C16" s="252"/>
      <c r="D16" s="252"/>
      <c r="E16" s="252"/>
      <c r="F16" s="252"/>
      <c r="G16" s="252"/>
      <c r="H16" s="252"/>
      <c r="I16" s="253"/>
    </row>
    <row r="17" spans="1:9" ht="20">
      <c r="A17" s="257" t="s">
        <v>425</v>
      </c>
      <c r="B17" s="258"/>
      <c r="C17" s="258"/>
      <c r="D17" s="258"/>
      <c r="E17" s="258"/>
      <c r="F17" s="258"/>
      <c r="G17" s="258"/>
      <c r="H17" s="258"/>
      <c r="I17" s="259"/>
    </row>
    <row r="18" spans="1:9" ht="30">
      <c r="A18" s="37" t="s">
        <v>129</v>
      </c>
      <c r="B18" s="162" t="s">
        <v>17</v>
      </c>
      <c r="C18" s="162" t="s">
        <v>18</v>
      </c>
      <c r="D18" s="162" t="s">
        <v>4</v>
      </c>
      <c r="E18" s="162" t="s">
        <v>19</v>
      </c>
      <c r="F18" s="162" t="s">
        <v>20</v>
      </c>
      <c r="G18" s="162" t="s">
        <v>21</v>
      </c>
      <c r="H18" s="162" t="s">
        <v>330</v>
      </c>
      <c r="I18" s="38" t="s">
        <v>130</v>
      </c>
    </row>
    <row r="19" spans="1:9" ht="15">
      <c r="A19" s="177" t="s">
        <v>154</v>
      </c>
      <c r="B19" s="205">
        <v>3.1265038629999999</v>
      </c>
      <c r="C19" s="205">
        <v>1.529398E-3</v>
      </c>
      <c r="D19" s="205">
        <v>3.1249744650000002</v>
      </c>
      <c r="E19" s="205">
        <v>1.31E-7</v>
      </c>
      <c r="F19" s="205">
        <v>1.4411457000000001</v>
      </c>
      <c r="G19" s="223">
        <v>0</v>
      </c>
      <c r="H19" s="223">
        <v>1529398</v>
      </c>
      <c r="I19" s="178" t="s">
        <v>154</v>
      </c>
    </row>
    <row r="20" spans="1:9" ht="15">
      <c r="A20" s="177" t="s">
        <v>150</v>
      </c>
      <c r="B20" s="205">
        <v>87.296681129554997</v>
      </c>
      <c r="C20" s="205">
        <v>52.936894640239998</v>
      </c>
      <c r="D20" s="205">
        <v>34.359786489305002</v>
      </c>
      <c r="E20" s="205">
        <v>17.863281732499999</v>
      </c>
      <c r="F20" s="205">
        <v>66.392780420999998</v>
      </c>
      <c r="G20" s="205">
        <v>3.2068593110000001</v>
      </c>
      <c r="H20" s="205">
        <v>46.830409590000002</v>
      </c>
      <c r="I20" s="178" t="s">
        <v>157</v>
      </c>
    </row>
    <row r="21" spans="1:9" ht="15">
      <c r="A21" s="177" t="s">
        <v>358</v>
      </c>
      <c r="B21" s="205">
        <v>23.049214158000002</v>
      </c>
      <c r="C21" s="205">
        <v>18.97304961</v>
      </c>
      <c r="D21" s="205">
        <v>4.0761645480000004</v>
      </c>
      <c r="E21" s="205">
        <v>1.9094505129999999</v>
      </c>
      <c r="F21" s="205">
        <v>20.083114762000001</v>
      </c>
      <c r="G21" s="205">
        <v>7.6829639570000001</v>
      </c>
      <c r="H21" s="205">
        <v>10.419919369</v>
      </c>
      <c r="I21" s="178" t="s">
        <v>155</v>
      </c>
    </row>
    <row r="22" spans="1:9" ht="15">
      <c r="A22" s="177" t="s">
        <v>254</v>
      </c>
      <c r="B22" s="205">
        <v>0.16601806999999999</v>
      </c>
      <c r="C22" s="205">
        <v>2.5760000000000002E-2</v>
      </c>
      <c r="D22" s="205">
        <v>0.14025807000000001</v>
      </c>
      <c r="E22" s="205">
        <v>6.2491946999999999E-2</v>
      </c>
      <c r="F22" s="205">
        <v>4.0500000000000001E-2</v>
      </c>
      <c r="G22" s="205">
        <v>0</v>
      </c>
      <c r="H22" s="205">
        <v>2.5760000000000002E-2</v>
      </c>
      <c r="I22" s="178" t="s">
        <v>256</v>
      </c>
    </row>
    <row r="23" spans="1:9" ht="15">
      <c r="A23" s="177" t="s">
        <v>249</v>
      </c>
      <c r="B23" s="205">
        <v>1.7662735380000001</v>
      </c>
      <c r="C23" s="205">
        <v>0.67875406400000005</v>
      </c>
      <c r="D23" s="205">
        <v>1.087519474</v>
      </c>
      <c r="E23" s="205">
        <v>5.8816320000000004E-3</v>
      </c>
      <c r="F23" s="205">
        <v>1.5817066310000001</v>
      </c>
      <c r="G23" s="205">
        <v>0.06</v>
      </c>
      <c r="H23" s="205">
        <v>0.58289558699999999</v>
      </c>
      <c r="I23" s="178" t="s">
        <v>253</v>
      </c>
    </row>
    <row r="24" spans="1:9" ht="15">
      <c r="A24" s="177" t="s">
        <v>255</v>
      </c>
      <c r="B24" s="205">
        <v>5.2531372000000003</v>
      </c>
      <c r="C24" s="205">
        <v>1.154192836</v>
      </c>
      <c r="D24" s="205">
        <v>4.0989443640000003</v>
      </c>
      <c r="E24" s="205">
        <v>0.36120174399999999</v>
      </c>
      <c r="F24" s="205">
        <v>4.4082053520000004</v>
      </c>
      <c r="G24" s="205">
        <v>0</v>
      </c>
      <c r="H24" s="205">
        <v>1.124753932</v>
      </c>
      <c r="I24" s="178" t="s">
        <v>257</v>
      </c>
    </row>
    <row r="25" spans="1:9" ht="15">
      <c r="A25" s="175" t="s">
        <v>369</v>
      </c>
      <c r="B25" s="207">
        <v>120.65782795855499</v>
      </c>
      <c r="C25" s="207">
        <v>73.770180548239992</v>
      </c>
      <c r="D25" s="207">
        <v>46.887647410305</v>
      </c>
      <c r="E25" s="207">
        <v>20.2023076995</v>
      </c>
      <c r="F25" s="207">
        <v>93.947452866000006</v>
      </c>
      <c r="G25" s="207">
        <v>10.949823267999999</v>
      </c>
      <c r="H25" s="207">
        <v>58.985267876000002</v>
      </c>
      <c r="I25" s="179" t="s">
        <v>145</v>
      </c>
    </row>
    <row r="26" spans="1:9">
      <c r="B26" s="188"/>
      <c r="C26" s="188"/>
      <c r="D26" s="188"/>
      <c r="E26" s="188"/>
      <c r="F26" s="188"/>
      <c r="G26" s="188"/>
      <c r="H26" s="188"/>
    </row>
    <row r="27" spans="1:9">
      <c r="B27" s="188"/>
    </row>
    <row r="29" spans="1:9" ht="20">
      <c r="A29" s="251" t="s">
        <v>441</v>
      </c>
      <c r="B29" s="252"/>
      <c r="C29" s="252"/>
      <c r="D29" s="252"/>
      <c r="E29" s="252"/>
      <c r="F29" s="252"/>
      <c r="G29" s="252"/>
      <c r="H29" s="252"/>
      <c r="I29" s="253"/>
    </row>
    <row r="30" spans="1:9" ht="20">
      <c r="A30" s="257" t="s">
        <v>442</v>
      </c>
      <c r="B30" s="258"/>
      <c r="C30" s="258"/>
      <c r="D30" s="258"/>
      <c r="E30" s="258"/>
      <c r="F30" s="258"/>
      <c r="G30" s="258"/>
      <c r="H30" s="258"/>
      <c r="I30" s="259"/>
    </row>
    <row r="31" spans="1:9" ht="30">
      <c r="A31" s="37" t="s">
        <v>129</v>
      </c>
      <c r="B31" s="162" t="s">
        <v>17</v>
      </c>
      <c r="C31" s="162" t="s">
        <v>18</v>
      </c>
      <c r="D31" s="162" t="s">
        <v>4</v>
      </c>
      <c r="E31" s="162" t="s">
        <v>19</v>
      </c>
      <c r="F31" s="162" t="s">
        <v>20</v>
      </c>
      <c r="G31" s="162" t="s">
        <v>21</v>
      </c>
      <c r="H31" s="162" t="s">
        <v>330</v>
      </c>
      <c r="I31" s="38" t="s">
        <v>130</v>
      </c>
    </row>
    <row r="32" spans="1:9" ht="15">
      <c r="A32" s="177" t="s">
        <v>154</v>
      </c>
      <c r="B32" s="205">
        <v>3.1265038629999999</v>
      </c>
      <c r="C32" s="205">
        <v>1.529398E-3</v>
      </c>
      <c r="D32" s="205">
        <v>3.1249744650000002</v>
      </c>
      <c r="E32" s="239">
        <v>1.31E-7</v>
      </c>
      <c r="F32" s="205">
        <v>1.4411457000000001</v>
      </c>
      <c r="G32" s="223">
        <v>0</v>
      </c>
      <c r="H32" s="223">
        <v>1.529398E-3</v>
      </c>
      <c r="I32" s="178" t="s">
        <v>154</v>
      </c>
    </row>
    <row r="33" spans="1:9" ht="15">
      <c r="A33" s="177" t="s">
        <v>150</v>
      </c>
      <c r="B33" s="205">
        <v>88.650859539544982</v>
      </c>
      <c r="C33" s="205">
        <v>54.41903571924</v>
      </c>
      <c r="D33" s="205">
        <v>34.231823820305003</v>
      </c>
      <c r="E33" s="205">
        <v>19.257944099500001</v>
      </c>
      <c r="F33" s="205">
        <v>65.615389077000003</v>
      </c>
      <c r="G33" s="205">
        <v>2.5162654629999999</v>
      </c>
      <c r="H33" s="205">
        <v>46.700509361999998</v>
      </c>
      <c r="I33" s="178" t="s">
        <v>157</v>
      </c>
    </row>
    <row r="34" spans="1:9" ht="15">
      <c r="A34" s="177" t="s">
        <v>250</v>
      </c>
      <c r="B34" s="205">
        <v>3.400877033</v>
      </c>
      <c r="C34" s="205">
        <v>1.739262954</v>
      </c>
      <c r="D34" s="205">
        <v>1.661614079</v>
      </c>
      <c r="E34" s="205">
        <v>0.43422259400000002</v>
      </c>
      <c r="F34" s="205">
        <v>2.8365937670000001</v>
      </c>
      <c r="G34" s="205">
        <v>0.57517789399999997</v>
      </c>
      <c r="H34" s="205">
        <v>1.0959060169999999</v>
      </c>
      <c r="I34" s="178" t="s">
        <v>155</v>
      </c>
    </row>
    <row r="35" spans="1:9" ht="15">
      <c r="A35" s="177" t="s">
        <v>155</v>
      </c>
      <c r="B35" s="205">
        <v>22.432715974000001</v>
      </c>
      <c r="C35" s="205">
        <v>16.563852046000001</v>
      </c>
      <c r="D35" s="205">
        <v>5.8688638470000001</v>
      </c>
      <c r="E35" s="205">
        <v>1.1416945439999999</v>
      </c>
      <c r="F35" s="205">
        <v>19.465025333</v>
      </c>
      <c r="G35" s="205">
        <v>5.2183212899999996</v>
      </c>
      <c r="H35" s="205">
        <v>10.575774750000001</v>
      </c>
      <c r="I35" s="178" t="s">
        <v>256</v>
      </c>
    </row>
    <row r="36" spans="1:9" ht="15">
      <c r="A36" s="177" t="s">
        <v>254</v>
      </c>
      <c r="B36" s="205">
        <v>0.17283427000000001</v>
      </c>
      <c r="C36" s="205">
        <v>2.9645000000000001E-2</v>
      </c>
      <c r="D36" s="205">
        <v>0.14318927000000001</v>
      </c>
      <c r="E36" s="205">
        <v>4.2491947000000002E-2</v>
      </c>
      <c r="F36" s="205">
        <v>8.3500000000000005E-2</v>
      </c>
      <c r="G36" s="205">
        <v>0</v>
      </c>
      <c r="H36" s="205">
        <v>2.9645000000000001E-2</v>
      </c>
      <c r="I36" s="178" t="s">
        <v>253</v>
      </c>
    </row>
    <row r="37" spans="1:9" ht="15">
      <c r="A37" s="177" t="s">
        <v>249</v>
      </c>
      <c r="B37" s="205">
        <v>1.7662735380000001</v>
      </c>
      <c r="C37" s="205">
        <v>0.67875406400000005</v>
      </c>
      <c r="D37" s="205">
        <v>1.087519474</v>
      </c>
      <c r="E37" s="205">
        <v>5.8816320000000004E-3</v>
      </c>
      <c r="F37" s="205">
        <v>1.5817066310000001</v>
      </c>
      <c r="G37" s="205">
        <v>0.06</v>
      </c>
      <c r="H37" s="205">
        <v>0.58289558699999999</v>
      </c>
      <c r="I37" s="178" t="s">
        <v>257</v>
      </c>
    </row>
    <row r="38" spans="1:9" ht="15">
      <c r="A38" s="177" t="s">
        <v>255</v>
      </c>
      <c r="B38" s="205">
        <v>5.4114217370000004</v>
      </c>
      <c r="C38" s="205">
        <v>1.0976043369999999</v>
      </c>
      <c r="D38" s="205">
        <v>4.3138173999999996</v>
      </c>
      <c r="E38" s="205">
        <v>0.46450728000000002</v>
      </c>
      <c r="F38" s="205">
        <v>4.5622422379999996</v>
      </c>
      <c r="G38" s="205">
        <v>0</v>
      </c>
      <c r="H38" s="205">
        <v>1.0715230870000001</v>
      </c>
      <c r="I38" s="178"/>
    </row>
    <row r="39" spans="1:9" ht="15">
      <c r="A39" s="175" t="s">
        <v>369</v>
      </c>
      <c r="B39" s="207">
        <f>SUM(B32:B38)</f>
        <v>124.96148595454498</v>
      </c>
      <c r="C39" s="207">
        <f t="shared" ref="C39:H39" si="0">SUM(C32:C38)</f>
        <v>74.529683518240006</v>
      </c>
      <c r="D39" s="207">
        <f t="shared" si="0"/>
        <v>50.431802355305003</v>
      </c>
      <c r="E39" s="207">
        <f t="shared" si="0"/>
        <v>21.346742227500002</v>
      </c>
      <c r="F39" s="207">
        <f t="shared" si="0"/>
        <v>95.585602746000006</v>
      </c>
      <c r="G39" s="207">
        <f t="shared" si="0"/>
        <v>8.3697646470000002</v>
      </c>
      <c r="H39" s="207">
        <f t="shared" si="0"/>
        <v>60.057783201000007</v>
      </c>
      <c r="I39" s="179" t="s">
        <v>145</v>
      </c>
    </row>
    <row r="43" spans="1:9" ht="20">
      <c r="A43" s="251" t="s">
        <v>452</v>
      </c>
      <c r="B43" s="252"/>
      <c r="C43" s="252"/>
      <c r="D43" s="252"/>
      <c r="E43" s="252"/>
      <c r="F43" s="252"/>
      <c r="G43" s="252"/>
      <c r="H43" s="252"/>
      <c r="I43" s="253"/>
    </row>
    <row r="44" spans="1:9" ht="20">
      <c r="A44" s="257" t="s">
        <v>453</v>
      </c>
      <c r="B44" s="258"/>
      <c r="C44" s="258"/>
      <c r="D44" s="258"/>
      <c r="E44" s="258"/>
      <c r="F44" s="258"/>
      <c r="G44" s="258"/>
      <c r="H44" s="258"/>
      <c r="I44" s="259"/>
    </row>
    <row r="45" spans="1:9" ht="30">
      <c r="A45" s="37" t="s">
        <v>129</v>
      </c>
      <c r="B45" s="162" t="s">
        <v>17</v>
      </c>
      <c r="C45" s="162" t="s">
        <v>18</v>
      </c>
      <c r="D45" s="162" t="s">
        <v>4</v>
      </c>
      <c r="E45" s="162" t="s">
        <v>19</v>
      </c>
      <c r="F45" s="162" t="s">
        <v>20</v>
      </c>
      <c r="G45" s="162" t="s">
        <v>21</v>
      </c>
      <c r="H45" s="162" t="s">
        <v>330</v>
      </c>
      <c r="I45" s="38" t="s">
        <v>130</v>
      </c>
    </row>
    <row r="46" spans="1:9" ht="15">
      <c r="A46" s="177" t="s">
        <v>154</v>
      </c>
      <c r="B46" s="205">
        <v>3.1265038629999999</v>
      </c>
      <c r="C46" s="205">
        <v>1.529398E-3</v>
      </c>
      <c r="D46" s="205">
        <v>3.1249744650000002</v>
      </c>
      <c r="E46" s="239">
        <v>1.31E-7</v>
      </c>
      <c r="F46" s="205">
        <v>1.4411457000000001</v>
      </c>
      <c r="G46" s="223">
        <v>0</v>
      </c>
      <c r="H46" s="223">
        <v>1.529398E-3</v>
      </c>
      <c r="I46" s="178" t="s">
        <v>154</v>
      </c>
    </row>
    <row r="47" spans="1:9" ht="15">
      <c r="A47" s="177" t="s">
        <v>150</v>
      </c>
      <c r="B47" s="205">
        <v>83.545152986720012</v>
      </c>
      <c r="C47" s="205">
        <v>54.189158392000003</v>
      </c>
      <c r="D47" s="205">
        <v>29.355849594719999</v>
      </c>
      <c r="E47" s="205">
        <v>16.265992183000002</v>
      </c>
      <c r="F47" s="205">
        <v>61.194828674</v>
      </c>
      <c r="G47" s="205">
        <v>6.6905085499999997</v>
      </c>
      <c r="H47" s="205">
        <v>44.484793988</v>
      </c>
      <c r="I47" s="178" t="s">
        <v>157</v>
      </c>
    </row>
    <row r="48" spans="1:9" ht="15">
      <c r="A48" s="177" t="s">
        <v>152</v>
      </c>
      <c r="B48" s="205">
        <v>3.1077269350000001</v>
      </c>
      <c r="C48" s="205">
        <v>0.242254738</v>
      </c>
      <c r="D48" s="205">
        <v>2.8654721969999999</v>
      </c>
      <c r="E48" s="205">
        <v>0.22501710699999999</v>
      </c>
      <c r="F48" s="205">
        <v>1.4552615</v>
      </c>
      <c r="G48" s="205">
        <v>0</v>
      </c>
      <c r="H48" s="205">
        <v>0.229960526</v>
      </c>
      <c r="I48" s="178"/>
    </row>
    <row r="49" spans="1:9" ht="15">
      <c r="A49" s="177" t="s">
        <v>250</v>
      </c>
      <c r="B49" s="205">
        <v>3.220962525</v>
      </c>
      <c r="C49" s="205">
        <v>1.782273242</v>
      </c>
      <c r="D49" s="205">
        <v>1.4386892840000001</v>
      </c>
      <c r="E49" s="205">
        <v>3.6966803999999999E-2</v>
      </c>
      <c r="F49" s="205">
        <v>3.1581490620000001</v>
      </c>
      <c r="G49" s="205">
        <v>0.57517789399999997</v>
      </c>
      <c r="H49" s="205">
        <v>1.1114428510000001</v>
      </c>
      <c r="I49" s="178" t="s">
        <v>155</v>
      </c>
    </row>
    <row r="50" spans="1:9" ht="15">
      <c r="A50" s="177" t="s">
        <v>155</v>
      </c>
      <c r="B50" s="205">
        <v>24.020579148739998</v>
      </c>
      <c r="C50" s="205">
        <v>18.643860634999999</v>
      </c>
      <c r="D50" s="205">
        <v>5.3767185137400002</v>
      </c>
      <c r="E50" s="205">
        <v>1.7637705647399999</v>
      </c>
      <c r="F50" s="205">
        <v>20.443278283000001</v>
      </c>
      <c r="G50" s="205">
        <v>7.6625471899999997</v>
      </c>
      <c r="H50" s="205">
        <v>9.9660791880000001</v>
      </c>
      <c r="I50" s="178" t="s">
        <v>256</v>
      </c>
    </row>
    <row r="51" spans="1:9" ht="15">
      <c r="A51" s="177" t="s">
        <v>254</v>
      </c>
      <c r="B51" s="205">
        <v>0.17029801999999999</v>
      </c>
      <c r="C51" s="205">
        <v>3.0818999999999999E-2</v>
      </c>
      <c r="D51" s="205">
        <v>0.13947902000000001</v>
      </c>
      <c r="E51" s="205">
        <v>1.7491947000000001E-2</v>
      </c>
      <c r="F51" s="205">
        <v>6.88E-2</v>
      </c>
      <c r="G51" s="205">
        <v>0</v>
      </c>
      <c r="H51" s="205">
        <v>3.0818999999999999E-2</v>
      </c>
      <c r="I51" s="178" t="s">
        <v>253</v>
      </c>
    </row>
    <row r="52" spans="1:9" ht="15">
      <c r="A52" s="177" t="s">
        <v>249</v>
      </c>
      <c r="B52" s="205">
        <v>1.7909713140000001</v>
      </c>
      <c r="C52" s="205">
        <v>0.719763237</v>
      </c>
      <c r="D52" s="205">
        <v>1.0711364560000001</v>
      </c>
      <c r="E52" s="205">
        <v>4.265741E-3</v>
      </c>
      <c r="F52" s="205">
        <v>1.5947207029999999</v>
      </c>
      <c r="G52" s="205">
        <v>0</v>
      </c>
      <c r="H52" s="205">
        <v>0.60446025199999998</v>
      </c>
      <c r="I52" s="178" t="s">
        <v>257</v>
      </c>
    </row>
    <row r="53" spans="1:9" ht="15">
      <c r="A53" s="177" t="s">
        <v>255</v>
      </c>
      <c r="B53" s="205">
        <v>5.4657141820000001</v>
      </c>
      <c r="C53" s="205">
        <v>1.0349142309999999</v>
      </c>
      <c r="D53" s="205">
        <v>4.430799951</v>
      </c>
      <c r="E53" s="205">
        <v>0.167670917</v>
      </c>
      <c r="F53" s="205">
        <v>4.8067716589999998</v>
      </c>
      <c r="G53" s="205">
        <v>0</v>
      </c>
      <c r="H53" s="205">
        <v>0.99556723800000002</v>
      </c>
      <c r="I53" s="178"/>
    </row>
    <row r="54" spans="1:9" ht="15">
      <c r="A54" s="175" t="s">
        <v>369</v>
      </c>
      <c r="B54" s="207">
        <f>SUM(B46:B53)</f>
        <v>124.44790897446002</v>
      </c>
      <c r="C54" s="207">
        <f t="shared" ref="C54:H54" si="1">SUM(C46:C53)</f>
        <v>76.644572873000001</v>
      </c>
      <c r="D54" s="207">
        <f t="shared" si="1"/>
        <v>47.803119481460001</v>
      </c>
      <c r="E54" s="207">
        <f t="shared" si="1"/>
        <v>18.481175394739999</v>
      </c>
      <c r="F54" s="207">
        <f t="shared" si="1"/>
        <v>94.162955581000006</v>
      </c>
      <c r="G54" s="207">
        <f t="shared" si="1"/>
        <v>14.928233634</v>
      </c>
      <c r="H54" s="207">
        <f t="shared" si="1"/>
        <v>57.424652441000006</v>
      </c>
      <c r="I54" s="179" t="s">
        <v>145</v>
      </c>
    </row>
  </sheetData>
  <mergeCells count="8">
    <mergeCell ref="A43:I43"/>
    <mergeCell ref="A44:I44"/>
    <mergeCell ref="A29:I29"/>
    <mergeCell ref="A30:I30"/>
    <mergeCell ref="A16:I16"/>
    <mergeCell ref="A17:I17"/>
    <mergeCell ref="A1:I1"/>
    <mergeCell ref="A2:I2"/>
  </mergeCells>
  <pageMargins left="0.7" right="0.7" top="0.75" bottom="0.75" header="0.3" footer="0.3"/>
  <pageSetup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46"/>
  <sheetViews>
    <sheetView showGridLines="0" view="pageBreakPreview" zoomScale="67" zoomScaleNormal="90" zoomScaleSheetLayoutView="85" workbookViewId="0">
      <selection activeCell="J37" sqref="J37"/>
    </sheetView>
  </sheetViews>
  <sheetFormatPr defaultColWidth="9.1796875" defaultRowHeight="12.5"/>
  <cols>
    <col min="1" max="1" width="5.81640625" style="90" customWidth="1"/>
    <col min="2" max="2" width="37.81640625" style="90" bestFit="1" customWidth="1"/>
    <col min="3" max="6" width="14.453125" style="90" customWidth="1"/>
    <col min="7" max="7" width="47.26953125" style="90" customWidth="1"/>
    <col min="8" max="8" width="26.1796875" style="197" customWidth="1"/>
    <col min="9" max="9" width="7.81640625" style="90" bestFit="1" customWidth="1"/>
    <col min="10" max="31" width="26.1796875" style="90" customWidth="1"/>
    <col min="32" max="32" width="0" style="90" hidden="1" customWidth="1"/>
    <col min="33" max="33" width="21.453125" style="90" customWidth="1"/>
    <col min="34" max="16384" width="9.1796875" style="90"/>
  </cols>
  <sheetData>
    <row r="1" spans="1:9" s="88" customFormat="1" ht="20.25" customHeight="1">
      <c r="A1" s="251" t="s">
        <v>275</v>
      </c>
      <c r="B1" s="252"/>
      <c r="C1" s="252"/>
      <c r="D1" s="252"/>
      <c r="E1" s="252"/>
      <c r="F1" s="252"/>
      <c r="G1" s="253"/>
      <c r="H1" s="199"/>
    </row>
    <row r="2" spans="1:9" s="88" customFormat="1" ht="20.25" customHeight="1">
      <c r="A2" s="250" t="s">
        <v>389</v>
      </c>
      <c r="B2" s="250"/>
      <c r="C2" s="250"/>
      <c r="D2" s="250"/>
      <c r="E2" s="250"/>
      <c r="F2" s="250"/>
      <c r="G2" s="250"/>
      <c r="H2" s="199"/>
    </row>
    <row r="3" spans="1:9" s="163" customFormat="1" ht="45">
      <c r="A3" s="37" t="s">
        <v>276</v>
      </c>
      <c r="B3" s="37" t="s">
        <v>6</v>
      </c>
      <c r="C3" s="37" t="s">
        <v>410</v>
      </c>
      <c r="D3" s="37" t="s">
        <v>421</v>
      </c>
      <c r="E3" s="37" t="s">
        <v>432</v>
      </c>
      <c r="F3" s="37" t="s">
        <v>448</v>
      </c>
      <c r="G3" s="38" t="s">
        <v>130</v>
      </c>
      <c r="H3" s="200"/>
    </row>
    <row r="4" spans="1:9" ht="15">
      <c r="A4" s="140">
        <v>1</v>
      </c>
      <c r="B4" s="141" t="s">
        <v>22</v>
      </c>
      <c r="C4" s="142">
        <v>10.541803571000001</v>
      </c>
      <c r="D4" s="142">
        <v>12.313909992999999</v>
      </c>
      <c r="E4" s="142">
        <v>10.482129481999999</v>
      </c>
      <c r="F4" s="142">
        <v>12.430702676999999</v>
      </c>
      <c r="G4" s="143" t="s">
        <v>47</v>
      </c>
      <c r="I4" s="201"/>
    </row>
    <row r="5" spans="1:9" ht="15">
      <c r="A5" s="140">
        <v>2</v>
      </c>
      <c r="B5" s="141" t="s">
        <v>23</v>
      </c>
      <c r="C5" s="142"/>
      <c r="D5" s="142"/>
      <c r="E5" s="142"/>
      <c r="F5" s="142"/>
      <c r="G5" s="143" t="s">
        <v>103</v>
      </c>
      <c r="I5" s="201"/>
    </row>
    <row r="6" spans="1:9" ht="15">
      <c r="A6" s="140">
        <v>3</v>
      </c>
      <c r="B6" s="141" t="s">
        <v>24</v>
      </c>
      <c r="C6" s="142">
        <v>66.589929085999998</v>
      </c>
      <c r="D6" s="142">
        <v>93.391046008999993</v>
      </c>
      <c r="E6" s="142">
        <v>119.131096641</v>
      </c>
      <c r="F6" s="142">
        <v>67.128253688290002</v>
      </c>
      <c r="G6" s="143" t="s">
        <v>112</v>
      </c>
      <c r="I6" s="201"/>
    </row>
    <row r="7" spans="1:9" ht="15">
      <c r="A7" s="140">
        <v>4</v>
      </c>
      <c r="B7" s="141" t="s">
        <v>25</v>
      </c>
      <c r="C7" s="142">
        <v>15.430584959999999</v>
      </c>
      <c r="D7" s="142">
        <v>14.26</v>
      </c>
      <c r="E7" s="142">
        <v>15.06</v>
      </c>
      <c r="F7" s="142">
        <v>10.070287293</v>
      </c>
      <c r="G7" s="143" t="s">
        <v>117</v>
      </c>
      <c r="I7" s="201"/>
    </row>
    <row r="8" spans="1:9" ht="15">
      <c r="A8" s="140">
        <v>5</v>
      </c>
      <c r="B8" s="141" t="s">
        <v>26</v>
      </c>
      <c r="C8" s="142">
        <v>0</v>
      </c>
      <c r="D8" s="142">
        <v>0</v>
      </c>
      <c r="E8" s="142">
        <v>0</v>
      </c>
      <c r="F8" s="142">
        <v>1.0000000000000001E-9</v>
      </c>
      <c r="G8" s="143" t="s">
        <v>126</v>
      </c>
      <c r="I8" s="201"/>
    </row>
    <row r="9" spans="1:9" ht="15">
      <c r="A9" s="140">
        <v>6</v>
      </c>
      <c r="B9" s="141" t="s">
        <v>27</v>
      </c>
      <c r="C9" s="142"/>
      <c r="D9" s="142"/>
      <c r="E9" s="142"/>
      <c r="F9" s="142"/>
      <c r="G9" s="143" t="s">
        <v>104</v>
      </c>
      <c r="I9" s="201"/>
    </row>
    <row r="10" spans="1:9" ht="15">
      <c r="A10" s="140">
        <v>7</v>
      </c>
      <c r="B10" s="141" t="s">
        <v>28</v>
      </c>
      <c r="C10" s="142">
        <v>527.958746228</v>
      </c>
      <c r="D10" s="142">
        <v>569.38768400499998</v>
      </c>
      <c r="E10" s="142">
        <v>601.32388612800003</v>
      </c>
      <c r="F10" s="142">
        <v>620.84933383299995</v>
      </c>
      <c r="G10" s="143" t="s">
        <v>109</v>
      </c>
      <c r="I10" s="201"/>
    </row>
    <row r="11" spans="1:9" ht="15">
      <c r="A11" s="140">
        <v>8</v>
      </c>
      <c r="B11" s="141" t="s">
        <v>29</v>
      </c>
      <c r="C11" s="142">
        <v>37.351532429999999</v>
      </c>
      <c r="D11" s="142">
        <v>0</v>
      </c>
      <c r="E11" s="142">
        <v>8.2950000000000003E-3</v>
      </c>
      <c r="F11" s="142">
        <v>0.42496099999999998</v>
      </c>
      <c r="G11" s="143" t="s">
        <v>118</v>
      </c>
      <c r="I11" s="201"/>
    </row>
    <row r="12" spans="1:9" ht="15">
      <c r="A12" s="140">
        <v>9</v>
      </c>
      <c r="B12" s="141" t="s">
        <v>30</v>
      </c>
      <c r="C12" s="142">
        <v>-48.527711299000003</v>
      </c>
      <c r="D12" s="142">
        <v>-58.096533827999998</v>
      </c>
      <c r="E12" s="142">
        <v>-59.616691565000004</v>
      </c>
      <c r="F12" s="142">
        <v>-63.127771553999999</v>
      </c>
      <c r="G12" s="143" t="s">
        <v>48</v>
      </c>
      <c r="I12" s="201"/>
    </row>
    <row r="13" spans="1:9" ht="15">
      <c r="A13" s="140">
        <v>10</v>
      </c>
      <c r="B13" s="141" t="s">
        <v>31</v>
      </c>
      <c r="C13" s="142">
        <v>80.944239882000005</v>
      </c>
      <c r="D13" s="142">
        <v>84.038576938589998</v>
      </c>
      <c r="E13" s="142">
        <v>85.152847550589996</v>
      </c>
      <c r="F13" s="142">
        <v>86.444602484000001</v>
      </c>
      <c r="G13" s="143" t="s">
        <v>49</v>
      </c>
      <c r="I13" s="201"/>
    </row>
    <row r="14" spans="1:9" ht="15">
      <c r="A14" s="140">
        <v>11</v>
      </c>
      <c r="B14" s="141" t="s">
        <v>32</v>
      </c>
      <c r="C14" s="142">
        <v>-30.327293026</v>
      </c>
      <c r="D14" s="142">
        <v>-31.700966938000001</v>
      </c>
      <c r="E14" s="142">
        <v>-32.180814718000001</v>
      </c>
      <c r="F14" s="142">
        <v>-33.558101905699999</v>
      </c>
      <c r="G14" s="143" t="s">
        <v>50</v>
      </c>
      <c r="I14" s="201"/>
    </row>
    <row r="15" spans="1:9" ht="15">
      <c r="A15" s="140">
        <v>12</v>
      </c>
      <c r="B15" s="141" t="s">
        <v>33</v>
      </c>
      <c r="C15" s="142">
        <v>48.852281855999998</v>
      </c>
      <c r="D15" s="142">
        <v>51.470840598999999</v>
      </c>
      <c r="E15" s="142">
        <v>50.564392802</v>
      </c>
      <c r="F15" s="142">
        <v>53.833332999</v>
      </c>
      <c r="G15" s="143" t="s">
        <v>51</v>
      </c>
      <c r="I15" s="201"/>
    </row>
    <row r="16" spans="1:9" s="89" customFormat="1" ht="15">
      <c r="A16" s="145">
        <v>13</v>
      </c>
      <c r="B16" s="146" t="s">
        <v>34</v>
      </c>
      <c r="C16" s="147">
        <v>708.81411368800002</v>
      </c>
      <c r="D16" s="147">
        <v>735.06455677858992</v>
      </c>
      <c r="E16" s="147">
        <v>789.92514132059</v>
      </c>
      <c r="F16" s="147">
        <f>SUM(F4:F15)</f>
        <v>754.49560051559001</v>
      </c>
      <c r="G16" s="148" t="s">
        <v>7</v>
      </c>
      <c r="H16" s="198"/>
      <c r="I16" s="202"/>
    </row>
    <row r="17" spans="1:9" ht="15">
      <c r="A17" s="140">
        <v>14</v>
      </c>
      <c r="B17" s="141" t="s">
        <v>35</v>
      </c>
      <c r="C17" s="142">
        <v>6.768862489</v>
      </c>
      <c r="D17" s="142">
        <v>5.6665113319999998</v>
      </c>
      <c r="E17" s="142">
        <v>6.1447014309999997</v>
      </c>
      <c r="F17" s="142">
        <v>6.5987023100000002</v>
      </c>
      <c r="G17" s="143" t="s">
        <v>52</v>
      </c>
      <c r="I17" s="201"/>
    </row>
    <row r="18" spans="1:9" ht="15">
      <c r="A18" s="140">
        <v>15</v>
      </c>
      <c r="B18" s="141" t="s">
        <v>36</v>
      </c>
      <c r="C18" s="142"/>
      <c r="D18" s="142"/>
      <c r="E18" s="142"/>
      <c r="F18" s="142"/>
      <c r="G18" s="143" t="s">
        <v>111</v>
      </c>
      <c r="I18" s="201"/>
    </row>
    <row r="19" spans="1:9" ht="15">
      <c r="A19" s="140">
        <v>16</v>
      </c>
      <c r="B19" s="141" t="s">
        <v>37</v>
      </c>
      <c r="C19" s="142">
        <v>224.320646947</v>
      </c>
      <c r="D19" s="142">
        <v>238.17854996639002</v>
      </c>
      <c r="E19" s="142">
        <v>273.24561537539</v>
      </c>
      <c r="F19" s="142">
        <v>237.998081848</v>
      </c>
      <c r="G19" s="143" t="s">
        <v>112</v>
      </c>
      <c r="I19" s="201"/>
    </row>
    <row r="20" spans="1:9" ht="15">
      <c r="A20" s="140">
        <v>17</v>
      </c>
      <c r="B20" s="141" t="s">
        <v>38</v>
      </c>
      <c r="C20" s="142">
        <v>118.709079558</v>
      </c>
      <c r="D20" s="142">
        <v>133.80290629999999</v>
      </c>
      <c r="E20" s="142">
        <v>142.393118515</v>
      </c>
      <c r="F20" s="142">
        <v>141.61351993299999</v>
      </c>
      <c r="G20" s="143" t="s">
        <v>113</v>
      </c>
      <c r="I20" s="201"/>
    </row>
    <row r="21" spans="1:9" ht="15">
      <c r="A21" s="140">
        <v>18</v>
      </c>
      <c r="B21" s="141" t="s">
        <v>21</v>
      </c>
      <c r="C21" s="142">
        <v>11.78871326</v>
      </c>
      <c r="D21" s="142">
        <v>9.6690348020000005</v>
      </c>
      <c r="E21" s="142">
        <v>8.1350587240000003</v>
      </c>
      <c r="F21" s="142">
        <v>15.457912438999999</v>
      </c>
      <c r="G21" s="143" t="s">
        <v>105</v>
      </c>
      <c r="I21" s="201"/>
    </row>
    <row r="22" spans="1:9" ht="15">
      <c r="A22" s="140">
        <v>19</v>
      </c>
      <c r="B22" s="141" t="s">
        <v>39</v>
      </c>
      <c r="C22" s="142">
        <v>26.857939698999999</v>
      </c>
      <c r="D22" s="142">
        <v>24.704214258779999</v>
      </c>
      <c r="E22" s="142">
        <v>20.51194607978</v>
      </c>
      <c r="F22" s="142">
        <v>26.498649309000001</v>
      </c>
      <c r="G22" s="143" t="s">
        <v>88</v>
      </c>
      <c r="I22" s="201"/>
    </row>
    <row r="23" spans="1:9" ht="15">
      <c r="A23" s="145">
        <v>20</v>
      </c>
      <c r="B23" s="146" t="s">
        <v>5</v>
      </c>
      <c r="C23" s="147">
        <v>388.44524195299999</v>
      </c>
      <c r="D23" s="147">
        <v>412.02121665916997</v>
      </c>
      <c r="E23" s="147">
        <v>450.43044012516998</v>
      </c>
      <c r="F23" s="147">
        <f>SUM(F17:F22)</f>
        <v>428.16686583900002</v>
      </c>
      <c r="G23" s="148" t="s">
        <v>8</v>
      </c>
      <c r="I23" s="201"/>
    </row>
    <row r="24" spans="1:9" ht="15">
      <c r="A24" s="140">
        <v>21</v>
      </c>
      <c r="B24" s="141" t="s">
        <v>40</v>
      </c>
      <c r="C24" s="142"/>
      <c r="D24" s="142"/>
      <c r="E24" s="142"/>
      <c r="F24" s="142"/>
      <c r="G24" s="143" t="s">
        <v>53</v>
      </c>
      <c r="I24" s="201"/>
    </row>
    <row r="25" spans="1:9" ht="15">
      <c r="A25" s="140">
        <v>22</v>
      </c>
      <c r="B25" s="141" t="s">
        <v>57</v>
      </c>
      <c r="C25" s="142">
        <v>296.59869790499999</v>
      </c>
      <c r="D25" s="142">
        <v>297.66992731702004</v>
      </c>
      <c r="E25" s="142">
        <v>326.12840595602</v>
      </c>
      <c r="F25" s="142">
        <v>326.78030034599999</v>
      </c>
      <c r="G25" s="143" t="s">
        <v>119</v>
      </c>
      <c r="I25" s="201"/>
    </row>
    <row r="26" spans="1:9" ht="15">
      <c r="A26" s="140">
        <v>23</v>
      </c>
      <c r="B26" s="141" t="s">
        <v>178</v>
      </c>
      <c r="C26" s="142">
        <v>20.491468321999999</v>
      </c>
      <c r="D26" s="142">
        <v>21.995438217</v>
      </c>
      <c r="E26" s="142">
        <v>7.0277673219999999</v>
      </c>
      <c r="F26" s="142">
        <v>9.1597963530000008</v>
      </c>
      <c r="G26" s="143" t="s">
        <v>120</v>
      </c>
      <c r="I26" s="201"/>
    </row>
    <row r="27" spans="1:9" ht="15">
      <c r="A27" s="140">
        <v>24</v>
      </c>
      <c r="B27" s="141" t="s">
        <v>43</v>
      </c>
      <c r="C27" s="142">
        <v>2.0178944790000002</v>
      </c>
      <c r="D27" s="142">
        <v>2.0178944790000002</v>
      </c>
      <c r="E27" s="142">
        <v>2.0178944790000002</v>
      </c>
      <c r="F27" s="142">
        <v>0.16800000000000001</v>
      </c>
      <c r="G27" s="143" t="s">
        <v>54</v>
      </c>
      <c r="I27" s="201"/>
    </row>
    <row r="28" spans="1:9" ht="15">
      <c r="A28" s="140">
        <v>25</v>
      </c>
      <c r="B28" s="141" t="s">
        <v>44</v>
      </c>
      <c r="C28" s="142"/>
      <c r="D28" s="142"/>
      <c r="E28" s="142"/>
      <c r="F28" s="142"/>
      <c r="G28" s="143" t="s">
        <v>55</v>
      </c>
      <c r="I28" s="201"/>
    </row>
    <row r="29" spans="1:9" ht="15">
      <c r="A29" s="140">
        <v>26</v>
      </c>
      <c r="B29" s="141" t="s">
        <v>58</v>
      </c>
      <c r="C29" s="142">
        <v>26.212283950652779</v>
      </c>
      <c r="D29" s="142">
        <v>26.386715786652779</v>
      </c>
      <c r="E29" s="142">
        <v>26.397556007999999</v>
      </c>
      <c r="F29" s="142">
        <v>30.42047737</v>
      </c>
      <c r="G29" s="143" t="s">
        <v>121</v>
      </c>
      <c r="I29" s="201"/>
    </row>
    <row r="30" spans="1:9" ht="15">
      <c r="A30" s="140">
        <v>27</v>
      </c>
      <c r="B30" s="141" t="s">
        <v>59</v>
      </c>
      <c r="C30" s="142">
        <v>4.1975994287854297</v>
      </c>
      <c r="D30" s="142">
        <v>4.1987501307854291</v>
      </c>
      <c r="E30" s="142">
        <v>4.0048182680000002</v>
      </c>
      <c r="F30" s="142">
        <v>6.0810241300000003</v>
      </c>
      <c r="G30" s="143" t="s">
        <v>122</v>
      </c>
      <c r="I30" s="201"/>
    </row>
    <row r="31" spans="1:9" ht="15">
      <c r="A31" s="140">
        <v>28</v>
      </c>
      <c r="B31" s="141" t="s">
        <v>60</v>
      </c>
      <c r="C31" s="142"/>
      <c r="D31" s="142"/>
      <c r="E31" s="142"/>
      <c r="F31" s="142"/>
      <c r="G31" s="143" t="s">
        <v>123</v>
      </c>
      <c r="I31" s="201"/>
    </row>
    <row r="32" spans="1:9" ht="30">
      <c r="A32" s="140">
        <v>29</v>
      </c>
      <c r="B32" s="141" t="s">
        <v>61</v>
      </c>
      <c r="C32" s="142">
        <v>-27.96806308543821</v>
      </c>
      <c r="D32" s="142">
        <v>-31.143722159478209</v>
      </c>
      <c r="E32" s="142">
        <v>-31.524770410040002</v>
      </c>
      <c r="F32" s="142">
        <v>-44.230272112649999</v>
      </c>
      <c r="G32" s="143" t="s">
        <v>124</v>
      </c>
      <c r="I32" s="201"/>
    </row>
    <row r="33" spans="1:10" ht="15">
      <c r="A33" s="140">
        <v>30</v>
      </c>
      <c r="B33" s="141" t="s">
        <v>62</v>
      </c>
      <c r="C33" s="142">
        <v>-1.1810092649999999</v>
      </c>
      <c r="D33" s="142">
        <v>1.91833634844</v>
      </c>
      <c r="E33" s="142">
        <v>5.4430215744400003</v>
      </c>
      <c r="F33" s="142">
        <v>-2.0505994017600004</v>
      </c>
      <c r="G33" s="143" t="s">
        <v>125</v>
      </c>
      <c r="I33" s="201"/>
    </row>
    <row r="34" spans="1:10" ht="15">
      <c r="A34" s="145">
        <v>31</v>
      </c>
      <c r="B34" s="146" t="s">
        <v>11</v>
      </c>
      <c r="C34" s="147">
        <v>320.36887173500003</v>
      </c>
      <c r="D34" s="147">
        <v>323.04334011942001</v>
      </c>
      <c r="E34" s="147">
        <v>339.49469319741996</v>
      </c>
      <c r="F34" s="147">
        <f>SUM(F25:F33)</f>
        <v>326.32872668459004</v>
      </c>
      <c r="G34" s="148" t="s">
        <v>9</v>
      </c>
      <c r="I34" s="201"/>
    </row>
    <row r="35" spans="1:10" s="89" customFormat="1" ht="15">
      <c r="A35" s="145">
        <v>32</v>
      </c>
      <c r="B35" s="146" t="s">
        <v>46</v>
      </c>
      <c r="C35" s="147">
        <v>708.81411368800002</v>
      </c>
      <c r="D35" s="147">
        <v>735.06455677858992</v>
      </c>
      <c r="E35" s="147">
        <v>789.92513332259</v>
      </c>
      <c r="F35" s="147">
        <f>F23+F34</f>
        <v>754.49559252359006</v>
      </c>
      <c r="G35" s="148" t="s">
        <v>10</v>
      </c>
      <c r="H35" s="228"/>
      <c r="I35" s="228"/>
      <c r="J35" s="229"/>
    </row>
    <row r="36" spans="1:10" ht="26.25" customHeight="1">
      <c r="A36" s="91"/>
      <c r="D36" s="220"/>
      <c r="E36" s="220"/>
      <c r="F36" s="220"/>
    </row>
    <row r="37" spans="1:10" ht="45">
      <c r="A37" s="37" t="s">
        <v>0</v>
      </c>
      <c r="B37" s="38" t="s">
        <v>130</v>
      </c>
      <c r="C37" s="37" t="s">
        <v>410</v>
      </c>
      <c r="D37" s="37" t="s">
        <v>421</v>
      </c>
      <c r="E37" s="37" t="s">
        <v>432</v>
      </c>
      <c r="F37" s="37" t="s">
        <v>448</v>
      </c>
      <c r="G37" s="38" t="s">
        <v>130</v>
      </c>
    </row>
    <row r="38" spans="1:10" ht="18" customHeight="1">
      <c r="A38" s="93">
        <v>1</v>
      </c>
      <c r="B38" s="94" t="s">
        <v>395</v>
      </c>
      <c r="C38" s="211">
        <f t="shared" ref="C38" si="0">C39/C40</f>
        <v>0.26461604057124344</v>
      </c>
      <c r="D38" s="211">
        <f t="shared" ref="D38:F38" si="1">D39/D40</f>
        <v>0.31766344928294921</v>
      </c>
      <c r="E38" s="211">
        <f t="shared" si="1"/>
        <v>0.34300357483873706</v>
      </c>
      <c r="F38" s="211">
        <f t="shared" si="1"/>
        <v>0.23207367258169084</v>
      </c>
      <c r="G38" s="138" t="s">
        <v>400</v>
      </c>
    </row>
    <row r="39" spans="1:10" ht="15" customHeight="1">
      <c r="A39" s="109"/>
      <c r="B39" s="94" t="s">
        <v>396</v>
      </c>
      <c r="C39" s="144">
        <f t="shared" ref="C39" si="2">C4+C6+C7+C8</f>
        <v>92.562317617000005</v>
      </c>
      <c r="D39" s="144">
        <f>D4+D6+D7+D8</f>
        <v>119.96495600199999</v>
      </c>
      <c r="E39" s="144">
        <f>E4+E6+E7+E8</f>
        <v>144.67322612300001</v>
      </c>
      <c r="F39" s="144">
        <f>F4+F6+F7+F8</f>
        <v>89.629243659289997</v>
      </c>
      <c r="G39" s="138" t="s">
        <v>401</v>
      </c>
    </row>
    <row r="40" spans="1:10" ht="15">
      <c r="A40" s="210"/>
      <c r="B40" s="94" t="s">
        <v>397</v>
      </c>
      <c r="C40" s="144">
        <f t="shared" ref="C40" si="3">C17+C19+C20</f>
        <v>349.798588994</v>
      </c>
      <c r="D40" s="144">
        <f>D17+D19+D20</f>
        <v>377.64796759838998</v>
      </c>
      <c r="E40" s="144">
        <f>E17+E19+E20</f>
        <v>421.78343532139002</v>
      </c>
      <c r="F40" s="144">
        <f>F17+F19+F20</f>
        <v>386.21030409100001</v>
      </c>
      <c r="G40" s="138" t="s">
        <v>402</v>
      </c>
    </row>
    <row r="41" spans="1:10" ht="15">
      <c r="A41" s="93">
        <v>2</v>
      </c>
      <c r="B41" s="94" t="s">
        <v>398</v>
      </c>
      <c r="C41" s="211">
        <f t="shared" ref="C41" si="4">C42/C43</f>
        <v>1.8247465463195534</v>
      </c>
      <c r="D41" s="211">
        <f t="shared" ref="D41:F41" si="5">D42/D43</f>
        <v>1.7840454012023517</v>
      </c>
      <c r="E41" s="211">
        <f t="shared" si="5"/>
        <v>1.7537117187308167</v>
      </c>
      <c r="F41" s="211">
        <f t="shared" si="5"/>
        <v>1.7621531713743039</v>
      </c>
      <c r="G41" s="138" t="s">
        <v>403</v>
      </c>
    </row>
    <row r="42" spans="1:10" ht="15">
      <c r="A42" s="210"/>
      <c r="B42" s="94" t="s">
        <v>399</v>
      </c>
      <c r="C42" s="144">
        <f t="shared" ref="C42" si="6">C16</f>
        <v>708.81411368800002</v>
      </c>
      <c r="D42" s="144">
        <f>D16</f>
        <v>735.06455677858992</v>
      </c>
      <c r="E42" s="144">
        <f>E16</f>
        <v>789.92514132059</v>
      </c>
      <c r="F42" s="144">
        <f>F16</f>
        <v>754.49560051559001</v>
      </c>
      <c r="G42" s="138" t="s">
        <v>7</v>
      </c>
    </row>
    <row r="43" spans="1:10" ht="15">
      <c r="A43" s="210"/>
      <c r="B43" s="94" t="s">
        <v>405</v>
      </c>
      <c r="C43" s="144">
        <f t="shared" ref="C43" si="7">C23</f>
        <v>388.44524195299999</v>
      </c>
      <c r="D43" s="144">
        <f t="shared" ref="D43:E43" si="8">D23</f>
        <v>412.02121665916997</v>
      </c>
      <c r="E43" s="144">
        <f t="shared" si="8"/>
        <v>450.43044012516998</v>
      </c>
      <c r="F43" s="144">
        <f t="shared" ref="F43" si="9">F23</f>
        <v>428.16686583900002</v>
      </c>
      <c r="G43" s="138" t="s">
        <v>404</v>
      </c>
    </row>
    <row r="44" spans="1:10">
      <c r="A44" s="91"/>
    </row>
    <row r="45" spans="1:10">
      <c r="A45" s="91"/>
    </row>
    <row r="46" spans="1:10">
      <c r="A46" s="91"/>
    </row>
  </sheetData>
  <mergeCells count="2">
    <mergeCell ref="A1:G1"/>
    <mergeCell ref="A2:G2"/>
  </mergeCells>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3"/>
  <sheetViews>
    <sheetView showGridLines="0" view="pageBreakPreview" zoomScale="75" zoomScaleNormal="90" zoomScaleSheetLayoutView="85" workbookViewId="0">
      <selection activeCell="F19" sqref="F19"/>
    </sheetView>
  </sheetViews>
  <sheetFormatPr defaultColWidth="9.1796875" defaultRowHeight="12.5"/>
  <cols>
    <col min="1" max="1" width="6.26953125" style="7" customWidth="1"/>
    <col min="2" max="2" width="45.7265625" style="7" customWidth="1"/>
    <col min="3" max="6" width="14" style="7" customWidth="1"/>
    <col min="7" max="7" width="45.7265625" style="7" customWidth="1"/>
    <col min="8" max="8" width="6.81640625" style="7" bestFit="1" customWidth="1"/>
    <col min="9" max="32" width="26.1796875" style="7" customWidth="1"/>
    <col min="33" max="33" width="0" style="7" hidden="1" customWidth="1"/>
    <col min="34" max="34" width="21.453125" style="7" customWidth="1"/>
    <col min="35" max="16384" width="9.1796875" style="7"/>
  </cols>
  <sheetData>
    <row r="1" spans="1:9" s="149" customFormat="1" ht="20.25" customHeight="1">
      <c r="A1" s="251" t="s">
        <v>277</v>
      </c>
      <c r="B1" s="252"/>
      <c r="C1" s="252"/>
      <c r="D1" s="252"/>
      <c r="E1" s="252"/>
      <c r="F1" s="252"/>
      <c r="G1" s="253"/>
    </row>
    <row r="2" spans="1:9" s="149" customFormat="1" ht="20.25" customHeight="1">
      <c r="A2" s="254" t="s">
        <v>390</v>
      </c>
      <c r="B2" s="255"/>
      <c r="C2" s="255"/>
      <c r="D2" s="255"/>
      <c r="E2" s="255"/>
      <c r="F2" s="255"/>
      <c r="G2" s="256"/>
    </row>
    <row r="3" spans="1:9" s="160" customFormat="1" ht="45">
      <c r="A3" s="37" t="s">
        <v>276</v>
      </c>
      <c r="B3" s="37" t="s">
        <v>6</v>
      </c>
      <c r="C3" s="37" t="s">
        <v>410</v>
      </c>
      <c r="D3" s="37" t="s">
        <v>421</v>
      </c>
      <c r="E3" s="37" t="s">
        <v>432</v>
      </c>
      <c r="F3" s="37" t="s">
        <v>448</v>
      </c>
      <c r="G3" s="38" t="s">
        <v>130</v>
      </c>
    </row>
    <row r="4" spans="1:9" ht="15">
      <c r="A4" s="93">
        <v>1</v>
      </c>
      <c r="B4" s="99" t="s">
        <v>161</v>
      </c>
      <c r="C4" s="95"/>
      <c r="D4" s="95"/>
      <c r="E4" s="95"/>
      <c r="F4" s="95"/>
      <c r="G4" s="113" t="s">
        <v>308</v>
      </c>
    </row>
    <row r="5" spans="1:9" ht="15">
      <c r="A5" s="93">
        <v>2</v>
      </c>
      <c r="B5" s="94" t="s">
        <v>162</v>
      </c>
      <c r="C5" s="95">
        <v>54.971379878</v>
      </c>
      <c r="D5" s="95">
        <v>92.325948836999999</v>
      </c>
      <c r="E5" s="95">
        <v>137.688564168</v>
      </c>
      <c r="F5" s="95">
        <v>51.048851858089996</v>
      </c>
      <c r="G5" s="114" t="s">
        <v>227</v>
      </c>
      <c r="H5" s="203"/>
    </row>
    <row r="6" spans="1:9" ht="15">
      <c r="A6" s="93">
        <v>3</v>
      </c>
      <c r="B6" s="94" t="s">
        <v>163</v>
      </c>
      <c r="C6" s="95">
        <v>12.788625017999999</v>
      </c>
      <c r="D6" s="95">
        <v>20.99228421586</v>
      </c>
      <c r="E6" s="95">
        <v>29.81621343486</v>
      </c>
      <c r="F6" s="95">
        <v>13.768547713</v>
      </c>
      <c r="G6" s="114" t="s">
        <v>228</v>
      </c>
      <c r="H6" s="203"/>
    </row>
    <row r="7" spans="1:9" ht="15">
      <c r="A7" s="93">
        <v>4</v>
      </c>
      <c r="B7" s="115" t="s">
        <v>164</v>
      </c>
      <c r="C7" s="100">
        <v>67.760004895999998</v>
      </c>
      <c r="D7" s="100">
        <v>113.31823305285999</v>
      </c>
      <c r="E7" s="100">
        <v>167.50477760285997</v>
      </c>
      <c r="F7" s="100">
        <f>F5+F6</f>
        <v>64.817399571089993</v>
      </c>
      <c r="G7" s="113" t="s">
        <v>229</v>
      </c>
      <c r="H7" s="203"/>
    </row>
    <row r="8" spans="1:9" ht="15">
      <c r="A8" s="93">
        <v>5</v>
      </c>
      <c r="B8" s="99" t="s">
        <v>165</v>
      </c>
      <c r="C8" s="95"/>
      <c r="D8" s="95"/>
      <c r="E8" s="95"/>
      <c r="F8" s="95"/>
      <c r="G8" s="113" t="s">
        <v>309</v>
      </c>
      <c r="H8" s="203"/>
    </row>
    <row r="9" spans="1:9" ht="15">
      <c r="A9" s="93">
        <v>6</v>
      </c>
      <c r="B9" s="94" t="s">
        <v>166</v>
      </c>
      <c r="C9" s="95">
        <v>10.338147793999999</v>
      </c>
      <c r="D9" s="95">
        <v>13.420944652620001</v>
      </c>
      <c r="E9" s="95">
        <v>19.397449369619999</v>
      </c>
      <c r="F9" s="95">
        <v>8.4634252491899993</v>
      </c>
      <c r="G9" s="114" t="s">
        <v>222</v>
      </c>
      <c r="H9" s="203"/>
    </row>
    <row r="10" spans="1:9" ht="15">
      <c r="A10" s="93">
        <v>7</v>
      </c>
      <c r="B10" s="94" t="s">
        <v>167</v>
      </c>
      <c r="C10" s="95">
        <v>6.7561965739999996</v>
      </c>
      <c r="D10" s="95">
        <v>14.033576917</v>
      </c>
      <c r="E10" s="95">
        <v>19.622890383000001</v>
      </c>
      <c r="F10" s="95">
        <v>9.6632636470000008</v>
      </c>
      <c r="G10" s="114" t="s">
        <v>238</v>
      </c>
      <c r="H10" s="203"/>
    </row>
    <row r="11" spans="1:9" ht="15">
      <c r="A11" s="93">
        <v>8</v>
      </c>
      <c r="B11" s="94" t="s">
        <v>168</v>
      </c>
      <c r="C11" s="95">
        <v>1.7591800070000001</v>
      </c>
      <c r="D11" s="95">
        <v>3.23374878</v>
      </c>
      <c r="E11" s="95">
        <v>5.0319017539999997</v>
      </c>
      <c r="F11" s="95">
        <v>1.6346069104200001</v>
      </c>
      <c r="G11" s="114" t="s">
        <v>236</v>
      </c>
      <c r="H11" s="203"/>
    </row>
    <row r="12" spans="1:9" ht="15">
      <c r="A12" s="93">
        <v>9</v>
      </c>
      <c r="B12" s="94" t="s">
        <v>169</v>
      </c>
      <c r="C12" s="95">
        <v>36.698456524999997</v>
      </c>
      <c r="D12" s="95">
        <v>59.483795567999998</v>
      </c>
      <c r="E12" s="95">
        <v>84.136928166999994</v>
      </c>
      <c r="F12" s="95">
        <v>31.132189727</v>
      </c>
      <c r="G12" s="114" t="s">
        <v>237</v>
      </c>
      <c r="H12" s="203"/>
    </row>
    <row r="13" spans="1:9" ht="15">
      <c r="A13" s="93">
        <v>10</v>
      </c>
      <c r="B13" s="94" t="s">
        <v>170</v>
      </c>
      <c r="C13" s="95">
        <v>13.166488917000001</v>
      </c>
      <c r="D13" s="95">
        <v>21.148965303800001</v>
      </c>
      <c r="E13" s="95">
        <v>33.698863778799996</v>
      </c>
      <c r="F13" s="95">
        <v>15.874580181239999</v>
      </c>
      <c r="G13" s="114" t="s">
        <v>223</v>
      </c>
      <c r="H13" s="203"/>
    </row>
    <row r="14" spans="1:9" ht="15">
      <c r="A14" s="93">
        <v>11</v>
      </c>
      <c r="B14" s="115" t="s">
        <v>171</v>
      </c>
      <c r="C14" s="100">
        <v>68.718469816999999</v>
      </c>
      <c r="D14" s="100">
        <v>111.32103122142</v>
      </c>
      <c r="E14" s="100">
        <v>161.88803345242002</v>
      </c>
      <c r="F14" s="100">
        <f>SUM(F9:F13)</f>
        <v>66.768065714849996</v>
      </c>
      <c r="G14" s="113" t="s">
        <v>224</v>
      </c>
      <c r="H14" s="203"/>
    </row>
    <row r="15" spans="1:9" ht="15">
      <c r="A15" s="93">
        <v>12</v>
      </c>
      <c r="B15" s="99" t="s">
        <v>179</v>
      </c>
      <c r="C15" s="100">
        <v>-0.95846492100000003</v>
      </c>
      <c r="D15" s="100">
        <v>1.9972018314399995</v>
      </c>
      <c r="E15" s="100">
        <v>5.6167441504399997</v>
      </c>
      <c r="F15" s="100">
        <f>F7-F14</f>
        <v>-1.950666143760003</v>
      </c>
      <c r="G15" s="113" t="s">
        <v>310</v>
      </c>
      <c r="H15" s="203"/>
      <c r="I15" s="235"/>
    </row>
    <row r="16" spans="1:9" ht="15">
      <c r="A16" s="93">
        <v>13</v>
      </c>
      <c r="B16" s="94" t="s">
        <v>258</v>
      </c>
      <c r="C16" s="95">
        <v>3.1175233790000001</v>
      </c>
      <c r="D16" s="95">
        <v>4.6431909009999996</v>
      </c>
      <c r="E16" s="95">
        <v>7.3032420790000003</v>
      </c>
      <c r="F16" s="95">
        <v>1.797868566</v>
      </c>
      <c r="G16" s="114" t="s">
        <v>311</v>
      </c>
      <c r="H16" s="203"/>
    </row>
    <row r="17" spans="1:9" ht="15">
      <c r="A17" s="93">
        <v>14</v>
      </c>
      <c r="B17" s="94" t="s">
        <v>259</v>
      </c>
      <c r="C17" s="95">
        <v>2.9747412689999999</v>
      </c>
      <c r="D17" s="95">
        <v>4.1244737059099998</v>
      </c>
      <c r="E17" s="95">
        <v>5.9963836969999997</v>
      </c>
      <c r="F17" s="95">
        <v>1.5320462699999999</v>
      </c>
      <c r="G17" s="114" t="s">
        <v>312</v>
      </c>
      <c r="H17" s="203"/>
    </row>
    <row r="18" spans="1:9" ht="15">
      <c r="A18" s="93">
        <v>15</v>
      </c>
      <c r="B18" s="99" t="s">
        <v>180</v>
      </c>
      <c r="C18" s="100">
        <v>-0.81568281099999995</v>
      </c>
      <c r="D18" s="100">
        <v>2.5159190265299998</v>
      </c>
      <c r="E18" s="100">
        <v>6.9236025324399995</v>
      </c>
      <c r="F18" s="100">
        <f>F15+F16-F17</f>
        <v>-1.684843847760003</v>
      </c>
      <c r="G18" s="113" t="s">
        <v>313</v>
      </c>
      <c r="H18" s="203"/>
      <c r="I18" s="235"/>
    </row>
    <row r="19" spans="1:9" ht="15">
      <c r="A19" s="93">
        <v>16</v>
      </c>
      <c r="B19" s="94" t="s">
        <v>260</v>
      </c>
      <c r="C19" s="95">
        <v>0.36532645400000002</v>
      </c>
      <c r="D19" s="95">
        <v>0.59758267808999999</v>
      </c>
      <c r="E19" s="95">
        <v>1.4805809569999999</v>
      </c>
      <c r="F19" s="95">
        <v>0.36575555500000001</v>
      </c>
      <c r="G19" s="114" t="s">
        <v>314</v>
      </c>
      <c r="H19" s="203"/>
    </row>
    <row r="20" spans="1:9" ht="15">
      <c r="A20" s="93">
        <v>17</v>
      </c>
      <c r="B20" s="99" t="s">
        <v>181</v>
      </c>
      <c r="C20" s="100">
        <v>-1.1810092649999999</v>
      </c>
      <c r="D20" s="100">
        <v>1.9183363484399996</v>
      </c>
      <c r="E20" s="100">
        <v>5.4430215754399995</v>
      </c>
      <c r="F20" s="100">
        <f>F18-F19</f>
        <v>-2.0505994027600032</v>
      </c>
      <c r="G20" s="113" t="s">
        <v>315</v>
      </c>
      <c r="H20" s="203"/>
      <c r="I20" s="235"/>
    </row>
    <row r="21" spans="1:9">
      <c r="A21" s="109"/>
    </row>
    <row r="22" spans="1:9">
      <c r="A22" s="109"/>
    </row>
    <row r="23" spans="1:9">
      <c r="A23" s="109"/>
    </row>
    <row r="24" spans="1:9">
      <c r="A24" s="109"/>
    </row>
    <row r="25" spans="1:9">
      <c r="A25" s="109"/>
    </row>
    <row r="26" spans="1:9">
      <c r="A26" s="109"/>
    </row>
    <row r="27" spans="1:9">
      <c r="A27" s="109"/>
    </row>
    <row r="28" spans="1:9">
      <c r="A28" s="109"/>
    </row>
    <row r="29" spans="1:9">
      <c r="A29" s="109"/>
    </row>
    <row r="30" spans="1:9">
      <c r="A30" s="109"/>
    </row>
    <row r="31" spans="1:9">
      <c r="A31" s="109"/>
    </row>
    <row r="32" spans="1:9">
      <c r="A32" s="109"/>
    </row>
    <row r="33" spans="1:1">
      <c r="A33" s="109"/>
    </row>
  </sheetData>
  <mergeCells count="2">
    <mergeCell ref="A1:G1"/>
    <mergeCell ref="A2:G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I49"/>
  <sheetViews>
    <sheetView showGridLines="0" view="pageBreakPreview" topLeftCell="A32" zoomScale="60" zoomScaleNormal="90" workbookViewId="0">
      <selection activeCell="L31" sqref="L31"/>
    </sheetView>
  </sheetViews>
  <sheetFormatPr defaultColWidth="9.1796875" defaultRowHeight="12.5"/>
  <cols>
    <col min="1" max="1" width="22.453125" style="118" bestFit="1" customWidth="1"/>
    <col min="2" max="8" width="17.453125" style="118" customWidth="1"/>
    <col min="9" max="9" width="30.7265625" style="118" customWidth="1"/>
    <col min="10" max="10" width="14.453125" style="118" bestFit="1" customWidth="1"/>
    <col min="11" max="11" width="9.1796875" style="118"/>
    <col min="12" max="12" width="30" style="118" bestFit="1" customWidth="1"/>
    <col min="13" max="16384" width="9.1796875" style="118"/>
  </cols>
  <sheetData>
    <row r="1" spans="1:9" ht="20">
      <c r="A1" s="251" t="s">
        <v>415</v>
      </c>
      <c r="B1" s="252"/>
      <c r="C1" s="252"/>
      <c r="D1" s="252"/>
      <c r="E1" s="252"/>
      <c r="F1" s="252"/>
      <c r="G1" s="252"/>
      <c r="H1" s="252"/>
      <c r="I1" s="253"/>
    </row>
    <row r="2" spans="1:9" ht="20">
      <c r="A2" s="254" t="s">
        <v>416</v>
      </c>
      <c r="B2" s="255"/>
      <c r="C2" s="255"/>
      <c r="D2" s="255"/>
      <c r="E2" s="255"/>
      <c r="F2" s="255"/>
      <c r="G2" s="255"/>
      <c r="H2" s="255"/>
      <c r="I2" s="256"/>
    </row>
    <row r="3" spans="1:9" ht="30">
      <c r="A3" s="37" t="s">
        <v>129</v>
      </c>
      <c r="B3" s="162" t="s">
        <v>17</v>
      </c>
      <c r="C3" s="162" t="s">
        <v>18</v>
      </c>
      <c r="D3" s="162" t="s">
        <v>4</v>
      </c>
      <c r="E3" s="162" t="s">
        <v>19</v>
      </c>
      <c r="F3" s="162" t="s">
        <v>20</v>
      </c>
      <c r="G3" s="162" t="s">
        <v>21</v>
      </c>
      <c r="H3" s="162" t="s">
        <v>330</v>
      </c>
      <c r="I3" s="38" t="s">
        <v>130</v>
      </c>
    </row>
    <row r="4" spans="1:9" ht="15">
      <c r="A4" s="174" t="s">
        <v>153</v>
      </c>
      <c r="B4" s="206">
        <v>63.019888023999997</v>
      </c>
      <c r="C4" s="206">
        <v>24.138187963</v>
      </c>
      <c r="D4" s="206">
        <v>38.881700060999997</v>
      </c>
      <c r="E4" s="206">
        <v>3.6703000160000001</v>
      </c>
      <c r="F4" s="206">
        <v>49.967138898000002</v>
      </c>
      <c r="G4" s="206">
        <v>6.8439237579999999</v>
      </c>
      <c r="H4" s="206">
        <v>15.196316766000001</v>
      </c>
      <c r="I4" s="169" t="s">
        <v>153</v>
      </c>
    </row>
    <row r="5" spans="1:9" ht="15">
      <c r="A5" s="174" t="s">
        <v>367</v>
      </c>
      <c r="B5" s="206">
        <v>8.7692673869999993</v>
      </c>
      <c r="C5" s="206">
        <v>4.8686486550000003</v>
      </c>
      <c r="D5" s="206">
        <v>3.9006187319999999</v>
      </c>
      <c r="E5" s="206">
        <v>2.4085716530000001</v>
      </c>
      <c r="F5" s="206">
        <v>5.0928820000000004</v>
      </c>
      <c r="G5" s="206">
        <v>9.4183445000000005E-2</v>
      </c>
      <c r="H5" s="206">
        <v>4.7708774099999998</v>
      </c>
      <c r="I5" s="169" t="s">
        <v>298</v>
      </c>
    </row>
    <row r="6" spans="1:9" ht="15">
      <c r="A6" s="174" t="s">
        <v>151</v>
      </c>
      <c r="B6" s="206">
        <v>276.356554835</v>
      </c>
      <c r="C6" s="206">
        <v>189.325184691</v>
      </c>
      <c r="D6" s="206">
        <v>87.031370143999993</v>
      </c>
      <c r="E6" s="206">
        <v>26.191306359999999</v>
      </c>
      <c r="F6" s="206">
        <v>224.32569026499999</v>
      </c>
      <c r="G6" s="206">
        <v>3.8255014429999998</v>
      </c>
      <c r="H6" s="206">
        <v>174.25514250800001</v>
      </c>
      <c r="I6" s="169" t="s">
        <v>158</v>
      </c>
    </row>
    <row r="7" spans="1:9" ht="15">
      <c r="A7" s="174" t="s">
        <v>150</v>
      </c>
      <c r="B7" s="206">
        <v>223.93530881000001</v>
      </c>
      <c r="C7" s="206">
        <v>133.48619070300001</v>
      </c>
      <c r="D7" s="206">
        <v>90.449118107000004</v>
      </c>
      <c r="E7" s="206">
        <v>25.702982562999999</v>
      </c>
      <c r="F7" s="206">
        <v>172.066051655</v>
      </c>
      <c r="G7" s="206">
        <v>1.025104614</v>
      </c>
      <c r="H7" s="206">
        <v>118.391958845</v>
      </c>
      <c r="I7" s="169" t="s">
        <v>157</v>
      </c>
    </row>
    <row r="8" spans="1:9" ht="15">
      <c r="A8" s="174" t="s">
        <v>152</v>
      </c>
      <c r="B8" s="206">
        <v>135.44760529600001</v>
      </c>
      <c r="C8" s="206">
        <v>36.124282684999997</v>
      </c>
      <c r="D8" s="206">
        <v>99.323322610999995</v>
      </c>
      <c r="E8" s="206">
        <v>23.813965837000001</v>
      </c>
      <c r="F8" s="206">
        <v>112.83091564</v>
      </c>
      <c r="G8" s="206">
        <v>0</v>
      </c>
      <c r="H8" s="206">
        <v>29.967953445999999</v>
      </c>
      <c r="I8" s="169" t="s">
        <v>159</v>
      </c>
    </row>
    <row r="9" spans="1:9" ht="15">
      <c r="A9" s="174" t="s">
        <v>359</v>
      </c>
      <c r="B9" s="206">
        <v>1.2854893359999999</v>
      </c>
      <c r="C9" s="206">
        <v>0.50274725600000003</v>
      </c>
      <c r="D9" s="206">
        <v>0.78274208000000001</v>
      </c>
      <c r="E9" s="206">
        <v>0.23338761699999999</v>
      </c>
      <c r="F9" s="206">
        <v>1.0276002</v>
      </c>
      <c r="G9" s="206">
        <v>0</v>
      </c>
      <c r="H9" s="206">
        <v>0.44747753000000001</v>
      </c>
      <c r="I9" s="169" t="s">
        <v>349</v>
      </c>
    </row>
    <row r="10" spans="1:9" ht="15">
      <c r="A10" s="175" t="s">
        <v>369</v>
      </c>
      <c r="B10" s="176">
        <v>708.81411368800002</v>
      </c>
      <c r="C10" s="176">
        <v>388.44524195299999</v>
      </c>
      <c r="D10" s="176">
        <v>320.36887173500003</v>
      </c>
      <c r="E10" s="176">
        <v>82.020514046000002</v>
      </c>
      <c r="F10" s="176">
        <v>565.31027865800002</v>
      </c>
      <c r="G10" s="176">
        <v>11.78871326</v>
      </c>
      <c r="H10" s="176">
        <v>343.02972650499999</v>
      </c>
      <c r="I10" s="172" t="s">
        <v>145</v>
      </c>
    </row>
    <row r="14" spans="1:9" ht="20">
      <c r="A14" s="251" t="s">
        <v>426</v>
      </c>
      <c r="B14" s="252"/>
      <c r="C14" s="252"/>
      <c r="D14" s="252"/>
      <c r="E14" s="252"/>
      <c r="F14" s="252"/>
      <c r="G14" s="252"/>
      <c r="H14" s="252"/>
      <c r="I14" s="253"/>
    </row>
    <row r="15" spans="1:9" ht="20">
      <c r="A15" s="254" t="s">
        <v>427</v>
      </c>
      <c r="B15" s="255"/>
      <c r="C15" s="255"/>
      <c r="D15" s="255"/>
      <c r="E15" s="255"/>
      <c r="F15" s="255"/>
      <c r="G15" s="255"/>
      <c r="H15" s="255"/>
      <c r="I15" s="256"/>
    </row>
    <row r="16" spans="1:9" ht="30">
      <c r="A16" s="37" t="s">
        <v>129</v>
      </c>
      <c r="B16" s="162" t="s">
        <v>17</v>
      </c>
      <c r="C16" s="162" t="s">
        <v>18</v>
      </c>
      <c r="D16" s="162" t="s">
        <v>4</v>
      </c>
      <c r="E16" s="162" t="s">
        <v>19</v>
      </c>
      <c r="F16" s="162" t="s">
        <v>20</v>
      </c>
      <c r="G16" s="162" t="s">
        <v>21</v>
      </c>
      <c r="H16" s="162" t="s">
        <v>330</v>
      </c>
      <c r="I16" s="38" t="s">
        <v>130</v>
      </c>
    </row>
    <row r="17" spans="1:9" ht="15">
      <c r="A17" s="174" t="s">
        <v>153</v>
      </c>
      <c r="B17" s="224">
        <v>62.751117839000003</v>
      </c>
      <c r="C17" s="224">
        <v>24.072040029</v>
      </c>
      <c r="D17" s="224">
        <v>38.679077810000003</v>
      </c>
      <c r="E17" s="224">
        <v>3.9176042309999999</v>
      </c>
      <c r="F17" s="224">
        <v>49.830133328000002</v>
      </c>
      <c r="G17" s="224">
        <v>6.5661496269999997</v>
      </c>
      <c r="H17" s="224">
        <v>15.858322106999999</v>
      </c>
      <c r="I17" s="169" t="s">
        <v>153</v>
      </c>
    </row>
    <row r="18" spans="1:9" ht="15">
      <c r="A18" s="174" t="s">
        <v>367</v>
      </c>
      <c r="B18" s="224">
        <v>9.5369839929999998</v>
      </c>
      <c r="C18" s="224">
        <v>5.4853041969999996</v>
      </c>
      <c r="D18" s="224">
        <v>4.0516797960000002</v>
      </c>
      <c r="E18" s="224">
        <v>2.7575252849999998</v>
      </c>
      <c r="F18" s="224">
        <v>5.1900595999999997</v>
      </c>
      <c r="G18" s="224">
        <v>0</v>
      </c>
      <c r="H18" s="224">
        <v>5.384451952</v>
      </c>
      <c r="I18" s="169" t="s">
        <v>298</v>
      </c>
    </row>
    <row r="19" spans="1:9" ht="15">
      <c r="A19" s="174" t="s">
        <v>151</v>
      </c>
      <c r="B19" s="224">
        <v>275.32039670759002</v>
      </c>
      <c r="C19" s="224">
        <v>191.32347861817001</v>
      </c>
      <c r="D19" s="224">
        <v>83.996918089419992</v>
      </c>
      <c r="E19" s="224">
        <v>26.578739466999998</v>
      </c>
      <c r="F19" s="224">
        <v>226.17368756900001</v>
      </c>
      <c r="G19" s="224">
        <v>2.8887938329999998</v>
      </c>
      <c r="H19" s="224">
        <v>180.33974842639</v>
      </c>
      <c r="I19" s="169" t="s">
        <v>158</v>
      </c>
    </row>
    <row r="20" spans="1:9" ht="15">
      <c r="A20" s="174" t="s">
        <v>150</v>
      </c>
      <c r="B20" s="224">
        <v>240.829350288</v>
      </c>
      <c r="C20" s="224">
        <v>148.257646333</v>
      </c>
      <c r="D20" s="224">
        <v>92.571703955000004</v>
      </c>
      <c r="E20" s="224">
        <v>41.935554838999998</v>
      </c>
      <c r="F20" s="224">
        <v>171.86898143900001</v>
      </c>
      <c r="G20" s="224">
        <v>0.21409134199999999</v>
      </c>
      <c r="H20" s="224">
        <v>133.56045595099999</v>
      </c>
      <c r="I20" s="169" t="s">
        <v>157</v>
      </c>
    </row>
    <row r="21" spans="1:9" ht="15">
      <c r="A21" s="174" t="s">
        <v>152</v>
      </c>
      <c r="B21" s="224">
        <v>145.20715321599999</v>
      </c>
      <c r="C21" s="224">
        <v>42.302475026000003</v>
      </c>
      <c r="D21" s="224">
        <v>102.90467819</v>
      </c>
      <c r="E21" s="224">
        <v>32.16323457</v>
      </c>
      <c r="F21" s="224">
        <v>115.21213611899999</v>
      </c>
      <c r="G21" s="224">
        <v>0</v>
      </c>
      <c r="H21" s="224">
        <v>36.314074017000003</v>
      </c>
      <c r="I21" s="169" t="s">
        <v>159</v>
      </c>
    </row>
    <row r="22" spans="1:9" ht="15">
      <c r="A22" s="174" t="s">
        <v>359</v>
      </c>
      <c r="B22" s="224">
        <v>1.419554735</v>
      </c>
      <c r="C22" s="224">
        <v>0.58027245599999999</v>
      </c>
      <c r="D22" s="224">
        <v>0.83928227899999996</v>
      </c>
      <c r="E22" s="224">
        <v>0.29838761699999999</v>
      </c>
      <c r="F22" s="224">
        <v>1.1126859499999999</v>
      </c>
      <c r="G22" s="224">
        <v>0</v>
      </c>
      <c r="H22" s="224">
        <v>0.52440381300000005</v>
      </c>
      <c r="I22" s="169" t="s">
        <v>349</v>
      </c>
    </row>
    <row r="23" spans="1:9" ht="15">
      <c r="A23" s="175" t="s">
        <v>369</v>
      </c>
      <c r="B23" s="176">
        <v>735.06455677899999</v>
      </c>
      <c r="C23" s="176">
        <v>412.02121665917002</v>
      </c>
      <c r="D23" s="176">
        <v>323.04334011942001</v>
      </c>
      <c r="E23" s="176">
        <v>107.651046009</v>
      </c>
      <c r="F23" s="176">
        <v>569.38768400499998</v>
      </c>
      <c r="G23" s="176">
        <v>9.6690348020000005</v>
      </c>
      <c r="H23" s="176">
        <v>371.98145626639001</v>
      </c>
      <c r="I23" s="172" t="s">
        <v>145</v>
      </c>
    </row>
    <row r="27" spans="1:9" ht="20">
      <c r="A27" s="251" t="s">
        <v>435</v>
      </c>
      <c r="B27" s="252"/>
      <c r="C27" s="252"/>
      <c r="D27" s="252"/>
      <c r="E27" s="252"/>
      <c r="F27" s="252"/>
      <c r="G27" s="252"/>
      <c r="H27" s="252"/>
      <c r="I27" s="253"/>
    </row>
    <row r="28" spans="1:9" ht="20">
      <c r="A28" s="254" t="s">
        <v>436</v>
      </c>
      <c r="B28" s="255"/>
      <c r="C28" s="255"/>
      <c r="D28" s="255"/>
      <c r="E28" s="255"/>
      <c r="F28" s="255"/>
      <c r="G28" s="255"/>
      <c r="H28" s="255"/>
      <c r="I28" s="256"/>
    </row>
    <row r="29" spans="1:9" ht="30">
      <c r="A29" s="37" t="s">
        <v>129</v>
      </c>
      <c r="B29" s="162" t="s">
        <v>17</v>
      </c>
      <c r="C29" s="162" t="s">
        <v>18</v>
      </c>
      <c r="D29" s="162" t="s">
        <v>4</v>
      </c>
      <c r="E29" s="162" t="s">
        <v>19</v>
      </c>
      <c r="F29" s="162" t="s">
        <v>20</v>
      </c>
      <c r="G29" s="162" t="s">
        <v>21</v>
      </c>
      <c r="H29" s="162" t="s">
        <v>330</v>
      </c>
      <c r="I29" s="38" t="s">
        <v>130</v>
      </c>
    </row>
    <row r="30" spans="1:9" ht="15">
      <c r="A30" s="174" t="s">
        <v>153</v>
      </c>
      <c r="B30" s="224">
        <v>63.153431196</v>
      </c>
      <c r="C30" s="224">
        <v>24.331930033999999</v>
      </c>
      <c r="D30" s="224">
        <v>38.821501161999997</v>
      </c>
      <c r="E30" s="224">
        <v>4.595066739</v>
      </c>
      <c r="F30" s="224">
        <v>49.651320065</v>
      </c>
      <c r="G30" s="224">
        <v>5.5942343230000002</v>
      </c>
      <c r="H30" s="224">
        <v>17.298615255000001</v>
      </c>
      <c r="I30" s="169" t="s">
        <v>153</v>
      </c>
    </row>
    <row r="31" spans="1:9" ht="15">
      <c r="A31" s="174" t="s">
        <v>367</v>
      </c>
      <c r="B31" s="224">
        <v>10.345785329</v>
      </c>
      <c r="C31" s="224">
        <v>6.0774369579999998</v>
      </c>
      <c r="D31" s="224">
        <v>4.26834837</v>
      </c>
      <c r="E31" s="224">
        <v>3.0748745789999998</v>
      </c>
      <c r="F31" s="224">
        <v>5.3395244000000002</v>
      </c>
      <c r="G31" s="224">
        <v>0</v>
      </c>
      <c r="H31" s="224">
        <v>6.0661855579999999</v>
      </c>
      <c r="I31" s="169" t="s">
        <v>298</v>
      </c>
    </row>
    <row r="32" spans="1:9" ht="15">
      <c r="A32" s="174" t="s">
        <v>151</v>
      </c>
      <c r="B32" s="224">
        <v>287.60358330758999</v>
      </c>
      <c r="C32" s="224">
        <v>206.47959592116999</v>
      </c>
      <c r="D32" s="224">
        <v>81.123987386419998</v>
      </c>
      <c r="E32" s="224">
        <v>33.148103845000001</v>
      </c>
      <c r="F32" s="224">
        <v>233.25122283300001</v>
      </c>
      <c r="G32" s="224">
        <v>2.2267330589999998</v>
      </c>
      <c r="H32" s="224">
        <v>196.08116070839</v>
      </c>
      <c r="I32" s="169" t="s">
        <v>158</v>
      </c>
    </row>
    <row r="33" spans="1:9" ht="15">
      <c r="A33" s="174" t="s">
        <v>150</v>
      </c>
      <c r="B33" s="224">
        <v>259.31531165500002</v>
      </c>
      <c r="C33" s="224">
        <v>162.760373168</v>
      </c>
      <c r="D33" s="224">
        <v>96.554938487000001</v>
      </c>
      <c r="E33" s="224">
        <v>49.648132965000002</v>
      </c>
      <c r="F33" s="224">
        <v>183.72489527799999</v>
      </c>
      <c r="G33" s="224">
        <v>0.21409134199999999</v>
      </c>
      <c r="H33" s="224">
        <v>151.79284850799999</v>
      </c>
      <c r="I33" s="169" t="s">
        <v>157</v>
      </c>
    </row>
    <row r="34" spans="1:9" ht="15">
      <c r="A34" s="174" t="s">
        <v>152</v>
      </c>
      <c r="B34" s="224">
        <v>168.000942286</v>
      </c>
      <c r="C34" s="224">
        <v>50.158865431000002</v>
      </c>
      <c r="D34" s="224">
        <v>117.842076855</v>
      </c>
      <c r="E34" s="224">
        <v>43.341293583999999</v>
      </c>
      <c r="F34" s="224">
        <v>128.208677102</v>
      </c>
      <c r="G34" s="224">
        <v>0.1</v>
      </c>
      <c r="H34" s="224">
        <v>43.828653248000002</v>
      </c>
      <c r="I34" s="169" t="s">
        <v>159</v>
      </c>
    </row>
    <row r="35" spans="1:9" ht="15">
      <c r="A35" s="174" t="s">
        <v>359</v>
      </c>
      <c r="B35" s="224">
        <v>1.5060875469999999</v>
      </c>
      <c r="C35" s="224">
        <v>0.62223861300000005</v>
      </c>
      <c r="D35" s="224">
        <v>0.88384093699999999</v>
      </c>
      <c r="E35" s="224">
        <v>0.383624929</v>
      </c>
      <c r="F35" s="224">
        <v>1.15654145</v>
      </c>
      <c r="G35" s="224">
        <v>0</v>
      </c>
      <c r="H35" s="224">
        <v>0.57127061300000004</v>
      </c>
      <c r="I35" s="169" t="s">
        <v>349</v>
      </c>
    </row>
    <row r="36" spans="1:9" ht="15">
      <c r="A36" s="175" t="s">
        <v>369</v>
      </c>
      <c r="B36" s="176">
        <f>SUM(B30:B35)</f>
        <v>789.92514132059011</v>
      </c>
      <c r="C36" s="176">
        <f t="shared" ref="C36:H36" si="0">SUM(C30:C35)</f>
        <v>450.43044012516992</v>
      </c>
      <c r="D36" s="176">
        <f t="shared" si="0"/>
        <v>339.49469319742002</v>
      </c>
      <c r="E36" s="176">
        <f t="shared" si="0"/>
        <v>134.191096641</v>
      </c>
      <c r="F36" s="176">
        <f t="shared" si="0"/>
        <v>601.332181128</v>
      </c>
      <c r="G36" s="176">
        <f t="shared" si="0"/>
        <v>8.1350587240000003</v>
      </c>
      <c r="H36" s="176">
        <f t="shared" si="0"/>
        <v>415.63873389039009</v>
      </c>
      <c r="I36" s="172" t="s">
        <v>145</v>
      </c>
    </row>
    <row r="40" spans="1:9" ht="20">
      <c r="A40" s="251" t="s">
        <v>454</v>
      </c>
      <c r="B40" s="252"/>
      <c r="C40" s="252"/>
      <c r="D40" s="252"/>
      <c r="E40" s="252"/>
      <c r="F40" s="252"/>
      <c r="G40" s="252"/>
      <c r="H40" s="252"/>
      <c r="I40" s="253"/>
    </row>
    <row r="41" spans="1:9" ht="20">
      <c r="A41" s="254" t="s">
        <v>455</v>
      </c>
      <c r="B41" s="255"/>
      <c r="C41" s="255"/>
      <c r="D41" s="255"/>
      <c r="E41" s="255"/>
      <c r="F41" s="255"/>
      <c r="G41" s="255"/>
      <c r="H41" s="255"/>
      <c r="I41" s="256"/>
    </row>
    <row r="42" spans="1:9" ht="30">
      <c r="A42" s="37" t="s">
        <v>129</v>
      </c>
      <c r="B42" s="162" t="s">
        <v>17</v>
      </c>
      <c r="C42" s="162" t="s">
        <v>18</v>
      </c>
      <c r="D42" s="162" t="s">
        <v>4</v>
      </c>
      <c r="E42" s="162" t="s">
        <v>19</v>
      </c>
      <c r="F42" s="162" t="s">
        <v>20</v>
      </c>
      <c r="G42" s="162" t="s">
        <v>21</v>
      </c>
      <c r="H42" s="162" t="s">
        <v>330</v>
      </c>
      <c r="I42" s="38" t="s">
        <v>130</v>
      </c>
    </row>
    <row r="43" spans="1:9" ht="15">
      <c r="A43" s="174" t="s">
        <v>153</v>
      </c>
      <c r="B43" s="224">
        <v>59.650325819999999</v>
      </c>
      <c r="C43" s="224">
        <v>22.096779820999998</v>
      </c>
      <c r="D43" s="224">
        <v>37.553545999000001</v>
      </c>
      <c r="E43" s="224">
        <v>2.6897648850000002</v>
      </c>
      <c r="F43" s="224">
        <v>47.507951163999998</v>
      </c>
      <c r="G43" s="224">
        <v>6.2800841680000001</v>
      </c>
      <c r="H43" s="224">
        <v>14.598621368</v>
      </c>
      <c r="I43" s="169" t="s">
        <v>153</v>
      </c>
    </row>
    <row r="44" spans="1:9" ht="15">
      <c r="A44" s="174" t="s">
        <v>367</v>
      </c>
      <c r="B44" s="224">
        <v>9.9028142119999991</v>
      </c>
      <c r="C44" s="224">
        <v>5.8320320460000001</v>
      </c>
      <c r="D44" s="224">
        <v>4.0707821659999999</v>
      </c>
      <c r="E44" s="224">
        <v>2.4150424780000002</v>
      </c>
      <c r="F44" s="224">
        <v>5.7820727999999999</v>
      </c>
      <c r="G44" s="224">
        <v>0</v>
      </c>
      <c r="H44" s="224">
        <v>5.636165321</v>
      </c>
      <c r="I44" s="169" t="s">
        <v>298</v>
      </c>
    </row>
    <row r="45" spans="1:9" ht="15">
      <c r="A45" s="174" t="s">
        <v>151</v>
      </c>
      <c r="B45" s="224">
        <v>283.20330393199998</v>
      </c>
      <c r="C45" s="224">
        <v>207.74140817099999</v>
      </c>
      <c r="D45" s="224">
        <v>75.461895760999994</v>
      </c>
      <c r="E45" s="224">
        <v>21.404726279999998</v>
      </c>
      <c r="F45" s="224">
        <v>233.43692062400001</v>
      </c>
      <c r="G45" s="224">
        <v>6.3499092370000003</v>
      </c>
      <c r="H45" s="224">
        <v>189.50047476399999</v>
      </c>
      <c r="I45" s="169" t="s">
        <v>158</v>
      </c>
    </row>
    <row r="46" spans="1:9" ht="15">
      <c r="A46" s="174" t="s">
        <v>150</v>
      </c>
      <c r="B46" s="224">
        <v>235.97431978995999</v>
      </c>
      <c r="C46" s="224">
        <v>143.279434022</v>
      </c>
      <c r="D46" s="224">
        <v>92.694885770959999</v>
      </c>
      <c r="E46" s="224">
        <v>21.203383367000001</v>
      </c>
      <c r="F46" s="224">
        <v>194.654732104</v>
      </c>
      <c r="G46" s="224">
        <v>2.0278690340000001</v>
      </c>
      <c r="H46" s="224">
        <v>134.82078977399999</v>
      </c>
      <c r="I46" s="169" t="s">
        <v>157</v>
      </c>
    </row>
    <row r="47" spans="1:9" ht="15">
      <c r="A47" s="174" t="s">
        <v>152</v>
      </c>
      <c r="B47" s="224">
        <v>164.34859744963001</v>
      </c>
      <c r="C47" s="224">
        <v>48.719792677999997</v>
      </c>
      <c r="D47" s="224">
        <v>115.62880477163</v>
      </c>
      <c r="E47" s="224">
        <v>29.165126425290001</v>
      </c>
      <c r="F47" s="224">
        <v>138.81097004099999</v>
      </c>
      <c r="G47" s="224">
        <v>0.80005000000000004</v>
      </c>
      <c r="H47" s="224">
        <v>34.562125340999998</v>
      </c>
      <c r="I47" s="169" t="s">
        <v>159</v>
      </c>
    </row>
    <row r="48" spans="1:9" ht="15">
      <c r="A48" s="174" t="s">
        <v>359</v>
      </c>
      <c r="B48" s="224">
        <v>1.4162393120000001</v>
      </c>
      <c r="C48" s="224">
        <v>0.49741910099999997</v>
      </c>
      <c r="D48" s="224">
        <v>0.91881221599999996</v>
      </c>
      <c r="E48" s="224">
        <v>0.32049754699999999</v>
      </c>
      <c r="F48" s="224">
        <v>1.0816481</v>
      </c>
      <c r="G48" s="224">
        <v>0</v>
      </c>
      <c r="H48" s="224">
        <v>0.49342521299999997</v>
      </c>
      <c r="I48" s="169" t="s">
        <v>349</v>
      </c>
    </row>
    <row r="49" spans="1:9" ht="15">
      <c r="A49" s="175" t="s">
        <v>369</v>
      </c>
      <c r="B49" s="176">
        <f>SUM(B43:B48)</f>
        <v>754.49560051559001</v>
      </c>
      <c r="C49" s="176">
        <f t="shared" ref="C49:H49" si="1">SUM(C43:C48)</f>
        <v>428.16686583899997</v>
      </c>
      <c r="D49" s="176">
        <f t="shared" si="1"/>
        <v>326.32872668459004</v>
      </c>
      <c r="E49" s="176">
        <f t="shared" si="1"/>
        <v>77.198540982289998</v>
      </c>
      <c r="F49" s="176">
        <f t="shared" si="1"/>
        <v>621.27429483300011</v>
      </c>
      <c r="G49" s="176">
        <f t="shared" si="1"/>
        <v>15.457912439000001</v>
      </c>
      <c r="H49" s="176">
        <f t="shared" si="1"/>
        <v>379.61160178100005</v>
      </c>
      <c r="I49" s="172" t="s">
        <v>145</v>
      </c>
    </row>
  </sheetData>
  <mergeCells count="8">
    <mergeCell ref="A40:I40"/>
    <mergeCell ref="A41:I41"/>
    <mergeCell ref="A27:I27"/>
    <mergeCell ref="A28:I28"/>
    <mergeCell ref="A14:I14"/>
    <mergeCell ref="A15:I15"/>
    <mergeCell ref="A1:I1"/>
    <mergeCell ref="A2:I2"/>
  </mergeCells>
  <pageMargins left="0.7" right="0.7" top="0.75" bottom="0.75" header="0.3" footer="0.3"/>
  <pageSetup scale="4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J57"/>
  <sheetViews>
    <sheetView showGridLines="0" view="pageBreakPreview" zoomScale="70" zoomScaleNormal="90" zoomScaleSheetLayoutView="70" workbookViewId="0">
      <selection activeCell="J52" sqref="J52"/>
    </sheetView>
  </sheetViews>
  <sheetFormatPr defaultColWidth="9.1796875" defaultRowHeight="12.5"/>
  <cols>
    <col min="1" max="1" width="4.81640625" style="7" customWidth="1"/>
    <col min="2" max="2" width="52.7265625" style="7" customWidth="1"/>
    <col min="3" max="6" width="14.453125" style="7" customWidth="1"/>
    <col min="7" max="7" width="52" style="7" bestFit="1" customWidth="1"/>
    <col min="8" max="8" width="7.81640625" style="7" bestFit="1" customWidth="1"/>
    <col min="9" max="32" width="26.1796875" style="7" customWidth="1"/>
    <col min="33" max="33" width="0" style="7" hidden="1" customWidth="1"/>
    <col min="34" max="34" width="21.453125" style="7" customWidth="1"/>
    <col min="35" max="16384" width="9.1796875" style="7"/>
  </cols>
  <sheetData>
    <row r="1" spans="1:8" s="92" customFormat="1" ht="20">
      <c r="A1" s="251" t="s">
        <v>364</v>
      </c>
      <c r="B1" s="252"/>
      <c r="C1" s="252"/>
      <c r="D1" s="252"/>
      <c r="E1" s="252"/>
      <c r="F1" s="252"/>
      <c r="G1" s="253"/>
    </row>
    <row r="2" spans="1:8" s="92" customFormat="1" ht="20">
      <c r="A2" s="250" t="s">
        <v>391</v>
      </c>
      <c r="B2" s="250"/>
      <c r="C2" s="250"/>
      <c r="D2" s="250"/>
      <c r="E2" s="250"/>
      <c r="F2" s="250"/>
      <c r="G2" s="250"/>
    </row>
    <row r="3" spans="1:8" ht="45">
      <c r="A3" s="37" t="s">
        <v>0</v>
      </c>
      <c r="B3" s="37" t="s">
        <v>6</v>
      </c>
      <c r="C3" s="37" t="s">
        <v>410</v>
      </c>
      <c r="D3" s="37" t="s">
        <v>421</v>
      </c>
      <c r="E3" s="37" t="s">
        <v>432</v>
      </c>
      <c r="F3" s="37" t="s">
        <v>448</v>
      </c>
      <c r="G3" s="38" t="s">
        <v>130</v>
      </c>
    </row>
    <row r="4" spans="1:8" ht="18.75" customHeight="1">
      <c r="A4" s="93">
        <v>1</v>
      </c>
      <c r="B4" s="94" t="s">
        <v>22</v>
      </c>
      <c r="C4" s="95">
        <v>9.5697519615100006</v>
      </c>
      <c r="D4" s="95">
        <v>13.881067111</v>
      </c>
      <c r="E4" s="95">
        <v>11.283965508</v>
      </c>
      <c r="F4" s="95">
        <v>14.42262613195</v>
      </c>
      <c r="G4" s="96" t="s">
        <v>47</v>
      </c>
      <c r="H4" s="107"/>
    </row>
    <row r="5" spans="1:8" ht="18.75" customHeight="1">
      <c r="A5" s="93">
        <v>2</v>
      </c>
      <c r="B5" s="94" t="s">
        <v>19</v>
      </c>
      <c r="C5" s="95"/>
      <c r="D5" s="95"/>
      <c r="E5" s="95"/>
      <c r="F5" s="95"/>
      <c r="G5" s="96" t="s">
        <v>103</v>
      </c>
      <c r="H5" s="107"/>
    </row>
    <row r="6" spans="1:8" ht="18.75" customHeight="1">
      <c r="A6" s="93">
        <v>3</v>
      </c>
      <c r="B6" s="94" t="s">
        <v>182</v>
      </c>
      <c r="C6" s="95">
        <v>59.122059206189995</v>
      </c>
      <c r="D6" s="95">
        <v>79.212226389929995</v>
      </c>
      <c r="E6" s="95">
        <v>105.85540648455999</v>
      </c>
      <c r="F6" s="95">
        <v>74.78186989081</v>
      </c>
      <c r="G6" s="96" t="s">
        <v>316</v>
      </c>
      <c r="H6" s="107"/>
    </row>
    <row r="7" spans="1:8" ht="18.75" customHeight="1">
      <c r="A7" s="93">
        <v>4</v>
      </c>
      <c r="B7" s="94" t="s">
        <v>183</v>
      </c>
      <c r="C7" s="95">
        <v>241.71995069787999</v>
      </c>
      <c r="D7" s="95">
        <v>247.80962848388</v>
      </c>
      <c r="E7" s="95">
        <v>243.42966588588001</v>
      </c>
      <c r="F7" s="95">
        <v>240.12939567339998</v>
      </c>
      <c r="G7" s="96" t="s">
        <v>317</v>
      </c>
      <c r="H7" s="107"/>
    </row>
    <row r="8" spans="1:8" ht="18.75" customHeight="1">
      <c r="A8" s="93">
        <v>5</v>
      </c>
      <c r="B8" s="94" t="s">
        <v>184</v>
      </c>
      <c r="C8" s="95">
        <v>4</v>
      </c>
      <c r="D8" s="95">
        <v>4.2</v>
      </c>
      <c r="E8" s="97">
        <v>3.9</v>
      </c>
      <c r="F8" s="97">
        <v>3.8</v>
      </c>
      <c r="G8" s="96" t="s">
        <v>318</v>
      </c>
      <c r="H8" s="107"/>
    </row>
    <row r="9" spans="1:8" ht="18.75" customHeight="1">
      <c r="A9" s="93">
        <v>6</v>
      </c>
      <c r="B9" s="94" t="s">
        <v>63</v>
      </c>
      <c r="C9" s="95"/>
      <c r="D9" s="95"/>
      <c r="E9" s="95"/>
      <c r="F9" s="95"/>
      <c r="G9" s="96" t="s">
        <v>77</v>
      </c>
      <c r="H9" s="107"/>
    </row>
    <row r="10" spans="1:8" ht="18.75" customHeight="1">
      <c r="A10" s="93">
        <v>7</v>
      </c>
      <c r="B10" s="94" t="s">
        <v>185</v>
      </c>
      <c r="C10" s="95">
        <v>151.94288423399999</v>
      </c>
      <c r="D10" s="95">
        <v>148.00042013999999</v>
      </c>
      <c r="E10" s="95">
        <v>148.298049099</v>
      </c>
      <c r="F10" s="95">
        <v>159.32553023001</v>
      </c>
      <c r="G10" s="96" t="s">
        <v>319</v>
      </c>
      <c r="H10" s="107"/>
    </row>
    <row r="11" spans="1:8" ht="18.75" customHeight="1">
      <c r="A11" s="93">
        <v>8</v>
      </c>
      <c r="B11" s="94" t="s">
        <v>186</v>
      </c>
      <c r="C11" s="95">
        <v>-37.012581173999997</v>
      </c>
      <c r="D11" s="95">
        <v>-37.545457687000003</v>
      </c>
      <c r="E11" s="95">
        <v>-38.129378905999999</v>
      </c>
      <c r="F11" s="95">
        <v>-40.318147240999998</v>
      </c>
      <c r="G11" s="96" t="s">
        <v>320</v>
      </c>
      <c r="H11" s="107"/>
    </row>
    <row r="12" spans="1:8" ht="18.75" customHeight="1">
      <c r="A12" s="93">
        <v>9</v>
      </c>
      <c r="B12" s="94" t="s">
        <v>187</v>
      </c>
      <c r="C12" s="95">
        <v>0</v>
      </c>
      <c r="D12" s="95">
        <v>0</v>
      </c>
      <c r="E12" s="97">
        <v>0</v>
      </c>
      <c r="F12" s="97">
        <v>0</v>
      </c>
      <c r="G12" s="96" t="s">
        <v>321</v>
      </c>
      <c r="H12" s="107"/>
    </row>
    <row r="13" spans="1:8" ht="18.75" customHeight="1">
      <c r="A13" s="93">
        <v>10</v>
      </c>
      <c r="B13" s="94" t="s">
        <v>188</v>
      </c>
      <c r="C13" s="95">
        <v>0</v>
      </c>
      <c r="D13" s="95">
        <v>0</v>
      </c>
      <c r="E13" s="95">
        <v>0</v>
      </c>
      <c r="F13" s="97">
        <v>0</v>
      </c>
      <c r="G13" s="96" t="s">
        <v>322</v>
      </c>
      <c r="H13" s="107"/>
    </row>
    <row r="14" spans="1:8" ht="18.75" customHeight="1">
      <c r="A14" s="93">
        <v>11</v>
      </c>
      <c r="B14" s="94" t="s">
        <v>189</v>
      </c>
      <c r="C14" s="95">
        <v>0</v>
      </c>
      <c r="D14" s="95">
        <v>0</v>
      </c>
      <c r="E14" s="95">
        <v>0</v>
      </c>
      <c r="F14" s="97">
        <v>0</v>
      </c>
      <c r="G14" s="96" t="s">
        <v>323</v>
      </c>
      <c r="H14" s="107"/>
    </row>
    <row r="15" spans="1:8" ht="18.75" customHeight="1">
      <c r="A15" s="93">
        <v>12</v>
      </c>
      <c r="B15" s="94" t="s">
        <v>64</v>
      </c>
      <c r="C15" s="95"/>
      <c r="D15" s="95"/>
      <c r="E15" s="95"/>
      <c r="F15" s="97">
        <v>0</v>
      </c>
      <c r="G15" s="96" t="s">
        <v>78</v>
      </c>
      <c r="H15" s="107"/>
    </row>
    <row r="16" spans="1:8" ht="18.75" customHeight="1">
      <c r="A16" s="93">
        <v>13</v>
      </c>
      <c r="B16" s="94" t="s">
        <v>190</v>
      </c>
      <c r="C16" s="95">
        <v>3.662731065</v>
      </c>
      <c r="D16" s="95">
        <v>3.7800504519999998</v>
      </c>
      <c r="E16" s="95">
        <v>9.1875639610000004</v>
      </c>
      <c r="F16" s="95">
        <v>7.81761982</v>
      </c>
      <c r="G16" s="96" t="s">
        <v>324</v>
      </c>
      <c r="H16" s="107"/>
    </row>
    <row r="17" spans="1:8" ht="18.75" customHeight="1">
      <c r="A17" s="93">
        <v>14</v>
      </c>
      <c r="B17" s="94" t="s">
        <v>191</v>
      </c>
      <c r="C17" s="95">
        <v>22.526115839999999</v>
      </c>
      <c r="D17" s="95">
        <v>24.026171101999999</v>
      </c>
      <c r="E17" s="95">
        <v>19.032667371999999</v>
      </c>
      <c r="F17" s="95">
        <v>19.604748652000001</v>
      </c>
      <c r="G17" s="96" t="s">
        <v>325</v>
      </c>
      <c r="H17" s="107"/>
    </row>
    <row r="18" spans="1:8" ht="18.75" customHeight="1">
      <c r="A18" s="93">
        <v>15</v>
      </c>
      <c r="B18" s="94" t="s">
        <v>65</v>
      </c>
      <c r="C18" s="95">
        <v>39.996255935199997</v>
      </c>
      <c r="D18" s="95">
        <v>38.154599794199996</v>
      </c>
      <c r="E18" s="95">
        <v>39.814722981199999</v>
      </c>
      <c r="F18" s="95">
        <v>44.898843610229996</v>
      </c>
      <c r="G18" s="96" t="s">
        <v>127</v>
      </c>
      <c r="H18" s="107"/>
    </row>
    <row r="19" spans="1:8" ht="18.75" customHeight="1">
      <c r="A19" s="93">
        <v>16</v>
      </c>
      <c r="B19" s="94" t="s">
        <v>66</v>
      </c>
      <c r="C19" s="95">
        <v>-16.598446441</v>
      </c>
      <c r="D19" s="95">
        <v>-17.175418994000001</v>
      </c>
      <c r="E19" s="95">
        <v>-17.98683191704</v>
      </c>
      <c r="F19" s="95">
        <v>-17.672674905000001</v>
      </c>
      <c r="G19" s="96" t="s">
        <v>79</v>
      </c>
      <c r="H19" s="107"/>
    </row>
    <row r="20" spans="1:8" ht="18.75" customHeight="1">
      <c r="A20" s="93">
        <v>17</v>
      </c>
      <c r="B20" s="94" t="s">
        <v>192</v>
      </c>
      <c r="C20" s="95">
        <v>0</v>
      </c>
      <c r="D20" s="95">
        <v>0</v>
      </c>
      <c r="E20" s="97">
        <v>0</v>
      </c>
      <c r="F20" s="97"/>
      <c r="G20" s="96" t="s">
        <v>80</v>
      </c>
      <c r="H20" s="107"/>
    </row>
    <row r="21" spans="1:8" ht="18.75" customHeight="1">
      <c r="A21" s="93">
        <v>18</v>
      </c>
      <c r="B21" s="94" t="s">
        <v>193</v>
      </c>
      <c r="C21" s="95">
        <v>0</v>
      </c>
      <c r="D21" s="95">
        <v>0</v>
      </c>
      <c r="E21" s="97">
        <v>0</v>
      </c>
      <c r="F21" s="97"/>
      <c r="G21" s="96" t="s">
        <v>81</v>
      </c>
      <c r="H21" s="107"/>
    </row>
    <row r="22" spans="1:8" ht="18.75" customHeight="1">
      <c r="A22" s="93">
        <v>19</v>
      </c>
      <c r="B22" s="94" t="s">
        <v>67</v>
      </c>
      <c r="C22" s="95">
        <v>6.7964999999999996E-3</v>
      </c>
      <c r="D22" s="95">
        <v>7.6817869999999998E-3</v>
      </c>
      <c r="E22" s="97">
        <v>1.38555E-2</v>
      </c>
      <c r="F22" s="97">
        <v>1.7178800000000001E-2</v>
      </c>
      <c r="G22" s="96" t="s">
        <v>82</v>
      </c>
      <c r="H22" s="107"/>
    </row>
    <row r="23" spans="1:8" ht="18.75" customHeight="1">
      <c r="A23" s="93">
        <v>20</v>
      </c>
      <c r="B23" s="94" t="s">
        <v>194</v>
      </c>
      <c r="C23" s="95">
        <v>0.4509147</v>
      </c>
      <c r="D23" s="95">
        <v>0.4509147</v>
      </c>
      <c r="E23" s="95">
        <v>0.92691469999999998</v>
      </c>
      <c r="F23" s="95">
        <v>0.92691469999999998</v>
      </c>
      <c r="G23" s="96" t="s">
        <v>83</v>
      </c>
      <c r="H23" s="107"/>
    </row>
    <row r="24" spans="1:8" ht="18.75" customHeight="1">
      <c r="A24" s="93">
        <v>21</v>
      </c>
      <c r="B24" s="94" t="s">
        <v>31</v>
      </c>
      <c r="C24" s="95">
        <v>20.171703146999999</v>
      </c>
      <c r="D24" s="95">
        <v>20.425969545000001</v>
      </c>
      <c r="E24" s="95">
        <v>20.602035610000001</v>
      </c>
      <c r="F24" s="95">
        <v>21.125971509669998</v>
      </c>
      <c r="G24" s="96" t="s">
        <v>84</v>
      </c>
      <c r="H24" s="107"/>
    </row>
    <row r="25" spans="1:8" ht="18.75" customHeight="1">
      <c r="A25" s="93">
        <v>22</v>
      </c>
      <c r="B25" s="94" t="s">
        <v>68</v>
      </c>
      <c r="C25" s="95">
        <v>-9.1251839293200021</v>
      </c>
      <c r="D25" s="95">
        <v>-9.3430801517400006</v>
      </c>
      <c r="E25" s="95">
        <v>-9.8140202145400011</v>
      </c>
      <c r="F25" s="95">
        <v>-10.51482684716</v>
      </c>
      <c r="G25" s="96" t="s">
        <v>50</v>
      </c>
      <c r="H25" s="107"/>
    </row>
    <row r="26" spans="1:8" ht="18.75" customHeight="1">
      <c r="A26" s="93">
        <v>23</v>
      </c>
      <c r="B26" s="94" t="s">
        <v>33</v>
      </c>
      <c r="C26" s="95">
        <v>18.957904215850004</v>
      </c>
      <c r="D26" s="95">
        <v>18.03600409141</v>
      </c>
      <c r="E26" s="95">
        <v>17.309893922439997</v>
      </c>
      <c r="F26" s="95">
        <v>17.237701734369999</v>
      </c>
      <c r="G26" s="96" t="s">
        <v>51</v>
      </c>
      <c r="H26" s="107"/>
    </row>
    <row r="27" spans="1:8" s="8" customFormat="1" ht="18.75" customHeight="1">
      <c r="A27" s="93">
        <v>24</v>
      </c>
      <c r="B27" s="99" t="s">
        <v>34</v>
      </c>
      <c r="C27" s="100">
        <v>509.39085595830994</v>
      </c>
      <c r="D27" s="100">
        <v>533.92077676368001</v>
      </c>
      <c r="E27" s="100">
        <v>553.72450998650004</v>
      </c>
      <c r="F27" s="100">
        <f>SUM(F4:F26)</f>
        <v>535.58275175927997</v>
      </c>
      <c r="G27" s="101" t="s">
        <v>7</v>
      </c>
      <c r="H27" s="107"/>
    </row>
    <row r="28" spans="1:8" ht="18.75" customHeight="1">
      <c r="A28" s="93">
        <v>25</v>
      </c>
      <c r="B28" s="94" t="s">
        <v>35</v>
      </c>
      <c r="C28" s="95">
        <v>0.57486361799999997</v>
      </c>
      <c r="D28" s="95">
        <v>0.50151674800000001</v>
      </c>
      <c r="E28" s="95">
        <v>0.74914863511999996</v>
      </c>
      <c r="F28" s="95">
        <v>0.54171257959000008</v>
      </c>
      <c r="G28" s="96" t="s">
        <v>52</v>
      </c>
      <c r="H28" s="107"/>
    </row>
    <row r="29" spans="1:8" ht="18.75" customHeight="1">
      <c r="A29" s="93">
        <v>26</v>
      </c>
      <c r="B29" s="94" t="s">
        <v>195</v>
      </c>
      <c r="C29" s="95">
        <v>59.79726213</v>
      </c>
      <c r="D29" s="95">
        <v>67.974673198999994</v>
      </c>
      <c r="E29" s="95">
        <v>70.989183726980002</v>
      </c>
      <c r="F29" s="95">
        <v>65.443987996179999</v>
      </c>
      <c r="G29" s="96" t="s">
        <v>85</v>
      </c>
      <c r="H29" s="107"/>
    </row>
    <row r="30" spans="1:8" ht="18.75" customHeight="1">
      <c r="A30" s="93">
        <v>27</v>
      </c>
      <c r="B30" s="94" t="s">
        <v>196</v>
      </c>
      <c r="C30" s="95">
        <v>0</v>
      </c>
      <c r="D30" s="95">
        <v>0</v>
      </c>
      <c r="E30" s="97">
        <v>0</v>
      </c>
      <c r="F30" s="97">
        <v>0</v>
      </c>
      <c r="G30" s="96" t="s">
        <v>86</v>
      </c>
      <c r="H30" s="107"/>
    </row>
    <row r="31" spans="1:8" ht="18.75" customHeight="1">
      <c r="A31" s="93">
        <v>28</v>
      </c>
      <c r="B31" s="94" t="s">
        <v>197</v>
      </c>
      <c r="C31" s="95">
        <v>0</v>
      </c>
      <c r="D31" s="95">
        <v>0</v>
      </c>
      <c r="E31" s="97">
        <v>0</v>
      </c>
      <c r="F31" s="97">
        <v>0</v>
      </c>
      <c r="G31" s="96" t="s">
        <v>87</v>
      </c>
      <c r="H31" s="107"/>
    </row>
    <row r="32" spans="1:8" ht="18.75" customHeight="1">
      <c r="A32" s="93">
        <v>29</v>
      </c>
      <c r="B32" s="94" t="s">
        <v>69</v>
      </c>
      <c r="C32" s="95">
        <v>23.138222198000001</v>
      </c>
      <c r="D32" s="95">
        <v>22.519665209999999</v>
      </c>
      <c r="E32" s="95">
        <v>22.068777762</v>
      </c>
      <c r="F32" s="97">
        <v>24.202777764</v>
      </c>
      <c r="G32" s="96" t="s">
        <v>128</v>
      </c>
      <c r="H32" s="107"/>
    </row>
    <row r="33" spans="1:8" ht="18.75" customHeight="1">
      <c r="A33" s="93">
        <v>30</v>
      </c>
      <c r="B33" s="94" t="s">
        <v>39</v>
      </c>
      <c r="C33" s="95">
        <v>6.7803931410000002</v>
      </c>
      <c r="D33" s="95">
        <v>6.4598900742600005</v>
      </c>
      <c r="E33" s="95">
        <v>7.2116978779699998</v>
      </c>
      <c r="F33" s="97">
        <v>6.9188825017799997</v>
      </c>
      <c r="G33" s="96" t="s">
        <v>88</v>
      </c>
      <c r="H33" s="107"/>
    </row>
    <row r="34" spans="1:8" ht="18.75" customHeight="1">
      <c r="A34" s="98">
        <v>31</v>
      </c>
      <c r="B34" s="99" t="s">
        <v>5</v>
      </c>
      <c r="C34" s="100">
        <v>90.290741086999986</v>
      </c>
      <c r="D34" s="100">
        <v>97.455745231260011</v>
      </c>
      <c r="E34" s="100">
        <v>101.01880800206999</v>
      </c>
      <c r="F34" s="100">
        <f>SUM(F28:F33)</f>
        <v>97.107360841550005</v>
      </c>
      <c r="G34" s="101" t="s">
        <v>8</v>
      </c>
      <c r="H34" s="107"/>
    </row>
    <row r="35" spans="1:8" ht="18.75" customHeight="1">
      <c r="A35" s="93">
        <v>32</v>
      </c>
      <c r="B35" s="94" t="s">
        <v>71</v>
      </c>
      <c r="C35" s="95"/>
      <c r="D35" s="95"/>
      <c r="E35" s="95"/>
      <c r="F35" s="95"/>
      <c r="G35" s="96" t="s">
        <v>71</v>
      </c>
      <c r="H35" s="107"/>
    </row>
    <row r="36" spans="1:8" ht="18.75" customHeight="1">
      <c r="A36" s="93">
        <v>33</v>
      </c>
      <c r="B36" s="94" t="s">
        <v>72</v>
      </c>
      <c r="C36" s="95">
        <v>115.24437197587</v>
      </c>
      <c r="D36" s="95">
        <v>128.27620517586999</v>
      </c>
      <c r="E36" s="95">
        <v>138.21709811086001</v>
      </c>
      <c r="F36" s="95">
        <v>126.51455757271</v>
      </c>
      <c r="G36" s="96" t="s">
        <v>326</v>
      </c>
      <c r="H36" s="107"/>
    </row>
    <row r="37" spans="1:8" ht="18.75" customHeight="1">
      <c r="A37" s="93">
        <v>34</v>
      </c>
      <c r="B37" s="94" t="s">
        <v>73</v>
      </c>
      <c r="C37" s="95">
        <v>26.528967749</v>
      </c>
      <c r="D37" s="95">
        <v>28.449387732999998</v>
      </c>
      <c r="E37" s="95">
        <v>34.135830996999999</v>
      </c>
      <c r="F37" s="95">
        <v>31.994815887000001</v>
      </c>
      <c r="G37" s="96" t="s">
        <v>327</v>
      </c>
      <c r="H37" s="107"/>
    </row>
    <row r="38" spans="1:8" ht="18.75" customHeight="1">
      <c r="A38" s="93">
        <v>35</v>
      </c>
      <c r="B38" s="94" t="s">
        <v>74</v>
      </c>
      <c r="C38" s="95"/>
      <c r="D38" s="95"/>
      <c r="E38" s="97">
        <v>0</v>
      </c>
      <c r="F38" s="97"/>
      <c r="G38" s="96" t="s">
        <v>74</v>
      </c>
      <c r="H38" s="107"/>
    </row>
    <row r="39" spans="1:8" ht="18.75" customHeight="1">
      <c r="A39" s="93">
        <v>36</v>
      </c>
      <c r="B39" s="94" t="s">
        <v>72</v>
      </c>
      <c r="C39" s="95">
        <v>0</v>
      </c>
      <c r="D39" s="95">
        <v>0</v>
      </c>
      <c r="E39" s="97">
        <v>0</v>
      </c>
      <c r="F39" s="97"/>
      <c r="G39" s="96" t="s">
        <v>326</v>
      </c>
      <c r="H39" s="107"/>
    </row>
    <row r="40" spans="1:8" ht="18.75" customHeight="1">
      <c r="A40" s="93">
        <v>37</v>
      </c>
      <c r="B40" s="94" t="s">
        <v>73</v>
      </c>
      <c r="C40" s="95">
        <v>0</v>
      </c>
      <c r="D40" s="95">
        <v>0</v>
      </c>
      <c r="E40" s="97">
        <v>0</v>
      </c>
      <c r="F40" s="97"/>
      <c r="G40" s="96" t="s">
        <v>327</v>
      </c>
      <c r="H40" s="107"/>
    </row>
    <row r="41" spans="1:8" ht="18.75" customHeight="1">
      <c r="A41" s="98">
        <v>38</v>
      </c>
      <c r="B41" s="99" t="s">
        <v>75</v>
      </c>
      <c r="C41" s="100">
        <v>141.77333972487</v>
      </c>
      <c r="D41" s="100">
        <v>156.72559290887</v>
      </c>
      <c r="E41" s="100">
        <v>172.35292910785998</v>
      </c>
      <c r="F41" s="100">
        <f>SUM(F36+F37+F39+F40)</f>
        <v>158.50937345970999</v>
      </c>
      <c r="G41" s="101" t="s">
        <v>89</v>
      </c>
      <c r="H41" s="107"/>
    </row>
    <row r="42" spans="1:8" ht="18.75" customHeight="1">
      <c r="A42" s="93">
        <v>39</v>
      </c>
      <c r="B42" s="94" t="s">
        <v>40</v>
      </c>
      <c r="C42" s="95"/>
      <c r="D42" s="95"/>
      <c r="E42" s="95"/>
      <c r="F42" s="95"/>
      <c r="G42" s="96" t="s">
        <v>90</v>
      </c>
      <c r="H42" s="107"/>
    </row>
    <row r="43" spans="1:8" ht="18.75" customHeight="1">
      <c r="A43" s="93">
        <v>40</v>
      </c>
      <c r="B43" s="94" t="s">
        <v>198</v>
      </c>
      <c r="C43" s="95">
        <v>6.2306951269999997</v>
      </c>
      <c r="D43" s="95">
        <v>6.6950883059999997</v>
      </c>
      <c r="E43" s="95">
        <v>6.6456380099999999</v>
      </c>
      <c r="F43" s="95">
        <v>6.6843987909999996</v>
      </c>
      <c r="G43" s="96" t="s">
        <v>328</v>
      </c>
      <c r="H43" s="107"/>
    </row>
    <row r="44" spans="1:8" ht="18.75" customHeight="1">
      <c r="A44" s="93">
        <v>41</v>
      </c>
      <c r="B44" s="94" t="s">
        <v>199</v>
      </c>
      <c r="C44" s="95">
        <v>11.922447285000001</v>
      </c>
      <c r="D44" s="95">
        <v>11.756196892</v>
      </c>
      <c r="E44" s="95">
        <v>11.927807904</v>
      </c>
      <c r="F44" s="95">
        <v>12.363663652</v>
      </c>
      <c r="G44" s="96" t="s">
        <v>329</v>
      </c>
      <c r="H44" s="107"/>
    </row>
    <row r="45" spans="1:8" ht="18.75" customHeight="1">
      <c r="A45" s="93">
        <v>42</v>
      </c>
      <c r="B45" s="94" t="s">
        <v>43</v>
      </c>
      <c r="C45" s="95">
        <v>250.52025197167998</v>
      </c>
      <c r="D45" s="95">
        <v>250.67561548699999</v>
      </c>
      <c r="E45" s="95">
        <v>250.84464259399999</v>
      </c>
      <c r="F45" s="95">
        <v>250.892198554</v>
      </c>
      <c r="G45" s="96" t="s">
        <v>54</v>
      </c>
      <c r="H45" s="107"/>
    </row>
    <row r="46" spans="1:8" ht="18.75" customHeight="1">
      <c r="A46" s="93">
        <v>43</v>
      </c>
      <c r="B46" s="94" t="s">
        <v>44</v>
      </c>
      <c r="C46" s="95">
        <v>10.961838085290001</v>
      </c>
      <c r="D46" s="95">
        <v>11.421096841619999</v>
      </c>
      <c r="E46" s="95">
        <v>11.898548321529999</v>
      </c>
      <c r="F46" s="95">
        <v>10.471215678959998</v>
      </c>
      <c r="G46" s="96" t="s">
        <v>55</v>
      </c>
      <c r="H46" s="107"/>
    </row>
    <row r="47" spans="1:8" ht="18.75" customHeight="1">
      <c r="A47" s="93">
        <v>44</v>
      </c>
      <c r="B47" s="94" t="s">
        <v>45</v>
      </c>
      <c r="C47" s="95">
        <v>-2.3084573225299994</v>
      </c>
      <c r="D47" s="95">
        <v>-0.80855890306999967</v>
      </c>
      <c r="E47" s="95">
        <v>-0.96386395296000005</v>
      </c>
      <c r="F47" s="95">
        <v>-0.44545921778000003</v>
      </c>
      <c r="G47" s="96" t="s">
        <v>56</v>
      </c>
      <c r="H47" s="107"/>
    </row>
    <row r="48" spans="1:8" ht="18.75" customHeight="1">
      <c r="A48" s="98">
        <v>45</v>
      </c>
      <c r="B48" s="99" t="s">
        <v>11</v>
      </c>
      <c r="C48" s="100">
        <v>277.32677514644001</v>
      </c>
      <c r="D48" s="100">
        <v>279.73943862354997</v>
      </c>
      <c r="E48" s="100">
        <v>280.35277287656999</v>
      </c>
      <c r="F48" s="100">
        <f>SUM(F43:F47)</f>
        <v>279.96601745817998</v>
      </c>
      <c r="G48" s="101" t="s">
        <v>9</v>
      </c>
      <c r="H48" s="107"/>
    </row>
    <row r="49" spans="1:10" s="104" customFormat="1" ht="30">
      <c r="A49" s="93">
        <v>46</v>
      </c>
      <c r="B49" s="102" t="s">
        <v>76</v>
      </c>
      <c r="C49" s="100">
        <v>509.39085595830994</v>
      </c>
      <c r="D49" s="100">
        <v>533.92077676368001</v>
      </c>
      <c r="E49" s="103">
        <v>553.72450998650004</v>
      </c>
      <c r="F49" s="103">
        <f>F34+F41+F48</f>
        <v>535.58275175944004</v>
      </c>
      <c r="G49" s="101" t="s">
        <v>91</v>
      </c>
      <c r="H49" s="226"/>
      <c r="I49" s="226"/>
      <c r="J49" s="227"/>
    </row>
    <row r="50" spans="1:10" ht="29.25" customHeight="1">
      <c r="E50" s="235"/>
      <c r="F50" s="235"/>
    </row>
    <row r="51" spans="1:10" ht="45">
      <c r="A51" s="37" t="s">
        <v>0</v>
      </c>
      <c r="B51" s="38" t="s">
        <v>130</v>
      </c>
      <c r="C51" s="37" t="s">
        <v>410</v>
      </c>
      <c r="D51" s="37" t="s">
        <v>421</v>
      </c>
      <c r="E51" s="37" t="s">
        <v>432</v>
      </c>
      <c r="F51" s="37" t="s">
        <v>448</v>
      </c>
      <c r="G51" s="38" t="s">
        <v>130</v>
      </c>
    </row>
    <row r="52" spans="1:10" s="8" customFormat="1" ht="15">
      <c r="A52" s="98">
        <v>1</v>
      </c>
      <c r="B52" s="99" t="s">
        <v>395</v>
      </c>
      <c r="C52" s="212">
        <f t="shared" ref="C52" si="0">C53/C54</f>
        <v>1.7903315801226389</v>
      </c>
      <c r="D52" s="212">
        <f>D53/D54</f>
        <v>1.7539960404004054</v>
      </c>
      <c r="E52" s="212">
        <f>E53/E54</f>
        <v>1.7359352747266978</v>
      </c>
      <c r="F52" s="212">
        <f>F53/F54</f>
        <v>1.7305633504096705</v>
      </c>
      <c r="G52" s="139" t="s">
        <v>400</v>
      </c>
    </row>
    <row r="53" spans="1:10" ht="15">
      <c r="A53" s="109"/>
      <c r="B53" s="94" t="s">
        <v>396</v>
      </c>
      <c r="C53" s="144">
        <f t="shared" ref="C53" si="1">C4+C6+C7+C8</f>
        <v>314.41176186557999</v>
      </c>
      <c r="D53" s="144">
        <f>D4+D6+D7+D8</f>
        <v>345.10292198481</v>
      </c>
      <c r="E53" s="144">
        <f>E4+E6+E7+E8</f>
        <v>364.46903787843996</v>
      </c>
      <c r="F53" s="144">
        <f>F4+F6+F7+F8</f>
        <v>333.13389169615999</v>
      </c>
      <c r="G53" s="138" t="s">
        <v>401</v>
      </c>
    </row>
    <row r="54" spans="1:10" ht="15">
      <c r="A54" s="210"/>
      <c r="B54" s="94" t="s">
        <v>397</v>
      </c>
      <c r="C54" s="144">
        <f t="shared" ref="C54" si="2">C28+C29+C36+C39</f>
        <v>175.61649772387</v>
      </c>
      <c r="D54" s="144">
        <f>D28+D29+D36+D39</f>
        <v>196.75239512286998</v>
      </c>
      <c r="E54" s="144">
        <f>E28+E29+E36+E39</f>
        <v>209.95543047296002</v>
      </c>
      <c r="F54" s="144">
        <f>F28+F29+F36+F39</f>
        <v>192.50025814847999</v>
      </c>
      <c r="G54" s="138" t="s">
        <v>402</v>
      </c>
    </row>
    <row r="55" spans="1:10" s="8" customFormat="1" ht="15">
      <c r="A55" s="98">
        <v>2</v>
      </c>
      <c r="B55" s="99" t="s">
        <v>398</v>
      </c>
      <c r="C55" s="212">
        <f t="shared" ref="C55" si="3">C56/C57</f>
        <v>2.195043947241726</v>
      </c>
      <c r="D55" s="212">
        <f t="shared" ref="D55:F55" si="4">D56/D57</f>
        <v>2.100550656749355</v>
      </c>
      <c r="E55" s="212">
        <f t="shared" si="4"/>
        <v>2.0255367867960423</v>
      </c>
      <c r="F55" s="212">
        <f t="shared" si="4"/>
        <v>2.0952569995987149</v>
      </c>
      <c r="G55" s="139" t="s">
        <v>403</v>
      </c>
    </row>
    <row r="56" spans="1:10" ht="15">
      <c r="A56" s="210"/>
      <c r="B56" s="94" t="s">
        <v>399</v>
      </c>
      <c r="C56" s="144">
        <f t="shared" ref="C56" si="5">C27</f>
        <v>509.39085595830994</v>
      </c>
      <c r="D56" s="144">
        <f t="shared" ref="D56:E56" si="6">D27</f>
        <v>533.92077676368001</v>
      </c>
      <c r="E56" s="144">
        <f t="shared" si="6"/>
        <v>553.72450998650004</v>
      </c>
      <c r="F56" s="144">
        <f t="shared" ref="F56" si="7">F27</f>
        <v>535.58275175927997</v>
      </c>
      <c r="G56" s="138" t="s">
        <v>7</v>
      </c>
    </row>
    <row r="57" spans="1:10" ht="15">
      <c r="A57" s="210"/>
      <c r="B57" s="94" t="s">
        <v>406</v>
      </c>
      <c r="C57" s="144">
        <f t="shared" ref="C57" si="8">C34+C41</f>
        <v>232.06408081186999</v>
      </c>
      <c r="D57" s="144">
        <f t="shared" ref="D57:E57" si="9">D34+D41</f>
        <v>254.18133814013001</v>
      </c>
      <c r="E57" s="144">
        <f t="shared" si="9"/>
        <v>273.37173710993</v>
      </c>
      <c r="F57" s="144">
        <f t="shared" ref="F57" si="10">F34+F41</f>
        <v>255.61673430126001</v>
      </c>
      <c r="G57" s="138" t="s">
        <v>407</v>
      </c>
    </row>
  </sheetData>
  <mergeCells count="2">
    <mergeCell ref="A2:G2"/>
    <mergeCell ref="A1:G1"/>
  </mergeCells>
  <pageMargins left="1" right="1" top="1" bottom="1.46639015748032" header="1" footer="1"/>
  <pageSetup paperSize="9" scale="36" orientation="landscape"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31"/>
  <sheetViews>
    <sheetView showGridLines="0" view="pageBreakPreview" topLeftCell="B11" zoomScale="70" zoomScaleNormal="90" zoomScaleSheetLayoutView="70" workbookViewId="0">
      <selection activeCell="I18" sqref="I18"/>
    </sheetView>
  </sheetViews>
  <sheetFormatPr defaultColWidth="9.1796875" defaultRowHeight="14"/>
  <cols>
    <col min="1" max="1" width="5.453125" style="150" customWidth="1"/>
    <col min="2" max="2" width="53.453125" style="150" bestFit="1" customWidth="1"/>
    <col min="3" max="6" width="18.81640625" style="150" customWidth="1"/>
    <col min="7" max="7" width="51.7265625" style="154" bestFit="1" customWidth="1"/>
    <col min="8" max="8" width="7.453125" style="150" bestFit="1" customWidth="1"/>
    <col min="9" max="30" width="26.1796875" style="150" customWidth="1"/>
    <col min="31" max="31" width="0" style="150" hidden="1" customWidth="1"/>
    <col min="32" max="32" width="21.453125" style="150" customWidth="1"/>
    <col min="33" max="16384" width="9.1796875" style="150"/>
  </cols>
  <sheetData>
    <row r="1" spans="1:9" s="92" customFormat="1" ht="20.25" customHeight="1">
      <c r="A1" s="251" t="s">
        <v>278</v>
      </c>
      <c r="B1" s="252"/>
      <c r="C1" s="252"/>
      <c r="D1" s="252"/>
      <c r="E1" s="252"/>
      <c r="F1" s="252"/>
      <c r="G1" s="253"/>
    </row>
    <row r="2" spans="1:9" s="92" customFormat="1" ht="20.25" customHeight="1">
      <c r="A2" s="254" t="s">
        <v>392</v>
      </c>
      <c r="B2" s="255"/>
      <c r="C2" s="255"/>
      <c r="D2" s="255"/>
      <c r="E2" s="255"/>
      <c r="F2" s="255"/>
      <c r="G2" s="256"/>
    </row>
    <row r="3" spans="1:9" s="7" customFormat="1" ht="45">
      <c r="A3" s="37" t="s">
        <v>0</v>
      </c>
      <c r="B3" s="37" t="s">
        <v>6</v>
      </c>
      <c r="C3" s="37" t="s">
        <v>410</v>
      </c>
      <c r="D3" s="37" t="s">
        <v>421</v>
      </c>
      <c r="E3" s="37" t="s">
        <v>432</v>
      </c>
      <c r="F3" s="37" t="s">
        <v>448</v>
      </c>
      <c r="G3" s="38" t="s">
        <v>130</v>
      </c>
    </row>
    <row r="4" spans="1:9" ht="16.5" customHeight="1">
      <c r="A4" s="93">
        <v>1</v>
      </c>
      <c r="B4" s="99" t="s">
        <v>161</v>
      </c>
      <c r="C4" s="95"/>
      <c r="D4" s="95"/>
      <c r="E4" s="95"/>
      <c r="F4" s="95"/>
      <c r="G4" s="139" t="s">
        <v>226</v>
      </c>
    </row>
    <row r="5" spans="1:9" ht="16.5" customHeight="1">
      <c r="A5" s="93">
        <v>2</v>
      </c>
      <c r="B5" s="94" t="s">
        <v>200</v>
      </c>
      <c r="C5" s="95">
        <v>7.873417527</v>
      </c>
      <c r="D5" s="95">
        <v>15.496124571999999</v>
      </c>
      <c r="E5" s="95">
        <v>22.660558600000002</v>
      </c>
      <c r="F5" s="273">
        <v>7.5328193575000002</v>
      </c>
      <c r="G5" s="138" t="s">
        <v>239</v>
      </c>
      <c r="H5" s="153"/>
    </row>
    <row r="6" spans="1:9" ht="16.5" customHeight="1">
      <c r="A6" s="93">
        <v>3</v>
      </c>
      <c r="B6" s="94" t="s">
        <v>201</v>
      </c>
      <c r="C6" s="95">
        <v>0</v>
      </c>
      <c r="D6" s="95">
        <v>0</v>
      </c>
      <c r="E6" s="95">
        <v>0</v>
      </c>
      <c r="F6" s="273">
        <v>2.2312450000000002E-3</v>
      </c>
      <c r="G6" s="138" t="s">
        <v>241</v>
      </c>
      <c r="H6" s="153"/>
    </row>
    <row r="7" spans="1:9" ht="16.5" customHeight="1">
      <c r="A7" s="93">
        <v>4</v>
      </c>
      <c r="B7" s="94" t="s">
        <v>202</v>
      </c>
      <c r="C7" s="95">
        <v>0</v>
      </c>
      <c r="D7" s="95">
        <v>0</v>
      </c>
      <c r="E7" s="95">
        <v>0</v>
      </c>
      <c r="F7" s="95"/>
      <c r="G7" s="138" t="s">
        <v>240</v>
      </c>
      <c r="H7" s="153"/>
    </row>
    <row r="8" spans="1:9" ht="16.5" customHeight="1">
      <c r="A8" s="93">
        <v>5</v>
      </c>
      <c r="B8" s="94" t="s">
        <v>203</v>
      </c>
      <c r="C8" s="95">
        <v>1.1761134070000001</v>
      </c>
      <c r="D8" s="95">
        <v>2.254785542</v>
      </c>
      <c r="E8" s="95">
        <v>3.3123408140000001</v>
      </c>
      <c r="F8" s="95">
        <v>1.3705619188899998</v>
      </c>
      <c r="G8" s="138" t="s">
        <v>242</v>
      </c>
      <c r="H8" s="153"/>
    </row>
    <row r="9" spans="1:9" ht="16.5" customHeight="1">
      <c r="A9" s="93">
        <v>6</v>
      </c>
      <c r="B9" s="94" t="s">
        <v>204</v>
      </c>
      <c r="C9" s="95">
        <v>0.149983373</v>
      </c>
      <c r="D9" s="95">
        <v>0.43692799100000002</v>
      </c>
      <c r="E9" s="95">
        <v>0.77631505199999995</v>
      </c>
      <c r="F9" s="95">
        <v>0.61662632500000003</v>
      </c>
      <c r="G9" s="138" t="s">
        <v>243</v>
      </c>
      <c r="H9" s="153"/>
    </row>
    <row r="10" spans="1:9" ht="16.5" customHeight="1">
      <c r="A10" s="93">
        <v>7</v>
      </c>
      <c r="B10" s="94" t="s">
        <v>205</v>
      </c>
      <c r="C10" s="95">
        <v>1.2756462228099998</v>
      </c>
      <c r="D10" s="95">
        <v>2.5881305108100001</v>
      </c>
      <c r="E10" s="95">
        <v>3.7575303738099999</v>
      </c>
      <c r="F10" s="95">
        <v>0.92804320299999998</v>
      </c>
      <c r="G10" s="138" t="s">
        <v>244</v>
      </c>
      <c r="H10" s="153"/>
    </row>
    <row r="11" spans="1:9" ht="16.5" customHeight="1">
      <c r="A11" s="93">
        <v>8</v>
      </c>
      <c r="B11" s="94" t="s">
        <v>163</v>
      </c>
      <c r="C11" s="95">
        <v>6.2742749944200007</v>
      </c>
      <c r="D11" s="95">
        <v>9.2934059515599987</v>
      </c>
      <c r="E11" s="95">
        <v>14.375147799820001</v>
      </c>
      <c r="F11" s="95">
        <v>6.1791615698999989</v>
      </c>
      <c r="G11" s="138" t="s">
        <v>228</v>
      </c>
      <c r="H11" s="153"/>
    </row>
    <row r="12" spans="1:9" ht="16.5" customHeight="1">
      <c r="A12" s="93">
        <v>9</v>
      </c>
      <c r="B12" s="115" t="s">
        <v>164</v>
      </c>
      <c r="C12" s="100">
        <v>16.749435524229998</v>
      </c>
      <c r="D12" s="100">
        <v>30.069374567369998</v>
      </c>
      <c r="E12" s="100">
        <v>44.881892639630003</v>
      </c>
      <c r="F12" s="100">
        <f>SUM(F5:F11)</f>
        <v>16.629443619289997</v>
      </c>
      <c r="G12" s="139" t="s">
        <v>229</v>
      </c>
      <c r="H12" s="153"/>
      <c r="I12" s="240"/>
    </row>
    <row r="13" spans="1:9" ht="16.5" customHeight="1">
      <c r="A13" s="93">
        <v>10</v>
      </c>
      <c r="B13" s="99" t="s">
        <v>206</v>
      </c>
      <c r="C13" s="100">
        <v>1.8950165910000001</v>
      </c>
      <c r="D13" s="100">
        <v>4.2141099630000003</v>
      </c>
      <c r="E13" s="100">
        <v>6.25072480597</v>
      </c>
      <c r="F13" s="100">
        <v>1.99966041094</v>
      </c>
      <c r="G13" s="139" t="s">
        <v>245</v>
      </c>
      <c r="H13" s="153"/>
    </row>
    <row r="14" spans="1:9" ht="28.5" customHeight="1">
      <c r="A14" s="93">
        <v>11</v>
      </c>
      <c r="B14" s="156" t="s">
        <v>207</v>
      </c>
      <c r="C14" s="100">
        <v>14.854418933229999</v>
      </c>
      <c r="D14" s="100">
        <v>25.855264604369999</v>
      </c>
      <c r="E14" s="100">
        <v>38.631167833660001</v>
      </c>
      <c r="F14" s="100">
        <f>F12-F13</f>
        <v>14.629783208349997</v>
      </c>
      <c r="G14" s="139" t="s">
        <v>246</v>
      </c>
      <c r="H14" s="153"/>
    </row>
    <row r="15" spans="1:9" ht="16.5" customHeight="1">
      <c r="A15" s="93">
        <v>12</v>
      </c>
      <c r="B15" s="99" t="s">
        <v>208</v>
      </c>
      <c r="C15" s="95"/>
      <c r="D15" s="95"/>
      <c r="E15" s="95"/>
      <c r="F15" s="95"/>
      <c r="G15" s="139" t="s">
        <v>221</v>
      </c>
    </row>
    <row r="16" spans="1:9" ht="16.5" customHeight="1">
      <c r="A16" s="93">
        <v>13</v>
      </c>
      <c r="B16" s="94" t="s">
        <v>209</v>
      </c>
      <c r="C16" s="95">
        <v>0.49034421900000003</v>
      </c>
      <c r="D16" s="95">
        <v>0.27826769499999998</v>
      </c>
      <c r="E16" s="95">
        <v>0.60607639400000002</v>
      </c>
      <c r="F16" s="95">
        <v>0.340983551</v>
      </c>
      <c r="G16" s="138" t="s">
        <v>247</v>
      </c>
      <c r="H16" s="153"/>
    </row>
    <row r="17" spans="1:9" ht="16.5" customHeight="1">
      <c r="A17" s="93">
        <v>14</v>
      </c>
      <c r="B17" s="94" t="s">
        <v>169</v>
      </c>
      <c r="C17" s="95">
        <v>6.2691657269999999</v>
      </c>
      <c r="D17" s="95">
        <v>10.231617502000001</v>
      </c>
      <c r="E17" s="95">
        <v>14.529176241</v>
      </c>
      <c r="F17" s="95">
        <v>6.2506507779999998</v>
      </c>
      <c r="G17" s="138" t="s">
        <v>237</v>
      </c>
      <c r="H17" s="153"/>
    </row>
    <row r="18" spans="1:9" ht="16.5" customHeight="1">
      <c r="A18" s="93">
        <v>15</v>
      </c>
      <c r="B18" s="94" t="s">
        <v>210</v>
      </c>
      <c r="C18" s="95">
        <v>0.64318825218000009</v>
      </c>
      <c r="D18" s="95">
        <v>1.02354315767</v>
      </c>
      <c r="E18" s="95">
        <v>1.4950106512399999</v>
      </c>
      <c r="F18" s="95">
        <v>0.53590893197</v>
      </c>
      <c r="G18" s="138" t="s">
        <v>235</v>
      </c>
      <c r="H18" s="153"/>
    </row>
    <row r="19" spans="1:9" ht="16.5" customHeight="1">
      <c r="A19" s="93">
        <v>16</v>
      </c>
      <c r="B19" s="94" t="s">
        <v>211</v>
      </c>
      <c r="C19" s="95">
        <v>3.7533771109999998</v>
      </c>
      <c r="D19" s="95">
        <v>4.4957117459999996</v>
      </c>
      <c r="E19" s="95">
        <v>4.6405265509999998</v>
      </c>
      <c r="F19" s="95">
        <v>1.897175236</v>
      </c>
      <c r="G19" s="138" t="s">
        <v>248</v>
      </c>
      <c r="H19" s="153"/>
    </row>
    <row r="20" spans="1:9" ht="16.5" customHeight="1">
      <c r="A20" s="93">
        <v>17</v>
      </c>
      <c r="B20" s="94" t="s">
        <v>170</v>
      </c>
      <c r="C20" s="95">
        <v>6.1840569725799996</v>
      </c>
      <c r="D20" s="95">
        <v>10.939608956119999</v>
      </c>
      <c r="E20" s="95">
        <v>17.807738851379998</v>
      </c>
      <c r="F20" s="95">
        <v>5.7907728506599989</v>
      </c>
      <c r="G20" s="138" t="s">
        <v>223</v>
      </c>
      <c r="H20" s="153"/>
    </row>
    <row r="21" spans="1:9" ht="16.5" customHeight="1">
      <c r="A21" s="93">
        <v>18</v>
      </c>
      <c r="B21" s="115" t="s">
        <v>171</v>
      </c>
      <c r="C21" s="100">
        <v>17.340132281760003</v>
      </c>
      <c r="D21" s="100">
        <v>26.968749056789999</v>
      </c>
      <c r="E21" s="100">
        <v>39.078528688619997</v>
      </c>
      <c r="F21" s="100">
        <f>SUM(F16:F20)</f>
        <v>14.815491347629997</v>
      </c>
      <c r="G21" s="139" t="s">
        <v>224</v>
      </c>
      <c r="H21" s="153"/>
    </row>
    <row r="22" spans="1:9" ht="16.5" customHeight="1">
      <c r="A22" s="93">
        <v>19</v>
      </c>
      <c r="B22" s="99" t="s">
        <v>212</v>
      </c>
      <c r="C22" s="100">
        <v>-2.4857133485299991</v>
      </c>
      <c r="D22" s="100">
        <v>-1.11348445242</v>
      </c>
      <c r="E22" s="100">
        <v>-0.44736085496000433</v>
      </c>
      <c r="F22" s="100">
        <f>F14-F21</f>
        <v>-0.18570813928000085</v>
      </c>
      <c r="G22" s="139" t="s">
        <v>234</v>
      </c>
      <c r="H22" s="153"/>
      <c r="I22" s="240"/>
    </row>
    <row r="23" spans="1:9" ht="16.5" customHeight="1">
      <c r="A23" s="93">
        <v>20</v>
      </c>
      <c r="B23" s="94" t="s">
        <v>173</v>
      </c>
      <c r="C23" s="95">
        <v>0.59408920600000004</v>
      </c>
      <c r="D23" s="95">
        <v>1.25488104135</v>
      </c>
      <c r="E23" s="95">
        <v>0.243907928</v>
      </c>
      <c r="F23" s="95">
        <v>0.18989473700000001</v>
      </c>
      <c r="G23" s="138" t="s">
        <v>230</v>
      </c>
      <c r="H23" s="153"/>
    </row>
    <row r="24" spans="1:9" ht="16.5" customHeight="1">
      <c r="A24" s="93">
        <v>21</v>
      </c>
      <c r="B24" s="94" t="s">
        <v>174</v>
      </c>
      <c r="C24" s="95">
        <v>0.30354098299999999</v>
      </c>
      <c r="D24" s="95">
        <v>0.70198867600000003</v>
      </c>
      <c r="E24" s="95">
        <v>0.356501809</v>
      </c>
      <c r="F24" s="95">
        <v>0.35886086499999997</v>
      </c>
      <c r="G24" s="138" t="s">
        <v>225</v>
      </c>
      <c r="H24" s="153"/>
    </row>
    <row r="25" spans="1:9" ht="16.5" customHeight="1">
      <c r="A25" s="93">
        <v>22</v>
      </c>
      <c r="B25" s="99" t="s">
        <v>175</v>
      </c>
      <c r="C25" s="100">
        <v>-2.1951651255299995</v>
      </c>
      <c r="D25" s="100">
        <v>-0.56059208706999974</v>
      </c>
      <c r="E25" s="100">
        <v>-0.55995473596000434</v>
      </c>
      <c r="F25" s="100">
        <f>F22+F23-F24</f>
        <v>-0.35467426728000084</v>
      </c>
      <c r="G25" s="139" t="s">
        <v>233</v>
      </c>
      <c r="H25" s="153"/>
      <c r="I25" s="240"/>
    </row>
    <row r="26" spans="1:9" ht="16.5" customHeight="1">
      <c r="A26" s="93">
        <v>23</v>
      </c>
      <c r="B26" s="94" t="s">
        <v>176</v>
      </c>
      <c r="C26" s="95">
        <v>0.113292197</v>
      </c>
      <c r="D26" s="95">
        <v>0.24796681600000001</v>
      </c>
      <c r="E26" s="95">
        <v>0.40390921800000001</v>
      </c>
      <c r="F26" s="95">
        <v>9.0784949000000004E-2</v>
      </c>
      <c r="G26" s="138" t="s">
        <v>231</v>
      </c>
      <c r="H26" s="153"/>
    </row>
    <row r="27" spans="1:9" s="152" customFormat="1" ht="16.5" customHeight="1">
      <c r="A27" s="98">
        <v>24</v>
      </c>
      <c r="B27" s="99" t="s">
        <v>213</v>
      </c>
      <c r="C27" s="100">
        <v>-2.3084573225299994</v>
      </c>
      <c r="D27" s="100">
        <v>-0.80855890306999967</v>
      </c>
      <c r="E27" s="100">
        <v>-0.96386395396000435</v>
      </c>
      <c r="F27" s="100">
        <f>F25-F26</f>
        <v>-0.44545921628000085</v>
      </c>
      <c r="G27" s="139" t="s">
        <v>232</v>
      </c>
      <c r="H27" s="153"/>
    </row>
    <row r="28" spans="1:9">
      <c r="D28" s="221"/>
      <c r="E28" s="221"/>
      <c r="F28" s="221"/>
    </row>
    <row r="29" spans="1:9">
      <c r="D29" s="221"/>
      <c r="E29" s="221"/>
      <c r="F29" s="221"/>
    </row>
    <row r="30" spans="1:9">
      <c r="D30" s="221"/>
      <c r="E30" s="221"/>
      <c r="F30" s="221"/>
    </row>
    <row r="31" spans="1:9">
      <c r="D31" s="221"/>
      <c r="E31" s="221"/>
      <c r="F31" s="221"/>
    </row>
  </sheetData>
  <mergeCells count="2">
    <mergeCell ref="A1:G1"/>
    <mergeCell ref="A2:G2"/>
  </mergeCells>
  <pageMargins left="0.7" right="0.7" top="0.75" bottom="0.75" header="0.3" footer="0.3"/>
  <pageSetup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L104"/>
  <sheetViews>
    <sheetView showGridLines="0" view="pageBreakPreview" topLeftCell="A83" zoomScale="56" zoomScaleNormal="90" zoomScaleSheetLayoutView="85" workbookViewId="0">
      <selection activeCell="L95" sqref="L95"/>
    </sheetView>
  </sheetViews>
  <sheetFormatPr defaultColWidth="9.1796875" defaultRowHeight="15"/>
  <cols>
    <col min="1" max="1" width="29" style="173" customWidth="1"/>
    <col min="2" max="6" width="14.81640625" style="170" customWidth="1"/>
    <col min="7" max="7" width="17.7265625" style="170" customWidth="1"/>
    <col min="8" max="8" width="16.81640625" style="170" bestFit="1" customWidth="1"/>
    <col min="9" max="9" width="16.26953125" style="170" bestFit="1" customWidth="1"/>
    <col min="10" max="10" width="37" style="173" customWidth="1"/>
    <col min="11" max="11" width="16.81640625" style="170" customWidth="1"/>
    <col min="12" max="12" width="30" style="187" bestFit="1" customWidth="1"/>
    <col min="13" max="16384" width="9.1796875" style="170"/>
  </cols>
  <sheetData>
    <row r="1" spans="1:10" ht="20">
      <c r="A1" s="251" t="s">
        <v>417</v>
      </c>
      <c r="B1" s="252"/>
      <c r="C1" s="252"/>
      <c r="D1" s="252"/>
      <c r="E1" s="252"/>
      <c r="F1" s="252"/>
      <c r="G1" s="252"/>
      <c r="H1" s="252"/>
      <c r="I1" s="252"/>
      <c r="J1" s="253"/>
    </row>
    <row r="2" spans="1:10" ht="20">
      <c r="A2" s="254" t="s">
        <v>418</v>
      </c>
      <c r="B2" s="255"/>
      <c r="C2" s="255"/>
      <c r="D2" s="255"/>
      <c r="E2" s="255"/>
      <c r="F2" s="255"/>
      <c r="G2" s="255"/>
      <c r="H2" s="255"/>
      <c r="I2" s="255"/>
      <c r="J2" s="256"/>
    </row>
    <row r="3" spans="1:10" ht="30">
      <c r="A3" s="37" t="s">
        <v>129</v>
      </c>
      <c r="B3" s="162" t="s">
        <v>17</v>
      </c>
      <c r="C3" s="162" t="s">
        <v>18</v>
      </c>
      <c r="D3" s="162" t="s">
        <v>4</v>
      </c>
      <c r="E3" s="162" t="s">
        <v>70</v>
      </c>
      <c r="F3" s="162" t="s">
        <v>19</v>
      </c>
      <c r="G3" s="162" t="s">
        <v>20</v>
      </c>
      <c r="H3" s="162" t="s">
        <v>21</v>
      </c>
      <c r="I3" s="162" t="s">
        <v>330</v>
      </c>
      <c r="J3" s="38" t="s">
        <v>130</v>
      </c>
    </row>
    <row r="4" spans="1:10">
      <c r="A4" s="168" t="s">
        <v>296</v>
      </c>
      <c r="B4" s="205">
        <v>4.2319144838899998</v>
      </c>
      <c r="C4" s="205">
        <v>1.8875000000000001E-3</v>
      </c>
      <c r="D4" s="205">
        <v>4.2300269838900002</v>
      </c>
      <c r="E4" s="205">
        <v>0</v>
      </c>
      <c r="F4" s="205">
        <v>3.80767718289</v>
      </c>
      <c r="G4" s="205">
        <v>0.19056600000000001</v>
      </c>
      <c r="H4" s="205">
        <v>0</v>
      </c>
      <c r="I4" s="205">
        <v>1.5E-6</v>
      </c>
      <c r="J4" s="169" t="s">
        <v>296</v>
      </c>
    </row>
    <row r="5" spans="1:10">
      <c r="A5" s="168" t="s">
        <v>153</v>
      </c>
      <c r="B5" s="205">
        <v>12.653141526900001</v>
      </c>
      <c r="C5" s="205">
        <v>6.7251380000000003E-3</v>
      </c>
      <c r="D5" s="205">
        <v>12.646416388899999</v>
      </c>
      <c r="E5" s="205">
        <v>0</v>
      </c>
      <c r="F5" s="205">
        <v>10.85958743132</v>
      </c>
      <c r="G5" s="205">
        <v>0.93142550000000002</v>
      </c>
      <c r="H5" s="205">
        <v>0</v>
      </c>
      <c r="I5" s="205">
        <v>2.0999999999999999E-5</v>
      </c>
      <c r="J5" s="169" t="s">
        <v>153</v>
      </c>
    </row>
    <row r="6" spans="1:10">
      <c r="A6" s="168" t="s">
        <v>154</v>
      </c>
      <c r="B6" s="205">
        <v>18.841605737999998</v>
      </c>
      <c r="C6" s="205">
        <v>7.6793909940000002</v>
      </c>
      <c r="D6" s="205">
        <v>4.7320053529999999</v>
      </c>
      <c r="E6" s="205">
        <v>6.430209391</v>
      </c>
      <c r="F6" s="205">
        <v>5.3118328410000002</v>
      </c>
      <c r="G6" s="205">
        <v>13.546675769</v>
      </c>
      <c r="H6" s="205">
        <v>0</v>
      </c>
      <c r="I6" s="205">
        <v>7.6517560549999999</v>
      </c>
      <c r="J6" s="169" t="s">
        <v>154</v>
      </c>
    </row>
    <row r="7" spans="1:10">
      <c r="A7" s="168" t="s">
        <v>301</v>
      </c>
      <c r="B7" s="205">
        <v>15.122108107000001</v>
      </c>
      <c r="C7" s="205">
        <v>0.10384626</v>
      </c>
      <c r="D7" s="205">
        <v>15.018261847</v>
      </c>
      <c r="E7" s="205">
        <v>0</v>
      </c>
      <c r="F7" s="205">
        <v>13.396720453</v>
      </c>
      <c r="G7" s="205">
        <v>1.2343854999999999</v>
      </c>
      <c r="H7" s="205">
        <v>0</v>
      </c>
      <c r="I7" s="205">
        <v>8.8514010000000004E-2</v>
      </c>
      <c r="J7" s="169" t="s">
        <v>298</v>
      </c>
    </row>
    <row r="8" spans="1:10">
      <c r="A8" s="168" t="s">
        <v>368</v>
      </c>
      <c r="B8" s="205">
        <v>4.0411862249999997</v>
      </c>
      <c r="C8" s="205">
        <v>3.0000100000000001</v>
      </c>
      <c r="D8" s="205">
        <v>1.0411762250000001</v>
      </c>
      <c r="E8" s="205">
        <v>0</v>
      </c>
      <c r="F8" s="205">
        <v>3.8109809669999999</v>
      </c>
      <c r="G8" s="205">
        <v>0.14466000000000001</v>
      </c>
      <c r="H8" s="205">
        <v>3</v>
      </c>
      <c r="I8" s="205">
        <v>1.0000000000000001E-5</v>
      </c>
      <c r="J8" s="169" t="s">
        <v>370</v>
      </c>
    </row>
    <row r="9" spans="1:10">
      <c r="A9" s="168" t="s">
        <v>350</v>
      </c>
      <c r="B9" s="205">
        <v>4.2439916967400002</v>
      </c>
      <c r="C9" s="205">
        <v>3.9999999999999998E-6</v>
      </c>
      <c r="D9" s="205">
        <v>4.2439876967399996</v>
      </c>
      <c r="E9" s="205">
        <v>0</v>
      </c>
      <c r="F9" s="205">
        <v>3.8302975789999998</v>
      </c>
      <c r="G9" s="205">
        <v>0.22206999999999999</v>
      </c>
      <c r="H9" s="205">
        <v>0</v>
      </c>
      <c r="I9" s="205">
        <v>3.9999999999999998E-6</v>
      </c>
      <c r="J9" s="169" t="s">
        <v>350</v>
      </c>
    </row>
    <row r="10" spans="1:10">
      <c r="A10" s="168" t="s">
        <v>151</v>
      </c>
      <c r="B10" s="205">
        <v>66.889584356809991</v>
      </c>
      <c r="C10" s="205">
        <v>13.757854181000001</v>
      </c>
      <c r="D10" s="205">
        <v>44.648652778809996</v>
      </c>
      <c r="E10" s="205">
        <v>8.4830773970000006</v>
      </c>
      <c r="F10" s="205">
        <v>43.68958536401</v>
      </c>
      <c r="G10" s="205">
        <v>19.271815034999999</v>
      </c>
      <c r="H10" s="205">
        <v>3.125</v>
      </c>
      <c r="I10" s="205">
        <v>9.4525898010000002</v>
      </c>
      <c r="J10" s="169" t="s">
        <v>158</v>
      </c>
    </row>
    <row r="11" spans="1:10">
      <c r="A11" s="168" t="s">
        <v>150</v>
      </c>
      <c r="B11" s="205">
        <v>251.7801432359</v>
      </c>
      <c r="C11" s="205">
        <v>56.779853551260004</v>
      </c>
      <c r="D11" s="205">
        <v>68.986391042770009</v>
      </c>
      <c r="E11" s="205">
        <v>126.01389864187</v>
      </c>
      <c r="F11" s="205">
        <v>108.6638666222</v>
      </c>
      <c r="G11" s="205">
        <v>168.32971939520002</v>
      </c>
      <c r="H11" s="205">
        <v>9.0132221979999994</v>
      </c>
      <c r="I11" s="205">
        <v>42.328898013</v>
      </c>
      <c r="J11" s="169" t="s">
        <v>157</v>
      </c>
    </row>
    <row r="12" spans="1:10">
      <c r="A12" s="168" t="s">
        <v>152</v>
      </c>
      <c r="B12" s="205">
        <v>66.863007650729998</v>
      </c>
      <c r="C12" s="205">
        <v>0.38484902174000002</v>
      </c>
      <c r="D12" s="205">
        <v>66.049768802990002</v>
      </c>
      <c r="E12" s="205">
        <v>0.42838982599999997</v>
      </c>
      <c r="F12" s="205">
        <v>56.708050926729996</v>
      </c>
      <c r="G12" s="205">
        <v>7.5465530320000003</v>
      </c>
      <c r="H12" s="205">
        <v>0</v>
      </c>
      <c r="I12" s="205">
        <v>4.3595131000000002E-2</v>
      </c>
      <c r="J12" s="169" t="s">
        <v>159</v>
      </c>
    </row>
    <row r="13" spans="1:10">
      <c r="A13" s="168" t="s">
        <v>362</v>
      </c>
      <c r="B13" s="205">
        <v>4.2397535560000001</v>
      </c>
      <c r="C13" s="205">
        <v>1.0499999999999999E-5</v>
      </c>
      <c r="D13" s="205">
        <v>4.239743056</v>
      </c>
      <c r="E13" s="205">
        <v>0</v>
      </c>
      <c r="F13" s="205">
        <v>3.7020113330000002</v>
      </c>
      <c r="G13" s="205">
        <v>0.21577499999999999</v>
      </c>
      <c r="H13" s="205">
        <v>0</v>
      </c>
      <c r="I13" s="205">
        <v>1.0499999999999999E-5</v>
      </c>
      <c r="J13" s="169" t="s">
        <v>363</v>
      </c>
    </row>
    <row r="14" spans="1:10">
      <c r="A14" s="168" t="s">
        <v>351</v>
      </c>
      <c r="B14" s="205">
        <v>4.2662888140000002</v>
      </c>
      <c r="C14" s="205">
        <v>1.6662494E-2</v>
      </c>
      <c r="D14" s="205">
        <v>4.24962632</v>
      </c>
      <c r="E14" s="205">
        <v>0</v>
      </c>
      <c r="F14" s="205">
        <v>3.9158457379999998</v>
      </c>
      <c r="G14" s="205">
        <v>0.137795</v>
      </c>
      <c r="H14" s="205">
        <v>0</v>
      </c>
      <c r="I14" s="205">
        <v>1.42E-5</v>
      </c>
      <c r="J14" s="169" t="s">
        <v>353</v>
      </c>
    </row>
    <row r="15" spans="1:10">
      <c r="A15" s="168" t="s">
        <v>155</v>
      </c>
      <c r="B15" s="205">
        <v>12.573468200790002</v>
      </c>
      <c r="C15" s="205">
        <v>5.3633304759999998</v>
      </c>
      <c r="D15" s="205">
        <v>7.1101377247900004</v>
      </c>
      <c r="E15" s="205">
        <v>0.1</v>
      </c>
      <c r="F15" s="205">
        <v>8.4808739117900007</v>
      </c>
      <c r="G15" s="205">
        <v>3.3784460479999998</v>
      </c>
      <c r="H15" s="205">
        <v>5</v>
      </c>
      <c r="I15" s="205">
        <v>6.1447672000000002E-2</v>
      </c>
      <c r="J15" s="169" t="s">
        <v>155</v>
      </c>
    </row>
    <row r="16" spans="1:10">
      <c r="A16" s="168" t="s">
        <v>355</v>
      </c>
      <c r="B16" s="205">
        <v>4.2597937440000004</v>
      </c>
      <c r="C16" s="205">
        <v>1.2085E-4</v>
      </c>
      <c r="D16" s="205">
        <v>4.2596728940000004</v>
      </c>
      <c r="E16" s="205">
        <v>0</v>
      </c>
      <c r="F16" s="205">
        <v>3.861099813</v>
      </c>
      <c r="G16" s="205">
        <v>0.16295999999999999</v>
      </c>
      <c r="H16" s="205">
        <v>0</v>
      </c>
      <c r="I16" s="205">
        <v>1.0085E-4</v>
      </c>
      <c r="J16" s="169" t="s">
        <v>355</v>
      </c>
    </row>
    <row r="17" spans="1:11">
      <c r="A17" s="168" t="s">
        <v>156</v>
      </c>
      <c r="B17" s="205">
        <v>4.3719022053800005</v>
      </c>
      <c r="C17" s="205">
        <v>0.1042873</v>
      </c>
      <c r="D17" s="205">
        <v>4.2676149053800003</v>
      </c>
      <c r="E17" s="205">
        <v>0</v>
      </c>
      <c r="F17" s="205">
        <v>3.4282972531300002</v>
      </c>
      <c r="G17" s="205">
        <v>0.67323999999999995</v>
      </c>
      <c r="H17" s="205">
        <v>0</v>
      </c>
      <c r="I17" s="205">
        <v>9.9138799999999999E-2</v>
      </c>
      <c r="J17" s="169" t="s">
        <v>160</v>
      </c>
    </row>
    <row r="18" spans="1:11">
      <c r="A18" s="168" t="s">
        <v>352</v>
      </c>
      <c r="B18" s="205">
        <v>4.3044326479999997</v>
      </c>
      <c r="C18" s="205">
        <v>1.0315000000000001E-3</v>
      </c>
      <c r="D18" s="205">
        <v>4.3034011479999998</v>
      </c>
      <c r="E18" s="205">
        <v>0</v>
      </c>
      <c r="F18" s="205">
        <v>3.9262241910000002</v>
      </c>
      <c r="G18" s="205">
        <v>0.13816600000000001</v>
      </c>
      <c r="H18" s="205">
        <v>0</v>
      </c>
      <c r="I18" s="205">
        <v>3.15E-5</v>
      </c>
      <c r="J18" s="169" t="s">
        <v>352</v>
      </c>
    </row>
    <row r="19" spans="1:11">
      <c r="A19" s="168" t="s">
        <v>356</v>
      </c>
      <c r="B19" s="205">
        <v>8.5140128310000005</v>
      </c>
      <c r="C19" s="205">
        <v>3.4999999999999999E-6</v>
      </c>
      <c r="D19" s="205">
        <v>8.5140093310000005</v>
      </c>
      <c r="E19" s="205">
        <v>0</v>
      </c>
      <c r="F19" s="205">
        <v>7.8302219959999997</v>
      </c>
      <c r="G19" s="205">
        <v>0.18437000000000001</v>
      </c>
      <c r="H19" s="205">
        <v>0</v>
      </c>
      <c r="I19" s="205">
        <v>3.4999999999999999E-6</v>
      </c>
      <c r="J19" s="169" t="s">
        <v>356</v>
      </c>
    </row>
    <row r="20" spans="1:11">
      <c r="A20" s="168" t="s">
        <v>302</v>
      </c>
      <c r="B20" s="205">
        <v>4.433281633</v>
      </c>
      <c r="C20" s="205">
        <v>2.0119999999999999E-3</v>
      </c>
      <c r="D20" s="205">
        <v>4.4312696330000003</v>
      </c>
      <c r="E20" s="205">
        <v>0</v>
      </c>
      <c r="F20" s="205">
        <v>4.0448384529999997</v>
      </c>
      <c r="G20" s="205">
        <v>0.17808750000000001</v>
      </c>
      <c r="H20" s="205">
        <v>0</v>
      </c>
      <c r="I20" s="205">
        <v>1.2E-5</v>
      </c>
      <c r="J20" s="169" t="s">
        <v>331</v>
      </c>
    </row>
    <row r="21" spans="1:11">
      <c r="A21" s="168" t="s">
        <v>249</v>
      </c>
      <c r="B21" s="205">
        <v>5.1940259539999998</v>
      </c>
      <c r="C21" s="205">
        <v>8.4800811000000004E-2</v>
      </c>
      <c r="D21" s="205">
        <v>4.7914606739999996</v>
      </c>
      <c r="E21" s="205">
        <v>0.31776446899999999</v>
      </c>
      <c r="F21" s="205">
        <v>3.9264272180000002</v>
      </c>
      <c r="G21" s="205">
        <v>1.258767295</v>
      </c>
      <c r="H21" s="205">
        <v>0</v>
      </c>
      <c r="I21" s="205">
        <v>7.0527588000000002E-2</v>
      </c>
      <c r="J21" s="169" t="s">
        <v>253</v>
      </c>
    </row>
    <row r="22" spans="1:11">
      <c r="A22" s="168" t="s">
        <v>360</v>
      </c>
      <c r="B22" s="205">
        <v>8.2850101801699996</v>
      </c>
      <c r="C22" s="205">
        <v>3.0030610100000001</v>
      </c>
      <c r="D22" s="205">
        <v>5.2819491701699999</v>
      </c>
      <c r="E22" s="205">
        <v>0</v>
      </c>
      <c r="F22" s="205">
        <v>7.6726205040000002</v>
      </c>
      <c r="G22" s="205">
        <v>0.26051000000000002</v>
      </c>
      <c r="H22" s="205">
        <v>3</v>
      </c>
      <c r="I22" s="205">
        <v>5.8600999999999998E-4</v>
      </c>
      <c r="J22" s="169" t="s">
        <v>361</v>
      </c>
    </row>
    <row r="23" spans="1:11">
      <c r="A23" s="168" t="s">
        <v>255</v>
      </c>
      <c r="B23" s="205">
        <v>4.2822031709999999</v>
      </c>
      <c r="C23" s="205">
        <v>1E-3</v>
      </c>
      <c r="D23" s="205">
        <v>4.2812031709999996</v>
      </c>
      <c r="E23" s="205">
        <v>0</v>
      </c>
      <c r="F23" s="205">
        <v>3.974950126</v>
      </c>
      <c r="G23" s="205">
        <v>0.122</v>
      </c>
      <c r="H23" s="205">
        <v>0</v>
      </c>
      <c r="I23" s="205">
        <v>0</v>
      </c>
      <c r="J23" s="169" t="s">
        <v>257</v>
      </c>
    </row>
    <row r="24" spans="1:11">
      <c r="A24" s="171" t="s">
        <v>145</v>
      </c>
      <c r="B24" s="207">
        <v>509.39085595830994</v>
      </c>
      <c r="C24" s="207">
        <v>90.290741087000015</v>
      </c>
      <c r="D24" s="207">
        <v>277.32677514644001</v>
      </c>
      <c r="E24" s="207">
        <v>141.77333972487</v>
      </c>
      <c r="F24" s="207">
        <v>304.84200990406993</v>
      </c>
      <c r="G24" s="207">
        <v>218.12798707420001</v>
      </c>
      <c r="H24" s="207">
        <v>23.138222198000001</v>
      </c>
      <c r="I24" s="207">
        <v>59.79726213</v>
      </c>
      <c r="J24" s="172" t="s">
        <v>145</v>
      </c>
    </row>
    <row r="28" spans="1:11" ht="20">
      <c r="A28" s="251" t="s">
        <v>428</v>
      </c>
      <c r="B28" s="252"/>
      <c r="C28" s="252"/>
      <c r="D28" s="252"/>
      <c r="E28" s="252"/>
      <c r="F28" s="252"/>
      <c r="G28" s="252"/>
      <c r="H28" s="252"/>
      <c r="I28" s="252"/>
      <c r="J28" s="253"/>
    </row>
    <row r="29" spans="1:11" ht="20">
      <c r="A29" s="254" t="s">
        <v>429</v>
      </c>
      <c r="B29" s="255"/>
      <c r="C29" s="255"/>
      <c r="D29" s="255"/>
      <c r="E29" s="255"/>
      <c r="F29" s="255"/>
      <c r="G29" s="255"/>
      <c r="H29" s="255"/>
      <c r="I29" s="255"/>
      <c r="J29" s="256"/>
    </row>
    <row r="30" spans="1:11" ht="30">
      <c r="A30" s="37" t="s">
        <v>129</v>
      </c>
      <c r="B30" s="162" t="s">
        <v>17</v>
      </c>
      <c r="C30" s="162" t="s">
        <v>18</v>
      </c>
      <c r="D30" s="162" t="s">
        <v>4</v>
      </c>
      <c r="E30" s="162" t="s">
        <v>70</v>
      </c>
      <c r="F30" s="162" t="s">
        <v>19</v>
      </c>
      <c r="G30" s="162" t="s">
        <v>20</v>
      </c>
      <c r="H30" s="162" t="s">
        <v>21</v>
      </c>
      <c r="I30" s="162" t="s">
        <v>330</v>
      </c>
      <c r="J30" s="38" t="s">
        <v>130</v>
      </c>
    </row>
    <row r="31" spans="1:11" ht="15.5">
      <c r="A31" s="168" t="s">
        <v>296</v>
      </c>
      <c r="B31" s="205">
        <v>4.2319144838899998</v>
      </c>
      <c r="C31" s="205">
        <v>1.8875000000000001E-3</v>
      </c>
      <c r="D31" s="205">
        <v>4.2300269838900002</v>
      </c>
      <c r="E31" s="205">
        <v>0</v>
      </c>
      <c r="F31" s="205">
        <v>3.80767718289</v>
      </c>
      <c r="G31" s="205">
        <v>0.19056600000000001</v>
      </c>
      <c r="H31" s="205">
        <v>0</v>
      </c>
      <c r="I31" s="205">
        <v>1.5E-6</v>
      </c>
      <c r="J31" s="169" t="s">
        <v>296</v>
      </c>
      <c r="K31"/>
    </row>
    <row r="32" spans="1:11" ht="15.5">
      <c r="A32" s="168" t="s">
        <v>153</v>
      </c>
      <c r="B32" s="205">
        <v>12.564385443000001</v>
      </c>
      <c r="C32" s="205">
        <v>4.7251380000000003E-3</v>
      </c>
      <c r="D32" s="205">
        <v>12.559660305</v>
      </c>
      <c r="E32" s="205">
        <v>0</v>
      </c>
      <c r="F32" s="205">
        <v>10.822978174999999</v>
      </c>
      <c r="G32" s="205">
        <v>0.76099993499999996</v>
      </c>
      <c r="H32" s="205">
        <v>0</v>
      </c>
      <c r="I32" s="205">
        <v>1.021E-3</v>
      </c>
      <c r="J32" s="169" t="s">
        <v>153</v>
      </c>
      <c r="K32"/>
    </row>
    <row r="33" spans="1:11" ht="15.5">
      <c r="A33" s="168" t="s">
        <v>154</v>
      </c>
      <c r="B33" s="205">
        <v>24.791304926999999</v>
      </c>
      <c r="C33" s="205">
        <v>14.024049247000001</v>
      </c>
      <c r="D33" s="205">
        <v>4.753610932</v>
      </c>
      <c r="E33" s="205">
        <v>6.0136447479999999</v>
      </c>
      <c r="F33" s="205">
        <v>11.426782147000001</v>
      </c>
      <c r="G33" s="205">
        <v>12.981005075000001</v>
      </c>
      <c r="H33" s="205">
        <v>0</v>
      </c>
      <c r="I33" s="205">
        <v>13.999552382999999</v>
      </c>
      <c r="J33" s="169" t="s">
        <v>154</v>
      </c>
      <c r="K33"/>
    </row>
    <row r="34" spans="1:11" ht="15.5">
      <c r="A34" s="168" t="s">
        <v>301</v>
      </c>
      <c r="B34" s="205">
        <v>15.201866763</v>
      </c>
      <c r="C34" s="205">
        <v>0.17790370999999999</v>
      </c>
      <c r="D34" s="205">
        <v>15.023963052999999</v>
      </c>
      <c r="E34" s="205">
        <v>0</v>
      </c>
      <c r="F34" s="205">
        <v>13.881799600000001</v>
      </c>
      <c r="G34" s="205">
        <v>0.87764500000000001</v>
      </c>
      <c r="H34" s="205">
        <v>0</v>
      </c>
      <c r="I34" s="205">
        <v>0.131830435</v>
      </c>
      <c r="J34" s="169" t="s">
        <v>298</v>
      </c>
      <c r="K34"/>
    </row>
    <row r="35" spans="1:11" ht="15.5">
      <c r="A35" s="168" t="s">
        <v>368</v>
      </c>
      <c r="B35" s="205">
        <v>4.0595981329999997</v>
      </c>
      <c r="C35" s="205">
        <v>3.0000100000000001</v>
      </c>
      <c r="D35" s="205">
        <v>1.0595881330000001</v>
      </c>
      <c r="E35" s="205">
        <v>0</v>
      </c>
      <c r="F35" s="205">
        <v>3.833601142</v>
      </c>
      <c r="G35" s="205">
        <v>0.16689999999999999</v>
      </c>
      <c r="H35" s="205">
        <v>3</v>
      </c>
      <c r="I35" s="205">
        <v>1.0000000000000001E-5</v>
      </c>
      <c r="J35" s="169" t="s">
        <v>370</v>
      </c>
      <c r="K35"/>
    </row>
    <row r="36" spans="1:11" ht="15.5">
      <c r="A36" s="168" t="s">
        <v>350</v>
      </c>
      <c r="B36" s="205">
        <v>4.2425407322900002</v>
      </c>
      <c r="C36" s="205">
        <v>3.9999999999999998E-6</v>
      </c>
      <c r="D36" s="205">
        <v>4.2425367322899996</v>
      </c>
      <c r="E36" s="205">
        <v>0</v>
      </c>
      <c r="F36" s="205">
        <v>3.8394109836100001</v>
      </c>
      <c r="G36" s="205">
        <v>0.19931499999999999</v>
      </c>
      <c r="H36" s="205">
        <v>0</v>
      </c>
      <c r="I36" s="205">
        <v>3.9999999999999998E-6</v>
      </c>
      <c r="J36" s="169" t="s">
        <v>350</v>
      </c>
      <c r="K36"/>
    </row>
    <row r="37" spans="1:11" ht="15.5">
      <c r="A37" s="168" t="s">
        <v>151</v>
      </c>
      <c r="B37" s="205">
        <v>69.241837562520004</v>
      </c>
      <c r="C37" s="205">
        <v>14.481683585000001</v>
      </c>
      <c r="D37" s="205">
        <v>44.957720036920001</v>
      </c>
      <c r="E37" s="205">
        <v>9.8024339410000003</v>
      </c>
      <c r="F37" s="205">
        <v>47.137248581279998</v>
      </c>
      <c r="G37" s="205">
        <v>18.298344826000001</v>
      </c>
      <c r="H37" s="205">
        <v>3</v>
      </c>
      <c r="I37" s="205">
        <v>10.614634542999999</v>
      </c>
      <c r="J37" s="169" t="s">
        <v>158</v>
      </c>
      <c r="K37"/>
    </row>
    <row r="38" spans="1:11" ht="15.5">
      <c r="A38" s="168" t="s">
        <v>150</v>
      </c>
      <c r="B38" s="205">
        <v>272.26573034079001</v>
      </c>
      <c r="C38" s="205">
        <v>56.938354654260003</v>
      </c>
      <c r="D38" s="205">
        <v>75.382630617659999</v>
      </c>
      <c r="E38" s="205">
        <v>139.94474506886999</v>
      </c>
      <c r="F38" s="205">
        <v>127.24712400803</v>
      </c>
      <c r="G38" s="205">
        <v>167.36050265420002</v>
      </c>
      <c r="H38" s="205">
        <v>8.5132222100000003</v>
      </c>
      <c r="I38" s="205">
        <v>43.066295132999997</v>
      </c>
      <c r="J38" s="169" t="s">
        <v>157</v>
      </c>
      <c r="K38"/>
    </row>
    <row r="39" spans="1:11" ht="15.5">
      <c r="A39" s="168" t="s">
        <v>152</v>
      </c>
      <c r="B39" s="205">
        <v>66.921108622000006</v>
      </c>
      <c r="C39" s="205">
        <v>0.37524326299999999</v>
      </c>
      <c r="D39" s="205">
        <v>65.998860677190009</v>
      </c>
      <c r="E39" s="205">
        <v>0.54700468199999996</v>
      </c>
      <c r="F39" s="205">
        <v>57.475708668000003</v>
      </c>
      <c r="G39" s="205">
        <v>6.8945093240000004</v>
      </c>
      <c r="H39" s="205">
        <v>6.4429999999999999E-3</v>
      </c>
      <c r="I39" s="205">
        <v>3.5413337000000003E-2</v>
      </c>
      <c r="J39" s="169" t="s">
        <v>159</v>
      </c>
      <c r="K39"/>
    </row>
    <row r="40" spans="1:11" ht="15.5">
      <c r="A40" s="168" t="s">
        <v>362</v>
      </c>
      <c r="B40" s="205">
        <v>4.2369581939999996</v>
      </c>
      <c r="C40" s="205">
        <v>1.0499999999999999E-5</v>
      </c>
      <c r="D40" s="205">
        <v>4.2369476940000004</v>
      </c>
      <c r="E40" s="205">
        <v>0</v>
      </c>
      <c r="F40" s="205">
        <v>3.7020183270000002</v>
      </c>
      <c r="G40" s="205">
        <v>0.26774500000000001</v>
      </c>
      <c r="H40" s="205">
        <v>0</v>
      </c>
      <c r="I40" s="205">
        <v>1.0499999999999999E-5</v>
      </c>
      <c r="J40" s="169" t="s">
        <v>363</v>
      </c>
      <c r="K40"/>
    </row>
    <row r="41" spans="1:11" ht="15.5">
      <c r="A41" s="168" t="s">
        <v>351</v>
      </c>
      <c r="B41" s="205">
        <v>4.2662888140000002</v>
      </c>
      <c r="C41" s="205">
        <v>1.6662494E-2</v>
      </c>
      <c r="D41" s="205">
        <v>4.24962632</v>
      </c>
      <c r="E41" s="205">
        <v>0</v>
      </c>
      <c r="F41" s="205">
        <v>3.9158457379999998</v>
      </c>
      <c r="G41" s="205">
        <v>0.137795</v>
      </c>
      <c r="H41" s="205">
        <v>0</v>
      </c>
      <c r="I41" s="205">
        <v>1.42E-5</v>
      </c>
      <c r="J41" s="169" t="s">
        <v>353</v>
      </c>
      <c r="K41"/>
    </row>
    <row r="42" spans="1:11" ht="15.5">
      <c r="A42" s="168" t="s">
        <v>155</v>
      </c>
      <c r="B42" s="205">
        <v>12.676690549</v>
      </c>
      <c r="C42" s="205">
        <v>5.3437745889999997</v>
      </c>
      <c r="D42" s="205">
        <v>7.2329159599999997</v>
      </c>
      <c r="E42" s="205">
        <v>0.1</v>
      </c>
      <c r="F42" s="205">
        <v>8.8140350840000004</v>
      </c>
      <c r="G42" s="205">
        <v>3.623787879</v>
      </c>
      <c r="H42" s="205">
        <v>5</v>
      </c>
      <c r="I42" s="205">
        <v>5.2817839999999998E-2</v>
      </c>
      <c r="J42" s="169" t="s">
        <v>155</v>
      </c>
      <c r="K42"/>
    </row>
    <row r="43" spans="1:11" ht="15.5">
      <c r="A43" s="168" t="s">
        <v>355</v>
      </c>
      <c r="B43" s="205">
        <v>4.2572573370000004</v>
      </c>
      <c r="C43" s="205">
        <v>1.2085E-4</v>
      </c>
      <c r="D43" s="205">
        <v>4.2571364870200004</v>
      </c>
      <c r="E43" s="205">
        <v>0</v>
      </c>
      <c r="F43" s="205">
        <v>3.8825504569999998</v>
      </c>
      <c r="G43" s="205">
        <v>0.15046000000000001</v>
      </c>
      <c r="H43" s="205">
        <v>0</v>
      </c>
      <c r="I43" s="205">
        <v>1.0085E-4</v>
      </c>
      <c r="J43" s="169" t="s">
        <v>355</v>
      </c>
      <c r="K43"/>
    </row>
    <row r="44" spans="1:11" ht="15.5">
      <c r="A44" s="168" t="s">
        <v>352</v>
      </c>
      <c r="B44" s="205">
        <v>4.3044326479999997</v>
      </c>
      <c r="C44" s="205">
        <v>1.0315000000000001E-3</v>
      </c>
      <c r="D44" s="205">
        <v>4.3034011479999998</v>
      </c>
      <c r="E44" s="205">
        <v>0</v>
      </c>
      <c r="F44" s="205">
        <v>3.9262241910000002</v>
      </c>
      <c r="G44" s="205">
        <v>0.13816600000000001</v>
      </c>
      <c r="H44" s="205">
        <v>0</v>
      </c>
      <c r="I44" s="205">
        <v>3.15E-5</v>
      </c>
      <c r="J44" s="169" t="s">
        <v>352</v>
      </c>
      <c r="K44"/>
    </row>
    <row r="45" spans="1:11" ht="15.5">
      <c r="A45" s="168" t="s">
        <v>356</v>
      </c>
      <c r="B45" s="205">
        <v>8.5239644499999994</v>
      </c>
      <c r="C45" s="205">
        <v>1.3499999999999999E-5</v>
      </c>
      <c r="D45" s="205">
        <v>8.5239509499999997</v>
      </c>
      <c r="E45" s="205">
        <v>0</v>
      </c>
      <c r="F45" s="205">
        <v>7.8799082829999998</v>
      </c>
      <c r="G45" s="205">
        <v>0.12230000000000001</v>
      </c>
      <c r="H45" s="205">
        <v>0</v>
      </c>
      <c r="I45" s="205">
        <v>1.3499999999999999E-5</v>
      </c>
      <c r="J45" s="169" t="s">
        <v>356</v>
      </c>
      <c r="K45"/>
    </row>
    <row r="46" spans="1:11" ht="15.5">
      <c r="A46" s="168" t="s">
        <v>302</v>
      </c>
      <c r="B46" s="205">
        <v>4.433281633</v>
      </c>
      <c r="C46" s="205">
        <v>2.0119999999999999E-3</v>
      </c>
      <c r="D46" s="205">
        <v>4.4312696330000003</v>
      </c>
      <c r="E46" s="205">
        <v>0</v>
      </c>
      <c r="F46" s="205">
        <v>4.0448384529999997</v>
      </c>
      <c r="G46" s="205">
        <v>0.17808750000000001</v>
      </c>
      <c r="H46" s="205">
        <v>0</v>
      </c>
      <c r="I46" s="205">
        <v>1.2E-5</v>
      </c>
      <c r="J46" s="169" t="s">
        <v>331</v>
      </c>
      <c r="K46"/>
    </row>
    <row r="47" spans="1:11" ht="15.5">
      <c r="A47" s="168" t="s">
        <v>249</v>
      </c>
      <c r="B47" s="205">
        <v>5.1723476740000001</v>
      </c>
      <c r="C47" s="205">
        <v>8.6597691000000004E-2</v>
      </c>
      <c r="D47" s="205">
        <v>4.7679855140000003</v>
      </c>
      <c r="E47" s="205">
        <v>0.31776446899999999</v>
      </c>
      <c r="F47" s="205">
        <v>3.8562590609999998</v>
      </c>
      <c r="G47" s="205">
        <v>1.315282295</v>
      </c>
      <c r="H47" s="205">
        <v>0</v>
      </c>
      <c r="I47" s="205">
        <v>7.2324468000000003E-2</v>
      </c>
      <c r="J47" s="169" t="s">
        <v>253</v>
      </c>
      <c r="K47"/>
    </row>
    <row r="48" spans="1:11" ht="15.5">
      <c r="A48" s="168" t="s">
        <v>360</v>
      </c>
      <c r="B48" s="205">
        <v>8.2676053659999997</v>
      </c>
      <c r="C48" s="205">
        <v>3.00066101</v>
      </c>
      <c r="D48" s="205">
        <v>5.2669443559999998</v>
      </c>
      <c r="E48" s="205">
        <v>0</v>
      </c>
      <c r="F48" s="205">
        <v>7.7590422459999999</v>
      </c>
      <c r="G48" s="205">
        <v>0.17125000000000001</v>
      </c>
      <c r="H48" s="205">
        <v>3</v>
      </c>
      <c r="I48" s="205">
        <v>5.8600999999999998E-4</v>
      </c>
      <c r="J48" s="169" t="s">
        <v>361</v>
      </c>
      <c r="K48"/>
    </row>
    <row r="49" spans="1:11">
      <c r="A49" s="168" t="s">
        <v>255</v>
      </c>
      <c r="B49" s="205">
        <v>4.261663091</v>
      </c>
      <c r="C49" s="205">
        <v>1E-3</v>
      </c>
      <c r="D49" s="205">
        <v>4.2606630909999996</v>
      </c>
      <c r="E49" s="205">
        <v>0</v>
      </c>
      <c r="F49" s="205">
        <v>3.968802546</v>
      </c>
      <c r="G49" s="205">
        <v>0.12658</v>
      </c>
      <c r="H49" s="205">
        <v>0</v>
      </c>
      <c r="I49" s="205">
        <v>0</v>
      </c>
      <c r="J49" s="169" t="s">
        <v>257</v>
      </c>
    </row>
    <row r="50" spans="1:11">
      <c r="A50" s="171" t="s">
        <v>145</v>
      </c>
      <c r="B50" s="207">
        <v>533.92077676349004</v>
      </c>
      <c r="C50" s="207">
        <v>97.455745231260011</v>
      </c>
      <c r="D50" s="207">
        <v>279.73943862396999</v>
      </c>
      <c r="E50" s="207">
        <v>156.72559290887</v>
      </c>
      <c r="F50" s="207">
        <v>331.22185487381</v>
      </c>
      <c r="G50" s="207">
        <v>213.96124148820002</v>
      </c>
      <c r="H50" s="207">
        <v>22.519665209999999</v>
      </c>
      <c r="I50" s="207">
        <v>67.974673198999994</v>
      </c>
      <c r="J50" s="172" t="s">
        <v>145</v>
      </c>
    </row>
    <row r="54" spans="1:11" ht="20">
      <c r="A54" s="251" t="s">
        <v>437</v>
      </c>
      <c r="B54" s="252"/>
      <c r="C54" s="252"/>
      <c r="D54" s="252"/>
      <c r="E54" s="252"/>
      <c r="F54" s="252"/>
      <c r="G54" s="252"/>
      <c r="H54" s="252"/>
      <c r="I54" s="252"/>
      <c r="J54" s="253"/>
    </row>
    <row r="55" spans="1:11" ht="20">
      <c r="A55" s="254" t="s">
        <v>438</v>
      </c>
      <c r="B55" s="255"/>
      <c r="C55" s="255"/>
      <c r="D55" s="255"/>
      <c r="E55" s="255"/>
      <c r="F55" s="255"/>
      <c r="G55" s="255"/>
      <c r="H55" s="255"/>
      <c r="I55" s="255"/>
      <c r="J55" s="256"/>
    </row>
    <row r="56" spans="1:11" ht="30">
      <c r="A56" s="37" t="s">
        <v>129</v>
      </c>
      <c r="B56" s="162" t="s">
        <v>17</v>
      </c>
      <c r="C56" s="162" t="s">
        <v>18</v>
      </c>
      <c r="D56" s="162" t="s">
        <v>4</v>
      </c>
      <c r="E56" s="162" t="s">
        <v>70</v>
      </c>
      <c r="F56" s="162" t="s">
        <v>19</v>
      </c>
      <c r="G56" s="162" t="s">
        <v>20</v>
      </c>
      <c r="H56" s="162" t="s">
        <v>21</v>
      </c>
      <c r="I56" s="162" t="s">
        <v>330</v>
      </c>
      <c r="J56" s="38" t="s">
        <v>130</v>
      </c>
    </row>
    <row r="57" spans="1:11" ht="15.5">
      <c r="A57" s="168" t="s">
        <v>296</v>
      </c>
      <c r="B57" s="205">
        <v>4.2319144838899998</v>
      </c>
      <c r="C57" s="205">
        <v>1.8875000000000001E-3</v>
      </c>
      <c r="D57" s="205">
        <v>4.2300269838900002</v>
      </c>
      <c r="E57" s="205">
        <v>0</v>
      </c>
      <c r="F57" s="205">
        <v>3.80767718289</v>
      </c>
      <c r="G57" s="205">
        <v>0.19056600000000001</v>
      </c>
      <c r="H57" s="205">
        <v>0</v>
      </c>
      <c r="I57" s="205">
        <v>1.5E-6</v>
      </c>
      <c r="J57" s="169" t="s">
        <v>296</v>
      </c>
      <c r="K57"/>
    </row>
    <row r="58" spans="1:11" ht="15.5">
      <c r="A58" s="168" t="s">
        <v>153</v>
      </c>
      <c r="B58" s="205">
        <v>12.640628986999999</v>
      </c>
      <c r="C58" s="205">
        <v>4.7251380000000003E-3</v>
      </c>
      <c r="D58" s="205">
        <v>12.635903849</v>
      </c>
      <c r="E58" s="205">
        <v>0</v>
      </c>
      <c r="F58" s="205">
        <v>10.905523575</v>
      </c>
      <c r="G58" s="205">
        <v>0.69014993499999999</v>
      </c>
      <c r="H58" s="205">
        <v>0</v>
      </c>
      <c r="I58" s="205">
        <v>1.021E-3</v>
      </c>
      <c r="J58" s="169" t="s">
        <v>153</v>
      </c>
      <c r="K58"/>
    </row>
    <row r="59" spans="1:11" ht="15.5">
      <c r="A59" s="168" t="s">
        <v>154</v>
      </c>
      <c r="B59" s="205">
        <v>22.185592531000001</v>
      </c>
      <c r="C59" s="205">
        <v>10.284750247</v>
      </c>
      <c r="D59" s="205">
        <v>4.7454772780000001</v>
      </c>
      <c r="E59" s="205">
        <v>7.1553650060000002</v>
      </c>
      <c r="F59" s="205">
        <v>9.0618987820000001</v>
      </c>
      <c r="G59" s="205">
        <v>12.998535321</v>
      </c>
      <c r="H59" s="205">
        <v>0</v>
      </c>
      <c r="I59" s="205">
        <v>10.134749144000001</v>
      </c>
      <c r="J59" s="169" t="s">
        <v>154</v>
      </c>
      <c r="K59"/>
    </row>
    <row r="60" spans="1:11" ht="15.5">
      <c r="A60" s="168" t="s">
        <v>367</v>
      </c>
      <c r="B60" s="205">
        <v>15.175378621</v>
      </c>
      <c r="C60" s="205">
        <v>0.14097971000000001</v>
      </c>
      <c r="D60" s="205">
        <v>15.034398911</v>
      </c>
      <c r="E60" s="205">
        <v>0</v>
      </c>
      <c r="F60" s="205">
        <v>13.565730592</v>
      </c>
      <c r="G60" s="205">
        <v>1.15822</v>
      </c>
      <c r="H60" s="205">
        <v>0</v>
      </c>
      <c r="I60" s="205">
        <v>9.0877509999999995E-2</v>
      </c>
      <c r="J60" s="169" t="s">
        <v>298</v>
      </c>
      <c r="K60"/>
    </row>
    <row r="61" spans="1:11" ht="15.5">
      <c r="A61" s="168" t="s">
        <v>368</v>
      </c>
      <c r="B61" s="205">
        <v>4.0553631079999999</v>
      </c>
      <c r="C61" s="205">
        <v>3.0000100000000001</v>
      </c>
      <c r="D61" s="205">
        <v>1.055353108</v>
      </c>
      <c r="E61" s="205">
        <v>0</v>
      </c>
      <c r="F61" s="205">
        <v>3.6517096840000001</v>
      </c>
      <c r="G61" s="205">
        <v>0.35071000000000002</v>
      </c>
      <c r="H61" s="205">
        <v>3</v>
      </c>
      <c r="I61" s="205">
        <v>1.0000000000000001E-5</v>
      </c>
      <c r="J61" s="169" t="s">
        <v>370</v>
      </c>
      <c r="K61"/>
    </row>
    <row r="62" spans="1:11" ht="15.5">
      <c r="A62" s="168" t="s">
        <v>350</v>
      </c>
      <c r="B62" s="205">
        <v>4.2139806369999997</v>
      </c>
      <c r="C62" s="205">
        <v>3.9999999999999998E-6</v>
      </c>
      <c r="D62" s="205">
        <v>4.213976637</v>
      </c>
      <c r="E62" s="205">
        <v>0</v>
      </c>
      <c r="F62" s="205">
        <v>3.7576088560000001</v>
      </c>
      <c r="G62" s="205">
        <v>0.30872500000000003</v>
      </c>
      <c r="H62" s="205">
        <v>0</v>
      </c>
      <c r="I62" s="205">
        <v>3.9999999999999998E-6</v>
      </c>
      <c r="J62" s="169" t="s">
        <v>350</v>
      </c>
      <c r="K62"/>
    </row>
    <row r="63" spans="1:11" ht="15.5">
      <c r="A63" s="168" t="s">
        <v>151</v>
      </c>
      <c r="B63" s="205">
        <v>71.260114471920005</v>
      </c>
      <c r="C63" s="205">
        <v>16.464856202</v>
      </c>
      <c r="D63" s="205">
        <v>44.263142081920002</v>
      </c>
      <c r="E63" s="205">
        <v>10.532116188</v>
      </c>
      <c r="F63" s="205">
        <v>49.016408114279997</v>
      </c>
      <c r="G63" s="205">
        <v>19.309787619000002</v>
      </c>
      <c r="H63" s="205">
        <v>3</v>
      </c>
      <c r="I63" s="205">
        <v>12.617769429999999</v>
      </c>
      <c r="J63" s="169" t="s">
        <v>158</v>
      </c>
      <c r="K63"/>
    </row>
    <row r="64" spans="1:11" ht="15.5">
      <c r="A64" s="168" t="s">
        <v>150</v>
      </c>
      <c r="B64" s="205">
        <v>288.68799431769003</v>
      </c>
      <c r="C64" s="205">
        <v>62.005196535069999</v>
      </c>
      <c r="D64" s="205">
        <v>72.804091608760004</v>
      </c>
      <c r="E64" s="205">
        <v>153.87870617386</v>
      </c>
      <c r="F64" s="205">
        <v>147.81419074027002</v>
      </c>
      <c r="G64" s="205">
        <v>166.96419047820001</v>
      </c>
      <c r="H64" s="205">
        <v>8.0687777619999999</v>
      </c>
      <c r="I64" s="205">
        <v>47.788613154979998</v>
      </c>
      <c r="J64" s="169" t="s">
        <v>157</v>
      </c>
      <c r="K64"/>
    </row>
    <row r="65" spans="1:11" ht="15.5">
      <c r="A65" s="168" t="s">
        <v>152</v>
      </c>
      <c r="B65" s="205">
        <v>66.638961660000007</v>
      </c>
      <c r="C65" s="205">
        <v>0.46565368400000001</v>
      </c>
      <c r="D65" s="205">
        <v>65.804330704999998</v>
      </c>
      <c r="E65" s="205">
        <v>0.368977271</v>
      </c>
      <c r="F65" s="205">
        <v>57.299040751</v>
      </c>
      <c r="G65" s="205">
        <v>6.8929087200000003</v>
      </c>
      <c r="H65" s="205">
        <v>0</v>
      </c>
      <c r="I65" s="205">
        <v>4.7809768000000002E-2</v>
      </c>
      <c r="J65" s="169" t="s">
        <v>159</v>
      </c>
      <c r="K65"/>
    </row>
    <row r="66" spans="1:11" ht="15.5">
      <c r="A66" s="168" t="s">
        <v>362</v>
      </c>
      <c r="B66" s="205">
        <v>4.2369581939999996</v>
      </c>
      <c r="C66" s="205">
        <v>1.0499999999999999E-5</v>
      </c>
      <c r="D66" s="205">
        <v>4.2369476940000004</v>
      </c>
      <c r="E66" s="205">
        <v>0</v>
      </c>
      <c r="F66" s="205">
        <v>3.7020183270000002</v>
      </c>
      <c r="G66" s="205">
        <v>0.26774500000000001</v>
      </c>
      <c r="H66" s="205">
        <v>0</v>
      </c>
      <c r="I66" s="205">
        <v>1.0499999999999999E-5</v>
      </c>
      <c r="J66" s="169" t="s">
        <v>363</v>
      </c>
      <c r="K66"/>
    </row>
    <row r="67" spans="1:11" ht="15.5">
      <c r="A67" s="168" t="s">
        <v>351</v>
      </c>
      <c r="B67" s="205">
        <v>4.2662888140000002</v>
      </c>
      <c r="C67" s="205">
        <v>1.6662494E-2</v>
      </c>
      <c r="D67" s="205">
        <v>4.24962632</v>
      </c>
      <c r="E67" s="205">
        <v>0</v>
      </c>
      <c r="F67" s="205">
        <v>3.9158457379999998</v>
      </c>
      <c r="G67" s="205">
        <v>0.137795</v>
      </c>
      <c r="H67" s="205">
        <v>0</v>
      </c>
      <c r="I67" s="205">
        <v>1.42E-5</v>
      </c>
      <c r="J67" s="169" t="s">
        <v>353</v>
      </c>
      <c r="K67"/>
    </row>
    <row r="68" spans="1:11" ht="15.5">
      <c r="A68" s="168" t="s">
        <v>155</v>
      </c>
      <c r="B68" s="205">
        <v>12.725367197000001</v>
      </c>
      <c r="C68" s="205">
        <v>5.3656402569999999</v>
      </c>
      <c r="D68" s="205">
        <v>7.2597269400000002</v>
      </c>
      <c r="E68" s="205">
        <v>0.1</v>
      </c>
      <c r="F68" s="205">
        <v>8.3385809129999995</v>
      </c>
      <c r="G68" s="205">
        <v>3.874579545</v>
      </c>
      <c r="H68" s="205">
        <v>5</v>
      </c>
      <c r="I68" s="205">
        <v>7.4708508000000007E-2</v>
      </c>
      <c r="J68" s="169" t="s">
        <v>155</v>
      </c>
      <c r="K68"/>
    </row>
    <row r="69" spans="1:11" ht="15.5">
      <c r="A69" s="168" t="s">
        <v>355</v>
      </c>
      <c r="B69" s="205">
        <v>4.2572573370000004</v>
      </c>
      <c r="C69" s="205">
        <v>1.2085E-4</v>
      </c>
      <c r="D69" s="205">
        <v>4.2571364870000004</v>
      </c>
      <c r="E69" s="205">
        <v>0</v>
      </c>
      <c r="F69" s="205">
        <v>3.8825504569999998</v>
      </c>
      <c r="G69" s="205">
        <v>0.15046000000000001</v>
      </c>
      <c r="H69" s="205">
        <v>0</v>
      </c>
      <c r="I69" s="205">
        <v>1.0085E-4</v>
      </c>
      <c r="J69" s="169" t="s">
        <v>355</v>
      </c>
      <c r="K69"/>
    </row>
    <row r="70" spans="1:11" ht="15.5">
      <c r="A70" s="168" t="s">
        <v>359</v>
      </c>
      <c r="B70" s="205">
        <v>4.419351507</v>
      </c>
      <c r="C70" s="205">
        <v>0.153804518</v>
      </c>
      <c r="D70" s="205">
        <v>4.2655469889999997</v>
      </c>
      <c r="E70" s="205">
        <v>0</v>
      </c>
      <c r="F70" s="205">
        <v>3.4062690330000001</v>
      </c>
      <c r="G70" s="205">
        <v>0.71452000000000004</v>
      </c>
      <c r="H70" s="205">
        <v>0</v>
      </c>
      <c r="I70" s="205">
        <v>0.150656018</v>
      </c>
      <c r="J70" s="169" t="s">
        <v>160</v>
      </c>
      <c r="K70"/>
    </row>
    <row r="71" spans="1:11" ht="15.5">
      <c r="A71" s="168" t="s">
        <v>352</v>
      </c>
      <c r="B71" s="205">
        <v>4.3044326479999997</v>
      </c>
      <c r="C71" s="205">
        <v>1.0315000000000001E-3</v>
      </c>
      <c r="D71" s="205">
        <v>4.3034011479999998</v>
      </c>
      <c r="E71" s="205">
        <v>0</v>
      </c>
      <c r="F71" s="205">
        <v>3.9262241910000002</v>
      </c>
      <c r="G71" s="205">
        <v>0.13816600000000001</v>
      </c>
      <c r="H71" s="205">
        <v>0</v>
      </c>
      <c r="I71" s="205">
        <v>3.15E-5</v>
      </c>
      <c r="J71" s="169" t="s">
        <v>352</v>
      </c>
      <c r="K71"/>
    </row>
    <row r="72" spans="1:11" ht="15.5">
      <c r="A72" s="168" t="s">
        <v>356</v>
      </c>
      <c r="B72" s="205">
        <v>8.2800279250000006</v>
      </c>
      <c r="C72" s="205">
        <v>1.3499999999999999E-5</v>
      </c>
      <c r="D72" s="205">
        <v>8.2800144249999992</v>
      </c>
      <c r="E72" s="205">
        <v>0</v>
      </c>
      <c r="F72" s="205">
        <v>7.816091203</v>
      </c>
      <c r="G72" s="205">
        <v>8.9340000000000003E-2</v>
      </c>
      <c r="H72" s="205">
        <v>0</v>
      </c>
      <c r="I72" s="205">
        <v>1.3499999999999999E-5</v>
      </c>
      <c r="J72" s="169" t="s">
        <v>356</v>
      </c>
      <c r="K72"/>
    </row>
    <row r="73" spans="1:11" ht="15.5">
      <c r="A73" s="168" t="s">
        <v>302</v>
      </c>
      <c r="B73" s="205">
        <v>4.433281633</v>
      </c>
      <c r="C73" s="205">
        <v>2.0119999999999999E-3</v>
      </c>
      <c r="D73" s="205">
        <v>4.4312696330000003</v>
      </c>
      <c r="E73" s="205">
        <v>0</v>
      </c>
      <c r="F73" s="205">
        <v>4.0448384529999997</v>
      </c>
      <c r="G73" s="205">
        <v>0.17808750000000001</v>
      </c>
      <c r="H73" s="205">
        <v>0</v>
      </c>
      <c r="I73" s="205">
        <v>1.2E-5</v>
      </c>
      <c r="J73" s="169" t="s">
        <v>331</v>
      </c>
      <c r="K73"/>
    </row>
    <row r="74" spans="1:11">
      <c r="A74" s="168" t="s">
        <v>249</v>
      </c>
      <c r="B74" s="205">
        <v>5.1832464319999998</v>
      </c>
      <c r="C74" s="205">
        <v>0.10371765400000001</v>
      </c>
      <c r="D74" s="205">
        <v>4.7617643090000001</v>
      </c>
      <c r="E74" s="205">
        <v>0.31776446899999999</v>
      </c>
      <c r="F74" s="205">
        <v>3.8725742570000001</v>
      </c>
      <c r="G74" s="205">
        <v>1.340567295</v>
      </c>
      <c r="H74" s="205">
        <v>0</v>
      </c>
      <c r="I74" s="205">
        <v>8.2344430999999996E-2</v>
      </c>
      <c r="J74" s="169" t="s">
        <v>253</v>
      </c>
    </row>
    <row r="75" spans="1:11">
      <c r="A75" s="168" t="s">
        <v>360</v>
      </c>
      <c r="B75" s="205">
        <v>8.2667063909999996</v>
      </c>
      <c r="C75" s="205">
        <v>3.0067317130000002</v>
      </c>
      <c r="D75" s="205">
        <v>5.2599746779999998</v>
      </c>
      <c r="E75" s="205">
        <v>0</v>
      </c>
      <c r="F75" s="205">
        <v>7.4314889749999997</v>
      </c>
      <c r="G75" s="205">
        <v>0.45136999999999999</v>
      </c>
      <c r="H75" s="205">
        <v>3</v>
      </c>
      <c r="I75" s="205">
        <v>4.3671299999999998E-4</v>
      </c>
      <c r="J75" s="169" t="s">
        <v>361</v>
      </c>
    </row>
    <row r="76" spans="1:11">
      <c r="A76" s="168" t="s">
        <v>255</v>
      </c>
      <c r="B76" s="205">
        <v>4.261663091</v>
      </c>
      <c r="C76" s="205">
        <v>1E-3</v>
      </c>
      <c r="D76" s="205">
        <v>4.2606630909999996</v>
      </c>
      <c r="E76" s="205">
        <v>0</v>
      </c>
      <c r="F76" s="205">
        <v>3.968802546</v>
      </c>
      <c r="G76" s="205">
        <v>0.12658</v>
      </c>
      <c r="H76" s="205">
        <v>0</v>
      </c>
      <c r="I76" s="205">
        <v>0</v>
      </c>
      <c r="J76" s="169" t="s">
        <v>257</v>
      </c>
    </row>
    <row r="77" spans="1:11">
      <c r="A77" s="171" t="s">
        <v>145</v>
      </c>
      <c r="B77" s="207">
        <f>SUM(B57:B76)</f>
        <v>553.72450998650004</v>
      </c>
      <c r="C77" s="207">
        <f t="shared" ref="C77:I77" si="0">SUM(C57:C76)</f>
        <v>101.01880800206997</v>
      </c>
      <c r="D77" s="207">
        <f t="shared" si="0"/>
        <v>280.35277287657004</v>
      </c>
      <c r="E77" s="207">
        <f t="shared" si="0"/>
        <v>172.35292910785998</v>
      </c>
      <c r="F77" s="207">
        <f t="shared" si="0"/>
        <v>353.18507237043997</v>
      </c>
      <c r="G77" s="207">
        <f t="shared" si="0"/>
        <v>216.3330034132</v>
      </c>
      <c r="H77" s="207">
        <f t="shared" si="0"/>
        <v>22.068777762</v>
      </c>
      <c r="I77" s="207">
        <f t="shared" si="0"/>
        <v>70.989183726979988</v>
      </c>
      <c r="J77" s="172" t="s">
        <v>145</v>
      </c>
    </row>
    <row r="81" spans="1:10" ht="20">
      <c r="A81" s="251" t="s">
        <v>456</v>
      </c>
      <c r="B81" s="252"/>
      <c r="C81" s="252"/>
      <c r="D81" s="252"/>
      <c r="E81" s="252"/>
      <c r="F81" s="252"/>
      <c r="G81" s="252"/>
      <c r="H81" s="252"/>
      <c r="I81" s="252"/>
      <c r="J81" s="253"/>
    </row>
    <row r="82" spans="1:10" ht="20">
      <c r="A82" s="254" t="s">
        <v>457</v>
      </c>
      <c r="B82" s="255"/>
      <c r="C82" s="255"/>
      <c r="D82" s="255"/>
      <c r="E82" s="255"/>
      <c r="F82" s="255"/>
      <c r="G82" s="255"/>
      <c r="H82" s="255"/>
      <c r="I82" s="255"/>
      <c r="J82" s="256"/>
    </row>
    <row r="83" spans="1:10" ht="30">
      <c r="A83" s="37" t="s">
        <v>129</v>
      </c>
      <c r="B83" s="162" t="s">
        <v>17</v>
      </c>
      <c r="C83" s="162" t="s">
        <v>18</v>
      </c>
      <c r="D83" s="162" t="s">
        <v>4</v>
      </c>
      <c r="E83" s="162" t="s">
        <v>70</v>
      </c>
      <c r="F83" s="162" t="s">
        <v>19</v>
      </c>
      <c r="G83" s="162" t="s">
        <v>20</v>
      </c>
      <c r="H83" s="162" t="s">
        <v>21</v>
      </c>
      <c r="I83" s="162" t="s">
        <v>330</v>
      </c>
      <c r="J83" s="38" t="s">
        <v>130</v>
      </c>
    </row>
    <row r="84" spans="1:10">
      <c r="A84" s="168" t="s">
        <v>296</v>
      </c>
      <c r="B84" s="205">
        <v>4.1973602100000003</v>
      </c>
      <c r="C84" s="205">
        <v>1.8975000000000001E-3</v>
      </c>
      <c r="D84" s="205">
        <v>4.1954627100000002</v>
      </c>
      <c r="E84" s="274">
        <v>0</v>
      </c>
      <c r="F84" s="205">
        <v>3.625102472</v>
      </c>
      <c r="G84" s="205">
        <v>0.36512</v>
      </c>
      <c r="H84" s="205">
        <v>0</v>
      </c>
      <c r="I84" s="205">
        <v>1.15E-5</v>
      </c>
      <c r="J84" s="169" t="s">
        <v>296</v>
      </c>
    </row>
    <row r="85" spans="1:10">
      <c r="A85" s="168" t="s">
        <v>153</v>
      </c>
      <c r="B85" s="205">
        <v>12.597860780049999</v>
      </c>
      <c r="C85" s="205">
        <v>5.0150780000000001E-3</v>
      </c>
      <c r="D85" s="205">
        <v>12.592845702049999</v>
      </c>
      <c r="E85" s="274">
        <v>0</v>
      </c>
      <c r="F85" s="205">
        <v>11.15388406013</v>
      </c>
      <c r="G85" s="205">
        <v>0.61658400000000002</v>
      </c>
      <c r="H85" s="205">
        <v>0</v>
      </c>
      <c r="I85" s="205">
        <v>1.021E-3</v>
      </c>
      <c r="J85" s="169" t="s">
        <v>153</v>
      </c>
    </row>
    <row r="86" spans="1:10">
      <c r="A86" s="168" t="s">
        <v>154</v>
      </c>
      <c r="B86" s="205">
        <v>20.186570890999999</v>
      </c>
      <c r="C86" s="205">
        <v>8.7315229209999998</v>
      </c>
      <c r="D86" s="205">
        <v>4.470350861</v>
      </c>
      <c r="E86" s="274">
        <v>6.9846971089999998</v>
      </c>
      <c r="F86" s="205">
        <v>6.5089483509999999</v>
      </c>
      <c r="G86" s="205">
        <v>13.277438393000001</v>
      </c>
      <c r="H86" s="205">
        <v>0</v>
      </c>
      <c r="I86" s="205">
        <v>8.7079670199999999</v>
      </c>
      <c r="J86" s="169" t="s">
        <v>154</v>
      </c>
    </row>
    <row r="87" spans="1:10">
      <c r="A87" s="168" t="s">
        <v>367</v>
      </c>
      <c r="B87" s="205">
        <v>15.250767456</v>
      </c>
      <c r="C87" s="205">
        <v>0.17971245999999999</v>
      </c>
      <c r="D87" s="205">
        <v>15.071054996000001</v>
      </c>
      <c r="E87" s="274">
        <v>0</v>
      </c>
      <c r="F87" s="205">
        <v>13.575609693000001</v>
      </c>
      <c r="G87" s="205">
        <v>1.2515375</v>
      </c>
      <c r="H87" s="205">
        <v>0</v>
      </c>
      <c r="I87" s="205">
        <v>0.13147701000000001</v>
      </c>
      <c r="J87" s="169" t="s">
        <v>298</v>
      </c>
    </row>
    <row r="88" spans="1:10">
      <c r="A88" s="168" t="s">
        <v>368</v>
      </c>
      <c r="B88" s="205">
        <v>4.0262156039999999</v>
      </c>
      <c r="C88" s="205">
        <v>3.0000100000000001</v>
      </c>
      <c r="D88" s="205">
        <v>1.026205604</v>
      </c>
      <c r="E88" s="274">
        <v>0</v>
      </c>
      <c r="F88" s="205">
        <v>3.5465693470000001</v>
      </c>
      <c r="G88" s="205">
        <v>0.43064999999999998</v>
      </c>
      <c r="H88" s="205">
        <v>3</v>
      </c>
      <c r="I88" s="205">
        <v>1.0000000000000001E-5</v>
      </c>
      <c r="J88" s="169" t="s">
        <v>370</v>
      </c>
    </row>
    <row r="89" spans="1:10">
      <c r="A89" s="168" t="s">
        <v>350</v>
      </c>
      <c r="B89" s="205">
        <v>4.2044405341400006</v>
      </c>
      <c r="C89" s="205">
        <v>3.9999999999999998E-6</v>
      </c>
      <c r="D89" s="205">
        <v>4.2044365341400001</v>
      </c>
      <c r="E89" s="274">
        <v>0</v>
      </c>
      <c r="F89" s="205">
        <v>3.6409553884600001</v>
      </c>
      <c r="G89" s="205">
        <v>0.40831499999999998</v>
      </c>
      <c r="H89" s="205">
        <v>0</v>
      </c>
      <c r="I89" s="205">
        <v>3.9999999999999998E-6</v>
      </c>
      <c r="J89" s="169" t="s">
        <v>350</v>
      </c>
    </row>
    <row r="90" spans="1:10">
      <c r="A90" s="168" t="s">
        <v>151</v>
      </c>
      <c r="B90" s="205">
        <v>68.966203003000004</v>
      </c>
      <c r="C90" s="205">
        <v>14.673005003</v>
      </c>
      <c r="D90" s="205">
        <v>43.387608342</v>
      </c>
      <c r="E90" s="274">
        <v>10.905589658</v>
      </c>
      <c r="F90" s="205">
        <v>44.872302126999998</v>
      </c>
      <c r="G90" s="205">
        <v>21.061919186000001</v>
      </c>
      <c r="H90" s="205">
        <v>3</v>
      </c>
      <c r="I90" s="205">
        <v>10.780796155000001</v>
      </c>
      <c r="J90" s="169" t="s">
        <v>158</v>
      </c>
    </row>
    <row r="91" spans="1:10">
      <c r="A91" s="168" t="s">
        <v>150</v>
      </c>
      <c r="B91" s="205">
        <v>275.01717409535996</v>
      </c>
      <c r="C91" s="205">
        <v>61.048024703529997</v>
      </c>
      <c r="D91" s="205">
        <v>73.690671411279993</v>
      </c>
      <c r="E91" s="274">
        <v>140.27847798071002</v>
      </c>
      <c r="F91" s="205">
        <v>121.77127608015999</v>
      </c>
      <c r="G91" s="205">
        <v>178.495184352</v>
      </c>
      <c r="H91" s="205">
        <v>10.702777764</v>
      </c>
      <c r="I91" s="205">
        <v>45.17214924908</v>
      </c>
      <c r="J91" s="169" t="s">
        <v>157</v>
      </c>
    </row>
    <row r="92" spans="1:10">
      <c r="A92" s="168" t="s">
        <v>152</v>
      </c>
      <c r="B92" s="205">
        <v>66.273848535219997</v>
      </c>
      <c r="C92" s="205">
        <v>0.38610734299999999</v>
      </c>
      <c r="D92" s="205">
        <v>65.647132480219994</v>
      </c>
      <c r="E92" s="274">
        <v>0.240608712</v>
      </c>
      <c r="F92" s="205">
        <v>56.424534311640002</v>
      </c>
      <c r="G92" s="205">
        <v>7.3712883099999997</v>
      </c>
      <c r="H92" s="205">
        <v>0</v>
      </c>
      <c r="I92" s="205">
        <v>3.7451874000000003E-2</v>
      </c>
      <c r="J92" s="169" t="s">
        <v>159</v>
      </c>
    </row>
    <row r="93" spans="1:10">
      <c r="A93" s="168" t="s">
        <v>362</v>
      </c>
      <c r="B93" s="205">
        <v>4.2455666259999996</v>
      </c>
      <c r="C93" s="205">
        <v>1.0499999999999999E-5</v>
      </c>
      <c r="D93" s="205">
        <v>4.2455561260000003</v>
      </c>
      <c r="E93" s="274">
        <v>0</v>
      </c>
      <c r="F93" s="205">
        <v>3.701970679</v>
      </c>
      <c r="G93" s="205">
        <v>0.24954999999999999</v>
      </c>
      <c r="H93" s="205">
        <v>0</v>
      </c>
      <c r="I93" s="205">
        <v>1.0499999999999999E-5</v>
      </c>
      <c r="J93" s="169" t="s">
        <v>363</v>
      </c>
    </row>
    <row r="94" spans="1:10">
      <c r="A94" s="168" t="s">
        <v>351</v>
      </c>
      <c r="B94" s="205">
        <v>4.2167036287200004</v>
      </c>
      <c r="C94" s="205">
        <v>1.6682494199999998E-2</v>
      </c>
      <c r="D94" s="205">
        <v>4.20002113452</v>
      </c>
      <c r="E94" s="274">
        <v>0</v>
      </c>
      <c r="F94" s="205">
        <v>3.8008352755199999</v>
      </c>
      <c r="G94" s="205">
        <v>0.224575</v>
      </c>
      <c r="H94" s="205">
        <v>0</v>
      </c>
      <c r="I94" s="205">
        <v>2.4199999999999999E-5</v>
      </c>
      <c r="J94" s="169" t="s">
        <v>353</v>
      </c>
    </row>
    <row r="95" spans="1:10">
      <c r="A95" s="168" t="s">
        <v>155</v>
      </c>
      <c r="B95" s="205">
        <v>13.068184846499999</v>
      </c>
      <c r="C95" s="205">
        <v>5.5652175570000004</v>
      </c>
      <c r="D95" s="205">
        <v>7.4029672895000003</v>
      </c>
      <c r="E95" s="274">
        <v>0.1</v>
      </c>
      <c r="F95" s="205">
        <v>7.7616123458900006</v>
      </c>
      <c r="G95" s="205">
        <v>4.7865194662399997</v>
      </c>
      <c r="H95" s="205">
        <v>4.5</v>
      </c>
      <c r="I95" s="205">
        <v>0.13319567600000001</v>
      </c>
      <c r="J95" s="169" t="s">
        <v>155</v>
      </c>
    </row>
    <row r="96" spans="1:10">
      <c r="A96" s="168" t="s">
        <v>355</v>
      </c>
      <c r="B96" s="205">
        <v>4.2708222512900003</v>
      </c>
      <c r="C96" s="205">
        <v>1.2085E-4</v>
      </c>
      <c r="D96" s="205">
        <v>4.2707014012900002</v>
      </c>
      <c r="E96" s="274">
        <v>0</v>
      </c>
      <c r="F96" s="205">
        <v>3.8750958067300001</v>
      </c>
      <c r="G96" s="205">
        <v>0.15185999999999999</v>
      </c>
      <c r="H96" s="205">
        <v>0</v>
      </c>
      <c r="I96" s="205">
        <v>1.0085E-4</v>
      </c>
      <c r="J96" s="169" t="s">
        <v>355</v>
      </c>
    </row>
    <row r="97" spans="1:10">
      <c r="A97" s="168" t="s">
        <v>359</v>
      </c>
      <c r="B97" s="205">
        <v>4.3989211046700003</v>
      </c>
      <c r="C97" s="205">
        <v>0.12297967999999999</v>
      </c>
      <c r="D97" s="205">
        <v>4.27594142467</v>
      </c>
      <c r="E97" s="274">
        <v>0</v>
      </c>
      <c r="F97" s="205">
        <v>3.3311628688299999</v>
      </c>
      <c r="G97" s="205">
        <v>0.66847999999999996</v>
      </c>
      <c r="H97" s="205">
        <v>0</v>
      </c>
      <c r="I97" s="205">
        <v>0.11983118</v>
      </c>
      <c r="J97" s="169" t="s">
        <v>160</v>
      </c>
    </row>
    <row r="98" spans="1:10">
      <c r="A98" s="168" t="s">
        <v>352</v>
      </c>
      <c r="B98" s="205">
        <v>4.3112872626199996</v>
      </c>
      <c r="C98" s="205">
        <v>3.15E-5</v>
      </c>
      <c r="D98" s="205">
        <v>4.3112557626200001</v>
      </c>
      <c r="E98" s="274">
        <v>0</v>
      </c>
      <c r="F98" s="205">
        <v>3.98336292227</v>
      </c>
      <c r="G98" s="205">
        <v>0.16542599999999999</v>
      </c>
      <c r="H98" s="205">
        <v>0</v>
      </c>
      <c r="I98" s="205">
        <v>3.15E-5</v>
      </c>
      <c r="J98" s="169" t="s">
        <v>352</v>
      </c>
    </row>
    <row r="99" spans="1:10">
      <c r="A99" s="168" t="s">
        <v>356</v>
      </c>
      <c r="B99" s="205">
        <v>8.2404269881100003</v>
      </c>
      <c r="C99" s="205">
        <v>1.3499999999999999E-5</v>
      </c>
      <c r="D99" s="205">
        <v>8.2404134881100006</v>
      </c>
      <c r="E99" s="274">
        <v>0</v>
      </c>
      <c r="F99" s="205">
        <v>7.8086371668099996</v>
      </c>
      <c r="G99" s="205">
        <v>7.0040000000000005E-2</v>
      </c>
      <c r="H99" s="205">
        <v>0</v>
      </c>
      <c r="I99" s="205">
        <v>1.3499999999999999E-5</v>
      </c>
      <c r="J99" s="169" t="s">
        <v>356</v>
      </c>
    </row>
    <row r="100" spans="1:10">
      <c r="A100" s="168" t="s">
        <v>302</v>
      </c>
      <c r="B100" s="205">
        <v>4.4022664636500002</v>
      </c>
      <c r="C100" s="205">
        <v>2.0119999999999999E-3</v>
      </c>
      <c r="D100" s="205">
        <v>4.4002544636499996</v>
      </c>
      <c r="E100" s="274">
        <v>0</v>
      </c>
      <c r="F100" s="205">
        <v>4.0456243727699999</v>
      </c>
      <c r="G100" s="205">
        <v>0.19133749999999999</v>
      </c>
      <c r="H100" s="205">
        <v>0</v>
      </c>
      <c r="I100" s="205">
        <v>1.2E-5</v>
      </c>
      <c r="J100" s="169" t="s">
        <v>331</v>
      </c>
    </row>
    <row r="101" spans="1:10">
      <c r="A101" s="168" t="s">
        <v>249</v>
      </c>
      <c r="B101" s="205">
        <v>5.13169942667</v>
      </c>
      <c r="C101" s="205">
        <v>0.37276203882000003</v>
      </c>
      <c r="D101" s="205">
        <v>4.7589373878500005</v>
      </c>
      <c r="E101" s="274">
        <v>0</v>
      </c>
      <c r="F101" s="205">
        <v>3.9511252039999998</v>
      </c>
      <c r="G101" s="205">
        <v>1.186837605</v>
      </c>
      <c r="H101" s="205">
        <v>0</v>
      </c>
      <c r="I101" s="205">
        <v>0.35944406910000004</v>
      </c>
      <c r="J101" s="169" t="s">
        <v>253</v>
      </c>
    </row>
    <row r="102" spans="1:10">
      <c r="A102" s="168" t="s">
        <v>360</v>
      </c>
      <c r="B102" s="205">
        <v>8.2624818092800005</v>
      </c>
      <c r="C102" s="205">
        <v>3.0012317130000001</v>
      </c>
      <c r="D102" s="205">
        <v>5.2612500962799995</v>
      </c>
      <c r="E102" s="274">
        <v>0</v>
      </c>
      <c r="F102" s="205">
        <v>7.3452196939999999</v>
      </c>
      <c r="G102" s="205">
        <v>0.54522999999999999</v>
      </c>
      <c r="H102" s="205">
        <v>3</v>
      </c>
      <c r="I102" s="205">
        <v>4.3671299999999998E-4</v>
      </c>
      <c r="J102" s="169" t="s">
        <v>361</v>
      </c>
    </row>
    <row r="103" spans="1:10">
      <c r="A103" s="168" t="s">
        <v>255</v>
      </c>
      <c r="B103" s="205">
        <v>4.3139502429999999</v>
      </c>
      <c r="C103" s="205">
        <v>1E-3</v>
      </c>
      <c r="D103" s="205">
        <v>4.3129502430000004</v>
      </c>
      <c r="E103" s="274">
        <v>0</v>
      </c>
      <c r="F103" s="205">
        <v>3.987437398</v>
      </c>
      <c r="G103" s="205">
        <v>0.12884999999999999</v>
      </c>
      <c r="H103" s="205">
        <v>0</v>
      </c>
      <c r="I103" s="205">
        <v>0</v>
      </c>
      <c r="J103" s="169" t="s">
        <v>257</v>
      </c>
    </row>
    <row r="104" spans="1:10">
      <c r="A104" s="171" t="s">
        <v>145</v>
      </c>
      <c r="B104" s="207">
        <f>SUM(B84:B103)</f>
        <v>535.58275175927997</v>
      </c>
      <c r="C104" s="207">
        <f t="shared" ref="C104:I104" si="1">SUM(C84:C103)</f>
        <v>97.10736084154999</v>
      </c>
      <c r="D104" s="207">
        <f t="shared" si="1"/>
        <v>279.96601745817998</v>
      </c>
      <c r="E104" s="207">
        <f t="shared" si="1"/>
        <v>158.50937345971002</v>
      </c>
      <c r="F104" s="207">
        <f t="shared" si="1"/>
        <v>318.71126556420995</v>
      </c>
      <c r="G104" s="207">
        <f t="shared" si="1"/>
        <v>231.64674231223998</v>
      </c>
      <c r="H104" s="207">
        <f t="shared" si="1"/>
        <v>24.202777764</v>
      </c>
      <c r="I104" s="207">
        <f t="shared" si="1"/>
        <v>65.443987996179999</v>
      </c>
      <c r="J104" s="172" t="s">
        <v>145</v>
      </c>
    </row>
  </sheetData>
  <mergeCells count="8">
    <mergeCell ref="A81:J81"/>
    <mergeCell ref="A82:J82"/>
    <mergeCell ref="A54:J54"/>
    <mergeCell ref="A55:J55"/>
    <mergeCell ref="A28:J28"/>
    <mergeCell ref="A29:J29"/>
    <mergeCell ref="A1:J1"/>
    <mergeCell ref="A2:J2"/>
  </mergeCells>
  <pageMargins left="0.7" right="0.7" top="0.75" bottom="0.75" header="0.3" footer="0.3"/>
  <pageSetup paperSize="9"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G61"/>
  <sheetViews>
    <sheetView showGridLines="0" view="pageBreakPreview" zoomScale="68" zoomScaleNormal="90" zoomScaleSheetLayoutView="85" workbookViewId="0">
      <selection activeCell="F29" sqref="F29"/>
    </sheetView>
  </sheetViews>
  <sheetFormatPr defaultColWidth="9.1796875" defaultRowHeight="12.5"/>
  <cols>
    <col min="1" max="1" width="5.26953125" style="7" customWidth="1"/>
    <col min="2" max="2" width="37.453125" style="7" bestFit="1" customWidth="1"/>
    <col min="3" max="6" width="14.453125" style="105" customWidth="1"/>
    <col min="7" max="7" width="42.26953125" style="7" bestFit="1" customWidth="1"/>
    <col min="8" max="22" width="26.1796875" style="7" customWidth="1"/>
    <col min="23" max="23" width="0" style="7" hidden="1" customWidth="1"/>
    <col min="24" max="24" width="21.453125" style="7" customWidth="1"/>
    <col min="25" max="16384" width="9.1796875" style="7"/>
  </cols>
  <sheetData>
    <row r="1" spans="1:7" s="92" customFormat="1" ht="20.25" customHeight="1">
      <c r="A1" s="251" t="s">
        <v>354</v>
      </c>
      <c r="B1" s="252"/>
      <c r="C1" s="252"/>
      <c r="D1" s="252"/>
      <c r="E1" s="252"/>
      <c r="F1" s="252"/>
      <c r="G1" s="253"/>
    </row>
    <row r="2" spans="1:7" s="92" customFormat="1" ht="20.25" customHeight="1">
      <c r="A2" s="250" t="s">
        <v>393</v>
      </c>
      <c r="B2" s="250"/>
      <c r="C2" s="250"/>
      <c r="D2" s="250"/>
      <c r="E2" s="250"/>
      <c r="F2" s="250"/>
      <c r="G2" s="250"/>
    </row>
    <row r="3" spans="1:7" ht="45">
      <c r="A3" s="37" t="s">
        <v>0</v>
      </c>
      <c r="B3" s="37" t="s">
        <v>6</v>
      </c>
      <c r="C3" s="37" t="s">
        <v>410</v>
      </c>
      <c r="D3" s="37" t="s">
        <v>421</v>
      </c>
      <c r="E3" s="37" t="s">
        <v>432</v>
      </c>
      <c r="F3" s="37" t="s">
        <v>448</v>
      </c>
      <c r="G3" s="38" t="s">
        <v>130</v>
      </c>
    </row>
    <row r="4" spans="1:7" ht="15">
      <c r="A4" s="93">
        <v>1</v>
      </c>
      <c r="B4" s="94" t="s">
        <v>22</v>
      </c>
      <c r="C4" s="95">
        <v>0.23492950000000001</v>
      </c>
      <c r="D4" s="95">
        <v>0.27439150000000001</v>
      </c>
      <c r="E4" s="95">
        <v>0.27439150000000001</v>
      </c>
      <c r="F4" s="95">
        <v>0.20899129999999999</v>
      </c>
      <c r="G4" s="96" t="s">
        <v>47</v>
      </c>
    </row>
    <row r="5" spans="1:7" ht="15">
      <c r="A5" s="93">
        <v>2</v>
      </c>
      <c r="B5" s="94" t="s">
        <v>19</v>
      </c>
      <c r="C5" s="95"/>
      <c r="D5" s="95"/>
      <c r="E5" s="95"/>
      <c r="F5" s="95"/>
      <c r="G5" s="96" t="s">
        <v>103</v>
      </c>
    </row>
    <row r="6" spans="1:7" ht="15">
      <c r="A6" s="93">
        <v>3</v>
      </c>
      <c r="B6" s="94" t="s">
        <v>182</v>
      </c>
      <c r="C6" s="95">
        <v>4.1756626580000002</v>
      </c>
      <c r="D6" s="95">
        <v>3.763782865</v>
      </c>
      <c r="E6" s="95">
        <v>3.763782865</v>
      </c>
      <c r="F6" s="95">
        <v>5.5197899570000004</v>
      </c>
      <c r="G6" s="96" t="s">
        <v>316</v>
      </c>
    </row>
    <row r="7" spans="1:7" ht="15">
      <c r="A7" s="93">
        <v>4</v>
      </c>
      <c r="B7" s="94" t="s">
        <v>183</v>
      </c>
      <c r="C7" s="95">
        <v>8.5749999999999993</v>
      </c>
      <c r="D7" s="95">
        <v>9.7750000000000004</v>
      </c>
      <c r="E7" s="95">
        <v>9.7750000000000004</v>
      </c>
      <c r="F7" s="95">
        <v>10.175000000000001</v>
      </c>
      <c r="G7" s="96" t="s">
        <v>317</v>
      </c>
    </row>
    <row r="8" spans="1:7" ht="15">
      <c r="A8" s="93">
        <v>5</v>
      </c>
      <c r="B8" s="94" t="s">
        <v>184</v>
      </c>
      <c r="C8" s="95">
        <v>0</v>
      </c>
      <c r="D8" s="95">
        <v>0</v>
      </c>
      <c r="E8" s="95">
        <v>0</v>
      </c>
      <c r="F8" s="95">
        <v>0</v>
      </c>
      <c r="G8" s="96" t="s">
        <v>318</v>
      </c>
    </row>
    <row r="9" spans="1:7" ht="15">
      <c r="A9" s="93">
        <v>6</v>
      </c>
      <c r="B9" s="94" t="s">
        <v>63</v>
      </c>
      <c r="C9" s="95"/>
      <c r="D9" s="95"/>
      <c r="E9" s="95"/>
      <c r="F9" s="95"/>
      <c r="G9" s="96" t="s">
        <v>77</v>
      </c>
    </row>
    <row r="10" spans="1:7" ht="15">
      <c r="A10" s="93">
        <v>7</v>
      </c>
      <c r="B10" s="94" t="s">
        <v>185</v>
      </c>
      <c r="C10" s="95">
        <v>27.576979206000001</v>
      </c>
      <c r="D10" s="95">
        <v>26.791071602999999</v>
      </c>
      <c r="E10" s="95">
        <v>26.791071602999999</v>
      </c>
      <c r="F10" s="95">
        <v>30.695869595000001</v>
      </c>
      <c r="G10" s="96" t="s">
        <v>319</v>
      </c>
    </row>
    <row r="11" spans="1:7" ht="15">
      <c r="A11" s="93">
        <v>8</v>
      </c>
      <c r="B11" s="94" t="s">
        <v>186</v>
      </c>
      <c r="C11" s="95">
        <v>-6.0663617150000002</v>
      </c>
      <c r="D11" s="95">
        <v>-5.6800391990000003</v>
      </c>
      <c r="E11" s="95">
        <v>-5.6800391990000003</v>
      </c>
      <c r="F11" s="95">
        <v>-6.506470255</v>
      </c>
      <c r="G11" s="96" t="s">
        <v>320</v>
      </c>
    </row>
    <row r="12" spans="1:7" ht="15">
      <c r="A12" s="93">
        <v>9</v>
      </c>
      <c r="B12" s="94" t="s">
        <v>187</v>
      </c>
      <c r="C12" s="95">
        <v>0</v>
      </c>
      <c r="D12" s="95">
        <v>0</v>
      </c>
      <c r="E12" s="95">
        <v>0</v>
      </c>
      <c r="F12" s="95"/>
      <c r="G12" s="96" t="s">
        <v>321</v>
      </c>
    </row>
    <row r="13" spans="1:7" ht="15">
      <c r="A13" s="93">
        <v>10</v>
      </c>
      <c r="B13" s="94" t="s">
        <v>188</v>
      </c>
      <c r="C13" s="95">
        <v>0</v>
      </c>
      <c r="D13" s="95">
        <v>0</v>
      </c>
      <c r="E13" s="95">
        <v>0</v>
      </c>
      <c r="F13" s="95"/>
      <c r="G13" s="96" t="s">
        <v>322</v>
      </c>
    </row>
    <row r="14" spans="1:7" ht="15">
      <c r="A14" s="93">
        <v>11</v>
      </c>
      <c r="B14" s="94" t="s">
        <v>189</v>
      </c>
      <c r="C14" s="95">
        <v>0</v>
      </c>
      <c r="D14" s="95">
        <v>0</v>
      </c>
      <c r="E14" s="95">
        <v>0</v>
      </c>
      <c r="F14" s="95"/>
      <c r="G14" s="96" t="s">
        <v>323</v>
      </c>
    </row>
    <row r="15" spans="1:7" ht="15">
      <c r="A15" s="93">
        <v>12</v>
      </c>
      <c r="B15" s="94" t="s">
        <v>64</v>
      </c>
      <c r="C15" s="95"/>
      <c r="D15" s="95"/>
      <c r="E15" s="95"/>
      <c r="F15" s="95"/>
      <c r="G15" s="96" t="s">
        <v>78</v>
      </c>
    </row>
    <row r="16" spans="1:7" ht="15">
      <c r="A16" s="93">
        <v>13</v>
      </c>
      <c r="B16" s="94" t="s">
        <v>190</v>
      </c>
      <c r="C16" s="95">
        <v>4.2954999999999997</v>
      </c>
      <c r="D16" s="95">
        <v>4.9180000000000001</v>
      </c>
      <c r="E16" s="95">
        <v>4.9180000000000001</v>
      </c>
      <c r="F16" s="95">
        <v>5.9109999999999996</v>
      </c>
      <c r="G16" s="96" t="s">
        <v>324</v>
      </c>
    </row>
    <row r="17" spans="1:7" ht="15">
      <c r="A17" s="93">
        <v>14</v>
      </c>
      <c r="B17" s="94" t="s">
        <v>191</v>
      </c>
      <c r="C17" s="95">
        <v>0</v>
      </c>
      <c r="D17" s="95">
        <v>0</v>
      </c>
      <c r="E17" s="95">
        <v>0</v>
      </c>
      <c r="F17" s="95">
        <v>0</v>
      </c>
      <c r="G17" s="96" t="s">
        <v>325</v>
      </c>
    </row>
    <row r="18" spans="1:7" ht="15">
      <c r="A18" s="93">
        <v>15</v>
      </c>
      <c r="B18" s="94" t="s">
        <v>65</v>
      </c>
      <c r="C18" s="95">
        <v>0.77326081899999999</v>
      </c>
      <c r="D18" s="95">
        <v>0.67396531500000001</v>
      </c>
      <c r="E18" s="95">
        <v>0.67396531500000001</v>
      </c>
      <c r="F18" s="95">
        <v>1.005325907</v>
      </c>
      <c r="G18" s="96" t="s">
        <v>127</v>
      </c>
    </row>
    <row r="19" spans="1:7" ht="15">
      <c r="A19" s="93">
        <v>16</v>
      </c>
      <c r="B19" s="94" t="s">
        <v>66</v>
      </c>
      <c r="C19" s="95">
        <v>-3.6368980000000002E-2</v>
      </c>
      <c r="D19" s="95">
        <v>-6.5889800000000004E-3</v>
      </c>
      <c r="E19" s="95">
        <v>-6.5889800000000004E-3</v>
      </c>
      <c r="F19" s="95">
        <v>-3.0858980000000001E-2</v>
      </c>
      <c r="G19" s="96" t="s">
        <v>79</v>
      </c>
    </row>
    <row r="20" spans="1:7" ht="15">
      <c r="A20" s="93">
        <v>17</v>
      </c>
      <c r="B20" s="94" t="s">
        <v>192</v>
      </c>
      <c r="C20" s="95">
        <v>0</v>
      </c>
      <c r="D20" s="95">
        <v>0</v>
      </c>
      <c r="E20" s="95">
        <v>0</v>
      </c>
      <c r="F20" s="95"/>
      <c r="G20" s="96" t="s">
        <v>80</v>
      </c>
    </row>
    <row r="21" spans="1:7" ht="15">
      <c r="A21" s="93">
        <v>18</v>
      </c>
      <c r="B21" s="94" t="s">
        <v>193</v>
      </c>
      <c r="C21" s="95">
        <v>0</v>
      </c>
      <c r="D21" s="95">
        <v>0</v>
      </c>
      <c r="E21" s="95">
        <v>0</v>
      </c>
      <c r="F21" s="95"/>
      <c r="G21" s="96" t="s">
        <v>81</v>
      </c>
    </row>
    <row r="22" spans="1:7" ht="15">
      <c r="A22" s="93">
        <v>19</v>
      </c>
      <c r="B22" s="94" t="s">
        <v>67</v>
      </c>
      <c r="C22" s="95">
        <v>6.8999999999999999E-3</v>
      </c>
      <c r="D22" s="95">
        <v>6.8999999999999999E-3</v>
      </c>
      <c r="E22" s="95">
        <v>6.8999999999999999E-3</v>
      </c>
      <c r="F22" s="95"/>
      <c r="G22" s="96" t="s">
        <v>82</v>
      </c>
    </row>
    <row r="23" spans="1:7" ht="15">
      <c r="A23" s="93">
        <v>20</v>
      </c>
      <c r="B23" s="94" t="s">
        <v>194</v>
      </c>
      <c r="C23" s="95">
        <v>0</v>
      </c>
      <c r="D23" s="95">
        <v>0</v>
      </c>
      <c r="E23" s="95">
        <v>0</v>
      </c>
      <c r="F23" s="95"/>
      <c r="G23" s="96" t="s">
        <v>83</v>
      </c>
    </row>
    <row r="24" spans="1:7" ht="15">
      <c r="A24" s="93">
        <v>21</v>
      </c>
      <c r="B24" s="94" t="s">
        <v>31</v>
      </c>
      <c r="C24" s="95">
        <v>4.8776390000000003</v>
      </c>
      <c r="D24" s="95">
        <v>4.8776390000000003</v>
      </c>
      <c r="E24" s="95">
        <v>4.8776390000000003</v>
      </c>
      <c r="F24" s="95">
        <v>4.8867960000000004</v>
      </c>
      <c r="G24" s="96" t="s">
        <v>84</v>
      </c>
    </row>
    <row r="25" spans="1:7" ht="15">
      <c r="A25" s="93">
        <v>22</v>
      </c>
      <c r="B25" s="94" t="s">
        <v>68</v>
      </c>
      <c r="C25" s="95">
        <v>-0.134010247</v>
      </c>
      <c r="D25" s="95">
        <v>-0.23764487100000001</v>
      </c>
      <c r="E25" s="95">
        <v>-0.23764487100000001</v>
      </c>
      <c r="F25" s="95">
        <v>-0.51871587100000005</v>
      </c>
      <c r="G25" s="96" t="s">
        <v>50</v>
      </c>
    </row>
    <row r="26" spans="1:7" ht="15">
      <c r="A26" s="93">
        <v>23</v>
      </c>
      <c r="B26" s="94" t="s">
        <v>33</v>
      </c>
      <c r="C26" s="95">
        <v>1.6394226279999999</v>
      </c>
      <c r="D26" s="95">
        <v>1.544109011</v>
      </c>
      <c r="E26" s="95">
        <v>1.544109011</v>
      </c>
      <c r="F26" s="95">
        <v>0.82125022199999997</v>
      </c>
      <c r="G26" s="96" t="s">
        <v>51</v>
      </c>
    </row>
    <row r="27" spans="1:7" s="8" customFormat="1" ht="15">
      <c r="A27" s="98">
        <v>24</v>
      </c>
      <c r="B27" s="99" t="s">
        <v>303</v>
      </c>
      <c r="C27" s="100">
        <v>45.918552869000003</v>
      </c>
      <c r="D27" s="100">
        <v>46.700586244</v>
      </c>
      <c r="E27" s="100">
        <v>46.700586244</v>
      </c>
      <c r="F27" s="100">
        <f>SUM(F4:F26)</f>
        <v>52.167977875000005</v>
      </c>
      <c r="G27" s="101" t="s">
        <v>7</v>
      </c>
    </row>
    <row r="28" spans="1:7" ht="15">
      <c r="A28" s="93">
        <v>25</v>
      </c>
      <c r="B28" s="94" t="s">
        <v>35</v>
      </c>
      <c r="C28" s="95">
        <v>0.98768779900000003</v>
      </c>
      <c r="D28" s="95">
        <v>1.5129715180000001</v>
      </c>
      <c r="E28" s="95">
        <v>1.5129715180000001</v>
      </c>
      <c r="F28" s="95">
        <v>3.3161100339999998</v>
      </c>
      <c r="G28" s="96" t="s">
        <v>52</v>
      </c>
    </row>
    <row r="29" spans="1:7" ht="15">
      <c r="A29" s="93">
        <v>26</v>
      </c>
      <c r="B29" s="94" t="s">
        <v>195</v>
      </c>
      <c r="C29" s="95">
        <v>1.067559951</v>
      </c>
      <c r="D29" s="95">
        <v>1.4811019110000001</v>
      </c>
      <c r="E29" s="95">
        <v>1.4811019110000001</v>
      </c>
      <c r="F29" s="95">
        <v>0.92021719499999999</v>
      </c>
      <c r="G29" s="96" t="s">
        <v>85</v>
      </c>
    </row>
    <row r="30" spans="1:7" ht="15">
      <c r="A30" s="93">
        <v>27</v>
      </c>
      <c r="B30" s="94" t="s">
        <v>196</v>
      </c>
      <c r="C30" s="95">
        <v>0</v>
      </c>
      <c r="D30" s="95">
        <v>0</v>
      </c>
      <c r="E30" s="95">
        <v>0</v>
      </c>
      <c r="F30" s="95"/>
      <c r="G30" s="96" t="s">
        <v>86</v>
      </c>
    </row>
    <row r="31" spans="1:7" ht="15">
      <c r="A31" s="93">
        <v>28</v>
      </c>
      <c r="B31" s="94" t="s">
        <v>197</v>
      </c>
      <c r="C31" s="95">
        <v>0</v>
      </c>
      <c r="D31" s="95">
        <v>0</v>
      </c>
      <c r="E31" s="95">
        <v>0</v>
      </c>
      <c r="F31" s="95"/>
      <c r="G31" s="96" t="s">
        <v>87</v>
      </c>
    </row>
    <row r="32" spans="1:7" ht="15">
      <c r="A32" s="93">
        <v>29</v>
      </c>
      <c r="B32" s="94" t="s">
        <v>69</v>
      </c>
      <c r="C32" s="95">
        <v>0</v>
      </c>
      <c r="D32" s="95">
        <v>0.38500000000000001</v>
      </c>
      <c r="E32" s="95">
        <v>0.38500000000000001</v>
      </c>
      <c r="F32" s="95">
        <v>-0.192500001</v>
      </c>
      <c r="G32" s="96" t="s">
        <v>128</v>
      </c>
    </row>
    <row r="33" spans="1:7" ht="15">
      <c r="A33" s="93">
        <v>30</v>
      </c>
      <c r="B33" s="94" t="s">
        <v>39</v>
      </c>
      <c r="C33" s="95">
        <v>5.0000000000000002E-5</v>
      </c>
      <c r="D33" s="95">
        <v>5.9999999999999995E-4</v>
      </c>
      <c r="E33" s="95">
        <v>5.9999999999999995E-4</v>
      </c>
      <c r="F33" s="95">
        <v>5.9999999999999995E-4</v>
      </c>
      <c r="G33" s="96" t="s">
        <v>88</v>
      </c>
    </row>
    <row r="34" spans="1:7" s="8" customFormat="1" ht="15">
      <c r="A34" s="98">
        <v>31</v>
      </c>
      <c r="B34" s="99" t="s">
        <v>304</v>
      </c>
      <c r="C34" s="100">
        <v>2.0552977499999998</v>
      </c>
      <c r="D34" s="100">
        <v>3.3796734289999999</v>
      </c>
      <c r="E34" s="100">
        <v>3.3796734289999999</v>
      </c>
      <c r="F34" s="100">
        <f>SUM(F28:F33)</f>
        <v>4.044427228</v>
      </c>
      <c r="G34" s="101" t="s">
        <v>8</v>
      </c>
    </row>
    <row r="35" spans="1:7" ht="15">
      <c r="A35" s="93">
        <v>32</v>
      </c>
      <c r="B35" s="94" t="s">
        <v>71</v>
      </c>
      <c r="C35" s="95"/>
      <c r="D35" s="95"/>
      <c r="E35" s="95"/>
      <c r="F35" s="95"/>
      <c r="G35" s="96" t="s">
        <v>71</v>
      </c>
    </row>
    <row r="36" spans="1:7" ht="15">
      <c r="A36" s="93">
        <v>33</v>
      </c>
      <c r="B36" s="94" t="s">
        <v>72</v>
      </c>
      <c r="C36" s="95">
        <v>34.808586529999999</v>
      </c>
      <c r="D36" s="95">
        <v>34.313750573</v>
      </c>
      <c r="E36" s="95">
        <v>34.313750573</v>
      </c>
      <c r="F36" s="95">
        <v>40.211461243000002</v>
      </c>
      <c r="G36" s="96" t="s">
        <v>326</v>
      </c>
    </row>
    <row r="37" spans="1:7" ht="15">
      <c r="A37" s="93">
        <v>34</v>
      </c>
      <c r="B37" s="94" t="s">
        <v>73</v>
      </c>
      <c r="C37" s="95">
        <v>0</v>
      </c>
      <c r="D37" s="95">
        <v>0</v>
      </c>
      <c r="E37" s="95">
        <v>0</v>
      </c>
      <c r="F37" s="95"/>
      <c r="G37" s="96" t="s">
        <v>327</v>
      </c>
    </row>
    <row r="38" spans="1:7" ht="15">
      <c r="A38" s="93">
        <v>35</v>
      </c>
      <c r="B38" s="94" t="s">
        <v>74</v>
      </c>
      <c r="C38" s="95"/>
      <c r="D38" s="95"/>
      <c r="E38" s="95"/>
      <c r="F38" s="95"/>
      <c r="G38" s="96" t="s">
        <v>74</v>
      </c>
    </row>
    <row r="39" spans="1:7" ht="15">
      <c r="A39" s="93">
        <v>36</v>
      </c>
      <c r="B39" s="94" t="s">
        <v>72</v>
      </c>
      <c r="C39" s="95">
        <v>0</v>
      </c>
      <c r="D39" s="95">
        <v>0</v>
      </c>
      <c r="E39" s="95">
        <v>0</v>
      </c>
      <c r="F39" s="95"/>
      <c r="G39" s="96" t="s">
        <v>326</v>
      </c>
    </row>
    <row r="40" spans="1:7" ht="15">
      <c r="A40" s="93">
        <v>37</v>
      </c>
      <c r="B40" s="94" t="s">
        <v>73</v>
      </c>
      <c r="C40" s="95">
        <v>0</v>
      </c>
      <c r="D40" s="95">
        <v>0</v>
      </c>
      <c r="E40" s="95">
        <v>0</v>
      </c>
      <c r="F40" s="95"/>
      <c r="G40" s="96" t="s">
        <v>327</v>
      </c>
    </row>
    <row r="41" spans="1:7" s="8" customFormat="1" ht="15">
      <c r="A41" s="98">
        <v>38</v>
      </c>
      <c r="B41" s="99" t="s">
        <v>75</v>
      </c>
      <c r="C41" s="100">
        <v>34.808586529999999</v>
      </c>
      <c r="D41" s="100">
        <v>34.313750573</v>
      </c>
      <c r="E41" s="100">
        <v>34.313750573</v>
      </c>
      <c r="F41" s="100">
        <v>40.211461243000002</v>
      </c>
      <c r="G41" s="101" t="s">
        <v>89</v>
      </c>
    </row>
    <row r="42" spans="1:7" ht="15">
      <c r="A42" s="93">
        <v>39</v>
      </c>
      <c r="B42" s="94" t="s">
        <v>40</v>
      </c>
      <c r="C42" s="95"/>
      <c r="D42" s="95"/>
      <c r="E42" s="95"/>
      <c r="F42" s="95"/>
      <c r="G42" s="143" t="s">
        <v>53</v>
      </c>
    </row>
    <row r="43" spans="1:7" ht="15">
      <c r="A43" s="93">
        <v>40</v>
      </c>
      <c r="B43" s="94" t="s">
        <v>348</v>
      </c>
      <c r="C43" s="95">
        <v>8.8726299999999991</v>
      </c>
      <c r="D43" s="95">
        <v>8.8726299999999991</v>
      </c>
      <c r="E43" s="95">
        <v>8.8726299999999991</v>
      </c>
      <c r="F43" s="95">
        <v>8.8726299999999991</v>
      </c>
      <c r="G43" s="143" t="s">
        <v>332</v>
      </c>
    </row>
    <row r="44" spans="1:7" ht="15">
      <c r="A44" s="93">
        <v>41</v>
      </c>
      <c r="B44" s="94" t="s">
        <v>347</v>
      </c>
      <c r="C44" s="95">
        <v>0</v>
      </c>
      <c r="D44" s="95">
        <v>0</v>
      </c>
      <c r="E44" s="95">
        <v>0</v>
      </c>
      <c r="F44" s="95"/>
      <c r="G44" s="143" t="s">
        <v>333</v>
      </c>
    </row>
    <row r="45" spans="1:7" ht="15">
      <c r="A45" s="93">
        <v>42</v>
      </c>
      <c r="B45" s="94" t="s">
        <v>43</v>
      </c>
      <c r="C45" s="95">
        <v>0</v>
      </c>
      <c r="D45" s="95">
        <v>0</v>
      </c>
      <c r="E45" s="95">
        <v>0</v>
      </c>
      <c r="F45" s="95"/>
      <c r="G45" s="143" t="s">
        <v>54</v>
      </c>
    </row>
    <row r="46" spans="1:7" ht="15">
      <c r="A46" s="93">
        <v>43</v>
      </c>
      <c r="B46" s="94" t="s">
        <v>44</v>
      </c>
      <c r="C46" s="95"/>
      <c r="D46" s="95"/>
      <c r="E46" s="95"/>
      <c r="F46" s="95"/>
      <c r="G46" s="143" t="s">
        <v>55</v>
      </c>
    </row>
    <row r="47" spans="1:7" ht="15">
      <c r="A47" s="93">
        <v>44</v>
      </c>
      <c r="B47" s="94" t="s">
        <v>345</v>
      </c>
      <c r="C47" s="95">
        <v>3.0637758000000001E-2</v>
      </c>
      <c r="D47" s="95">
        <v>3.0637758000000001E-2</v>
      </c>
      <c r="E47" s="95">
        <v>3.0637758000000001E-2</v>
      </c>
      <c r="F47" s="95">
        <v>3.0637758000000001E-2</v>
      </c>
      <c r="G47" s="143" t="s">
        <v>334</v>
      </c>
    </row>
    <row r="48" spans="1:7" s="8" customFormat="1" ht="15">
      <c r="A48" s="93">
        <v>45</v>
      </c>
      <c r="B48" s="94" t="s">
        <v>346</v>
      </c>
      <c r="C48" s="95">
        <v>0</v>
      </c>
      <c r="D48" s="95">
        <v>0</v>
      </c>
      <c r="E48" s="95">
        <v>0</v>
      </c>
      <c r="F48" s="95"/>
      <c r="G48" s="143" t="s">
        <v>335</v>
      </c>
    </row>
    <row r="49" spans="1:7" s="104" customFormat="1" ht="15">
      <c r="A49" s="93">
        <v>46</v>
      </c>
      <c r="B49" s="94" t="s">
        <v>305</v>
      </c>
      <c r="C49" s="95"/>
      <c r="D49" s="95"/>
      <c r="E49" s="95"/>
      <c r="F49" s="95"/>
      <c r="G49" s="143" t="s">
        <v>123</v>
      </c>
    </row>
    <row r="50" spans="1:7" ht="27.65" customHeight="1">
      <c r="A50" s="93">
        <v>47</v>
      </c>
      <c r="B50" s="94" t="s">
        <v>343</v>
      </c>
      <c r="C50" s="95">
        <v>0</v>
      </c>
      <c r="D50" s="95">
        <v>0</v>
      </c>
      <c r="E50" s="95">
        <v>0</v>
      </c>
      <c r="F50" s="95">
        <v>-1.0335269579999999</v>
      </c>
      <c r="G50" s="143" t="s">
        <v>336</v>
      </c>
    </row>
    <row r="51" spans="1:7" ht="15">
      <c r="A51" s="93">
        <v>48</v>
      </c>
      <c r="B51" s="94" t="s">
        <v>344</v>
      </c>
      <c r="C51" s="95">
        <v>0.15140083100000001</v>
      </c>
      <c r="D51" s="95">
        <v>0.103894484</v>
      </c>
      <c r="E51" s="95">
        <v>0.103894484</v>
      </c>
      <c r="F51" s="95">
        <v>4.2348603999999998E-2</v>
      </c>
      <c r="G51" s="143" t="s">
        <v>337</v>
      </c>
    </row>
    <row r="52" spans="1:7" ht="15">
      <c r="A52" s="98">
        <v>49</v>
      </c>
      <c r="B52" s="99" t="s">
        <v>11</v>
      </c>
      <c r="C52" s="100">
        <v>9.0546685890000003</v>
      </c>
      <c r="D52" s="100">
        <v>9.0071622419999997</v>
      </c>
      <c r="E52" s="100">
        <v>9.0071622419999997</v>
      </c>
      <c r="F52" s="100">
        <f>SUM(F43:F51)</f>
        <v>7.9120894039999987</v>
      </c>
      <c r="G52" s="148" t="s">
        <v>9</v>
      </c>
    </row>
    <row r="53" spans="1:7" ht="30">
      <c r="A53" s="98">
        <v>50</v>
      </c>
      <c r="B53" s="102" t="s">
        <v>76</v>
      </c>
      <c r="C53" s="100">
        <v>45.918552869000003</v>
      </c>
      <c r="D53" s="100">
        <v>46.700586244</v>
      </c>
      <c r="E53" s="100">
        <v>46.700586244</v>
      </c>
      <c r="F53" s="100">
        <f>F34+F41+F52</f>
        <v>52.167977875000005</v>
      </c>
      <c r="G53" s="101" t="s">
        <v>91</v>
      </c>
    </row>
    <row r="54" spans="1:7" ht="27.75" customHeight="1"/>
    <row r="55" spans="1:7" ht="45">
      <c r="A55" s="37" t="s">
        <v>0</v>
      </c>
      <c r="B55" s="38" t="s">
        <v>130</v>
      </c>
      <c r="C55" s="37" t="s">
        <v>410</v>
      </c>
      <c r="D55" s="37" t="s">
        <v>421</v>
      </c>
      <c r="E55" s="37" t="s">
        <v>432</v>
      </c>
      <c r="F55" s="37" t="s">
        <v>448</v>
      </c>
      <c r="G55" s="38" t="s">
        <v>130</v>
      </c>
    </row>
    <row r="56" spans="1:7" s="8" customFormat="1" ht="15">
      <c r="A56" s="98">
        <v>1</v>
      </c>
      <c r="B56" s="99" t="s">
        <v>395</v>
      </c>
      <c r="C56" s="212">
        <f t="shared" ref="C56" si="0">C57/C58</f>
        <v>0.3522583152736547</v>
      </c>
      <c r="D56" s="212">
        <f>D57/D58</f>
        <v>0.37024872756608646</v>
      </c>
      <c r="E56" s="212">
        <f>E57/E58</f>
        <v>0.37024872756608646</v>
      </c>
      <c r="F56" s="212">
        <f>F57/F58</f>
        <v>0.35780815657495829</v>
      </c>
      <c r="G56" s="139" t="s">
        <v>400</v>
      </c>
    </row>
    <row r="57" spans="1:7" ht="15">
      <c r="A57" s="109"/>
      <c r="B57" s="94" t="s">
        <v>396</v>
      </c>
      <c r="C57" s="144">
        <f t="shared" ref="C57" si="1">C4+C6+C7+C8</f>
        <v>12.985592157999999</v>
      </c>
      <c r="D57" s="144">
        <f>D4+D6+D7+D8</f>
        <v>13.813174365</v>
      </c>
      <c r="E57" s="144">
        <f>E4+E6+E7+E8</f>
        <v>13.813174365</v>
      </c>
      <c r="F57" s="144">
        <f>F4+F6+F7+F8</f>
        <v>15.903781257000002</v>
      </c>
      <c r="G57" s="138" t="s">
        <v>401</v>
      </c>
    </row>
    <row r="58" spans="1:7" ht="15">
      <c r="A58" s="210"/>
      <c r="B58" s="94" t="s">
        <v>397</v>
      </c>
      <c r="C58" s="144">
        <f t="shared" ref="C58" si="2">C28+C29+C36+C39</f>
        <v>36.863834279999999</v>
      </c>
      <c r="D58" s="144">
        <f>D28+D29+D36+D39</f>
        <v>37.307824002000004</v>
      </c>
      <c r="E58" s="144">
        <f>E28+E29+E36+E39</f>
        <v>37.307824002000004</v>
      </c>
      <c r="F58" s="144">
        <f>F28+F29+F36+F39</f>
        <v>44.447788471999999</v>
      </c>
      <c r="G58" s="138" t="s">
        <v>402</v>
      </c>
    </row>
    <row r="59" spans="1:7" s="8" customFormat="1" ht="15">
      <c r="A59" s="98">
        <v>2</v>
      </c>
      <c r="B59" s="99" t="s">
        <v>398</v>
      </c>
      <c r="C59" s="212">
        <f t="shared" ref="C59" si="3">C60/C61</f>
        <v>1.2456243764282997</v>
      </c>
      <c r="D59" s="212">
        <f t="shared" ref="D59:F59" si="4">D60/D61</f>
        <v>1.2389584517851731</v>
      </c>
      <c r="E59" s="212">
        <f t="shared" si="4"/>
        <v>1.2389584517851731</v>
      </c>
      <c r="F59" s="212">
        <f t="shared" si="4"/>
        <v>1.1787804894976774</v>
      </c>
      <c r="G59" s="139" t="s">
        <v>403</v>
      </c>
    </row>
    <row r="60" spans="1:7" ht="15">
      <c r="A60" s="210"/>
      <c r="B60" s="94" t="s">
        <v>399</v>
      </c>
      <c r="C60" s="144">
        <f t="shared" ref="C60" si="5">C27</f>
        <v>45.918552869000003</v>
      </c>
      <c r="D60" s="144">
        <f t="shared" ref="D60:E60" si="6">D27</f>
        <v>46.700586244</v>
      </c>
      <c r="E60" s="144">
        <f t="shared" si="6"/>
        <v>46.700586244</v>
      </c>
      <c r="F60" s="144">
        <f t="shared" ref="F60" si="7">F27</f>
        <v>52.167977875000005</v>
      </c>
      <c r="G60" s="138" t="s">
        <v>7</v>
      </c>
    </row>
    <row r="61" spans="1:7" ht="28" customHeight="1">
      <c r="A61" s="210"/>
      <c r="B61" s="94" t="s">
        <v>406</v>
      </c>
      <c r="C61" s="144">
        <f t="shared" ref="C61" si="8">C34+C41</f>
        <v>36.863884280000001</v>
      </c>
      <c r="D61" s="144">
        <f>D34+D41</f>
        <v>37.693424002</v>
      </c>
      <c r="E61" s="144">
        <f>E34+E41</f>
        <v>37.693424002</v>
      </c>
      <c r="F61" s="144">
        <f>F34+F41</f>
        <v>44.255888471000006</v>
      </c>
      <c r="G61" s="138" t="s">
        <v>407</v>
      </c>
    </row>
  </sheetData>
  <mergeCells count="2">
    <mergeCell ref="A1:G1"/>
    <mergeCell ref="A2:G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G29"/>
  <sheetViews>
    <sheetView showGridLines="0" view="pageBreakPreview" topLeftCell="A3" zoomScale="68" zoomScaleNormal="81" zoomScaleSheetLayoutView="85" workbookViewId="0">
      <selection activeCell="F28" sqref="F28"/>
    </sheetView>
  </sheetViews>
  <sheetFormatPr defaultColWidth="9.1796875" defaultRowHeight="14"/>
  <cols>
    <col min="1" max="1" width="3.81640625" style="150" bestFit="1" customWidth="1"/>
    <col min="2" max="2" width="48.81640625" style="154" customWidth="1"/>
    <col min="3" max="6" width="13.7265625" style="151" customWidth="1"/>
    <col min="7" max="7" width="45.81640625" style="154" customWidth="1"/>
    <col min="8" max="25" width="26.1796875" style="150" customWidth="1"/>
    <col min="26" max="26" width="0" style="150" hidden="1" customWidth="1"/>
    <col min="27" max="27" width="21.453125" style="150" customWidth="1"/>
    <col min="28" max="16384" width="9.1796875" style="150"/>
  </cols>
  <sheetData>
    <row r="1" spans="1:7" s="92" customFormat="1" ht="20.25" customHeight="1">
      <c r="A1" s="251" t="s">
        <v>409</v>
      </c>
      <c r="B1" s="252"/>
      <c r="C1" s="252"/>
      <c r="D1" s="252"/>
      <c r="E1" s="252"/>
      <c r="F1" s="252"/>
      <c r="G1" s="253"/>
    </row>
    <row r="2" spans="1:7" s="92" customFormat="1" ht="20.25" customHeight="1">
      <c r="A2" s="254" t="s">
        <v>394</v>
      </c>
      <c r="B2" s="255"/>
      <c r="C2" s="255"/>
      <c r="D2" s="255"/>
      <c r="E2" s="255"/>
      <c r="F2" s="255"/>
      <c r="G2" s="256"/>
    </row>
    <row r="3" spans="1:7" s="7" customFormat="1" ht="45">
      <c r="A3" s="37" t="s">
        <v>0</v>
      </c>
      <c r="B3" s="37" t="s">
        <v>6</v>
      </c>
      <c r="C3" s="37" t="s">
        <v>410</v>
      </c>
      <c r="D3" s="37" t="s">
        <v>421</v>
      </c>
      <c r="E3" s="37" t="s">
        <v>432</v>
      </c>
      <c r="F3" s="37" t="s">
        <v>448</v>
      </c>
      <c r="G3" s="38" t="s">
        <v>130</v>
      </c>
    </row>
    <row r="4" spans="1:7" ht="15">
      <c r="A4" s="93">
        <v>1</v>
      </c>
      <c r="B4" s="102" t="s">
        <v>161</v>
      </c>
      <c r="C4" s="95"/>
      <c r="D4" s="95"/>
      <c r="E4" s="95"/>
      <c r="F4" s="95"/>
      <c r="G4" s="139" t="s">
        <v>308</v>
      </c>
    </row>
    <row r="5" spans="1:7" ht="15">
      <c r="A5" s="93">
        <v>2</v>
      </c>
      <c r="B5" s="155" t="s">
        <v>200</v>
      </c>
      <c r="C5" s="95">
        <v>1.0959510139999999</v>
      </c>
      <c r="D5" s="95">
        <v>2.0643985050000002</v>
      </c>
      <c r="E5" s="95">
        <v>2.0643985050000002</v>
      </c>
      <c r="F5" s="95">
        <v>1.0560243650000001</v>
      </c>
      <c r="G5" s="138" t="s">
        <v>239</v>
      </c>
    </row>
    <row r="6" spans="1:7" ht="15">
      <c r="A6" s="93">
        <v>3</v>
      </c>
      <c r="B6" s="155" t="s">
        <v>201</v>
      </c>
      <c r="C6" s="95">
        <v>0</v>
      </c>
      <c r="D6" s="95">
        <v>0</v>
      </c>
      <c r="E6" s="95">
        <v>0</v>
      </c>
      <c r="F6" s="95">
        <v>0</v>
      </c>
      <c r="G6" s="138" t="s">
        <v>241</v>
      </c>
    </row>
    <row r="7" spans="1:7" ht="15">
      <c r="A7" s="93">
        <v>4</v>
      </c>
      <c r="B7" s="155" t="s">
        <v>202</v>
      </c>
      <c r="C7" s="95">
        <v>0</v>
      </c>
      <c r="D7" s="95">
        <v>0</v>
      </c>
      <c r="E7" s="95">
        <v>0</v>
      </c>
      <c r="F7" s="95">
        <v>0</v>
      </c>
      <c r="G7" s="138" t="s">
        <v>240</v>
      </c>
    </row>
    <row r="8" spans="1:7" ht="15">
      <c r="A8" s="93">
        <v>5</v>
      </c>
      <c r="B8" s="155" t="s">
        <v>203</v>
      </c>
      <c r="C8" s="95">
        <v>2.4417398E-2</v>
      </c>
      <c r="D8" s="95">
        <v>4.3249920999999997E-2</v>
      </c>
      <c r="E8" s="95">
        <v>4.3249920999999997E-2</v>
      </c>
      <c r="F8" s="95">
        <v>2.6443393999999999E-2</v>
      </c>
      <c r="G8" s="138" t="s">
        <v>242</v>
      </c>
    </row>
    <row r="9" spans="1:7" ht="15">
      <c r="A9" s="93">
        <v>6</v>
      </c>
      <c r="B9" s="155" t="s">
        <v>204</v>
      </c>
      <c r="C9" s="95">
        <v>0.12180592</v>
      </c>
      <c r="D9" s="95">
        <v>0.26464541899999999</v>
      </c>
      <c r="E9" s="95">
        <v>0.26464541899999999</v>
      </c>
      <c r="F9" s="95">
        <v>0.18276208399999999</v>
      </c>
      <c r="G9" s="138" t="s">
        <v>243</v>
      </c>
    </row>
    <row r="10" spans="1:7" ht="15">
      <c r="A10" s="93">
        <v>7</v>
      </c>
      <c r="B10" s="155" t="s">
        <v>205</v>
      </c>
      <c r="C10" s="95">
        <v>0</v>
      </c>
      <c r="D10" s="95">
        <v>0</v>
      </c>
      <c r="E10" s="95">
        <v>0</v>
      </c>
      <c r="F10" s="95">
        <v>0.47393997300000001</v>
      </c>
      <c r="G10" s="138" t="s">
        <v>244</v>
      </c>
    </row>
    <row r="11" spans="1:7" ht="15">
      <c r="A11" s="93">
        <v>8</v>
      </c>
      <c r="B11" s="155" t="s">
        <v>163</v>
      </c>
      <c r="C11" s="95">
        <v>0.31759654500000001</v>
      </c>
      <c r="D11" s="95">
        <v>0.57929188200000004</v>
      </c>
      <c r="E11" s="95">
        <v>0.57929188200000004</v>
      </c>
      <c r="F11" s="95"/>
      <c r="G11" s="138" t="s">
        <v>228</v>
      </c>
    </row>
    <row r="12" spans="1:7" ht="15">
      <c r="A12" s="93">
        <v>9</v>
      </c>
      <c r="B12" s="156" t="s">
        <v>164</v>
      </c>
      <c r="C12" s="100">
        <v>1.5597708770000001</v>
      </c>
      <c r="D12" s="100">
        <v>2.9515857269999999</v>
      </c>
      <c r="E12" s="100">
        <v>2.9515857269999999</v>
      </c>
      <c r="F12" s="100">
        <f>SUM(F5:F11)</f>
        <v>1.739169816</v>
      </c>
      <c r="G12" s="139" t="s">
        <v>229</v>
      </c>
    </row>
    <row r="13" spans="1:7" ht="15">
      <c r="A13" s="93">
        <v>10</v>
      </c>
      <c r="B13" s="102" t="s">
        <v>206</v>
      </c>
      <c r="C13" s="100">
        <v>0.31608631500000001</v>
      </c>
      <c r="D13" s="100">
        <v>0.59798095900000003</v>
      </c>
      <c r="E13" s="100">
        <v>0.59798095900000003</v>
      </c>
      <c r="F13" s="100">
        <v>0.43678569299999997</v>
      </c>
      <c r="G13" s="139" t="s">
        <v>338</v>
      </c>
    </row>
    <row r="14" spans="1:7" ht="31" customHeight="1">
      <c r="A14" s="93">
        <v>11</v>
      </c>
      <c r="B14" s="102" t="s">
        <v>207</v>
      </c>
      <c r="C14" s="100">
        <v>1.2436845620000001</v>
      </c>
      <c r="D14" s="100">
        <v>2.3536047679999998</v>
      </c>
      <c r="E14" s="100">
        <v>2.3536047679999998</v>
      </c>
      <c r="F14" s="100">
        <f>F12-F13</f>
        <v>1.3023841229999999</v>
      </c>
      <c r="G14" s="139" t="s">
        <v>339</v>
      </c>
    </row>
    <row r="15" spans="1:7" ht="15">
      <c r="A15" s="93">
        <v>12</v>
      </c>
      <c r="B15" s="102" t="s">
        <v>208</v>
      </c>
      <c r="C15" s="95"/>
      <c r="D15" s="95"/>
      <c r="E15" s="95"/>
      <c r="F15" s="95"/>
      <c r="G15" s="139" t="s">
        <v>340</v>
      </c>
    </row>
    <row r="16" spans="1:7" ht="15">
      <c r="A16" s="93">
        <v>13</v>
      </c>
      <c r="B16" s="155" t="s">
        <v>209</v>
      </c>
      <c r="C16" s="95">
        <v>0</v>
      </c>
      <c r="D16" s="95">
        <v>0</v>
      </c>
      <c r="E16" s="95">
        <v>0</v>
      </c>
      <c r="F16" s="95"/>
      <c r="G16" s="138" t="s">
        <v>247</v>
      </c>
    </row>
    <row r="17" spans="1:7" ht="15">
      <c r="A17" s="93">
        <v>14</v>
      </c>
      <c r="B17" s="155" t="s">
        <v>169</v>
      </c>
      <c r="C17" s="95">
        <v>0.70585308499999999</v>
      </c>
      <c r="D17" s="95">
        <v>1.475864592</v>
      </c>
      <c r="E17" s="95">
        <v>1.475864592</v>
      </c>
      <c r="F17" s="95">
        <v>0.81827984499999995</v>
      </c>
      <c r="G17" s="138" t="s">
        <v>237</v>
      </c>
    </row>
    <row r="18" spans="1:7" ht="16.5" customHeight="1">
      <c r="A18" s="93">
        <v>15</v>
      </c>
      <c r="B18" s="155" t="s">
        <v>210</v>
      </c>
      <c r="C18" s="95">
        <v>0.10667439200000001</v>
      </c>
      <c r="D18" s="95">
        <v>0.22927398500000001</v>
      </c>
      <c r="E18" s="95">
        <v>0.22927398500000001</v>
      </c>
      <c r="F18" s="95">
        <v>0.101122858</v>
      </c>
      <c r="G18" s="138" t="s">
        <v>235</v>
      </c>
    </row>
    <row r="19" spans="1:7" ht="18" customHeight="1">
      <c r="A19" s="93">
        <v>16</v>
      </c>
      <c r="B19" s="155" t="s">
        <v>211</v>
      </c>
      <c r="C19" s="95">
        <v>0.03</v>
      </c>
      <c r="D19" s="95">
        <v>2.2000000000000001E-4</v>
      </c>
      <c r="E19" s="95">
        <v>2.2000000000000001E-4</v>
      </c>
      <c r="F19" s="95">
        <v>0.01</v>
      </c>
      <c r="G19" s="138" t="s">
        <v>248</v>
      </c>
    </row>
    <row r="20" spans="1:7" ht="15">
      <c r="A20" s="93">
        <v>17</v>
      </c>
      <c r="B20" s="155" t="s">
        <v>170</v>
      </c>
      <c r="C20" s="95">
        <v>0.24975625400000001</v>
      </c>
      <c r="D20" s="95">
        <v>0.54435170700000002</v>
      </c>
      <c r="E20" s="95">
        <v>0.54435170700000002</v>
      </c>
      <c r="F20" s="95">
        <v>0.34863281600000001</v>
      </c>
      <c r="G20" s="138" t="s">
        <v>223</v>
      </c>
    </row>
    <row r="21" spans="1:7" ht="15">
      <c r="A21" s="93">
        <v>18</v>
      </c>
      <c r="B21" s="156" t="s">
        <v>171</v>
      </c>
      <c r="C21" s="100">
        <v>1.092283731</v>
      </c>
      <c r="D21" s="100">
        <v>2.2497102839999998</v>
      </c>
      <c r="E21" s="100">
        <v>2.2497102839999998</v>
      </c>
      <c r="F21" s="100">
        <f>SUM(F16:F20)</f>
        <v>1.2780355189999999</v>
      </c>
      <c r="G21" s="139" t="s">
        <v>224</v>
      </c>
    </row>
    <row r="22" spans="1:7" ht="15">
      <c r="A22" s="93">
        <v>19</v>
      </c>
      <c r="B22" s="102" t="s">
        <v>306</v>
      </c>
      <c r="C22" s="100">
        <v>0.15140083100000001</v>
      </c>
      <c r="D22" s="100">
        <v>0.103894484</v>
      </c>
      <c r="E22" s="100">
        <v>0.103894484</v>
      </c>
      <c r="F22" s="100">
        <f>F14-F21</f>
        <v>2.4348604000000051E-2</v>
      </c>
      <c r="G22" s="139" t="s">
        <v>341</v>
      </c>
    </row>
    <row r="23" spans="1:7" ht="15">
      <c r="A23" s="93">
        <v>20</v>
      </c>
      <c r="B23" s="155" t="s">
        <v>173</v>
      </c>
      <c r="C23" s="95">
        <v>0</v>
      </c>
      <c r="D23" s="95">
        <v>0</v>
      </c>
      <c r="E23" s="95">
        <v>0</v>
      </c>
      <c r="F23" s="95">
        <v>1.7999999999999999E-2</v>
      </c>
      <c r="G23" s="138" t="s">
        <v>230</v>
      </c>
    </row>
    <row r="24" spans="1:7" ht="15">
      <c r="A24" s="93">
        <v>21</v>
      </c>
      <c r="B24" s="155" t="s">
        <v>174</v>
      </c>
      <c r="C24" s="95">
        <v>0</v>
      </c>
      <c r="D24" s="95">
        <v>0</v>
      </c>
      <c r="E24" s="95">
        <v>0</v>
      </c>
      <c r="F24" s="95"/>
      <c r="G24" s="138" t="s">
        <v>225</v>
      </c>
    </row>
    <row r="25" spans="1:7" ht="15">
      <c r="A25" s="93">
        <v>22</v>
      </c>
      <c r="B25" s="102" t="s">
        <v>180</v>
      </c>
      <c r="C25" s="100">
        <v>0.15140083100000001</v>
      </c>
      <c r="D25" s="100">
        <v>0.103894484</v>
      </c>
      <c r="E25" s="100">
        <v>0.103894484</v>
      </c>
      <c r="F25" s="100">
        <f>F22+F23-F24</f>
        <v>4.2348604000000054E-2</v>
      </c>
      <c r="G25" s="139" t="s">
        <v>313</v>
      </c>
    </row>
    <row r="26" spans="1:7" ht="15">
      <c r="A26" s="93">
        <v>23</v>
      </c>
      <c r="B26" s="155" t="s">
        <v>176</v>
      </c>
      <c r="C26" s="95">
        <v>0</v>
      </c>
      <c r="D26" s="95">
        <v>0</v>
      </c>
      <c r="E26" s="95">
        <v>0</v>
      </c>
      <c r="F26" s="95"/>
      <c r="G26" s="138" t="s">
        <v>231</v>
      </c>
    </row>
    <row r="27" spans="1:7" s="152" customFormat="1" ht="15">
      <c r="A27" s="98">
        <v>24</v>
      </c>
      <c r="B27" s="102" t="s">
        <v>307</v>
      </c>
      <c r="C27" s="100">
        <v>0.15140083100000001</v>
      </c>
      <c r="D27" s="100">
        <v>0.103894484</v>
      </c>
      <c r="E27" s="100">
        <v>0.103894484</v>
      </c>
      <c r="F27" s="100">
        <f>F25-F26</f>
        <v>4.2348604000000054E-2</v>
      </c>
      <c r="G27" s="139" t="s">
        <v>342</v>
      </c>
    </row>
    <row r="28" spans="1:7">
      <c r="D28" s="222"/>
      <c r="E28" s="222"/>
      <c r="F28" s="222"/>
    </row>
    <row r="29" spans="1:7">
      <c r="D29" s="222"/>
      <c r="E29" s="222"/>
      <c r="F29" s="222"/>
    </row>
  </sheetData>
  <mergeCells count="2">
    <mergeCell ref="A1:G1"/>
    <mergeCell ref="A2:G2"/>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topLeftCell="A16" zoomScale="75" zoomScaleNormal="90" zoomScaleSheetLayoutView="85" workbookViewId="0">
      <selection activeCell="N4" sqref="N4"/>
    </sheetView>
  </sheetViews>
  <sheetFormatPr defaultColWidth="9.1796875" defaultRowHeight="12.5"/>
  <cols>
    <col min="1" max="1" width="3.26953125" style="22" customWidth="1"/>
    <col min="2" max="2" width="3.26953125" style="5" customWidth="1"/>
    <col min="3" max="3" width="51.453125" style="5" customWidth="1"/>
    <col min="4" max="4" width="5.81640625" style="5" customWidth="1"/>
    <col min="5" max="5" width="51.453125" style="5" customWidth="1"/>
    <col min="6" max="16384" width="9.179687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0">
      <c r="A10" s="42"/>
      <c r="B10" s="43"/>
      <c r="C10" s="44" t="s">
        <v>214</v>
      </c>
      <c r="D10" s="45"/>
      <c r="E10" s="46" t="s">
        <v>215</v>
      </c>
    </row>
    <row r="11" spans="1:7">
      <c r="B11" s="14"/>
    </row>
    <row r="12" spans="1:7" ht="135">
      <c r="B12" s="14"/>
      <c r="C12" s="24" t="s">
        <v>266</v>
      </c>
      <c r="D12" s="4"/>
      <c r="E12" s="25" t="s">
        <v>218</v>
      </c>
      <c r="G12" s="16"/>
    </row>
    <row r="13" spans="1:7" ht="15">
      <c r="B13" s="14"/>
      <c r="C13" s="4"/>
      <c r="D13" s="4"/>
      <c r="E13" s="26"/>
    </row>
    <row r="14" spans="1:7" ht="63" customHeight="1">
      <c r="B14" s="14"/>
      <c r="C14" s="27" t="s">
        <v>267</v>
      </c>
      <c r="D14" s="26"/>
      <c r="E14" s="25" t="s">
        <v>251</v>
      </c>
    </row>
    <row r="15" spans="1:7" ht="17.25" customHeight="1">
      <c r="B15" s="14"/>
      <c r="C15" s="27"/>
      <c r="D15" s="26"/>
      <c r="E15" s="25"/>
    </row>
    <row r="16" spans="1:7" ht="113.25" customHeight="1">
      <c r="B16" s="14"/>
      <c r="C16" s="24" t="s">
        <v>371</v>
      </c>
      <c r="D16" s="26"/>
      <c r="E16" s="25" t="s">
        <v>372</v>
      </c>
    </row>
    <row r="17" spans="2:7" ht="15">
      <c r="B17" s="14"/>
      <c r="C17" s="24"/>
      <c r="D17" s="4"/>
      <c r="E17" s="25"/>
    </row>
    <row r="18" spans="2:7" ht="60">
      <c r="B18" s="14"/>
      <c r="C18" s="24" t="s">
        <v>373</v>
      </c>
      <c r="D18" s="4"/>
      <c r="E18" s="25" t="s">
        <v>374</v>
      </c>
      <c r="F18" s="18"/>
      <c r="G18" s="18"/>
    </row>
    <row r="19" spans="2:7" ht="15">
      <c r="B19" s="14"/>
      <c r="C19" s="24"/>
      <c r="D19" s="4"/>
      <c r="E19" s="28"/>
    </row>
    <row r="20" spans="2:7" ht="45">
      <c r="B20" s="14"/>
      <c r="C20" s="24" t="s">
        <v>216</v>
      </c>
      <c r="D20" s="4"/>
      <c r="E20" s="25" t="s">
        <v>219</v>
      </c>
    </row>
    <row r="21" spans="2:7" ht="15">
      <c r="B21" s="14"/>
      <c r="C21" s="4"/>
      <c r="D21" s="4"/>
      <c r="E21" s="4"/>
    </row>
    <row r="22" spans="2:7" ht="15">
      <c r="B22" s="14"/>
      <c r="C22" s="29" t="s">
        <v>3</v>
      </c>
      <c r="D22" s="30"/>
      <c r="E22" s="29" t="s">
        <v>1</v>
      </c>
    </row>
    <row r="23" spans="2:7" ht="30">
      <c r="B23" s="14"/>
      <c r="C23" s="31" t="s">
        <v>12</v>
      </c>
      <c r="D23" s="32"/>
      <c r="E23" s="33" t="s">
        <v>220</v>
      </c>
    </row>
    <row r="24" spans="2:7" ht="15">
      <c r="B24" s="14"/>
      <c r="C24" s="31"/>
      <c r="D24" s="4"/>
      <c r="E24" s="33"/>
    </row>
    <row r="25" spans="2:7" ht="15">
      <c r="B25" s="14"/>
      <c r="C25" s="32" t="s">
        <v>2</v>
      </c>
      <c r="D25" s="4"/>
      <c r="E25" s="32" t="s">
        <v>101</v>
      </c>
    </row>
    <row r="26" spans="2:7" ht="15">
      <c r="B26" s="14"/>
      <c r="C26" s="32" t="s">
        <v>365</v>
      </c>
      <c r="D26" s="4"/>
      <c r="E26" s="32" t="s">
        <v>366</v>
      </c>
    </row>
    <row r="27" spans="2:7" ht="15">
      <c r="B27" s="14"/>
      <c r="C27" s="32" t="s">
        <v>269</v>
      </c>
      <c r="D27" s="4"/>
      <c r="E27" s="32" t="s">
        <v>269</v>
      </c>
    </row>
    <row r="28" spans="2:7" ht="15">
      <c r="B28" s="14"/>
      <c r="C28" s="32" t="s">
        <v>270</v>
      </c>
      <c r="D28" s="4"/>
      <c r="E28" s="32" t="s">
        <v>271</v>
      </c>
    </row>
    <row r="29" spans="2:7" ht="15">
      <c r="B29" s="14"/>
      <c r="C29" s="31"/>
      <c r="D29" s="32"/>
      <c r="E29" s="33"/>
    </row>
    <row r="30" spans="2:7" ht="15">
      <c r="B30" s="14"/>
      <c r="C30" s="31" t="s">
        <v>300</v>
      </c>
      <c r="D30" s="32"/>
      <c r="E30" s="33" t="s">
        <v>300</v>
      </c>
    </row>
    <row r="31" spans="2:7" ht="15">
      <c r="B31" s="14"/>
      <c r="C31" s="4"/>
      <c r="D31" s="4"/>
      <c r="E31" s="4"/>
    </row>
    <row r="32" spans="2:7" ht="15">
      <c r="B32" s="14"/>
      <c r="C32" s="4"/>
      <c r="D32" s="4"/>
      <c r="E32" s="4"/>
    </row>
    <row r="33" spans="2:11" ht="15">
      <c r="B33" s="14"/>
      <c r="C33" s="4"/>
      <c r="D33" s="4"/>
      <c r="E33" s="4"/>
    </row>
    <row r="34" spans="2:11" ht="13.5" customHeight="1">
      <c r="B34" s="14"/>
      <c r="C34" s="245"/>
      <c r="D34" s="245"/>
      <c r="E34" s="245"/>
      <c r="F34" s="17"/>
      <c r="G34" s="17"/>
      <c r="H34" s="17"/>
      <c r="I34" s="17"/>
      <c r="J34" s="17"/>
      <c r="K34" s="17"/>
    </row>
    <row r="35" spans="2:11" ht="27" customHeight="1">
      <c r="B35" s="19"/>
      <c r="C35" s="246"/>
      <c r="D35" s="246"/>
      <c r="E35" s="246"/>
    </row>
    <row r="36" spans="2:11" ht="38.25" customHeight="1">
      <c r="B36" s="19"/>
      <c r="C36" s="246"/>
      <c r="D36" s="246"/>
      <c r="E36" s="246"/>
    </row>
    <row r="37" spans="2:11">
      <c r="B37" s="14"/>
    </row>
    <row r="38" spans="2:11">
      <c r="B38" s="14"/>
    </row>
    <row r="39" spans="2:11">
      <c r="B39" s="14"/>
    </row>
    <row r="40" spans="2:11">
      <c r="B40" s="14"/>
    </row>
    <row r="41" spans="2:11">
      <c r="B41" s="14"/>
      <c r="C41" s="20"/>
    </row>
    <row r="42" spans="2:11" ht="27" customHeight="1">
      <c r="B42" s="19"/>
      <c r="C42" s="244"/>
      <c r="D42" s="244"/>
      <c r="E42" s="244"/>
    </row>
    <row r="43" spans="2:11" ht="38.25" customHeight="1">
      <c r="B43" s="19"/>
      <c r="C43" s="244"/>
      <c r="D43" s="244"/>
      <c r="E43" s="244"/>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25"/>
  <sheetViews>
    <sheetView showGridLines="0" view="pageBreakPreview" topLeftCell="A8" zoomScale="60" zoomScaleNormal="90" workbookViewId="0">
      <selection activeCell="H15" sqref="H15"/>
    </sheetView>
  </sheetViews>
  <sheetFormatPr defaultColWidth="9.1796875" defaultRowHeight="15"/>
  <cols>
    <col min="1" max="6" width="16.81640625" style="4" customWidth="1"/>
    <col min="7" max="7" width="23.1796875" style="4" customWidth="1"/>
    <col min="8" max="9" width="16.81640625" style="4" customWidth="1"/>
    <col min="10" max="10" width="15.7265625" style="4" customWidth="1"/>
    <col min="11" max="16384" width="9.1796875" style="4"/>
  </cols>
  <sheetData>
    <row r="1" spans="1:10" ht="20">
      <c r="A1" s="260" t="s">
        <v>419</v>
      </c>
      <c r="B1" s="261"/>
      <c r="C1" s="261"/>
      <c r="D1" s="261"/>
      <c r="E1" s="261"/>
      <c r="F1" s="261"/>
      <c r="G1" s="261"/>
      <c r="H1" s="261"/>
      <c r="I1" s="261"/>
      <c r="J1" s="262"/>
    </row>
    <row r="2" spans="1:10" ht="20">
      <c r="A2" s="263" t="s">
        <v>420</v>
      </c>
      <c r="B2" s="264"/>
      <c r="C2" s="264"/>
      <c r="D2" s="264"/>
      <c r="E2" s="264"/>
      <c r="F2" s="264"/>
      <c r="G2" s="264"/>
      <c r="H2" s="264"/>
      <c r="I2" s="264"/>
      <c r="J2" s="265"/>
    </row>
    <row r="3" spans="1:10" ht="30">
      <c r="A3" s="37" t="s">
        <v>129</v>
      </c>
      <c r="B3" s="162" t="s">
        <v>17</v>
      </c>
      <c r="C3" s="162" t="s">
        <v>18</v>
      </c>
      <c r="D3" s="162" t="s">
        <v>4</v>
      </c>
      <c r="E3" s="162" t="s">
        <v>70</v>
      </c>
      <c r="F3" s="162" t="s">
        <v>19</v>
      </c>
      <c r="G3" s="162" t="s">
        <v>20</v>
      </c>
      <c r="H3" s="162" t="s">
        <v>21</v>
      </c>
      <c r="I3" s="162" t="s">
        <v>330</v>
      </c>
      <c r="J3" s="38" t="s">
        <v>130</v>
      </c>
    </row>
    <row r="4" spans="1:10">
      <c r="A4" s="39" t="s">
        <v>296</v>
      </c>
      <c r="B4" s="205">
        <v>45.918552869000003</v>
      </c>
      <c r="C4" s="205">
        <v>2.0552977499999998</v>
      </c>
      <c r="D4" s="205">
        <v>9.0546685890000003</v>
      </c>
      <c r="E4" s="205">
        <v>34.808586529999999</v>
      </c>
      <c r="F4" s="205">
        <v>12.750662658</v>
      </c>
      <c r="G4" s="205">
        <v>32.645740025000002</v>
      </c>
      <c r="H4" s="205">
        <v>0</v>
      </c>
      <c r="I4" s="205">
        <v>1.067559951</v>
      </c>
      <c r="J4" s="40" t="s">
        <v>296</v>
      </c>
    </row>
    <row r="5" spans="1:10">
      <c r="A5" s="48" t="s">
        <v>145</v>
      </c>
      <c r="B5" s="208">
        <v>45.918552869000003</v>
      </c>
      <c r="C5" s="208">
        <v>2.0552977499999998</v>
      </c>
      <c r="D5" s="208">
        <v>9.0546685890000003</v>
      </c>
      <c r="E5" s="208">
        <v>34.808586529999999</v>
      </c>
      <c r="F5" s="208">
        <v>12.750662658</v>
      </c>
      <c r="G5" s="209">
        <v>32.645740025000002</v>
      </c>
      <c r="H5" s="208">
        <v>0</v>
      </c>
      <c r="I5" s="208">
        <v>1.067559951</v>
      </c>
      <c r="J5" s="49" t="s">
        <v>145</v>
      </c>
    </row>
    <row r="7" spans="1:10" ht="20">
      <c r="A7" s="260" t="s">
        <v>430</v>
      </c>
      <c r="B7" s="261"/>
      <c r="C7" s="261"/>
      <c r="D7" s="261"/>
      <c r="E7" s="261"/>
      <c r="F7" s="261"/>
      <c r="G7" s="261"/>
      <c r="H7" s="261"/>
      <c r="I7" s="261"/>
      <c r="J7" s="262"/>
    </row>
    <row r="8" spans="1:10" ht="20">
      <c r="A8" s="263" t="s">
        <v>431</v>
      </c>
      <c r="B8" s="264"/>
      <c r="C8" s="264"/>
      <c r="D8" s="264"/>
      <c r="E8" s="264"/>
      <c r="F8" s="264"/>
      <c r="G8" s="264"/>
      <c r="H8" s="264"/>
      <c r="I8" s="264"/>
      <c r="J8" s="265"/>
    </row>
    <row r="9" spans="1:10" ht="30">
      <c r="A9" s="37" t="s">
        <v>129</v>
      </c>
      <c r="B9" s="162" t="s">
        <v>17</v>
      </c>
      <c r="C9" s="162" t="s">
        <v>18</v>
      </c>
      <c r="D9" s="162" t="s">
        <v>4</v>
      </c>
      <c r="E9" s="162" t="s">
        <v>70</v>
      </c>
      <c r="F9" s="162" t="s">
        <v>19</v>
      </c>
      <c r="G9" s="162" t="s">
        <v>20</v>
      </c>
      <c r="H9" s="162" t="s">
        <v>21</v>
      </c>
      <c r="I9" s="162" t="s">
        <v>330</v>
      </c>
      <c r="J9" s="38" t="s">
        <v>130</v>
      </c>
    </row>
    <row r="10" spans="1:10">
      <c r="A10" s="39" t="s">
        <v>296</v>
      </c>
      <c r="B10" s="205">
        <v>46.700586244</v>
      </c>
      <c r="C10" s="205">
        <v>3.3796734289999999</v>
      </c>
      <c r="D10" s="205">
        <v>9.0071622419999997</v>
      </c>
      <c r="E10" s="205">
        <v>34.313750573</v>
      </c>
      <c r="F10" s="205">
        <v>13.538782865</v>
      </c>
      <c r="G10" s="205">
        <v>32.383036918000002</v>
      </c>
      <c r="H10" s="205">
        <v>0.38500000000000001</v>
      </c>
      <c r="I10" s="205">
        <v>1.4811019110000001</v>
      </c>
      <c r="J10" s="40" t="s">
        <v>296</v>
      </c>
    </row>
    <row r="11" spans="1:10">
      <c r="A11" s="48" t="s">
        <v>145</v>
      </c>
      <c r="B11" s="208">
        <v>46.700586244</v>
      </c>
      <c r="C11" s="208">
        <v>3.3796734289999999</v>
      </c>
      <c r="D11" s="208">
        <v>9.0071622419999997</v>
      </c>
      <c r="E11" s="208">
        <v>34.313750573</v>
      </c>
      <c r="F11" s="208">
        <v>13.538782865</v>
      </c>
      <c r="G11" s="209">
        <v>32.383036918000002</v>
      </c>
      <c r="H11" s="208">
        <v>0.38500000000000001</v>
      </c>
      <c r="I11" s="208">
        <v>1.4811019110000001</v>
      </c>
      <c r="J11" s="49" t="s">
        <v>145</v>
      </c>
    </row>
    <row r="13" spans="1:10" ht="20">
      <c r="A13" s="260" t="s">
        <v>439</v>
      </c>
      <c r="B13" s="261"/>
      <c r="C13" s="261"/>
      <c r="D13" s="261"/>
      <c r="E13" s="261"/>
      <c r="F13" s="261"/>
      <c r="G13" s="261"/>
      <c r="H13" s="261"/>
      <c r="I13" s="261"/>
      <c r="J13" s="262"/>
    </row>
    <row r="14" spans="1:10" ht="20">
      <c r="A14" s="263" t="s">
        <v>440</v>
      </c>
      <c r="B14" s="264"/>
      <c r="C14" s="264"/>
      <c r="D14" s="264"/>
      <c r="E14" s="264"/>
      <c r="F14" s="264"/>
      <c r="G14" s="264"/>
      <c r="H14" s="264"/>
      <c r="I14" s="264"/>
      <c r="J14" s="265"/>
    </row>
    <row r="15" spans="1:10" ht="30">
      <c r="A15" s="37" t="s">
        <v>129</v>
      </c>
      <c r="B15" s="162" t="s">
        <v>17</v>
      </c>
      <c r="C15" s="162" t="s">
        <v>18</v>
      </c>
      <c r="D15" s="162" t="s">
        <v>4</v>
      </c>
      <c r="E15" s="162" t="s">
        <v>70</v>
      </c>
      <c r="F15" s="162" t="s">
        <v>19</v>
      </c>
      <c r="G15" s="162" t="s">
        <v>20</v>
      </c>
      <c r="H15" s="162" t="s">
        <v>21</v>
      </c>
      <c r="I15" s="162" t="s">
        <v>330</v>
      </c>
      <c r="J15" s="38" t="s">
        <v>130</v>
      </c>
    </row>
    <row r="16" spans="1:10">
      <c r="A16" s="39" t="s">
        <v>296</v>
      </c>
      <c r="B16" s="205">
        <v>46.700586244</v>
      </c>
      <c r="C16" s="205">
        <v>3.3796734289999999</v>
      </c>
      <c r="D16" s="205">
        <v>9.0071622419999997</v>
      </c>
      <c r="E16" s="205">
        <v>34.313750573</v>
      </c>
      <c r="F16" s="205">
        <v>13.538782865</v>
      </c>
      <c r="G16" s="205">
        <v>32.383036918000002</v>
      </c>
      <c r="H16" s="205">
        <v>0.38500000000000001</v>
      </c>
      <c r="I16" s="205">
        <v>1.4811019110000001</v>
      </c>
      <c r="J16" s="40" t="s">
        <v>296</v>
      </c>
    </row>
    <row r="17" spans="1:10">
      <c r="A17" s="48" t="s">
        <v>145</v>
      </c>
      <c r="B17" s="208">
        <v>46.700586244</v>
      </c>
      <c r="C17" s="208">
        <v>3.3796734289999999</v>
      </c>
      <c r="D17" s="208">
        <v>9.0071622419999997</v>
      </c>
      <c r="E17" s="208">
        <v>34.313750573</v>
      </c>
      <c r="F17" s="208">
        <v>13.538782865</v>
      </c>
      <c r="G17" s="209">
        <v>32.383036918000002</v>
      </c>
      <c r="H17" s="208">
        <v>0.38500000000000001</v>
      </c>
      <c r="I17" s="208">
        <v>1.4811019110000001</v>
      </c>
      <c r="J17" s="49" t="s">
        <v>145</v>
      </c>
    </row>
    <row r="21" spans="1:10" ht="20">
      <c r="A21" s="260" t="s">
        <v>419</v>
      </c>
      <c r="B21" s="261"/>
      <c r="C21" s="261"/>
      <c r="D21" s="261"/>
      <c r="E21" s="261"/>
      <c r="F21" s="261"/>
      <c r="G21" s="261"/>
      <c r="H21" s="261"/>
      <c r="I21" s="261"/>
      <c r="J21" s="262"/>
    </row>
    <row r="22" spans="1:10" ht="20">
      <c r="A22" s="263" t="s">
        <v>420</v>
      </c>
      <c r="B22" s="264"/>
      <c r="C22" s="264"/>
      <c r="D22" s="264"/>
      <c r="E22" s="264"/>
      <c r="F22" s="264"/>
      <c r="G22" s="264"/>
      <c r="H22" s="264"/>
      <c r="I22" s="264"/>
      <c r="J22" s="265"/>
    </row>
    <row r="23" spans="1:10" ht="30">
      <c r="A23" s="37" t="s">
        <v>129</v>
      </c>
      <c r="B23" s="162" t="s">
        <v>17</v>
      </c>
      <c r="C23" s="162" t="s">
        <v>18</v>
      </c>
      <c r="D23" s="162" t="s">
        <v>4</v>
      </c>
      <c r="E23" s="162" t="s">
        <v>70</v>
      </c>
      <c r="F23" s="162" t="s">
        <v>19</v>
      </c>
      <c r="G23" s="162" t="s">
        <v>20</v>
      </c>
      <c r="H23" s="162" t="s">
        <v>21</v>
      </c>
      <c r="I23" s="162" t="s">
        <v>330</v>
      </c>
      <c r="J23" s="38" t="s">
        <v>130</v>
      </c>
    </row>
    <row r="24" spans="1:10">
      <c r="A24" s="39" t="s">
        <v>296</v>
      </c>
      <c r="B24" s="205">
        <v>52.167977875000005</v>
      </c>
      <c r="C24" s="205">
        <v>4.044427228</v>
      </c>
      <c r="D24" s="205">
        <v>7.9120894039999987</v>
      </c>
      <c r="E24" s="205">
        <v>40.211461243000002</v>
      </c>
      <c r="F24" s="205">
        <v>15.694789956999999</v>
      </c>
      <c r="G24" s="205">
        <v>37.612195501999999</v>
      </c>
      <c r="H24" s="205">
        <v>-0.192500001</v>
      </c>
      <c r="I24" s="205">
        <v>0.92021719499999999</v>
      </c>
      <c r="J24" s="40" t="s">
        <v>296</v>
      </c>
    </row>
    <row r="25" spans="1:10">
      <c r="A25" s="48" t="s">
        <v>145</v>
      </c>
      <c r="B25" s="208">
        <f>B24</f>
        <v>52.167977875000005</v>
      </c>
      <c r="C25" s="208">
        <f t="shared" ref="C25:I25" si="0">C24</f>
        <v>4.044427228</v>
      </c>
      <c r="D25" s="208">
        <f t="shared" si="0"/>
        <v>7.9120894039999987</v>
      </c>
      <c r="E25" s="208">
        <f t="shared" si="0"/>
        <v>40.211461243000002</v>
      </c>
      <c r="F25" s="208">
        <f t="shared" si="0"/>
        <v>15.694789956999999</v>
      </c>
      <c r="G25" s="208">
        <f t="shared" si="0"/>
        <v>37.612195501999999</v>
      </c>
      <c r="H25" s="208">
        <f t="shared" si="0"/>
        <v>-0.192500001</v>
      </c>
      <c r="I25" s="208">
        <f t="shared" si="0"/>
        <v>0.92021719499999999</v>
      </c>
      <c r="J25" s="49" t="s">
        <v>145</v>
      </c>
    </row>
  </sheetData>
  <mergeCells count="8">
    <mergeCell ref="A21:J21"/>
    <mergeCell ref="A22:J22"/>
    <mergeCell ref="A13:J13"/>
    <mergeCell ref="A14:J14"/>
    <mergeCell ref="A7:J7"/>
    <mergeCell ref="A8:J8"/>
    <mergeCell ref="A1:J1"/>
    <mergeCell ref="A2:J2"/>
  </mergeCells>
  <pageMargins left="0.7" right="0.7" top="0.75" bottom="0.75" header="0.3" footer="0.3"/>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defaultColWidth="8.81640625" defaultRowHeight="14.5"/>
  <cols>
    <col min="1" max="1" width="6.26953125" style="82" customWidth="1"/>
  </cols>
  <sheetData>
    <row r="9" spans="4:7" ht="15.5">
      <c r="D9" s="4" t="s">
        <v>15</v>
      </c>
      <c r="E9" s="4"/>
      <c r="F9" s="4"/>
      <c r="G9" s="4"/>
    </row>
    <row r="10" spans="4:7" ht="15.5">
      <c r="D10" s="67" t="s">
        <v>16</v>
      </c>
      <c r="E10" s="4"/>
      <c r="F10" s="4"/>
      <c r="G10" s="4"/>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topLeftCell="A19" zoomScaleNormal="100" zoomScaleSheetLayoutView="100" workbookViewId="0">
      <selection activeCell="N4" sqref="N4"/>
    </sheetView>
  </sheetViews>
  <sheetFormatPr defaultColWidth="9.1796875" defaultRowHeight="14"/>
  <cols>
    <col min="1" max="1" width="6.453125" style="50" customWidth="1"/>
    <col min="2" max="2" width="3.26953125" style="1" customWidth="1"/>
    <col min="3" max="3" width="41.453125" style="1" customWidth="1"/>
    <col min="4" max="4" width="5.81640625" style="1" customWidth="1"/>
    <col min="5" max="5" width="44.453125" style="1" customWidth="1"/>
    <col min="6" max="16384" width="9.179687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
      <c r="B10" s="2"/>
      <c r="C10" s="51" t="s">
        <v>261</v>
      </c>
      <c r="D10" s="52" t="s">
        <v>217</v>
      </c>
      <c r="E10" s="53" t="s">
        <v>262</v>
      </c>
    </row>
    <row r="11" spans="2:5" ht="15">
      <c r="B11" s="2"/>
      <c r="C11" s="51" t="s">
        <v>263</v>
      </c>
      <c r="D11" s="52" t="s">
        <v>217</v>
      </c>
      <c r="E11" s="53" t="s">
        <v>93</v>
      </c>
    </row>
    <row r="12" spans="2:5" ht="15">
      <c r="B12" s="2"/>
      <c r="C12" s="51" t="s">
        <v>143</v>
      </c>
      <c r="D12" s="52" t="s">
        <v>217</v>
      </c>
      <c r="E12" s="53" t="s">
        <v>264</v>
      </c>
    </row>
    <row r="13" spans="2:5" ht="15">
      <c r="B13" s="2"/>
      <c r="C13" s="51" t="s">
        <v>265</v>
      </c>
      <c r="D13" s="52" t="s">
        <v>217</v>
      </c>
      <c r="E13" s="53" t="s">
        <v>94</v>
      </c>
    </row>
    <row r="14" spans="2:5" ht="15">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66"/>
      <c r="D30" s="266"/>
    </row>
    <row r="31" spans="2:5" ht="32.25" customHeight="1">
      <c r="B31" s="2"/>
      <c r="C31" s="267"/>
      <c r="D31" s="267"/>
    </row>
    <row r="32" spans="2:5">
      <c r="B32" s="2"/>
      <c r="C32" s="268"/>
      <c r="D32" s="268"/>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90" zoomScaleNormal="90" zoomScaleSheetLayoutView="85" workbookViewId="0">
      <selection activeCell="C3" sqref="C3"/>
    </sheetView>
  </sheetViews>
  <sheetFormatPr defaultColWidth="9.1796875" defaultRowHeight="15"/>
  <cols>
    <col min="1" max="1" width="7.26953125" style="23" customWidth="1"/>
    <col min="2" max="2" width="3.26953125" style="4" customWidth="1"/>
    <col min="3" max="3" width="24.1796875" style="4" bestFit="1" customWidth="1"/>
    <col min="4" max="4" width="50.7265625" style="4" customWidth="1"/>
    <col min="5" max="5" width="9.453125" style="4" customWidth="1"/>
    <col min="6" max="7" width="5.1796875" style="4" customWidth="1"/>
    <col min="8" max="8" width="23.26953125" style="4" bestFit="1" customWidth="1"/>
    <col min="9" max="9" width="50.7265625" style="4" customWidth="1"/>
    <col min="10" max="16384" width="9.1796875" style="4"/>
  </cols>
  <sheetData>
    <row r="1" spans="2:13">
      <c r="B1" s="54"/>
      <c r="C1" s="55"/>
      <c r="D1" s="55"/>
      <c r="E1" s="56"/>
      <c r="G1" s="54"/>
      <c r="H1" s="55"/>
      <c r="I1" s="55"/>
      <c r="J1" s="56"/>
    </row>
    <row r="2" spans="2:13" ht="20">
      <c r="B2" s="57"/>
      <c r="C2" s="269" t="s">
        <v>14</v>
      </c>
      <c r="D2" s="269"/>
      <c r="E2" s="270"/>
      <c r="F2" s="77"/>
      <c r="G2" s="78"/>
      <c r="H2" s="271" t="s">
        <v>13</v>
      </c>
      <c r="I2" s="271"/>
      <c r="J2" s="272"/>
    </row>
    <row r="3" spans="2:13">
      <c r="B3" s="57"/>
      <c r="E3" s="58"/>
      <c r="G3" s="57"/>
      <c r="J3" s="58"/>
    </row>
    <row r="4" spans="2:13">
      <c r="B4" s="57"/>
      <c r="E4" s="58"/>
      <c r="G4" s="57"/>
      <c r="J4" s="58"/>
    </row>
    <row r="5" spans="2:13" ht="135.75" customHeight="1">
      <c r="B5" s="57"/>
      <c r="C5" s="29" t="s">
        <v>93</v>
      </c>
      <c r="D5" s="59" t="s">
        <v>131</v>
      </c>
      <c r="E5" s="60"/>
      <c r="F5" s="61"/>
      <c r="G5" s="62"/>
      <c r="H5" s="63" t="s">
        <v>94</v>
      </c>
      <c r="I5" s="64" t="s">
        <v>132</v>
      </c>
      <c r="J5" s="58"/>
    </row>
    <row r="6" spans="2:13">
      <c r="B6" s="57"/>
      <c r="C6" s="29"/>
      <c r="D6" s="61"/>
      <c r="E6" s="65"/>
      <c r="F6" s="61"/>
      <c r="G6" s="62"/>
      <c r="H6" s="63"/>
      <c r="I6" s="64"/>
      <c r="J6" s="58"/>
    </row>
    <row r="7" spans="2:13">
      <c r="B7" s="57"/>
      <c r="C7" s="29" t="s">
        <v>19</v>
      </c>
      <c r="D7" s="24" t="s">
        <v>95</v>
      </c>
      <c r="E7" s="66"/>
      <c r="F7" s="61"/>
      <c r="G7" s="62"/>
      <c r="H7" s="63" t="s">
        <v>103</v>
      </c>
      <c r="I7" s="64" t="s">
        <v>279</v>
      </c>
      <c r="J7" s="58"/>
    </row>
    <row r="8" spans="2:13">
      <c r="B8" s="57"/>
      <c r="D8" s="61"/>
      <c r="E8" s="65"/>
      <c r="F8" s="61"/>
      <c r="G8" s="62"/>
      <c r="H8" s="67"/>
      <c r="I8" s="64"/>
      <c r="J8" s="58"/>
    </row>
    <row r="9" spans="2:13" ht="30">
      <c r="B9" s="57"/>
      <c r="C9" s="29" t="s">
        <v>20</v>
      </c>
      <c r="D9" s="24" t="s">
        <v>96</v>
      </c>
      <c r="E9" s="66"/>
      <c r="F9" s="61"/>
      <c r="G9" s="62"/>
      <c r="H9" s="63" t="s">
        <v>104</v>
      </c>
      <c r="I9" s="64" t="s">
        <v>97</v>
      </c>
      <c r="J9" s="58"/>
    </row>
    <row r="10" spans="2:13">
      <c r="B10" s="57"/>
      <c r="C10" s="29"/>
      <c r="D10" s="24"/>
      <c r="E10" s="66"/>
      <c r="F10" s="61"/>
      <c r="G10" s="62"/>
      <c r="H10" s="63"/>
      <c r="I10" s="64"/>
      <c r="J10" s="58"/>
    </row>
    <row r="11" spans="2:13" ht="135">
      <c r="B11" s="57"/>
      <c r="C11" s="29" t="s">
        <v>70</v>
      </c>
      <c r="D11" s="24" t="s">
        <v>139</v>
      </c>
      <c r="E11" s="66"/>
      <c r="F11" s="61"/>
      <c r="G11" s="62"/>
      <c r="H11" s="63" t="s">
        <v>102</v>
      </c>
      <c r="I11" s="64" t="s">
        <v>140</v>
      </c>
      <c r="J11" s="58"/>
      <c r="M11" s="4" t="s">
        <v>268</v>
      </c>
    </row>
    <row r="12" spans="2:13">
      <c r="B12" s="57"/>
      <c r="D12" s="31"/>
      <c r="E12" s="68"/>
      <c r="F12" s="31"/>
      <c r="G12" s="69"/>
      <c r="H12" s="67"/>
      <c r="I12" s="64"/>
      <c r="J12" s="58"/>
    </row>
    <row r="13" spans="2:13" ht="45">
      <c r="B13" s="57"/>
      <c r="C13" s="29" t="s">
        <v>137</v>
      </c>
      <c r="D13" s="24" t="s">
        <v>98</v>
      </c>
      <c r="E13" s="66"/>
      <c r="F13" s="61"/>
      <c r="G13" s="62"/>
      <c r="H13" s="63" t="s">
        <v>138</v>
      </c>
      <c r="I13" s="64" t="s">
        <v>99</v>
      </c>
      <c r="J13" s="58"/>
    </row>
    <row r="14" spans="2:13">
      <c r="B14" s="57"/>
      <c r="E14" s="58"/>
      <c r="G14" s="57"/>
      <c r="H14" s="67"/>
      <c r="I14" s="64"/>
      <c r="J14" s="58"/>
    </row>
    <row r="15" spans="2:13" ht="75">
      <c r="B15" s="57"/>
      <c r="C15" s="29" t="s">
        <v>21</v>
      </c>
      <c r="D15" s="24" t="s">
        <v>133</v>
      </c>
      <c r="E15" s="66"/>
      <c r="F15" s="61"/>
      <c r="G15" s="62"/>
      <c r="H15" s="63" t="s">
        <v>105</v>
      </c>
      <c r="I15" s="64" t="s">
        <v>134</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showGridLines="0" zoomScale="69" zoomScaleNormal="90" zoomScaleSheetLayoutView="85" workbookViewId="0">
      <selection activeCell="U17" sqref="U17"/>
    </sheetView>
  </sheetViews>
  <sheetFormatPr defaultColWidth="9.1796875" defaultRowHeight="15"/>
  <cols>
    <col min="1" max="1" width="5.81640625" style="85" customWidth="1"/>
    <col min="2" max="2" width="7.1796875" style="84" customWidth="1"/>
    <col min="3" max="3" width="120.26953125" style="159" customWidth="1"/>
    <col min="4" max="4" width="5.81640625" style="86" customWidth="1"/>
    <col min="5" max="5" width="2.453125" style="86" bestFit="1" customWidth="1"/>
    <col min="6" max="16384" width="9.1796875" style="86"/>
  </cols>
  <sheetData>
    <row r="9" spans="2:6">
      <c r="B9" s="87">
        <v>1</v>
      </c>
      <c r="C9" s="158" t="s">
        <v>280</v>
      </c>
      <c r="F9" s="189"/>
    </row>
    <row r="10" spans="2:6">
      <c r="C10" s="158"/>
    </row>
    <row r="11" spans="2:6">
      <c r="B11" s="87">
        <v>2</v>
      </c>
      <c r="C11" s="158" t="s">
        <v>281</v>
      </c>
      <c r="F11" s="189"/>
    </row>
    <row r="12" spans="2:6">
      <c r="C12" s="158"/>
    </row>
    <row r="13" spans="2:6">
      <c r="B13" s="87">
        <v>3</v>
      </c>
      <c r="C13" s="158" t="s">
        <v>293</v>
      </c>
      <c r="F13" s="189"/>
    </row>
    <row r="14" spans="2:6">
      <c r="C14" s="158"/>
    </row>
    <row r="15" spans="2:6">
      <c r="B15" s="87">
        <v>4</v>
      </c>
      <c r="C15" s="158" t="s">
        <v>294</v>
      </c>
      <c r="F15" s="190"/>
    </row>
    <row r="16" spans="2:6">
      <c r="C16" s="158"/>
    </row>
    <row r="17" spans="2:13">
      <c r="B17" s="87">
        <v>5</v>
      </c>
      <c r="C17" s="158" t="s">
        <v>295</v>
      </c>
      <c r="D17" s="247"/>
      <c r="E17" s="247"/>
      <c r="F17" s="247"/>
      <c r="G17" s="247"/>
      <c r="H17" s="247"/>
      <c r="I17" s="247"/>
      <c r="J17" s="247"/>
      <c r="K17" s="247"/>
      <c r="L17" s="247"/>
      <c r="M17" s="247"/>
    </row>
    <row r="18" spans="2:13">
      <c r="C18" s="158"/>
      <c r="D18" s="248"/>
      <c r="E18" s="248"/>
      <c r="F18" s="248"/>
      <c r="G18" s="248"/>
      <c r="H18" s="248"/>
      <c r="I18" s="248"/>
      <c r="J18" s="248"/>
      <c r="K18" s="248"/>
      <c r="L18" s="248"/>
      <c r="M18" s="248"/>
    </row>
    <row r="19" spans="2:13">
      <c r="B19" s="87">
        <v>6</v>
      </c>
      <c r="C19" s="158" t="s">
        <v>282</v>
      </c>
      <c r="F19" s="189"/>
    </row>
    <row r="20" spans="2:13">
      <c r="C20" s="158"/>
    </row>
    <row r="21" spans="2:13">
      <c r="B21" s="87">
        <v>7</v>
      </c>
      <c r="C21" s="158" t="s">
        <v>289</v>
      </c>
      <c r="F21" s="189"/>
    </row>
    <row r="22" spans="2:13">
      <c r="C22" s="158"/>
    </row>
    <row r="23" spans="2:13">
      <c r="B23" s="87">
        <v>8</v>
      </c>
      <c r="C23" s="158" t="s">
        <v>290</v>
      </c>
      <c r="F23" s="189"/>
    </row>
    <row r="24" spans="2:13">
      <c r="C24" s="158"/>
    </row>
    <row r="25" spans="2:13" ht="30">
      <c r="B25" s="87">
        <v>9</v>
      </c>
      <c r="C25" s="158" t="s">
        <v>375</v>
      </c>
      <c r="F25" s="189"/>
    </row>
    <row r="26" spans="2:13">
      <c r="C26" s="158"/>
    </row>
    <row r="27" spans="2:13" ht="30">
      <c r="B27" s="87">
        <v>10</v>
      </c>
      <c r="C27" s="158" t="s">
        <v>376</v>
      </c>
      <c r="F27" s="189"/>
    </row>
    <row r="28" spans="2:13">
      <c r="C28" s="158"/>
    </row>
    <row r="29" spans="2:13" ht="30">
      <c r="B29" s="87">
        <v>11</v>
      </c>
      <c r="C29" s="158" t="s">
        <v>381</v>
      </c>
      <c r="F29" s="189"/>
    </row>
    <row r="30" spans="2:13">
      <c r="C30" s="158"/>
    </row>
    <row r="31" spans="2:13" ht="30">
      <c r="B31" s="87">
        <v>12</v>
      </c>
      <c r="C31" s="158" t="s">
        <v>377</v>
      </c>
      <c r="F31" s="189"/>
    </row>
    <row r="32" spans="2:13">
      <c r="C32" s="158"/>
    </row>
    <row r="33" spans="2:6" ht="30">
      <c r="B33" s="87">
        <v>13</v>
      </c>
      <c r="C33" s="158" t="s">
        <v>378</v>
      </c>
      <c r="F33" s="189"/>
    </row>
    <row r="34" spans="2:6">
      <c r="C34" s="158"/>
    </row>
    <row r="35" spans="2:6" ht="30">
      <c r="B35" s="87">
        <v>14</v>
      </c>
      <c r="C35" s="158" t="s">
        <v>382</v>
      </c>
      <c r="F35" s="189"/>
    </row>
    <row r="36" spans="2:6">
      <c r="C36" s="158"/>
    </row>
    <row r="37" spans="2:6">
      <c r="B37" s="87">
        <v>15</v>
      </c>
      <c r="C37" s="158" t="s">
        <v>379</v>
      </c>
      <c r="F37" s="189"/>
    </row>
    <row r="38" spans="2:6">
      <c r="C38" s="158"/>
    </row>
    <row r="39" spans="2:6" ht="30">
      <c r="B39" s="87">
        <v>16</v>
      </c>
      <c r="C39" s="158" t="s">
        <v>380</v>
      </c>
      <c r="F39" s="189"/>
    </row>
    <row r="40" spans="2:6">
      <c r="C40" s="158"/>
    </row>
    <row r="41" spans="2:6" ht="30">
      <c r="B41" s="87">
        <v>17</v>
      </c>
      <c r="C41" s="158" t="s">
        <v>383</v>
      </c>
      <c r="F41" s="189"/>
    </row>
    <row r="43" spans="2:6">
      <c r="B43" s="87">
        <v>18</v>
      </c>
      <c r="C43" s="158" t="s">
        <v>384</v>
      </c>
    </row>
    <row r="44" spans="2:6">
      <c r="C44" s="158"/>
    </row>
    <row r="45" spans="2:6">
      <c r="B45" s="87">
        <v>19</v>
      </c>
      <c r="C45" s="158" t="s">
        <v>385</v>
      </c>
    </row>
    <row r="46" spans="2:6">
      <c r="C46" s="158"/>
    </row>
    <row r="47" spans="2:6" ht="30">
      <c r="B47" s="87">
        <v>20</v>
      </c>
      <c r="C47" s="158" t="s">
        <v>386</v>
      </c>
    </row>
    <row r="49" spans="2:6">
      <c r="B49" s="87">
        <v>21</v>
      </c>
      <c r="C49" s="159" t="s">
        <v>291</v>
      </c>
      <c r="F49" s="189"/>
    </row>
    <row r="51" spans="2:6">
      <c r="B51" s="87">
        <v>22</v>
      </c>
      <c r="C51" s="159" t="s">
        <v>292</v>
      </c>
      <c r="F51" s="189"/>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F10"/>
  <sheetViews>
    <sheetView showGridLines="0" view="pageBreakPreview" zoomScale="70" zoomScaleNormal="107" zoomScaleSheetLayoutView="70" workbookViewId="0">
      <selection activeCell="J6" sqref="J6"/>
    </sheetView>
  </sheetViews>
  <sheetFormatPr defaultColWidth="9.1796875" defaultRowHeight="14"/>
  <cols>
    <col min="1" max="1" width="19.81640625" style="129" customWidth="1"/>
    <col min="2" max="2" width="11.81640625" style="129" bestFit="1" customWidth="1"/>
    <col min="3" max="3" width="12.453125" style="129" bestFit="1" customWidth="1"/>
    <col min="4" max="5" width="12.453125" style="129" customWidth="1"/>
    <col min="6" max="6" width="19.81640625" style="129" customWidth="1"/>
    <col min="7" max="16384" width="9.1796875" style="129"/>
  </cols>
  <sheetData>
    <row r="1" spans="1:6" ht="20">
      <c r="A1" s="249" t="s">
        <v>287</v>
      </c>
      <c r="B1" s="249"/>
      <c r="C1" s="249"/>
      <c r="D1" s="249"/>
      <c r="E1" s="249"/>
      <c r="F1" s="249"/>
    </row>
    <row r="2" spans="1:6" ht="20">
      <c r="A2" s="250" t="s">
        <v>288</v>
      </c>
      <c r="B2" s="250"/>
      <c r="C2" s="250"/>
      <c r="D2" s="250"/>
      <c r="E2" s="250"/>
      <c r="F2" s="250"/>
    </row>
    <row r="3" spans="1:6" ht="45">
      <c r="A3" s="37" t="s">
        <v>129</v>
      </c>
      <c r="B3" s="37" t="s">
        <v>410</v>
      </c>
      <c r="C3" s="37" t="s">
        <v>421</v>
      </c>
      <c r="D3" s="37" t="s">
        <v>432</v>
      </c>
      <c r="E3" s="37" t="s">
        <v>448</v>
      </c>
      <c r="F3" s="38" t="s">
        <v>130</v>
      </c>
    </row>
    <row r="4" spans="1:6" ht="15">
      <c r="A4" s="126" t="s">
        <v>141</v>
      </c>
      <c r="B4" s="130">
        <f t="shared" ref="B4:E4" si="0">SUM(B5:B6)</f>
        <v>146</v>
      </c>
      <c r="C4" s="130">
        <f t="shared" ref="C4" si="1">SUM(C5:C6)</f>
        <v>157</v>
      </c>
      <c r="D4" s="130">
        <f t="shared" si="0"/>
        <v>161</v>
      </c>
      <c r="E4" s="130">
        <f t="shared" si="0"/>
        <v>154</v>
      </c>
      <c r="F4" s="131" t="s">
        <v>146</v>
      </c>
    </row>
    <row r="5" spans="1:6" ht="15">
      <c r="A5" s="122" t="s">
        <v>142</v>
      </c>
      <c r="B5" s="123">
        <v>102</v>
      </c>
      <c r="C5" s="215">
        <v>100</v>
      </c>
      <c r="D5" s="215">
        <v>100</v>
      </c>
      <c r="E5" s="215">
        <v>92</v>
      </c>
      <c r="F5" s="132" t="s">
        <v>147</v>
      </c>
    </row>
    <row r="6" spans="1:6" ht="15">
      <c r="A6" s="122" t="s">
        <v>143</v>
      </c>
      <c r="B6" s="123">
        <v>44</v>
      </c>
      <c r="C6" s="215">
        <v>57</v>
      </c>
      <c r="D6" s="215">
        <v>61</v>
      </c>
      <c r="E6" s="215">
        <v>62</v>
      </c>
      <c r="F6" s="132" t="s">
        <v>148</v>
      </c>
    </row>
    <row r="7" spans="1:6" ht="15">
      <c r="A7" s="126" t="s">
        <v>144</v>
      </c>
      <c r="B7" s="130">
        <f t="shared" ref="B7:E7" si="2">SUM(B8:B9)</f>
        <v>81</v>
      </c>
      <c r="C7" s="130">
        <f t="shared" ref="C7" si="3">SUM(C8:C9)</f>
        <v>81</v>
      </c>
      <c r="D7" s="130">
        <f t="shared" si="2"/>
        <v>81</v>
      </c>
      <c r="E7" s="130">
        <f t="shared" si="2"/>
        <v>81</v>
      </c>
      <c r="F7" s="131" t="s">
        <v>149</v>
      </c>
    </row>
    <row r="8" spans="1:6" ht="15">
      <c r="A8" s="122" t="s">
        <v>142</v>
      </c>
      <c r="B8" s="123">
        <v>80</v>
      </c>
      <c r="C8" s="123">
        <v>80</v>
      </c>
      <c r="D8" s="123">
        <v>80</v>
      </c>
      <c r="E8" s="123">
        <v>80</v>
      </c>
      <c r="F8" s="132" t="s">
        <v>147</v>
      </c>
    </row>
    <row r="9" spans="1:6" ht="15">
      <c r="A9" s="122" t="s">
        <v>143</v>
      </c>
      <c r="B9" s="125">
        <v>1</v>
      </c>
      <c r="C9" s="125">
        <v>1</v>
      </c>
      <c r="D9" s="125">
        <v>1</v>
      </c>
      <c r="E9" s="125">
        <v>1</v>
      </c>
      <c r="F9" s="132" t="s">
        <v>148</v>
      </c>
    </row>
    <row r="10" spans="1:6" ht="15">
      <c r="A10" s="126" t="s">
        <v>145</v>
      </c>
      <c r="B10" s="130">
        <f t="shared" ref="B10:E10" si="4">B4+B7</f>
        <v>227</v>
      </c>
      <c r="C10" s="130">
        <f t="shared" ref="C10" si="5">C4+C7</f>
        <v>238</v>
      </c>
      <c r="D10" s="130">
        <f t="shared" si="4"/>
        <v>242</v>
      </c>
      <c r="E10" s="130">
        <f t="shared" si="4"/>
        <v>235</v>
      </c>
      <c r="F10" s="131" t="s">
        <v>145</v>
      </c>
    </row>
  </sheetData>
  <mergeCells count="2">
    <mergeCell ref="A1:F1"/>
    <mergeCell ref="A2:F2"/>
  </mergeCells>
  <phoneticPr fontId="95"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G27"/>
  <sheetViews>
    <sheetView showGridLines="0" view="pageBreakPreview" topLeftCell="A8" zoomScale="70" zoomScaleNormal="100" zoomScaleSheetLayoutView="70" workbookViewId="0">
      <selection activeCell="M38" sqref="M38"/>
    </sheetView>
  </sheetViews>
  <sheetFormatPr defaultColWidth="9.1796875" defaultRowHeight="12.5"/>
  <cols>
    <col min="1" max="1" width="22.453125" style="6" bestFit="1" customWidth="1"/>
    <col min="2" max="5" width="13.1796875" style="6" customWidth="1"/>
    <col min="6" max="6" width="28.81640625" style="6" customWidth="1"/>
    <col min="7" max="7" width="19.453125" style="6" bestFit="1" customWidth="1"/>
    <col min="8" max="16384" width="9.1796875" style="6"/>
  </cols>
  <sheetData>
    <row r="1" spans="1:7" s="121" customFormat="1" ht="22.5">
      <c r="A1" s="251" t="s">
        <v>285</v>
      </c>
      <c r="B1" s="252"/>
      <c r="C1" s="252"/>
      <c r="D1" s="252"/>
      <c r="E1" s="252"/>
      <c r="F1" s="253"/>
    </row>
    <row r="2" spans="1:7" s="121" customFormat="1" ht="22.5">
      <c r="A2" s="254" t="s">
        <v>286</v>
      </c>
      <c r="B2" s="255"/>
      <c r="C2" s="255"/>
      <c r="D2" s="255"/>
      <c r="E2" s="255"/>
      <c r="F2" s="256"/>
    </row>
    <row r="3" spans="1:7" ht="45">
      <c r="A3" s="41" t="s">
        <v>129</v>
      </c>
      <c r="B3" s="37" t="s">
        <v>410</v>
      </c>
      <c r="C3" s="37" t="s">
        <v>421</v>
      </c>
      <c r="D3" s="37" t="s">
        <v>432</v>
      </c>
      <c r="E3" s="37" t="s">
        <v>448</v>
      </c>
      <c r="F3" s="38" t="s">
        <v>130</v>
      </c>
    </row>
    <row r="4" spans="1:7" ht="15">
      <c r="A4" s="122" t="s">
        <v>296</v>
      </c>
      <c r="B4" s="122">
        <v>2</v>
      </c>
      <c r="C4" s="122">
        <v>2</v>
      </c>
      <c r="D4" s="122">
        <v>2</v>
      </c>
      <c r="E4" s="122">
        <v>2</v>
      </c>
      <c r="F4" s="124" t="s">
        <v>296</v>
      </c>
      <c r="G4" s="181"/>
    </row>
    <row r="5" spans="1:7" ht="15">
      <c r="A5" s="122" t="s">
        <v>458</v>
      </c>
      <c r="B5" s="122"/>
      <c r="C5" s="122"/>
      <c r="D5" s="122"/>
      <c r="E5" s="122">
        <v>1</v>
      </c>
      <c r="F5" s="124"/>
      <c r="G5" s="181"/>
    </row>
    <row r="6" spans="1:7" ht="14.25" customHeight="1">
      <c r="A6" s="122" t="s">
        <v>153</v>
      </c>
      <c r="B6" s="122">
        <v>6</v>
      </c>
      <c r="C6" s="122">
        <v>6</v>
      </c>
      <c r="D6" s="122">
        <v>6</v>
      </c>
      <c r="E6" s="122">
        <v>6</v>
      </c>
      <c r="F6" s="124" t="s">
        <v>153</v>
      </c>
      <c r="G6" s="181"/>
    </row>
    <row r="7" spans="1:7" ht="14.25" customHeight="1">
      <c r="A7" s="122" t="s">
        <v>154</v>
      </c>
      <c r="B7" s="122">
        <v>3</v>
      </c>
      <c r="C7" s="122">
        <v>3</v>
      </c>
      <c r="D7" s="122">
        <v>3</v>
      </c>
      <c r="E7" s="122">
        <v>2</v>
      </c>
      <c r="F7" s="124" t="s">
        <v>154</v>
      </c>
      <c r="G7" s="181"/>
    </row>
    <row r="8" spans="1:7" ht="15" customHeight="1">
      <c r="A8" s="122" t="s">
        <v>297</v>
      </c>
      <c r="B8" s="122">
        <v>6</v>
      </c>
      <c r="C8" s="122">
        <v>6</v>
      </c>
      <c r="D8" s="122">
        <v>6</v>
      </c>
      <c r="E8" s="122">
        <v>6</v>
      </c>
      <c r="F8" s="124" t="s">
        <v>298</v>
      </c>
      <c r="G8" s="181"/>
    </row>
    <row r="9" spans="1:7" ht="15">
      <c r="A9" s="122" t="s">
        <v>368</v>
      </c>
      <c r="B9" s="122">
        <v>1</v>
      </c>
      <c r="C9" s="122">
        <v>1</v>
      </c>
      <c r="D9" s="122">
        <v>1</v>
      </c>
      <c r="E9" s="122">
        <v>1</v>
      </c>
      <c r="F9" s="124" t="s">
        <v>370</v>
      </c>
      <c r="G9" s="181"/>
    </row>
    <row r="10" spans="1:7" ht="14.25" customHeight="1">
      <c r="A10" s="122" t="s">
        <v>350</v>
      </c>
      <c r="B10" s="122">
        <v>1</v>
      </c>
      <c r="C10" s="122">
        <v>1</v>
      </c>
      <c r="D10" s="122">
        <v>1</v>
      </c>
      <c r="E10" s="122">
        <v>1</v>
      </c>
      <c r="F10" s="124" t="s">
        <v>350</v>
      </c>
      <c r="G10" s="181"/>
    </row>
    <row r="11" spans="1:7" ht="14.25" customHeight="1">
      <c r="A11" s="122" t="s">
        <v>151</v>
      </c>
      <c r="B11" s="122">
        <v>29</v>
      </c>
      <c r="C11" s="122">
        <v>28</v>
      </c>
      <c r="D11" s="122">
        <v>28</v>
      </c>
      <c r="E11" s="122">
        <v>28</v>
      </c>
      <c r="F11" s="124" t="s">
        <v>158</v>
      </c>
      <c r="G11" s="181"/>
    </row>
    <row r="12" spans="1:7" ht="14.25" customHeight="1">
      <c r="A12" s="122" t="s">
        <v>150</v>
      </c>
      <c r="B12" s="122">
        <v>120</v>
      </c>
      <c r="C12" s="122">
        <v>118</v>
      </c>
      <c r="D12" s="122">
        <v>118</v>
      </c>
      <c r="E12" s="122">
        <v>111</v>
      </c>
      <c r="F12" s="124" t="s">
        <v>157</v>
      </c>
      <c r="G12" s="181"/>
    </row>
    <row r="13" spans="1:7" ht="14.25" customHeight="1">
      <c r="A13" s="122" t="s">
        <v>152</v>
      </c>
      <c r="B13" s="122">
        <v>24</v>
      </c>
      <c r="C13" s="122">
        <v>38</v>
      </c>
      <c r="D13" s="122">
        <v>42</v>
      </c>
      <c r="E13" s="122">
        <v>42</v>
      </c>
      <c r="F13" s="124" t="s">
        <v>159</v>
      </c>
      <c r="G13" s="181"/>
    </row>
    <row r="14" spans="1:7" ht="14.25" customHeight="1">
      <c r="A14" s="122" t="s">
        <v>362</v>
      </c>
      <c r="B14" s="122">
        <v>1</v>
      </c>
      <c r="C14" s="122">
        <v>1</v>
      </c>
      <c r="D14" s="122">
        <v>1</v>
      </c>
      <c r="E14" s="122">
        <v>1</v>
      </c>
      <c r="F14" s="124" t="s">
        <v>363</v>
      </c>
      <c r="G14" s="181"/>
    </row>
    <row r="15" spans="1:7" ht="14.25" customHeight="1">
      <c r="A15" s="122" t="s">
        <v>250</v>
      </c>
      <c r="B15" s="122">
        <v>1</v>
      </c>
      <c r="C15" s="122">
        <v>1</v>
      </c>
      <c r="D15" s="122">
        <v>1</v>
      </c>
      <c r="E15" s="122">
        <v>1</v>
      </c>
      <c r="F15" s="124" t="s">
        <v>252</v>
      </c>
      <c r="G15" s="181"/>
    </row>
    <row r="16" spans="1:7" ht="14.25" customHeight="1">
      <c r="A16" s="122" t="s">
        <v>351</v>
      </c>
      <c r="B16" s="122">
        <v>1</v>
      </c>
      <c r="C16" s="122">
        <v>1</v>
      </c>
      <c r="D16" s="122">
        <v>1</v>
      </c>
      <c r="E16" s="122">
        <v>1</v>
      </c>
      <c r="F16" s="124" t="s">
        <v>353</v>
      </c>
      <c r="G16" s="181"/>
    </row>
    <row r="17" spans="1:7" ht="14.25" customHeight="1">
      <c r="A17" s="122" t="s">
        <v>155</v>
      </c>
      <c r="B17" s="122">
        <v>11</v>
      </c>
      <c r="C17" s="122">
        <v>11</v>
      </c>
      <c r="D17" s="122">
        <v>11</v>
      </c>
      <c r="E17" s="122">
        <v>11</v>
      </c>
      <c r="F17" s="124" t="s">
        <v>155</v>
      </c>
      <c r="G17" s="181"/>
    </row>
    <row r="18" spans="1:7" ht="14.25" customHeight="1">
      <c r="A18" s="122" t="s">
        <v>355</v>
      </c>
      <c r="B18" s="122">
        <v>1</v>
      </c>
      <c r="C18" s="122">
        <v>1</v>
      </c>
      <c r="D18" s="122">
        <v>1</v>
      </c>
      <c r="E18" s="122">
        <v>1</v>
      </c>
      <c r="F18" s="167" t="s">
        <v>355</v>
      </c>
      <c r="G18" s="181"/>
    </row>
    <row r="19" spans="1:7" ht="14.25" customHeight="1">
      <c r="A19" s="122" t="s">
        <v>156</v>
      </c>
      <c r="B19" s="122">
        <v>3</v>
      </c>
      <c r="C19" s="122">
        <v>3</v>
      </c>
      <c r="D19" s="122">
        <v>3</v>
      </c>
      <c r="E19" s="122">
        <v>3</v>
      </c>
      <c r="F19" s="124" t="s">
        <v>160</v>
      </c>
      <c r="G19" s="181"/>
    </row>
    <row r="20" spans="1:7" ht="14.25" customHeight="1">
      <c r="A20" s="122" t="s">
        <v>352</v>
      </c>
      <c r="B20" s="122">
        <v>1</v>
      </c>
      <c r="C20" s="122">
        <v>1</v>
      </c>
      <c r="D20" s="122">
        <v>1</v>
      </c>
      <c r="E20" s="122">
        <v>1</v>
      </c>
      <c r="F20" s="124" t="s">
        <v>352</v>
      </c>
      <c r="G20" s="181"/>
    </row>
    <row r="21" spans="1:7" ht="14.25" customHeight="1">
      <c r="A21" s="122" t="s">
        <v>356</v>
      </c>
      <c r="B21" s="122">
        <v>2</v>
      </c>
      <c r="C21" s="122">
        <v>2</v>
      </c>
      <c r="D21" s="122">
        <v>2</v>
      </c>
      <c r="E21" s="122">
        <v>2</v>
      </c>
      <c r="F21" s="167" t="s">
        <v>356</v>
      </c>
      <c r="G21" s="181"/>
    </row>
    <row r="22" spans="1:7" ht="14.25" customHeight="1">
      <c r="A22" s="122" t="s">
        <v>254</v>
      </c>
      <c r="B22" s="122">
        <v>1</v>
      </c>
      <c r="C22" s="122">
        <v>1</v>
      </c>
      <c r="D22" s="122">
        <v>1</v>
      </c>
      <c r="E22" s="122">
        <v>1</v>
      </c>
      <c r="F22" s="124" t="s">
        <v>256</v>
      </c>
      <c r="G22" s="181"/>
    </row>
    <row r="23" spans="1:7" ht="14.25" customHeight="1">
      <c r="A23" s="122" t="s">
        <v>302</v>
      </c>
      <c r="B23" s="122">
        <v>1</v>
      </c>
      <c r="C23" s="122">
        <v>1</v>
      </c>
      <c r="D23" s="122">
        <v>1</v>
      </c>
      <c r="E23" s="122">
        <v>1</v>
      </c>
      <c r="F23" s="124" t="s">
        <v>331</v>
      </c>
      <c r="G23" s="181"/>
    </row>
    <row r="24" spans="1:7" ht="14.25" customHeight="1">
      <c r="A24" s="122" t="s">
        <v>249</v>
      </c>
      <c r="B24" s="122">
        <v>8</v>
      </c>
      <c r="C24" s="122">
        <v>8</v>
      </c>
      <c r="D24" s="122">
        <v>8</v>
      </c>
      <c r="E24" s="122">
        <v>8</v>
      </c>
      <c r="F24" s="124" t="s">
        <v>253</v>
      </c>
      <c r="G24" s="181"/>
    </row>
    <row r="25" spans="1:7" ht="14.25" customHeight="1">
      <c r="A25" s="122" t="s">
        <v>360</v>
      </c>
      <c r="B25" s="122">
        <v>2</v>
      </c>
      <c r="C25" s="122">
        <v>2</v>
      </c>
      <c r="D25" s="122">
        <v>2</v>
      </c>
      <c r="E25" s="122">
        <v>2</v>
      </c>
      <c r="F25" s="124" t="s">
        <v>361</v>
      </c>
      <c r="G25" s="181"/>
    </row>
    <row r="26" spans="1:7" ht="15">
      <c r="A26" s="122" t="s">
        <v>255</v>
      </c>
      <c r="B26" s="122">
        <v>2</v>
      </c>
      <c r="C26" s="122">
        <v>2</v>
      </c>
      <c r="D26" s="122">
        <v>2</v>
      </c>
      <c r="E26" s="122">
        <v>2</v>
      </c>
      <c r="F26" s="124" t="s">
        <v>257</v>
      </c>
      <c r="G26" s="181"/>
    </row>
    <row r="27" spans="1:7" ht="15">
      <c r="A27" s="126" t="s">
        <v>145</v>
      </c>
      <c r="B27" s="127">
        <f>SUM(B4:B26)</f>
        <v>227</v>
      </c>
      <c r="C27" s="127">
        <f>SUM(C4:C26)</f>
        <v>238</v>
      </c>
      <c r="D27" s="127">
        <f>SUM(D4:D26)</f>
        <v>242</v>
      </c>
      <c r="E27" s="127">
        <f>SUM(E4:E26)</f>
        <v>235</v>
      </c>
      <c r="F27" s="128" t="s">
        <v>145</v>
      </c>
    </row>
  </sheetData>
  <mergeCells count="2">
    <mergeCell ref="A1:F1"/>
    <mergeCell ref="A2:F2"/>
  </mergeCells>
  <phoneticPr fontId="95" type="noConversion"/>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I47"/>
  <sheetViews>
    <sheetView showGridLines="0" view="pageBreakPreview" topLeftCell="A3" zoomScale="70" zoomScaleNormal="90" zoomScaleSheetLayoutView="70" workbookViewId="0">
      <selection activeCell="J23" sqref="J23"/>
    </sheetView>
  </sheetViews>
  <sheetFormatPr defaultColWidth="9.1796875" defaultRowHeight="12.5"/>
  <cols>
    <col min="1" max="1" width="22.453125" style="6" bestFit="1" customWidth="1"/>
    <col min="2" max="2" width="12.26953125" style="6" bestFit="1" customWidth="1"/>
    <col min="3" max="4" width="12.81640625" style="6" bestFit="1" customWidth="1"/>
    <col min="5" max="5" width="12.81640625" style="6" customWidth="1"/>
    <col min="6" max="6" width="31.26953125" style="6" customWidth="1"/>
    <col min="7" max="7" width="15.81640625" style="6" bestFit="1" customWidth="1"/>
    <col min="8" max="8" width="14.453125" style="6" bestFit="1" customWidth="1"/>
    <col min="9" max="16384" width="9.1796875" style="6"/>
  </cols>
  <sheetData>
    <row r="1" spans="1:9" ht="20">
      <c r="A1" s="251" t="s">
        <v>272</v>
      </c>
      <c r="B1" s="252"/>
      <c r="C1" s="252"/>
      <c r="D1" s="252"/>
      <c r="E1" s="252"/>
      <c r="F1" s="253"/>
    </row>
    <row r="2" spans="1:9" ht="20">
      <c r="A2" s="250" t="s">
        <v>273</v>
      </c>
      <c r="B2" s="250"/>
      <c r="C2" s="250"/>
      <c r="D2" s="250"/>
      <c r="E2" s="250"/>
      <c r="F2" s="250"/>
    </row>
    <row r="3" spans="1:9" ht="45">
      <c r="A3" s="37" t="s">
        <v>129</v>
      </c>
      <c r="B3" s="37" t="s">
        <v>410</v>
      </c>
      <c r="C3" s="37" t="s">
        <v>449</v>
      </c>
      <c r="D3" s="37" t="s">
        <v>432</v>
      </c>
      <c r="E3" s="37" t="s">
        <v>448</v>
      </c>
      <c r="F3" s="38" t="s">
        <v>130</v>
      </c>
    </row>
    <row r="4" spans="1:9" ht="15">
      <c r="A4" s="166" t="s">
        <v>296</v>
      </c>
      <c r="B4" s="192">
        <v>50.150467352889997</v>
      </c>
      <c r="C4" s="192">
        <v>50.932500727890002</v>
      </c>
      <c r="D4" s="192">
        <v>50.932500727890002</v>
      </c>
      <c r="E4" s="192">
        <v>56.365338084999998</v>
      </c>
      <c r="F4" s="124" t="s">
        <v>296</v>
      </c>
      <c r="G4" s="232"/>
      <c r="H4" s="233"/>
    </row>
    <row r="5" spans="1:9" ht="15">
      <c r="A5" s="166" t="s">
        <v>153</v>
      </c>
      <c r="B5" s="192">
        <v>75.673029550899997</v>
      </c>
      <c r="C5" s="192">
        <v>75.315503281999995</v>
      </c>
      <c r="D5" s="192">
        <v>75.794060182999999</v>
      </c>
      <c r="E5" s="192">
        <v>72.248186600050005</v>
      </c>
      <c r="F5" s="124" t="s">
        <v>153</v>
      </c>
      <c r="G5" s="232"/>
      <c r="H5" s="233"/>
    </row>
    <row r="6" spans="1:9" ht="15">
      <c r="A6" s="166" t="s">
        <v>154</v>
      </c>
      <c r="B6" s="192">
        <v>21.968109600999998</v>
      </c>
      <c r="C6" s="192">
        <v>27.917808789999999</v>
      </c>
      <c r="D6" s="192">
        <v>25.312096394000001</v>
      </c>
      <c r="E6" s="192">
        <v>23.313074753999999</v>
      </c>
      <c r="F6" s="124" t="s">
        <v>154</v>
      </c>
      <c r="G6" s="232"/>
      <c r="H6" s="233"/>
    </row>
    <row r="7" spans="1:9" ht="15">
      <c r="A7" s="166" t="s">
        <v>297</v>
      </c>
      <c r="B7" s="192">
        <v>23.891375493999998</v>
      </c>
      <c r="C7" s="192">
        <v>24.738850756000001</v>
      </c>
      <c r="D7" s="192">
        <v>25.521163949999998</v>
      </c>
      <c r="E7" s="192">
        <v>25.153581668000001</v>
      </c>
      <c r="F7" s="124" t="s">
        <v>298</v>
      </c>
      <c r="G7" s="232"/>
      <c r="H7" s="233"/>
    </row>
    <row r="8" spans="1:9" ht="15">
      <c r="A8" s="166" t="s">
        <v>368</v>
      </c>
      <c r="B8" s="192">
        <v>4.0411862249999997</v>
      </c>
      <c r="C8" s="192">
        <v>4.0595981329999997</v>
      </c>
      <c r="D8" s="192">
        <v>4.0553631079999999</v>
      </c>
      <c r="E8" s="192">
        <v>4.0262156039999999</v>
      </c>
      <c r="F8" s="124" t="s">
        <v>370</v>
      </c>
      <c r="G8" s="232"/>
      <c r="H8" s="233"/>
    </row>
    <row r="9" spans="1:9" ht="15">
      <c r="A9" s="166" t="s">
        <v>350</v>
      </c>
      <c r="B9" s="192">
        <v>4.2439916967400002</v>
      </c>
      <c r="C9" s="192">
        <v>4.2425407322900002</v>
      </c>
      <c r="D9" s="192">
        <v>4.2139806369999997</v>
      </c>
      <c r="E9" s="192">
        <v>4.2044405341400006</v>
      </c>
      <c r="F9" s="124" t="s">
        <v>350</v>
      </c>
      <c r="G9" s="232"/>
      <c r="H9" s="233"/>
    </row>
    <row r="10" spans="1:9" ht="15">
      <c r="A10" s="166" t="s">
        <v>151</v>
      </c>
      <c r="B10" s="192">
        <v>344.37297500181</v>
      </c>
      <c r="C10" s="192">
        <v>344.56223427050998</v>
      </c>
      <c r="D10" s="192">
        <v>358.86369777951001</v>
      </c>
      <c r="E10" s="192">
        <v>352.16950693500002</v>
      </c>
      <c r="F10" s="124" t="s">
        <v>158</v>
      </c>
      <c r="G10" s="232"/>
      <c r="H10" s="233"/>
    </row>
    <row r="11" spans="1:9" ht="15">
      <c r="A11" s="166" t="s">
        <v>150</v>
      </c>
      <c r="B11" s="192">
        <v>556.72345686239987</v>
      </c>
      <c r="C11" s="192">
        <v>600.39176175833495</v>
      </c>
      <c r="D11" s="192">
        <v>636.65416551223495</v>
      </c>
      <c r="E11" s="192">
        <v>594.53664687203991</v>
      </c>
      <c r="F11" s="124" t="s">
        <v>157</v>
      </c>
      <c r="G11" s="232"/>
      <c r="H11" s="243"/>
    </row>
    <row r="12" spans="1:9" ht="15">
      <c r="A12" s="166" t="s">
        <v>152</v>
      </c>
      <c r="B12" s="192">
        <v>202.31061294673</v>
      </c>
      <c r="C12" s="192">
        <v>212.12826183779001</v>
      </c>
      <c r="D12" s="192">
        <v>234.639903946</v>
      </c>
      <c r="E12" s="192">
        <v>233.73017291985002</v>
      </c>
      <c r="F12" s="124" t="s">
        <v>159</v>
      </c>
      <c r="G12" s="232"/>
      <c r="H12" s="233"/>
    </row>
    <row r="13" spans="1:9" ht="15">
      <c r="A13" s="166" t="s">
        <v>362</v>
      </c>
      <c r="B13" s="192">
        <v>4.2397535560000001</v>
      </c>
      <c r="C13" s="192">
        <v>4.2369581939999996</v>
      </c>
      <c r="D13" s="192">
        <v>4.2369581939999996</v>
      </c>
      <c r="E13" s="192">
        <v>4.2455666259999996</v>
      </c>
      <c r="F13" s="124" t="s">
        <v>363</v>
      </c>
      <c r="G13" s="232"/>
      <c r="H13" s="233"/>
    </row>
    <row r="14" spans="1:9" ht="15">
      <c r="A14" s="166" t="s">
        <v>250</v>
      </c>
      <c r="B14" s="192">
        <v>2.9155043799999998</v>
      </c>
      <c r="C14" s="192">
        <v>0</v>
      </c>
      <c r="D14" s="192">
        <v>3.400877033</v>
      </c>
      <c r="E14" s="192">
        <v>3.220962525</v>
      </c>
      <c r="F14" s="124" t="s">
        <v>252</v>
      </c>
      <c r="G14" s="232"/>
      <c r="H14" s="233"/>
      <c r="I14" s="165"/>
    </row>
    <row r="15" spans="1:9" ht="15">
      <c r="A15" s="166" t="s">
        <v>351</v>
      </c>
      <c r="B15" s="192">
        <v>4.2662888140000002</v>
      </c>
      <c r="C15" s="192">
        <v>4.2662888140000002</v>
      </c>
      <c r="D15" s="192">
        <v>4.2662888140000002</v>
      </c>
      <c r="E15" s="192">
        <v>4.2167036287200004</v>
      </c>
      <c r="F15" s="124" t="s">
        <v>353</v>
      </c>
      <c r="G15" s="232"/>
      <c r="H15" s="233"/>
      <c r="I15" s="165"/>
    </row>
    <row r="16" spans="1:9" ht="15">
      <c r="A16" s="166" t="s">
        <v>155</v>
      </c>
      <c r="B16" s="192">
        <v>34.152181067790004</v>
      </c>
      <c r="C16" s="192">
        <v>35.725904706999998</v>
      </c>
      <c r="D16" s="192">
        <v>35.158083171000001</v>
      </c>
      <c r="E16" s="192">
        <v>37.088763995240001</v>
      </c>
      <c r="F16" s="124" t="s">
        <v>155</v>
      </c>
      <c r="G16" s="232"/>
      <c r="H16" s="233"/>
      <c r="I16" s="165"/>
    </row>
    <row r="17" spans="1:9" ht="15">
      <c r="A17" s="166" t="s">
        <v>355</v>
      </c>
      <c r="B17" s="192">
        <v>4.2597937440000004</v>
      </c>
      <c r="C17" s="192">
        <v>4.2572573370000004</v>
      </c>
      <c r="D17" s="192">
        <v>4.2572573370000004</v>
      </c>
      <c r="E17" s="192">
        <v>4.2708222512900003</v>
      </c>
      <c r="F17" s="124" t="s">
        <v>355</v>
      </c>
      <c r="G17" s="232"/>
      <c r="H17" s="233"/>
      <c r="I17" s="165"/>
    </row>
    <row r="18" spans="1:9" s="191" customFormat="1" ht="15">
      <c r="A18" s="166" t="s">
        <v>359</v>
      </c>
      <c r="B18" s="192">
        <v>5.65739154138</v>
      </c>
      <c r="C18" s="192">
        <v>1.419554735</v>
      </c>
      <c r="D18" s="192">
        <v>5.9254390539999999</v>
      </c>
      <c r="E18" s="192">
        <v>5.8151604166700004</v>
      </c>
      <c r="F18" s="124" t="s">
        <v>160</v>
      </c>
      <c r="G18" s="232"/>
      <c r="H18" s="233"/>
      <c r="I18" s="165"/>
    </row>
    <row r="19" spans="1:9" s="191" customFormat="1" ht="15">
      <c r="A19" s="166" t="s">
        <v>352</v>
      </c>
      <c r="B19" s="192">
        <v>4.3044326479999997</v>
      </c>
      <c r="C19" s="192">
        <v>4.3044326479999997</v>
      </c>
      <c r="D19" s="192">
        <v>4.3044326479999997</v>
      </c>
      <c r="E19" s="192">
        <v>4.3112872626199996</v>
      </c>
      <c r="F19" s="124" t="s">
        <v>352</v>
      </c>
      <c r="G19" s="232"/>
      <c r="H19" s="233"/>
      <c r="I19" s="165"/>
    </row>
    <row r="20" spans="1:9" ht="15">
      <c r="A20" s="166" t="s">
        <v>356</v>
      </c>
      <c r="B20" s="192">
        <v>8.5140128310000005</v>
      </c>
      <c r="C20" s="192">
        <v>8.5239644499999994</v>
      </c>
      <c r="D20" s="192">
        <v>8.2800279250000006</v>
      </c>
      <c r="E20" s="192">
        <v>8.2404269881100003</v>
      </c>
      <c r="F20" s="124" t="s">
        <v>356</v>
      </c>
      <c r="G20" s="232"/>
      <c r="H20" s="233"/>
      <c r="I20" s="216"/>
    </row>
    <row r="21" spans="1:9" ht="15">
      <c r="A21" s="166" t="s">
        <v>254</v>
      </c>
      <c r="B21" s="192">
        <v>0.175182754</v>
      </c>
      <c r="C21" s="192">
        <v>0.16601806999999999</v>
      </c>
      <c r="D21" s="192">
        <v>0.17283427000000001</v>
      </c>
      <c r="E21" s="192">
        <v>0.17029801999999999</v>
      </c>
      <c r="F21" s="124" t="s">
        <v>256</v>
      </c>
      <c r="G21" s="232"/>
      <c r="H21" s="233"/>
      <c r="I21" s="165"/>
    </row>
    <row r="22" spans="1:9" ht="15">
      <c r="A22" s="166" t="s">
        <v>302</v>
      </c>
      <c r="B22" s="192">
        <v>4.433281633</v>
      </c>
      <c r="C22" s="192">
        <v>4.433281633</v>
      </c>
      <c r="D22" s="192">
        <v>4.433281633</v>
      </c>
      <c r="E22" s="192">
        <v>4.4022664636500002</v>
      </c>
      <c r="F22" s="124" t="s">
        <v>331</v>
      </c>
      <c r="G22" s="232"/>
      <c r="H22" s="233"/>
      <c r="I22" s="165"/>
    </row>
    <row r="23" spans="1:9" ht="15">
      <c r="A23" s="166" t="s">
        <v>249</v>
      </c>
      <c r="B23" s="192">
        <v>7.0038082739999998</v>
      </c>
      <c r="C23" s="192">
        <v>6.9386212120000001</v>
      </c>
      <c r="D23" s="192">
        <v>6.9495199699999999</v>
      </c>
      <c r="E23" s="192">
        <v>6.9226707406700001</v>
      </c>
      <c r="F23" s="124" t="s">
        <v>253</v>
      </c>
      <c r="G23" s="232"/>
      <c r="H23" s="233"/>
      <c r="I23" s="165"/>
    </row>
    <row r="24" spans="1:9" ht="15">
      <c r="A24" s="166" t="s">
        <v>360</v>
      </c>
      <c r="B24" s="192">
        <v>8.2850101801699996</v>
      </c>
      <c r="C24" s="192">
        <v>8.2676053659999997</v>
      </c>
      <c r="D24" s="192">
        <v>8.2667063909999996</v>
      </c>
      <c r="E24" s="192">
        <v>8.2624818092800005</v>
      </c>
      <c r="F24" s="124" t="s">
        <v>361</v>
      </c>
      <c r="G24" s="232"/>
      <c r="H24" s="233"/>
      <c r="I24" s="165"/>
    </row>
    <row r="25" spans="1:9" ht="15">
      <c r="A25" s="166" t="s">
        <v>255</v>
      </c>
      <c r="B25" s="192">
        <v>9.0951482010000007</v>
      </c>
      <c r="C25" s="192">
        <v>9.5148002910000002</v>
      </c>
      <c r="D25" s="192">
        <v>9.6730848280000004</v>
      </c>
      <c r="E25" s="192">
        <v>9.779664425</v>
      </c>
      <c r="F25" s="124" t="s">
        <v>257</v>
      </c>
      <c r="G25" s="232"/>
      <c r="H25" s="233"/>
      <c r="I25" s="165"/>
    </row>
    <row r="26" spans="1:9" ht="15">
      <c r="A26" s="126" t="s">
        <v>145</v>
      </c>
      <c r="B26" s="213">
        <f t="shared" ref="B26:C26" si="0">SUM(B4:B25)</f>
        <v>1380.6769943558102</v>
      </c>
      <c r="C26" s="213">
        <f t="shared" si="0"/>
        <v>1436.3437477448151</v>
      </c>
      <c r="D26" s="213">
        <f>SUM(D4:D25)</f>
        <v>1515.3117235056352</v>
      </c>
      <c r="E26" s="213">
        <f>SUM(E4:E25)</f>
        <v>1466.6942391243299</v>
      </c>
      <c r="F26" s="128" t="s">
        <v>145</v>
      </c>
      <c r="G26" s="218"/>
      <c r="H26" s="181"/>
    </row>
    <row r="27" spans="1:9" ht="15">
      <c r="C27" s="219"/>
      <c r="D27" s="219"/>
      <c r="E27" s="219"/>
      <c r="G27" s="181"/>
      <c r="H27" s="181"/>
    </row>
    <row r="28" spans="1:9" ht="14.5">
      <c r="G28" s="181"/>
    </row>
    <row r="29" spans="1:9" ht="14.5">
      <c r="D29" s="236"/>
      <c r="E29" s="236"/>
      <c r="G29" s="181"/>
    </row>
    <row r="30" spans="1:9" ht="14.5">
      <c r="G30" s="181"/>
    </row>
    <row r="31" spans="1:9" ht="14.5">
      <c r="G31" s="181"/>
    </row>
    <row r="32" spans="1:9" ht="14.5">
      <c r="G32" s="181"/>
    </row>
    <row r="33" spans="7:7" ht="14.5">
      <c r="G33" s="181"/>
    </row>
    <row r="34" spans="7:7" ht="14.5">
      <c r="G34" s="181"/>
    </row>
    <row r="35" spans="7:7" ht="14.5">
      <c r="G35" s="181"/>
    </row>
    <row r="36" spans="7:7" ht="14.5">
      <c r="G36" s="181"/>
    </row>
    <row r="37" spans="7:7" ht="14.5">
      <c r="G37" s="181"/>
    </row>
    <row r="38" spans="7:7" ht="14.5">
      <c r="G38" s="181"/>
    </row>
    <row r="39" spans="7:7" ht="14.5">
      <c r="G39" s="181"/>
    </row>
    <row r="40" spans="7:7" ht="14.5">
      <c r="G40" s="181"/>
    </row>
    <row r="41" spans="7:7" ht="14.5">
      <c r="G41" s="181"/>
    </row>
    <row r="42" spans="7:7" ht="14.5">
      <c r="G42" s="181"/>
    </row>
    <row r="43" spans="7:7" ht="14.5">
      <c r="G43" s="181"/>
    </row>
    <row r="44" spans="7:7" ht="14.5">
      <c r="G44" s="181"/>
    </row>
    <row r="45" spans="7:7" ht="14.5">
      <c r="G45" s="181"/>
    </row>
    <row r="46" spans="7:7" ht="14.5">
      <c r="G46" s="181"/>
    </row>
    <row r="47" spans="7:7" ht="14.5">
      <c r="G47" s="181"/>
    </row>
  </sheetData>
  <mergeCells count="2">
    <mergeCell ref="A1:F1"/>
    <mergeCell ref="A2:F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23"/>
  <sheetViews>
    <sheetView showGridLines="0" view="pageBreakPreview" topLeftCell="A2" zoomScale="70" zoomScaleNormal="111" zoomScaleSheetLayoutView="70" workbookViewId="0">
      <selection activeCell="I14" sqref="I14"/>
    </sheetView>
  </sheetViews>
  <sheetFormatPr defaultColWidth="9.1796875" defaultRowHeight="12.5"/>
  <cols>
    <col min="1" max="1" width="42.7265625" style="6" customWidth="1"/>
    <col min="2" max="5" width="16" style="6" customWidth="1"/>
    <col min="6" max="6" width="42.7265625" style="6" customWidth="1"/>
    <col min="7" max="7" width="10" style="6" bestFit="1" customWidth="1"/>
    <col min="8" max="8" width="12.26953125" style="6" bestFit="1" customWidth="1"/>
    <col min="9" max="16384" width="9.1796875" style="6"/>
  </cols>
  <sheetData>
    <row r="1" spans="1:10" ht="20">
      <c r="A1" s="249" t="s">
        <v>283</v>
      </c>
      <c r="B1" s="249"/>
      <c r="C1" s="249"/>
      <c r="D1" s="249"/>
      <c r="E1" s="249"/>
      <c r="F1" s="249"/>
    </row>
    <row r="2" spans="1:10" ht="20">
      <c r="A2" s="250" t="s">
        <v>284</v>
      </c>
      <c r="B2" s="250"/>
      <c r="C2" s="250"/>
      <c r="D2" s="250"/>
      <c r="E2" s="250"/>
      <c r="F2" s="250"/>
    </row>
    <row r="3" spans="1:10" ht="45">
      <c r="A3" s="37" t="s">
        <v>129</v>
      </c>
      <c r="B3" s="37" t="s">
        <v>410</v>
      </c>
      <c r="C3" s="37" t="s">
        <v>421</v>
      </c>
      <c r="D3" s="37" t="s">
        <v>432</v>
      </c>
      <c r="E3" s="37" t="s">
        <v>448</v>
      </c>
      <c r="F3" s="38" t="s">
        <v>130</v>
      </c>
    </row>
    <row r="4" spans="1:10" ht="15">
      <c r="A4" s="134" t="s">
        <v>17</v>
      </c>
      <c r="B4" s="193">
        <v>1380.6769943558097</v>
      </c>
      <c r="C4" s="193">
        <v>1436.3437477448149</v>
      </c>
      <c r="D4" s="193">
        <v>1515.3117235056347</v>
      </c>
      <c r="E4" s="193">
        <v>1466.6942391243299</v>
      </c>
      <c r="F4" s="135" t="s">
        <v>100</v>
      </c>
      <c r="G4" s="225"/>
      <c r="H4" s="136"/>
      <c r="I4" s="133"/>
      <c r="J4" s="136"/>
    </row>
    <row r="5" spans="1:10" ht="15">
      <c r="A5" s="134" t="s">
        <v>18</v>
      </c>
      <c r="B5" s="193">
        <v>550.41628595500003</v>
      </c>
      <c r="C5" s="193">
        <v>586.62681586766996</v>
      </c>
      <c r="D5" s="193">
        <v>629.35860507448001</v>
      </c>
      <c r="E5" s="193">
        <v>605.96322678154991</v>
      </c>
      <c r="F5" s="135" t="s">
        <v>92</v>
      </c>
      <c r="G5" s="164"/>
      <c r="H5" s="136"/>
      <c r="I5" s="133"/>
      <c r="J5" s="136"/>
    </row>
    <row r="6" spans="1:10" ht="15">
      <c r="A6" s="134" t="s">
        <v>4</v>
      </c>
      <c r="B6" s="193">
        <v>653.67878214594009</v>
      </c>
      <c r="C6" s="193">
        <v>658.67758839527494</v>
      </c>
      <c r="D6" s="193">
        <v>679.28643067129508</v>
      </c>
      <c r="E6" s="193">
        <v>662.00995302823026</v>
      </c>
      <c r="F6" s="135" t="s">
        <v>53</v>
      </c>
      <c r="G6" s="225"/>
      <c r="H6" s="136"/>
      <c r="I6" s="133"/>
      <c r="J6" s="136"/>
    </row>
    <row r="7" spans="1:10" ht="15">
      <c r="A7" s="134" t="s">
        <v>70</v>
      </c>
      <c r="B7" s="193">
        <v>176.58192625486998</v>
      </c>
      <c r="C7" s="193">
        <v>191.03934348186999</v>
      </c>
      <c r="D7" s="193">
        <v>206.66667968085997</v>
      </c>
      <c r="E7" s="193">
        <v>198.72083470271002</v>
      </c>
      <c r="F7" s="135" t="s">
        <v>102</v>
      </c>
      <c r="G7" s="164"/>
      <c r="H7" s="136"/>
      <c r="I7" s="133"/>
      <c r="J7" s="136"/>
    </row>
    <row r="8" spans="1:10" ht="15">
      <c r="A8" s="134" t="s">
        <v>19</v>
      </c>
      <c r="B8" s="193">
        <v>417.78623286107</v>
      </c>
      <c r="C8" s="193">
        <v>472.61399144731007</v>
      </c>
      <c r="D8" s="193">
        <v>522.26169410394004</v>
      </c>
      <c r="E8" s="193">
        <v>430.08577189824007</v>
      </c>
      <c r="F8" s="135" t="s">
        <v>103</v>
      </c>
      <c r="G8" s="164"/>
      <c r="H8" s="136"/>
      <c r="I8" s="241"/>
      <c r="J8" s="136"/>
    </row>
    <row r="9" spans="1:10" ht="15">
      <c r="A9" s="134" t="s">
        <v>20</v>
      </c>
      <c r="B9" s="193">
        <v>907.33321727419991</v>
      </c>
      <c r="C9" s="193">
        <v>909.67941527719995</v>
      </c>
      <c r="D9" s="193">
        <v>945.63382420519997</v>
      </c>
      <c r="E9" s="193">
        <v>984.69618822823998</v>
      </c>
      <c r="F9" s="135" t="s">
        <v>104</v>
      </c>
      <c r="G9" s="136"/>
      <c r="H9" s="136"/>
      <c r="I9" s="242"/>
    </row>
    <row r="10" spans="1:10" ht="15">
      <c r="A10" s="134" t="s">
        <v>21</v>
      </c>
      <c r="B10" s="193">
        <v>46.423214711999996</v>
      </c>
      <c r="C10" s="193">
        <v>43.523523279999999</v>
      </c>
      <c r="D10" s="193">
        <v>38.958601133000002</v>
      </c>
      <c r="E10" s="193">
        <v>54.396423835999997</v>
      </c>
      <c r="F10" s="135" t="s">
        <v>105</v>
      </c>
      <c r="G10" s="136"/>
      <c r="H10" s="136"/>
      <c r="I10" s="133"/>
    </row>
    <row r="11" spans="1:10" ht="15">
      <c r="A11" s="134" t="s">
        <v>137</v>
      </c>
      <c r="B11" s="193">
        <v>458.40928367200002</v>
      </c>
      <c r="C11" s="193">
        <v>500.42249925239003</v>
      </c>
      <c r="D11" s="193">
        <v>548.16680272937003</v>
      </c>
      <c r="E11" s="193">
        <v>503.40045941317999</v>
      </c>
      <c r="F11" s="135" t="s">
        <v>138</v>
      </c>
      <c r="G11" s="136"/>
      <c r="H11" s="136"/>
      <c r="I11" s="133"/>
    </row>
    <row r="12" spans="1:10" ht="21.75" customHeight="1">
      <c r="A12" s="183"/>
      <c r="B12" s="133"/>
      <c r="C12" s="133"/>
      <c r="D12" s="133"/>
      <c r="E12" s="133"/>
      <c r="H12" s="136"/>
      <c r="I12" s="133"/>
    </row>
    <row r="13" spans="1:10" ht="45">
      <c r="A13" s="38" t="s">
        <v>130</v>
      </c>
      <c r="B13" s="37" t="s">
        <v>410</v>
      </c>
      <c r="C13" s="37" t="s">
        <v>421</v>
      </c>
      <c r="D13" s="37" t="s">
        <v>432</v>
      </c>
      <c r="E13" s="37" t="s">
        <v>448</v>
      </c>
      <c r="F13" s="38" t="s">
        <v>130</v>
      </c>
      <c r="H13" s="136"/>
      <c r="I13" s="133"/>
    </row>
    <row r="14" spans="1:10" ht="15">
      <c r="A14" s="94" t="s">
        <v>395</v>
      </c>
      <c r="B14" s="211">
        <f>B15/B16</f>
        <v>0.71886724002160396</v>
      </c>
      <c r="C14" s="211">
        <f>C15/C16</f>
        <v>0.75229012330512457</v>
      </c>
      <c r="D14" s="211">
        <f>D15/D16</f>
        <v>0.75386678921114114</v>
      </c>
      <c r="E14" s="211">
        <f>E15/E16</f>
        <v>0.67996105703208864</v>
      </c>
      <c r="F14" s="138" t="s">
        <v>400</v>
      </c>
      <c r="H14" s="136"/>
      <c r="I14" s="133"/>
    </row>
    <row r="15" spans="1:10" ht="15">
      <c r="A15" s="94" t="s">
        <v>396</v>
      </c>
      <c r="B15" s="144">
        <f>'BS-MFI Cooperative Conv'!C36+'BS - MFI Limit Comp Conv'!C39+'BS- MFI Cooperative Sharia'!C53+'BS- MFI Limit Sharia'!C57</f>
        <v>443.55144200057998</v>
      </c>
      <c r="C15" s="144">
        <f>'BS-MFI Cooperative Conv'!D36+'BS - MFI Limit Comp Conv'!D39+'BS- MFI Cooperative Sharia'!D53+'BS- MFI Limit Sharia'!D57</f>
        <v>504.730956230365</v>
      </c>
      <c r="D15" s="144">
        <f>'BS-MFI Cooperative Conv'!E36+'BS - MFI Limit Comp Conv'!E39+'BS- MFI Cooperative Sharia'!E53+'BS- MFI Limit Sharia'!E57</f>
        <v>549.84806682699502</v>
      </c>
      <c r="E15" s="144">
        <f>'BS-MFI Cooperative Conv'!F36+'BS - MFI Limit Comp Conv'!F39+'BS- MFI Cooperative Sharia'!F53+'BS- MFI Limit Sharia'!F57</f>
        <v>463.20420350819995</v>
      </c>
      <c r="F15" s="138" t="s">
        <v>401</v>
      </c>
      <c r="G15" s="136"/>
      <c r="H15" s="136"/>
      <c r="I15" s="242"/>
    </row>
    <row r="16" spans="1:10" ht="15">
      <c r="A16" s="94" t="s">
        <v>397</v>
      </c>
      <c r="B16" s="144">
        <f>'BS-MFI Cooperative Conv'!C37+'BS - MFI Limit Comp Conv'!C40+'BS- MFI Cooperative Sharia'!C54+'BS- MFI Limit Sharia'!C58</f>
        <v>617.01440447787002</v>
      </c>
      <c r="C16" s="144">
        <f>'BS-MFI Cooperative Conv'!D37+'BS - MFI Limit Comp Conv'!D40+'BS- MFI Cooperative Sharia'!D54+'BS- MFI Limit Sharia'!D58</f>
        <v>670.92593747325986</v>
      </c>
      <c r="D16" s="144">
        <f>'BS-MFI Cooperative Conv'!E37+'BS - MFI Limit Comp Conv'!E40+'BS- MFI Cooperative Sharia'!E54+'BS- MFI Limit Sharia'!E58</f>
        <v>729.37032735234993</v>
      </c>
      <c r="E16" s="144">
        <f>'BS-MFI Cooperative Conv'!F37+'BS - MFI Limit Comp Conv'!F40+'BS- MFI Cooperative Sharia'!F54+'BS- MFI Limit Sharia'!F58</f>
        <v>681.22166514948003</v>
      </c>
      <c r="F16" s="138" t="s">
        <v>402</v>
      </c>
      <c r="H16" s="136"/>
      <c r="I16" s="133"/>
    </row>
    <row r="17" spans="1:9" ht="15">
      <c r="A17" s="94" t="s">
        <v>398</v>
      </c>
      <c r="B17" s="211">
        <f>B18/B19</f>
        <v>1.8991477161394115</v>
      </c>
      <c r="C17" s="211">
        <f>C18/C19</f>
        <v>1.8469927365056105</v>
      </c>
      <c r="D17" s="211">
        <f>D18/D19</f>
        <v>1.8125190124471962</v>
      </c>
      <c r="E17" s="211">
        <f>E18/E19</f>
        <v>1.8226957750585684</v>
      </c>
      <c r="F17" s="138" t="s">
        <v>403</v>
      </c>
      <c r="H17" s="136"/>
      <c r="I17" s="133"/>
    </row>
    <row r="18" spans="1:9" ht="15">
      <c r="A18" s="94" t="s">
        <v>399</v>
      </c>
      <c r="B18" s="144">
        <f>B4</f>
        <v>1380.6769943558097</v>
      </c>
      <c r="C18" s="144">
        <f>C4</f>
        <v>1436.3437477448149</v>
      </c>
      <c r="D18" s="144">
        <f>D4</f>
        <v>1515.3117235056347</v>
      </c>
      <c r="E18" s="144">
        <f>E4</f>
        <v>1466.6942391243299</v>
      </c>
      <c r="F18" s="138" t="s">
        <v>7</v>
      </c>
      <c r="H18" s="136"/>
      <c r="I18" s="133"/>
    </row>
    <row r="19" spans="1:9" ht="15">
      <c r="A19" s="94" t="s">
        <v>406</v>
      </c>
      <c r="B19" s="144">
        <f>B5+B7</f>
        <v>726.99821220986996</v>
      </c>
      <c r="C19" s="144">
        <f>C5+C7</f>
        <v>777.66615934953995</v>
      </c>
      <c r="D19" s="144">
        <f>D5+D7</f>
        <v>836.02528475533995</v>
      </c>
      <c r="E19" s="144">
        <f>E5+E7</f>
        <v>804.68406148425993</v>
      </c>
      <c r="F19" s="138" t="s">
        <v>408</v>
      </c>
      <c r="H19" s="136"/>
      <c r="I19" s="133"/>
    </row>
    <row r="20" spans="1:9">
      <c r="H20" s="136"/>
      <c r="I20" s="133"/>
    </row>
    <row r="21" spans="1:9">
      <c r="H21" s="136"/>
      <c r="I21" s="133"/>
    </row>
    <row r="22" spans="1:9">
      <c r="B22" s="164"/>
      <c r="H22" s="136"/>
      <c r="I22" s="133"/>
    </row>
    <row r="23" spans="1:9">
      <c r="C23" s="133"/>
      <c r="D23" s="133"/>
      <c r="E23" s="133"/>
      <c r="H23" s="136"/>
      <c r="I23" s="133"/>
    </row>
  </sheetData>
  <mergeCells count="2">
    <mergeCell ref="A1:F1"/>
    <mergeCell ref="A2:F2"/>
  </mergeCells>
  <pageMargins left="0.7" right="0.7" top="0.75" bottom="0.75" header="0.3" footer="0.3"/>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K112"/>
  <sheetViews>
    <sheetView showGridLines="0" view="pageBreakPreview" topLeftCell="A99" zoomScale="70" zoomScaleNormal="90" zoomScaleSheetLayoutView="70" workbookViewId="0">
      <selection activeCell="D125" sqref="D125"/>
    </sheetView>
  </sheetViews>
  <sheetFormatPr defaultColWidth="9.1796875" defaultRowHeight="15"/>
  <cols>
    <col min="1" max="1" width="27.26953125" style="184" customWidth="1"/>
    <col min="2" max="6" width="17" style="184" customWidth="1"/>
    <col min="7" max="7" width="17.7265625" style="185" customWidth="1"/>
    <col min="8" max="9" width="17" style="184" customWidth="1"/>
    <col min="10" max="10" width="29.26953125" style="184" customWidth="1"/>
    <col min="11" max="12" width="18" style="184" bestFit="1" customWidth="1"/>
    <col min="13" max="13" width="21.26953125" style="184" customWidth="1"/>
    <col min="14" max="14" width="17.7265625" style="184" bestFit="1" customWidth="1"/>
    <col min="15" max="16" width="15" style="184" customWidth="1"/>
    <col min="17" max="16384" width="9.1796875" style="184"/>
  </cols>
  <sheetData>
    <row r="1" spans="1:10" ht="20">
      <c r="A1" s="251" t="s">
        <v>411</v>
      </c>
      <c r="B1" s="252"/>
      <c r="C1" s="252"/>
      <c r="D1" s="252"/>
      <c r="E1" s="252"/>
      <c r="F1" s="252"/>
      <c r="G1" s="252"/>
      <c r="H1" s="252"/>
      <c r="I1" s="252"/>
      <c r="J1" s="253"/>
    </row>
    <row r="2" spans="1:10" ht="20">
      <c r="A2" s="254" t="s">
        <v>412</v>
      </c>
      <c r="B2" s="255"/>
      <c r="C2" s="255"/>
      <c r="D2" s="255"/>
      <c r="E2" s="255"/>
      <c r="F2" s="255"/>
      <c r="G2" s="255"/>
      <c r="H2" s="255"/>
      <c r="I2" s="255"/>
      <c r="J2" s="256"/>
    </row>
    <row r="3" spans="1:10" ht="30">
      <c r="A3" s="37" t="s">
        <v>129</v>
      </c>
      <c r="B3" s="162" t="s">
        <v>17</v>
      </c>
      <c r="C3" s="162" t="s">
        <v>18</v>
      </c>
      <c r="D3" s="162" t="s">
        <v>4</v>
      </c>
      <c r="E3" s="162" t="s">
        <v>70</v>
      </c>
      <c r="F3" s="162" t="s">
        <v>19</v>
      </c>
      <c r="G3" s="162" t="s">
        <v>20</v>
      </c>
      <c r="H3" s="162" t="s">
        <v>21</v>
      </c>
      <c r="I3" s="162" t="s">
        <v>330</v>
      </c>
      <c r="J3" s="38" t="s">
        <v>130</v>
      </c>
    </row>
    <row r="4" spans="1:10">
      <c r="A4" s="137" t="s">
        <v>296</v>
      </c>
      <c r="B4" s="192">
        <v>50.150467352889997</v>
      </c>
      <c r="C4" s="192">
        <v>2.0571852499999999</v>
      </c>
      <c r="D4" s="192">
        <v>13.28469557289</v>
      </c>
      <c r="E4" s="192">
        <v>34.808586529999999</v>
      </c>
      <c r="F4" s="192">
        <v>16.55833984089</v>
      </c>
      <c r="G4" s="192">
        <v>32.836306024999999</v>
      </c>
      <c r="H4" s="192">
        <v>0</v>
      </c>
      <c r="I4" s="192">
        <v>1.067561451</v>
      </c>
      <c r="J4" s="169" t="s">
        <v>296</v>
      </c>
    </row>
    <row r="5" spans="1:10">
      <c r="A5" s="137" t="s">
        <v>153</v>
      </c>
      <c r="B5" s="192">
        <v>75.673029550899997</v>
      </c>
      <c r="C5" s="192">
        <v>24.144913101</v>
      </c>
      <c r="D5" s="192">
        <v>51.528116449900004</v>
      </c>
      <c r="E5" s="192">
        <v>0</v>
      </c>
      <c r="F5" s="192">
        <v>14.52988744732</v>
      </c>
      <c r="G5" s="192">
        <v>50.898564397999998</v>
      </c>
      <c r="H5" s="192">
        <v>6.8439237579999999</v>
      </c>
      <c r="I5" s="192">
        <v>15.196337765999999</v>
      </c>
      <c r="J5" s="169" t="s">
        <v>153</v>
      </c>
    </row>
    <row r="6" spans="1:10">
      <c r="A6" s="137" t="s">
        <v>154</v>
      </c>
      <c r="B6" s="192">
        <v>21.968109600999998</v>
      </c>
      <c r="C6" s="192">
        <v>7.680920392</v>
      </c>
      <c r="D6" s="192">
        <v>7.8569798180000001</v>
      </c>
      <c r="E6" s="192">
        <v>6.430209391</v>
      </c>
      <c r="F6" s="192">
        <v>5.3118329720000004</v>
      </c>
      <c r="G6" s="192">
        <v>14.987821469</v>
      </c>
      <c r="H6" s="192">
        <v>0</v>
      </c>
      <c r="I6" s="192">
        <v>7.6532854529999996</v>
      </c>
      <c r="J6" s="169" t="s">
        <v>154</v>
      </c>
    </row>
    <row r="7" spans="1:10">
      <c r="A7" s="137" t="s">
        <v>297</v>
      </c>
      <c r="B7" s="192">
        <v>23.891375493999998</v>
      </c>
      <c r="C7" s="192">
        <v>4.9724949150000004</v>
      </c>
      <c r="D7" s="192">
        <v>18.918880579</v>
      </c>
      <c r="E7" s="192">
        <v>0</v>
      </c>
      <c r="F7" s="192">
        <v>15.805292106</v>
      </c>
      <c r="G7" s="192">
        <v>6.3272674999999996</v>
      </c>
      <c r="H7" s="192">
        <v>9.4183445000000005E-2</v>
      </c>
      <c r="I7" s="192">
        <v>4.8593914199999997</v>
      </c>
      <c r="J7" s="169" t="s">
        <v>298</v>
      </c>
    </row>
    <row r="8" spans="1:10">
      <c r="A8" s="166" t="s">
        <v>368</v>
      </c>
      <c r="B8" s="192">
        <v>4.0411862249999997</v>
      </c>
      <c r="C8" s="192">
        <v>3.0000100000000001</v>
      </c>
      <c r="D8" s="192">
        <v>1.0411762250000001</v>
      </c>
      <c r="E8" s="192">
        <v>0</v>
      </c>
      <c r="F8" s="192">
        <v>3.8109809669999999</v>
      </c>
      <c r="G8" s="192">
        <v>0.14466000000000001</v>
      </c>
      <c r="H8" s="192">
        <v>3</v>
      </c>
      <c r="I8" s="192">
        <v>1.0000000000000001E-5</v>
      </c>
      <c r="J8" s="169" t="s">
        <v>370</v>
      </c>
    </row>
    <row r="9" spans="1:10">
      <c r="A9" s="137" t="s">
        <v>350</v>
      </c>
      <c r="B9" s="192">
        <v>4.2439916967400002</v>
      </c>
      <c r="C9" s="192">
        <v>3.9999999999999998E-6</v>
      </c>
      <c r="D9" s="192">
        <v>4.2439876967399996</v>
      </c>
      <c r="E9" s="192">
        <v>0</v>
      </c>
      <c r="F9" s="192">
        <v>3.8302975789999998</v>
      </c>
      <c r="G9" s="192">
        <v>0.22206999999999999</v>
      </c>
      <c r="H9" s="192">
        <v>0</v>
      </c>
      <c r="I9" s="192">
        <v>3.9999999999999998E-6</v>
      </c>
      <c r="J9" s="169" t="s">
        <v>350</v>
      </c>
    </row>
    <row r="10" spans="1:10">
      <c r="A10" s="137" t="s">
        <v>151</v>
      </c>
      <c r="B10" s="192">
        <v>344.37297500181</v>
      </c>
      <c r="C10" s="192">
        <v>203.083038872</v>
      </c>
      <c r="D10" s="192">
        <v>132.80685873280999</v>
      </c>
      <c r="E10" s="192">
        <v>8.4830773970000006</v>
      </c>
      <c r="F10" s="192">
        <v>69.902616724010016</v>
      </c>
      <c r="G10" s="192">
        <v>244.26265430000001</v>
      </c>
      <c r="H10" s="192">
        <v>6.9505014430000003</v>
      </c>
      <c r="I10" s="192">
        <v>183.70773230899999</v>
      </c>
      <c r="J10" s="169" t="s">
        <v>158</v>
      </c>
    </row>
    <row r="11" spans="1:10">
      <c r="A11" s="137" t="s">
        <v>357</v>
      </c>
      <c r="B11" s="192">
        <v>556.72345686239987</v>
      </c>
      <c r="C11" s="192">
        <v>238.51436166426001</v>
      </c>
      <c r="D11" s="192">
        <v>192.19519655626999</v>
      </c>
      <c r="E11" s="192">
        <v>126.01389864187</v>
      </c>
      <c r="F11" s="192">
        <v>151.28844156419999</v>
      </c>
      <c r="G11" s="192">
        <v>401.7633022192</v>
      </c>
      <c r="H11" s="192">
        <v>13.133964215000001</v>
      </c>
      <c r="I11" s="192">
        <v>203.23276020500001</v>
      </c>
      <c r="J11" s="169" t="s">
        <v>157</v>
      </c>
    </row>
    <row r="12" spans="1:10">
      <c r="A12" s="137" t="s">
        <v>152</v>
      </c>
      <c r="B12" s="192">
        <v>202.31061294673</v>
      </c>
      <c r="C12" s="192">
        <v>36.50913170674</v>
      </c>
      <c r="D12" s="192">
        <v>165.37309141398998</v>
      </c>
      <c r="E12" s="192">
        <v>0.42838982599999997</v>
      </c>
      <c r="F12" s="192">
        <v>80.522016763730008</v>
      </c>
      <c r="G12" s="192">
        <v>120.37746867200001</v>
      </c>
      <c r="H12" s="192">
        <v>0</v>
      </c>
      <c r="I12" s="192">
        <v>30.011548576999999</v>
      </c>
      <c r="J12" s="169" t="s">
        <v>159</v>
      </c>
    </row>
    <row r="13" spans="1:10">
      <c r="A13" s="122" t="s">
        <v>362</v>
      </c>
      <c r="B13" s="194">
        <v>4.2397535560000001</v>
      </c>
      <c r="C13" s="194">
        <v>1.0499999999999999E-5</v>
      </c>
      <c r="D13" s="194">
        <v>4.239743056</v>
      </c>
      <c r="E13" s="194">
        <v>0</v>
      </c>
      <c r="F13" s="194">
        <v>3.7020113330000002</v>
      </c>
      <c r="G13" s="194">
        <v>0.21577499999999999</v>
      </c>
      <c r="H13" s="194">
        <v>0</v>
      </c>
      <c r="I13" s="194">
        <v>1.0499999999999999E-5</v>
      </c>
      <c r="J13" s="169" t="s">
        <v>363</v>
      </c>
    </row>
    <row r="14" spans="1:10">
      <c r="A14" s="137" t="s">
        <v>250</v>
      </c>
      <c r="B14" s="192">
        <v>2.9155043799999998</v>
      </c>
      <c r="C14" s="192">
        <v>1.720178727</v>
      </c>
      <c r="D14" s="192">
        <v>1.195325653</v>
      </c>
      <c r="E14" s="192">
        <v>0</v>
      </c>
      <c r="F14" s="192">
        <v>7.6175884999999999E-2</v>
      </c>
      <c r="G14" s="192">
        <v>2.7545751790000002</v>
      </c>
      <c r="H14" s="192">
        <v>0.425177894</v>
      </c>
      <c r="I14" s="192">
        <v>1.25036591</v>
      </c>
      <c r="J14" s="169" t="s">
        <v>252</v>
      </c>
    </row>
    <row r="15" spans="1:10">
      <c r="A15" s="137" t="s">
        <v>351</v>
      </c>
      <c r="B15" s="192">
        <v>4.2662888140000002</v>
      </c>
      <c r="C15" s="192">
        <v>1.6662494E-2</v>
      </c>
      <c r="D15" s="192">
        <v>4.24962632</v>
      </c>
      <c r="E15" s="192">
        <v>0</v>
      </c>
      <c r="F15" s="192">
        <v>3.9158457379999998</v>
      </c>
      <c r="G15" s="192">
        <v>0.137795</v>
      </c>
      <c r="H15" s="192">
        <v>0</v>
      </c>
      <c r="I15" s="192">
        <v>1.42E-5</v>
      </c>
      <c r="J15" s="169" t="s">
        <v>353</v>
      </c>
    </row>
    <row r="16" spans="1:10">
      <c r="A16" s="137" t="s">
        <v>358</v>
      </c>
      <c r="B16" s="192">
        <v>34.152181067790004</v>
      </c>
      <c r="C16" s="192">
        <v>23.345061217000001</v>
      </c>
      <c r="D16" s="192">
        <v>10.707119850790001</v>
      </c>
      <c r="E16" s="192">
        <v>0.1</v>
      </c>
      <c r="F16" s="192">
        <v>9.2390664397900011</v>
      </c>
      <c r="G16" s="192">
        <v>22.673270575</v>
      </c>
      <c r="H16" s="192">
        <v>12.965463957000001</v>
      </c>
      <c r="I16" s="192">
        <v>9.2147016500000003</v>
      </c>
      <c r="J16" s="169" t="s">
        <v>155</v>
      </c>
    </row>
    <row r="17" spans="1:10">
      <c r="A17" s="122" t="s">
        <v>355</v>
      </c>
      <c r="B17" s="194">
        <v>4.2597937440000004</v>
      </c>
      <c r="C17" s="194">
        <v>1.2085E-4</v>
      </c>
      <c r="D17" s="194">
        <v>4.2596728940000004</v>
      </c>
      <c r="E17" s="194">
        <v>0</v>
      </c>
      <c r="F17" s="194">
        <v>3.861099813</v>
      </c>
      <c r="G17" s="194">
        <v>0.16295999999999999</v>
      </c>
      <c r="H17" s="194">
        <v>0</v>
      </c>
      <c r="I17" s="194">
        <v>1.0085E-4</v>
      </c>
      <c r="J17" s="169" t="s">
        <v>355</v>
      </c>
    </row>
    <row r="18" spans="1:10">
      <c r="A18" s="137" t="s">
        <v>359</v>
      </c>
      <c r="B18" s="192">
        <v>5.65739154138</v>
      </c>
      <c r="C18" s="192">
        <v>0.607034556</v>
      </c>
      <c r="D18" s="192">
        <v>5.0503569853800006</v>
      </c>
      <c r="E18" s="192">
        <v>0</v>
      </c>
      <c r="F18" s="192">
        <v>3.6616848701300002</v>
      </c>
      <c r="G18" s="192">
        <v>1.7008402</v>
      </c>
      <c r="H18" s="192">
        <v>0</v>
      </c>
      <c r="I18" s="192">
        <v>0.54661632999999998</v>
      </c>
      <c r="J18" s="169" t="s">
        <v>160</v>
      </c>
    </row>
    <row r="19" spans="1:10">
      <c r="A19" s="137" t="s">
        <v>352</v>
      </c>
      <c r="B19" s="193">
        <v>4.3044326479999997</v>
      </c>
      <c r="C19" s="193">
        <v>1.0315000000000001E-3</v>
      </c>
      <c r="D19" s="193">
        <v>4.3034011479999998</v>
      </c>
      <c r="E19" s="193">
        <v>0</v>
      </c>
      <c r="F19" s="193">
        <v>3.9262241910000002</v>
      </c>
      <c r="G19" s="193">
        <v>0.13816600000000001</v>
      </c>
      <c r="H19" s="193">
        <v>0</v>
      </c>
      <c r="I19" s="193">
        <v>3.15E-5</v>
      </c>
      <c r="J19" s="169" t="s">
        <v>352</v>
      </c>
    </row>
    <row r="20" spans="1:10">
      <c r="A20" s="122" t="s">
        <v>356</v>
      </c>
      <c r="B20" s="194">
        <v>8.5140128310000005</v>
      </c>
      <c r="C20" s="194">
        <v>3.4999999999999999E-6</v>
      </c>
      <c r="D20" s="194">
        <v>8.5140093310000005</v>
      </c>
      <c r="E20" s="194">
        <v>0</v>
      </c>
      <c r="F20" s="194">
        <v>7.8302219959999997</v>
      </c>
      <c r="G20" s="194">
        <v>0.18437000000000001</v>
      </c>
      <c r="H20" s="194">
        <v>0</v>
      </c>
      <c r="I20" s="194">
        <v>3.4999999999999999E-6</v>
      </c>
      <c r="J20" s="169" t="s">
        <v>356</v>
      </c>
    </row>
    <row r="21" spans="1:10">
      <c r="A21" s="137" t="s">
        <v>254</v>
      </c>
      <c r="B21" s="192">
        <v>0.175182754</v>
      </c>
      <c r="C21" s="192">
        <v>3.5056999999999998E-2</v>
      </c>
      <c r="D21" s="192">
        <v>0.14012575399999999</v>
      </c>
      <c r="E21" s="192">
        <v>0</v>
      </c>
      <c r="F21" s="192">
        <v>2.0944831000000001E-2</v>
      </c>
      <c r="G21" s="192">
        <v>9.4200000000000006E-2</v>
      </c>
      <c r="H21" s="192">
        <v>0</v>
      </c>
      <c r="I21" s="192">
        <v>3.4715000000000003E-2</v>
      </c>
      <c r="J21" s="169" t="s">
        <v>256</v>
      </c>
    </row>
    <row r="22" spans="1:10">
      <c r="A22" s="137" t="s">
        <v>302</v>
      </c>
      <c r="B22" s="192">
        <v>4.433281633</v>
      </c>
      <c r="C22" s="192">
        <v>2.0119999999999999E-3</v>
      </c>
      <c r="D22" s="192">
        <v>4.4312696330000003</v>
      </c>
      <c r="E22" s="192">
        <v>0</v>
      </c>
      <c r="F22" s="192">
        <v>4.0448384529999997</v>
      </c>
      <c r="G22" s="192">
        <v>0.17808750000000001</v>
      </c>
      <c r="H22" s="192">
        <v>0</v>
      </c>
      <c r="I22" s="192">
        <v>1.2E-5</v>
      </c>
      <c r="J22" s="169" t="s">
        <v>331</v>
      </c>
    </row>
    <row r="23" spans="1:10">
      <c r="A23" s="137" t="s">
        <v>249</v>
      </c>
      <c r="B23" s="192">
        <v>7.0038082739999998</v>
      </c>
      <c r="C23" s="192">
        <v>0.81094746100000004</v>
      </c>
      <c r="D23" s="192">
        <v>5.8750963440000001</v>
      </c>
      <c r="E23" s="192">
        <v>0.31776446899999999</v>
      </c>
      <c r="F23" s="192">
        <v>3.9364565730000001</v>
      </c>
      <c r="G23" s="192">
        <v>2.8526349949999998</v>
      </c>
      <c r="H23" s="192">
        <v>0.01</v>
      </c>
      <c r="I23" s="192">
        <v>0.75326676100000001</v>
      </c>
      <c r="J23" s="169" t="s">
        <v>253</v>
      </c>
    </row>
    <row r="24" spans="1:10">
      <c r="A24" s="122" t="s">
        <v>360</v>
      </c>
      <c r="B24" s="194">
        <v>8.2850101801699996</v>
      </c>
      <c r="C24" s="194">
        <v>3.0030610100000001</v>
      </c>
      <c r="D24" s="194">
        <v>5.2819491701699999</v>
      </c>
      <c r="E24" s="194">
        <v>0</v>
      </c>
      <c r="F24" s="194">
        <v>7.6726205040000002</v>
      </c>
      <c r="G24" s="194">
        <v>0.26051000000000002</v>
      </c>
      <c r="H24" s="194">
        <v>3</v>
      </c>
      <c r="I24" s="194">
        <v>5.8600999999999998E-4</v>
      </c>
      <c r="J24" s="169" t="s">
        <v>361</v>
      </c>
    </row>
    <row r="25" spans="1:10">
      <c r="A25" s="137" t="s">
        <v>255</v>
      </c>
      <c r="B25" s="192">
        <v>9.0951482010000007</v>
      </c>
      <c r="C25" s="192">
        <v>0.91304523900000001</v>
      </c>
      <c r="D25" s="192">
        <v>8.1821029620000001</v>
      </c>
      <c r="E25" s="192">
        <v>0</v>
      </c>
      <c r="F25" s="192">
        <v>4.3393362700000004</v>
      </c>
      <c r="G25" s="192">
        <v>4.1599182419999998</v>
      </c>
      <c r="H25" s="192">
        <v>0</v>
      </c>
      <c r="I25" s="192">
        <v>0.88022827999999997</v>
      </c>
      <c r="J25" s="169" t="s">
        <v>257</v>
      </c>
    </row>
    <row r="26" spans="1:10">
      <c r="A26" s="126" t="s">
        <v>145</v>
      </c>
      <c r="B26" s="214">
        <v>1380.6769943558097</v>
      </c>
      <c r="C26" s="214">
        <v>550.41628595500003</v>
      </c>
      <c r="D26" s="214">
        <v>653.67878214594009</v>
      </c>
      <c r="E26" s="214">
        <v>176.58192625486998</v>
      </c>
      <c r="F26" s="214">
        <v>417.78623286107</v>
      </c>
      <c r="G26" s="214">
        <v>907.33321727419991</v>
      </c>
      <c r="H26" s="214">
        <v>46.423214711999996</v>
      </c>
      <c r="I26" s="214">
        <v>458.40928367200002</v>
      </c>
      <c r="J26" s="186" t="s">
        <v>145</v>
      </c>
    </row>
    <row r="30" spans="1:10" ht="20">
      <c r="A30" s="251" t="s">
        <v>422</v>
      </c>
      <c r="B30" s="252"/>
      <c r="C30" s="252"/>
      <c r="D30" s="252"/>
      <c r="E30" s="252"/>
      <c r="F30" s="252"/>
      <c r="G30" s="252"/>
      <c r="H30" s="252"/>
      <c r="I30" s="252"/>
      <c r="J30" s="253"/>
    </row>
    <row r="31" spans="1:10" ht="20">
      <c r="A31" s="254" t="s">
        <v>423</v>
      </c>
      <c r="B31" s="255"/>
      <c r="C31" s="255"/>
      <c r="D31" s="255"/>
      <c r="E31" s="255"/>
      <c r="F31" s="255"/>
      <c r="G31" s="255"/>
      <c r="H31" s="255"/>
      <c r="I31" s="255"/>
      <c r="J31" s="256"/>
    </row>
    <row r="32" spans="1:10" ht="30">
      <c r="A32" s="37" t="s">
        <v>129</v>
      </c>
      <c r="B32" s="162" t="s">
        <v>17</v>
      </c>
      <c r="C32" s="162" t="s">
        <v>18</v>
      </c>
      <c r="D32" s="162" t="s">
        <v>4</v>
      </c>
      <c r="E32" s="162" t="s">
        <v>70</v>
      </c>
      <c r="F32" s="162" t="s">
        <v>19</v>
      </c>
      <c r="G32" s="162" t="s">
        <v>20</v>
      </c>
      <c r="H32" s="162" t="s">
        <v>21</v>
      </c>
      <c r="I32" s="162" t="s">
        <v>330</v>
      </c>
      <c r="J32" s="38" t="s">
        <v>130</v>
      </c>
    </row>
    <row r="33" spans="1:10">
      <c r="A33" s="137" t="s">
        <v>296</v>
      </c>
      <c r="B33" s="97">
        <v>50.932500727890002</v>
      </c>
      <c r="C33" s="97">
        <v>3.3815609289999999</v>
      </c>
      <c r="D33" s="97">
        <v>13.237189225889999</v>
      </c>
      <c r="E33" s="97">
        <v>34.313750573</v>
      </c>
      <c r="F33" s="97">
        <v>17.346460047889998</v>
      </c>
      <c r="G33" s="97">
        <v>32.573602917999999</v>
      </c>
      <c r="H33" s="97">
        <v>0.38500000000000001</v>
      </c>
      <c r="I33" s="97">
        <v>1.4811034110000001</v>
      </c>
      <c r="J33" s="169" t="s">
        <v>296</v>
      </c>
    </row>
    <row r="34" spans="1:10">
      <c r="A34" s="137" t="s">
        <v>153</v>
      </c>
      <c r="B34" s="97">
        <v>75.315503281999995</v>
      </c>
      <c r="C34" s="97">
        <v>24.076765167000001</v>
      </c>
      <c r="D34" s="97">
        <v>51.238738114999997</v>
      </c>
      <c r="E34" s="97">
        <v>0</v>
      </c>
      <c r="F34" s="97">
        <v>14.740582406</v>
      </c>
      <c r="G34" s="97">
        <v>50.591133263000003</v>
      </c>
      <c r="H34" s="97">
        <v>6.5661496269999997</v>
      </c>
      <c r="I34" s="97">
        <v>15.859343107000001</v>
      </c>
      <c r="J34" s="169" t="s">
        <v>153</v>
      </c>
    </row>
    <row r="35" spans="1:10">
      <c r="A35" s="137" t="s">
        <v>154</v>
      </c>
      <c r="B35" s="97">
        <v>27.917808789999999</v>
      </c>
      <c r="C35" s="97">
        <v>14.025578645</v>
      </c>
      <c r="D35" s="97">
        <v>7.8785853970000002</v>
      </c>
      <c r="E35" s="97">
        <v>6.0136447479999999</v>
      </c>
      <c r="F35" s="97">
        <v>11.426782277999999</v>
      </c>
      <c r="G35" s="97">
        <v>14.422150775</v>
      </c>
      <c r="H35" s="97">
        <v>0</v>
      </c>
      <c r="I35" s="97">
        <v>14.001081781</v>
      </c>
      <c r="J35" s="169" t="s">
        <v>154</v>
      </c>
    </row>
    <row r="36" spans="1:10">
      <c r="A36" s="137" t="s">
        <v>443</v>
      </c>
      <c r="B36" s="97">
        <v>24.738850756000001</v>
      </c>
      <c r="C36" s="97">
        <v>5.6632079070000003</v>
      </c>
      <c r="D36" s="97">
        <v>19.075642849000001</v>
      </c>
      <c r="E36" s="97">
        <v>0</v>
      </c>
      <c r="F36" s="97">
        <v>16.639324885000001</v>
      </c>
      <c r="G36" s="97">
        <v>6.0677045999999999</v>
      </c>
      <c r="H36" s="97">
        <v>0</v>
      </c>
      <c r="I36" s="97">
        <v>5.5162823870000004</v>
      </c>
      <c r="J36" s="169" t="s">
        <v>298</v>
      </c>
    </row>
    <row r="37" spans="1:10">
      <c r="A37" s="166" t="s">
        <v>368</v>
      </c>
      <c r="B37" s="97">
        <v>4.0595981329999997</v>
      </c>
      <c r="C37" s="97">
        <v>3.0000100000000001</v>
      </c>
      <c r="D37" s="97">
        <v>1.0595881330000001</v>
      </c>
      <c r="E37" s="97">
        <v>0</v>
      </c>
      <c r="F37" s="97">
        <v>3.833601142</v>
      </c>
      <c r="G37" s="97">
        <v>0.16689999999999999</v>
      </c>
      <c r="H37" s="97">
        <v>3</v>
      </c>
      <c r="I37" s="97">
        <v>1.0000000000000001E-5</v>
      </c>
      <c r="J37" s="169" t="s">
        <v>370</v>
      </c>
    </row>
    <row r="38" spans="1:10">
      <c r="A38" s="137" t="s">
        <v>350</v>
      </c>
      <c r="B38" s="97">
        <v>4.2425407322900002</v>
      </c>
      <c r="C38" s="97">
        <v>3.9999999999999998E-6</v>
      </c>
      <c r="D38" s="97">
        <v>4.2425367322899996</v>
      </c>
      <c r="E38" s="97">
        <v>0</v>
      </c>
      <c r="F38" s="97">
        <v>3.8394109836100001</v>
      </c>
      <c r="G38" s="97">
        <v>0.19931499999999999</v>
      </c>
      <c r="H38" s="97">
        <v>0</v>
      </c>
      <c r="I38" s="97">
        <v>3.9999999999999998E-6</v>
      </c>
      <c r="J38" s="169" t="s">
        <v>350</v>
      </c>
    </row>
    <row r="39" spans="1:10">
      <c r="A39" s="137" t="s">
        <v>151</v>
      </c>
      <c r="B39" s="97">
        <v>344.56223427050998</v>
      </c>
      <c r="C39" s="97">
        <v>205.80516220317003</v>
      </c>
      <c r="D39" s="97">
        <v>128.95463812634</v>
      </c>
      <c r="E39" s="97">
        <v>9.8024339410000003</v>
      </c>
      <c r="F39" s="97">
        <v>73.715988048279996</v>
      </c>
      <c r="G39" s="97">
        <v>244.47203239500001</v>
      </c>
      <c r="H39" s="97">
        <v>5.8887938330000003</v>
      </c>
      <c r="I39" s="97">
        <v>190.95438296939002</v>
      </c>
      <c r="J39" s="169" t="s">
        <v>158</v>
      </c>
    </row>
    <row r="40" spans="1:10">
      <c r="A40" s="137" t="s">
        <v>444</v>
      </c>
      <c r="B40" s="97">
        <v>600.39176175833495</v>
      </c>
      <c r="C40" s="97">
        <v>258.13289562749998</v>
      </c>
      <c r="D40" s="97">
        <v>202.31412106196498</v>
      </c>
      <c r="E40" s="97">
        <v>139.94474506886999</v>
      </c>
      <c r="F40" s="97">
        <v>187.04596057952998</v>
      </c>
      <c r="G40" s="97">
        <v>405.62226451420003</v>
      </c>
      <c r="H40" s="97">
        <v>11.934172863000001</v>
      </c>
      <c r="I40" s="97">
        <v>223.45716067399999</v>
      </c>
      <c r="J40" s="169" t="s">
        <v>157</v>
      </c>
    </row>
    <row r="41" spans="1:10">
      <c r="A41" s="137" t="s">
        <v>152</v>
      </c>
      <c r="B41" s="97">
        <v>212.12826183779001</v>
      </c>
      <c r="C41" s="97">
        <v>42.677718288999998</v>
      </c>
      <c r="D41" s="97">
        <v>168.90353886678997</v>
      </c>
      <c r="E41" s="97">
        <v>0.54700468199999996</v>
      </c>
      <c r="F41" s="97">
        <v>89.638943237999996</v>
      </c>
      <c r="G41" s="97">
        <v>122.10664544300001</v>
      </c>
      <c r="H41" s="97">
        <v>6.4429999999999999E-3</v>
      </c>
      <c r="I41" s="97">
        <v>36.349487353999997</v>
      </c>
      <c r="J41" s="169" t="s">
        <v>159</v>
      </c>
    </row>
    <row r="42" spans="1:10">
      <c r="A42" s="122" t="s">
        <v>362</v>
      </c>
      <c r="B42" s="231">
        <v>4.2369581939999996</v>
      </c>
      <c r="C42" s="231">
        <v>1.0499999999999999E-5</v>
      </c>
      <c r="D42" s="231">
        <v>4.2369476940000004</v>
      </c>
      <c r="E42" s="231">
        <v>0</v>
      </c>
      <c r="F42" s="231">
        <v>3.7020183270000002</v>
      </c>
      <c r="G42" s="231">
        <v>0.26774500000000001</v>
      </c>
      <c r="H42" s="231">
        <v>0</v>
      </c>
      <c r="I42" s="231">
        <v>1.0499999999999999E-5</v>
      </c>
      <c r="J42" s="169" t="s">
        <v>363</v>
      </c>
    </row>
    <row r="43" spans="1:10">
      <c r="A43" s="137" t="s">
        <v>351</v>
      </c>
      <c r="B43" s="97">
        <v>4.2662888140000002</v>
      </c>
      <c r="C43" s="97">
        <v>1.6662494E-2</v>
      </c>
      <c r="D43" s="97">
        <v>4.24962632</v>
      </c>
      <c r="E43" s="97">
        <v>0</v>
      </c>
      <c r="F43" s="97">
        <v>3.9158457379999998</v>
      </c>
      <c r="G43" s="97">
        <v>0.137795</v>
      </c>
      <c r="H43" s="97">
        <v>0</v>
      </c>
      <c r="I43" s="97">
        <v>1.42E-5</v>
      </c>
      <c r="J43" s="169" t="s">
        <v>353</v>
      </c>
    </row>
    <row r="44" spans="1:10">
      <c r="A44" s="137" t="s">
        <v>358</v>
      </c>
      <c r="B44" s="97">
        <v>35.725904706999998</v>
      </c>
      <c r="C44" s="97">
        <v>24.316824198999999</v>
      </c>
      <c r="D44" s="97">
        <v>11.309080507999999</v>
      </c>
      <c r="E44" s="97">
        <v>0.1</v>
      </c>
      <c r="F44" s="97">
        <v>10.723485597</v>
      </c>
      <c r="G44" s="97">
        <v>23.706902640999999</v>
      </c>
      <c r="H44" s="97">
        <v>12.682963957</v>
      </c>
      <c r="I44" s="97">
        <v>10.472737209</v>
      </c>
      <c r="J44" s="169" t="s">
        <v>155</v>
      </c>
    </row>
    <row r="45" spans="1:10">
      <c r="A45" s="122" t="s">
        <v>355</v>
      </c>
      <c r="B45" s="231">
        <v>4.2572573370000004</v>
      </c>
      <c r="C45" s="231">
        <v>1.2085E-4</v>
      </c>
      <c r="D45" s="231">
        <v>4.2571364870000004</v>
      </c>
      <c r="E45" s="231">
        <v>0</v>
      </c>
      <c r="F45" s="231">
        <v>3.8825504569999998</v>
      </c>
      <c r="G45" s="231">
        <v>0.15046000000000001</v>
      </c>
      <c r="H45" s="231">
        <v>0</v>
      </c>
      <c r="I45" s="231">
        <v>1.0085E-4</v>
      </c>
      <c r="J45" s="169" t="s">
        <v>355</v>
      </c>
    </row>
    <row r="46" spans="1:10">
      <c r="A46" s="137" t="s">
        <v>359</v>
      </c>
      <c r="B46" s="97">
        <v>1.419554735</v>
      </c>
      <c r="C46" s="97">
        <v>0.58027245599999999</v>
      </c>
      <c r="D46" s="97">
        <v>0.83928227899999996</v>
      </c>
      <c r="E46" s="97">
        <v>0</v>
      </c>
      <c r="F46" s="97">
        <v>0.29838761699999999</v>
      </c>
      <c r="G46" s="97">
        <v>1.1126859499999999</v>
      </c>
      <c r="H46" s="97">
        <v>0</v>
      </c>
      <c r="I46" s="97">
        <v>0.52440381300000005</v>
      </c>
      <c r="J46" s="169" t="s">
        <v>160</v>
      </c>
    </row>
    <row r="47" spans="1:10">
      <c r="A47" s="137" t="s">
        <v>352</v>
      </c>
      <c r="B47" s="95">
        <v>4.3044326479999997</v>
      </c>
      <c r="C47" s="95">
        <v>1.0315000000000001E-3</v>
      </c>
      <c r="D47" s="95">
        <v>4.3034011479999998</v>
      </c>
      <c r="E47" s="95">
        <v>0</v>
      </c>
      <c r="F47" s="95">
        <v>3.9262241910000002</v>
      </c>
      <c r="G47" s="95">
        <v>0.13816600000000001</v>
      </c>
      <c r="H47" s="95">
        <v>0</v>
      </c>
      <c r="I47" s="95">
        <v>3.15E-5</v>
      </c>
      <c r="J47" s="169" t="s">
        <v>352</v>
      </c>
    </row>
    <row r="48" spans="1:10">
      <c r="A48" s="122" t="s">
        <v>356</v>
      </c>
      <c r="B48" s="231">
        <v>8.5239644499999994</v>
      </c>
      <c r="C48" s="231">
        <v>1.3499999999999999E-5</v>
      </c>
      <c r="D48" s="231">
        <v>8.5239509499999997</v>
      </c>
      <c r="E48" s="231">
        <v>0</v>
      </c>
      <c r="F48" s="231">
        <v>7.8799082829999998</v>
      </c>
      <c r="G48" s="231">
        <v>0.12230000000000001</v>
      </c>
      <c r="H48" s="231">
        <v>0</v>
      </c>
      <c r="I48" s="231">
        <v>1.3499999999999999E-5</v>
      </c>
      <c r="J48" s="169" t="s">
        <v>356</v>
      </c>
    </row>
    <row r="49" spans="1:11">
      <c r="A49" s="137" t="s">
        <v>254</v>
      </c>
      <c r="B49" s="97">
        <v>0.16601806999999999</v>
      </c>
      <c r="C49" s="97">
        <v>2.5760000000000002E-2</v>
      </c>
      <c r="D49" s="97">
        <v>0.14025807000000001</v>
      </c>
      <c r="E49" s="97">
        <v>0</v>
      </c>
      <c r="F49" s="97">
        <v>6.2491946999999999E-2</v>
      </c>
      <c r="G49" s="97">
        <v>4.0500000000000001E-2</v>
      </c>
      <c r="H49" s="97">
        <v>0</v>
      </c>
      <c r="I49" s="97">
        <v>2.5760000000000002E-2</v>
      </c>
      <c r="J49" s="169" t="s">
        <v>256</v>
      </c>
    </row>
    <row r="50" spans="1:11">
      <c r="A50" s="137" t="s">
        <v>302</v>
      </c>
      <c r="B50" s="97">
        <v>4.433281633</v>
      </c>
      <c r="C50" s="97">
        <v>2.0119999999999999E-3</v>
      </c>
      <c r="D50" s="97">
        <v>4.4312696330000003</v>
      </c>
      <c r="E50" s="97">
        <v>0</v>
      </c>
      <c r="F50" s="97">
        <v>4.0448384529999997</v>
      </c>
      <c r="G50" s="97">
        <v>0.17808750000000001</v>
      </c>
      <c r="H50" s="97">
        <v>0</v>
      </c>
      <c r="I50" s="97">
        <v>1.2E-5</v>
      </c>
      <c r="J50" s="169" t="s">
        <v>331</v>
      </c>
    </row>
    <row r="51" spans="1:11">
      <c r="A51" s="137" t="s">
        <v>249</v>
      </c>
      <c r="B51" s="97">
        <v>6.9386212120000001</v>
      </c>
      <c r="C51" s="97">
        <v>0.76535175499999997</v>
      </c>
      <c r="D51" s="97">
        <v>5.8555049879999999</v>
      </c>
      <c r="E51" s="97">
        <v>0.31776446899999999</v>
      </c>
      <c r="F51" s="97">
        <v>3.8621406930000002</v>
      </c>
      <c r="G51" s="97">
        <v>2.8969889260000001</v>
      </c>
      <c r="H51" s="97">
        <v>0.06</v>
      </c>
      <c r="I51" s="97">
        <v>0.65522005500000002</v>
      </c>
      <c r="J51" s="169" t="s">
        <v>253</v>
      </c>
    </row>
    <row r="52" spans="1:11">
      <c r="A52" s="122" t="s">
        <v>360</v>
      </c>
      <c r="B52" s="231">
        <v>8.2676053659999997</v>
      </c>
      <c r="C52" s="231">
        <v>3.00066101</v>
      </c>
      <c r="D52" s="231">
        <v>5.2669443559999998</v>
      </c>
      <c r="E52" s="231">
        <v>0</v>
      </c>
      <c r="F52" s="231">
        <v>7.7590422459999999</v>
      </c>
      <c r="G52" s="231">
        <v>0.17125000000000001</v>
      </c>
      <c r="H52" s="231">
        <v>3</v>
      </c>
      <c r="I52" s="231">
        <v>5.8600999999999998E-4</v>
      </c>
      <c r="J52" s="169" t="s">
        <v>361</v>
      </c>
    </row>
    <row r="53" spans="1:11">
      <c r="A53" s="137" t="s">
        <v>255</v>
      </c>
      <c r="B53" s="97">
        <v>9.5148002910000002</v>
      </c>
      <c r="C53" s="97">
        <v>1.1551928359999999</v>
      </c>
      <c r="D53" s="97">
        <v>8.3596074550000008</v>
      </c>
      <c r="E53" s="97">
        <v>0</v>
      </c>
      <c r="F53" s="97">
        <v>4.3300042899999998</v>
      </c>
      <c r="G53" s="97">
        <v>4.5347853520000001</v>
      </c>
      <c r="H53" s="97">
        <v>0</v>
      </c>
      <c r="I53" s="97">
        <v>1.124753932</v>
      </c>
      <c r="J53" s="169" t="s">
        <v>257</v>
      </c>
    </row>
    <row r="54" spans="1:11">
      <c r="A54" s="126" t="s">
        <v>145</v>
      </c>
      <c r="B54" s="116">
        <v>1436.3437477448149</v>
      </c>
      <c r="C54" s="116">
        <v>586.62681586767008</v>
      </c>
      <c r="D54" s="116">
        <v>658.67758839527494</v>
      </c>
      <c r="E54" s="116">
        <v>191.03934348186999</v>
      </c>
      <c r="F54" s="116">
        <v>472.61399144730996</v>
      </c>
      <c r="G54" s="116">
        <v>909.67941527719995</v>
      </c>
      <c r="H54" s="116">
        <v>43.523523279999999</v>
      </c>
      <c r="I54" s="116">
        <v>500.42249925239003</v>
      </c>
      <c r="J54" s="186" t="s">
        <v>145</v>
      </c>
    </row>
    <row r="58" spans="1:11" ht="20">
      <c r="A58" s="251" t="s">
        <v>433</v>
      </c>
      <c r="B58" s="252"/>
      <c r="C58" s="252"/>
      <c r="D58" s="252"/>
      <c r="E58" s="252"/>
      <c r="F58" s="252"/>
      <c r="G58" s="252"/>
      <c r="H58" s="252"/>
      <c r="I58" s="252"/>
      <c r="J58" s="253"/>
    </row>
    <row r="59" spans="1:11" ht="20">
      <c r="A59" s="254" t="s">
        <v>434</v>
      </c>
      <c r="B59" s="255"/>
      <c r="C59" s="255"/>
      <c r="D59" s="255"/>
      <c r="E59" s="255"/>
      <c r="F59" s="255"/>
      <c r="G59" s="255"/>
      <c r="H59" s="255"/>
      <c r="I59" s="255"/>
      <c r="J59" s="256"/>
    </row>
    <row r="60" spans="1:11" ht="30">
      <c r="A60" s="37" t="s">
        <v>129</v>
      </c>
      <c r="B60" s="162" t="s">
        <v>17</v>
      </c>
      <c r="C60" s="162" t="s">
        <v>18</v>
      </c>
      <c r="D60" s="162" t="s">
        <v>4</v>
      </c>
      <c r="E60" s="162" t="s">
        <v>70</v>
      </c>
      <c r="F60" s="162" t="s">
        <v>19</v>
      </c>
      <c r="G60" s="162" t="s">
        <v>20</v>
      </c>
      <c r="H60" s="162" t="s">
        <v>21</v>
      </c>
      <c r="I60" s="162" t="s">
        <v>330</v>
      </c>
      <c r="J60" s="38" t="s">
        <v>130</v>
      </c>
    </row>
    <row r="61" spans="1:11">
      <c r="A61" s="137" t="s">
        <v>296</v>
      </c>
      <c r="B61" s="97">
        <v>50.932500727890002</v>
      </c>
      <c r="C61" s="97">
        <v>3.3815609289999999</v>
      </c>
      <c r="D61" s="97">
        <v>13.237189225889999</v>
      </c>
      <c r="E61" s="97">
        <v>34.313750573</v>
      </c>
      <c r="F61" s="97">
        <v>17.346460047889998</v>
      </c>
      <c r="G61" s="97">
        <v>32.573602917999999</v>
      </c>
      <c r="H61" s="97">
        <v>0.38500000000000001</v>
      </c>
      <c r="I61" s="97">
        <v>1.4811034110000001</v>
      </c>
      <c r="J61" s="169" t="s">
        <v>296</v>
      </c>
      <c r="K61" s="238"/>
    </row>
    <row r="62" spans="1:11">
      <c r="A62" s="137" t="s">
        <v>153</v>
      </c>
      <c r="B62" s="97">
        <v>75.794060182999999</v>
      </c>
      <c r="C62" s="97">
        <v>24.336655172</v>
      </c>
      <c r="D62" s="97">
        <v>51.457405010999999</v>
      </c>
      <c r="E62" s="97">
        <v>0</v>
      </c>
      <c r="F62" s="97">
        <v>15.500590314</v>
      </c>
      <c r="G62" s="97">
        <v>50.341470000000001</v>
      </c>
      <c r="H62" s="97">
        <v>5.5942343230000002</v>
      </c>
      <c r="I62" s="97">
        <v>17.299636254999999</v>
      </c>
      <c r="J62" s="169" t="s">
        <v>153</v>
      </c>
      <c r="K62" s="238"/>
    </row>
    <row r="63" spans="1:11">
      <c r="A63" s="137" t="s">
        <v>154</v>
      </c>
      <c r="B63" s="97">
        <v>25.312096394000001</v>
      </c>
      <c r="C63" s="97">
        <v>10.286279645</v>
      </c>
      <c r="D63" s="97">
        <v>7.8704517430000003</v>
      </c>
      <c r="E63" s="97">
        <v>7.1553650060000002</v>
      </c>
      <c r="F63" s="97">
        <v>9.0618989130000003</v>
      </c>
      <c r="G63" s="97">
        <v>14.439681021</v>
      </c>
      <c r="H63" s="97">
        <v>0</v>
      </c>
      <c r="I63" s="97">
        <v>10.136278541999999</v>
      </c>
      <c r="J63" s="169" t="s">
        <v>154</v>
      </c>
      <c r="K63" s="238"/>
    </row>
    <row r="64" spans="1:11">
      <c r="A64" s="137" t="s">
        <v>445</v>
      </c>
      <c r="B64" s="97">
        <v>25.521163949999998</v>
      </c>
      <c r="C64" s="97">
        <v>6.2184166679999997</v>
      </c>
      <c r="D64" s="97">
        <v>19.302747280999998</v>
      </c>
      <c r="E64" s="97">
        <v>0</v>
      </c>
      <c r="F64" s="97">
        <v>16.640605171000001</v>
      </c>
      <c r="G64" s="97">
        <v>6.4977444000000002</v>
      </c>
      <c r="H64" s="97">
        <v>0</v>
      </c>
      <c r="I64" s="97">
        <v>6.1570630680000002</v>
      </c>
      <c r="J64" s="169" t="s">
        <v>298</v>
      </c>
      <c r="K64" s="238"/>
    </row>
    <row r="65" spans="1:11">
      <c r="A65" s="166" t="s">
        <v>368</v>
      </c>
      <c r="B65" s="97">
        <v>4.0553631079999999</v>
      </c>
      <c r="C65" s="97">
        <v>3.0000100000000001</v>
      </c>
      <c r="D65" s="97">
        <v>1.055353108</v>
      </c>
      <c r="E65" s="97">
        <v>0</v>
      </c>
      <c r="F65" s="97">
        <v>3.6517096840000001</v>
      </c>
      <c r="G65" s="97">
        <v>0.35071000000000002</v>
      </c>
      <c r="H65" s="97">
        <v>3</v>
      </c>
      <c r="I65" s="97">
        <v>1.0000000000000001E-5</v>
      </c>
      <c r="J65" s="169" t="s">
        <v>370</v>
      </c>
      <c r="K65" s="238"/>
    </row>
    <row r="66" spans="1:11">
      <c r="A66" s="137" t="s">
        <v>350</v>
      </c>
      <c r="B66" s="97">
        <v>4.2139806369999997</v>
      </c>
      <c r="C66" s="97">
        <v>3.9999999999999998E-6</v>
      </c>
      <c r="D66" s="97">
        <v>4.213976637</v>
      </c>
      <c r="E66" s="97">
        <v>0</v>
      </c>
      <c r="F66" s="97">
        <v>3.7576088560000001</v>
      </c>
      <c r="G66" s="97">
        <v>0.30872500000000003</v>
      </c>
      <c r="H66" s="97">
        <v>0</v>
      </c>
      <c r="I66" s="97">
        <v>3.9999999999999998E-6</v>
      </c>
      <c r="J66" s="169" t="s">
        <v>350</v>
      </c>
      <c r="K66" s="238"/>
    </row>
    <row r="67" spans="1:11">
      <c r="A67" s="137" t="s">
        <v>151</v>
      </c>
      <c r="B67" s="97">
        <v>358.86369777951001</v>
      </c>
      <c r="C67" s="97">
        <v>222.94445212317001</v>
      </c>
      <c r="D67" s="97">
        <v>125.38712946833999</v>
      </c>
      <c r="E67" s="97">
        <v>10.532116188</v>
      </c>
      <c r="F67" s="97">
        <v>82.164511959280006</v>
      </c>
      <c r="G67" s="97">
        <v>252.561010452</v>
      </c>
      <c r="H67" s="97">
        <v>5.2267330589999998</v>
      </c>
      <c r="I67" s="97">
        <v>208.69893013839001</v>
      </c>
      <c r="J67" s="169" t="s">
        <v>158</v>
      </c>
      <c r="K67" s="238"/>
    </row>
    <row r="68" spans="1:11">
      <c r="A68" s="137" t="s">
        <v>444</v>
      </c>
      <c r="B68" s="97">
        <v>636.65416551223495</v>
      </c>
      <c r="C68" s="97">
        <v>279.18460542230997</v>
      </c>
      <c r="D68" s="97">
        <v>203.59085391606496</v>
      </c>
      <c r="E68" s="97">
        <v>153.87870617386002</v>
      </c>
      <c r="F68" s="97">
        <v>216.72026780476997</v>
      </c>
      <c r="G68" s="97">
        <v>416.3044748332</v>
      </c>
      <c r="H68" s="97">
        <v>10.799134566999999</v>
      </c>
      <c r="I68" s="97">
        <v>246.28197102498001</v>
      </c>
      <c r="J68" s="169" t="s">
        <v>157</v>
      </c>
      <c r="K68" s="238"/>
    </row>
    <row r="69" spans="1:11">
      <c r="A69" s="137" t="s">
        <v>152</v>
      </c>
      <c r="B69" s="97">
        <v>234.639903946</v>
      </c>
      <c r="C69" s="97">
        <v>50.624519114999998</v>
      </c>
      <c r="D69" s="97">
        <v>183.64640756</v>
      </c>
      <c r="E69" s="97">
        <v>0.368977271</v>
      </c>
      <c r="F69" s="97">
        <v>100.64033433500001</v>
      </c>
      <c r="G69" s="97">
        <v>135.101585822</v>
      </c>
      <c r="H69" s="97">
        <v>0.1</v>
      </c>
      <c r="I69" s="97">
        <v>43.876463016000002</v>
      </c>
      <c r="J69" s="169" t="s">
        <v>159</v>
      </c>
      <c r="K69" s="238"/>
    </row>
    <row r="70" spans="1:11">
      <c r="A70" s="122" t="s">
        <v>362</v>
      </c>
      <c r="B70" s="97">
        <v>4.2369581939999996</v>
      </c>
      <c r="C70" s="97">
        <v>1.0499999999999999E-5</v>
      </c>
      <c r="D70" s="97">
        <v>4.2369476940000004</v>
      </c>
      <c r="E70" s="97">
        <v>0</v>
      </c>
      <c r="F70" s="97">
        <v>3.7020183270000002</v>
      </c>
      <c r="G70" s="97">
        <v>0.26774500000000001</v>
      </c>
      <c r="H70" s="97">
        <v>0</v>
      </c>
      <c r="I70" s="97">
        <v>1.0499999999999999E-5</v>
      </c>
      <c r="J70" s="169" t="s">
        <v>363</v>
      </c>
      <c r="K70" s="238"/>
    </row>
    <row r="71" spans="1:11">
      <c r="A71" s="184" t="s">
        <v>250</v>
      </c>
      <c r="B71" s="97">
        <v>3.400877033</v>
      </c>
      <c r="C71" s="97">
        <v>1.739262954</v>
      </c>
      <c r="D71" s="97">
        <v>1.661614079</v>
      </c>
      <c r="E71" s="97">
        <v>0</v>
      </c>
      <c r="F71" s="97">
        <v>0.43422259400000002</v>
      </c>
      <c r="G71" s="97">
        <v>2.8365937670000001</v>
      </c>
      <c r="H71" s="97">
        <v>0.57517789399999997</v>
      </c>
      <c r="I71" s="97">
        <v>1.0959060169999999</v>
      </c>
      <c r="J71" s="169" t="s">
        <v>252</v>
      </c>
      <c r="K71" s="238"/>
    </row>
    <row r="72" spans="1:11">
      <c r="A72" s="137" t="s">
        <v>351</v>
      </c>
      <c r="B72" s="97">
        <v>4.2662888140000002</v>
      </c>
      <c r="C72" s="97">
        <v>1.6662494E-2</v>
      </c>
      <c r="D72" s="97">
        <v>4.24962632</v>
      </c>
      <c r="E72" s="97">
        <v>0</v>
      </c>
      <c r="F72" s="97">
        <v>3.9158457379999998</v>
      </c>
      <c r="G72" s="97">
        <v>0.137795</v>
      </c>
      <c r="H72" s="97">
        <v>0</v>
      </c>
      <c r="I72" s="97">
        <v>1.42E-5</v>
      </c>
      <c r="J72" s="169" t="s">
        <v>353</v>
      </c>
      <c r="K72" s="238"/>
    </row>
    <row r="73" spans="1:11">
      <c r="A73" s="137" t="s">
        <v>155</v>
      </c>
      <c r="B73" s="97">
        <v>35.158083171000001</v>
      </c>
      <c r="C73" s="97">
        <v>21.929492303</v>
      </c>
      <c r="D73" s="97">
        <v>13.128590787</v>
      </c>
      <c r="E73" s="97">
        <v>0.1</v>
      </c>
      <c r="F73" s="97">
        <v>9.4802754569999994</v>
      </c>
      <c r="G73" s="97">
        <v>23.339604877999999</v>
      </c>
      <c r="H73" s="97">
        <v>10.21832129</v>
      </c>
      <c r="I73" s="97">
        <v>10.650483258</v>
      </c>
      <c r="J73" s="169" t="s">
        <v>155</v>
      </c>
      <c r="K73" s="238"/>
    </row>
    <row r="74" spans="1:11">
      <c r="A74" s="122" t="s">
        <v>355</v>
      </c>
      <c r="B74" s="97">
        <v>4.2572573370000004</v>
      </c>
      <c r="C74" s="97">
        <v>1.2085E-4</v>
      </c>
      <c r="D74" s="97">
        <v>4.2571364870000004</v>
      </c>
      <c r="E74" s="97">
        <v>0</v>
      </c>
      <c r="F74" s="97">
        <v>3.8825504569999998</v>
      </c>
      <c r="G74" s="97">
        <v>0.15046000000000001</v>
      </c>
      <c r="H74" s="97">
        <v>0</v>
      </c>
      <c r="I74" s="97">
        <v>1.0085E-4</v>
      </c>
      <c r="J74" s="169" t="s">
        <v>355</v>
      </c>
      <c r="K74" s="238"/>
    </row>
    <row r="75" spans="1:11">
      <c r="A75" s="137" t="s">
        <v>359</v>
      </c>
      <c r="B75" s="97">
        <v>5.9254390539999999</v>
      </c>
      <c r="C75" s="97">
        <v>0.776043131</v>
      </c>
      <c r="D75" s="97">
        <v>5.1493879260000002</v>
      </c>
      <c r="E75" s="97">
        <v>0</v>
      </c>
      <c r="F75" s="97">
        <v>3.7898939619999998</v>
      </c>
      <c r="G75" s="97">
        <v>1.87106145</v>
      </c>
      <c r="H75" s="97">
        <v>0</v>
      </c>
      <c r="I75" s="97">
        <v>0.72192663099999999</v>
      </c>
      <c r="J75" s="169" t="s">
        <v>160</v>
      </c>
      <c r="K75" s="238"/>
    </row>
    <row r="76" spans="1:11">
      <c r="A76" s="137" t="s">
        <v>352</v>
      </c>
      <c r="B76" s="97">
        <v>4.3044326479999997</v>
      </c>
      <c r="C76" s="97">
        <v>1.0315000000000001E-3</v>
      </c>
      <c r="D76" s="97">
        <v>4.3034011479999998</v>
      </c>
      <c r="E76" s="97">
        <v>0</v>
      </c>
      <c r="F76" s="97">
        <v>3.9262241910000002</v>
      </c>
      <c r="G76" s="97">
        <v>0.13816600000000001</v>
      </c>
      <c r="H76" s="97">
        <v>0</v>
      </c>
      <c r="I76" s="97">
        <v>3.15E-5</v>
      </c>
      <c r="J76" s="169" t="s">
        <v>352</v>
      </c>
      <c r="K76" s="238"/>
    </row>
    <row r="77" spans="1:11">
      <c r="A77" s="122" t="s">
        <v>356</v>
      </c>
      <c r="B77" s="97">
        <v>8.2800279250000006</v>
      </c>
      <c r="C77" s="97">
        <v>1.3499999999999999E-5</v>
      </c>
      <c r="D77" s="97">
        <v>8.2800144249999992</v>
      </c>
      <c r="E77" s="97">
        <v>0</v>
      </c>
      <c r="F77" s="97">
        <v>7.816091203</v>
      </c>
      <c r="G77" s="97">
        <v>8.9340000000000003E-2</v>
      </c>
      <c r="H77" s="97">
        <v>0</v>
      </c>
      <c r="I77" s="97">
        <v>1.3499999999999999E-5</v>
      </c>
      <c r="J77" s="169" t="s">
        <v>356</v>
      </c>
      <c r="K77" s="238"/>
    </row>
    <row r="78" spans="1:11">
      <c r="A78" s="137" t="s">
        <v>254</v>
      </c>
      <c r="B78" s="97">
        <v>0.17283427000000001</v>
      </c>
      <c r="C78" s="97">
        <v>2.9645000000000001E-2</v>
      </c>
      <c r="D78" s="97">
        <v>0.14318927000000001</v>
      </c>
      <c r="E78" s="97">
        <v>0</v>
      </c>
      <c r="F78" s="97">
        <v>4.2491947000000002E-2</v>
      </c>
      <c r="G78" s="97">
        <v>8.3500000000000005E-2</v>
      </c>
      <c r="H78" s="97">
        <v>0</v>
      </c>
      <c r="I78" s="97">
        <v>2.9645000000000001E-2</v>
      </c>
      <c r="J78" s="169" t="s">
        <v>256</v>
      </c>
      <c r="K78" s="238"/>
    </row>
    <row r="79" spans="1:11">
      <c r="A79" s="137" t="s">
        <v>302</v>
      </c>
      <c r="B79" s="97">
        <v>4.433281633</v>
      </c>
      <c r="C79" s="97">
        <v>2.0119999999999999E-3</v>
      </c>
      <c r="D79" s="97">
        <v>4.4312696330000003</v>
      </c>
      <c r="E79" s="97">
        <v>0</v>
      </c>
      <c r="F79" s="97">
        <v>4.0448384529999997</v>
      </c>
      <c r="G79" s="97">
        <v>0.17808750000000001</v>
      </c>
      <c r="H79" s="97">
        <v>0</v>
      </c>
      <c r="I79" s="97">
        <v>1.2E-5</v>
      </c>
      <c r="J79" s="169" t="s">
        <v>331</v>
      </c>
      <c r="K79" s="238"/>
    </row>
    <row r="80" spans="1:11">
      <c r="A80" s="137" t="s">
        <v>249</v>
      </c>
      <c r="B80" s="97">
        <v>6.9495199699999999</v>
      </c>
      <c r="C80" s="97">
        <v>0.78247171800000004</v>
      </c>
      <c r="D80" s="97">
        <v>5.8492837829999997</v>
      </c>
      <c r="E80" s="97">
        <v>0.31776446899999999</v>
      </c>
      <c r="F80" s="97">
        <v>3.878455889</v>
      </c>
      <c r="G80" s="97">
        <v>2.9222739259999999</v>
      </c>
      <c r="H80" s="97">
        <v>0.06</v>
      </c>
      <c r="I80" s="97">
        <v>0.66524001799999999</v>
      </c>
      <c r="J80" s="169" t="s">
        <v>253</v>
      </c>
      <c r="K80" s="238"/>
    </row>
    <row r="81" spans="1:11">
      <c r="A81" s="122" t="s">
        <v>360</v>
      </c>
      <c r="B81" s="97">
        <v>8.2667063909999996</v>
      </c>
      <c r="C81" s="97">
        <v>3.0067317130000002</v>
      </c>
      <c r="D81" s="97">
        <v>5.2599746779999998</v>
      </c>
      <c r="E81" s="97">
        <v>0</v>
      </c>
      <c r="F81" s="97">
        <v>7.4314889749999997</v>
      </c>
      <c r="G81" s="97">
        <v>0.45136999999999999</v>
      </c>
      <c r="H81" s="97">
        <v>3</v>
      </c>
      <c r="I81" s="97">
        <v>4.3671299999999998E-4</v>
      </c>
      <c r="J81" s="169" t="s">
        <v>361</v>
      </c>
      <c r="K81" s="238"/>
    </row>
    <row r="82" spans="1:11">
      <c r="A82" s="122" t="s">
        <v>255</v>
      </c>
      <c r="B82" s="97">
        <v>9.6730848280000004</v>
      </c>
      <c r="C82" s="97">
        <v>1.098604337</v>
      </c>
      <c r="D82" s="97">
        <v>8.5744804909999992</v>
      </c>
      <c r="E82" s="97">
        <v>0</v>
      </c>
      <c r="F82" s="97">
        <v>4.4333098260000003</v>
      </c>
      <c r="G82" s="97">
        <v>4.6888222380000002</v>
      </c>
      <c r="H82" s="97">
        <v>0</v>
      </c>
      <c r="I82" s="97">
        <v>1.0715230870000001</v>
      </c>
      <c r="J82" s="169" t="s">
        <v>257</v>
      </c>
      <c r="K82" s="238"/>
    </row>
    <row r="83" spans="1:11">
      <c r="A83" s="126" t="s">
        <v>145</v>
      </c>
      <c r="B83" s="116">
        <f>SUM(B61:B82)</f>
        <v>1515.3117235056352</v>
      </c>
      <c r="C83" s="116">
        <f t="shared" ref="C83:I83" si="0">SUM(C61:C82)</f>
        <v>629.35860507448001</v>
      </c>
      <c r="D83" s="116">
        <f t="shared" si="0"/>
        <v>679.28643067129519</v>
      </c>
      <c r="E83" s="116">
        <f t="shared" si="0"/>
        <v>206.66667968086003</v>
      </c>
      <c r="F83" s="116">
        <f t="shared" si="0"/>
        <v>522.26169410394004</v>
      </c>
      <c r="G83" s="116">
        <f t="shared" si="0"/>
        <v>945.63382420519974</v>
      </c>
      <c r="H83" s="116">
        <f t="shared" si="0"/>
        <v>38.958601133000002</v>
      </c>
      <c r="I83" s="116">
        <f t="shared" si="0"/>
        <v>548.16680272936981</v>
      </c>
      <c r="J83" s="186" t="s">
        <v>145</v>
      </c>
    </row>
    <row r="84" spans="1:11">
      <c r="C84" s="237"/>
      <c r="D84" s="237"/>
      <c r="E84" s="237"/>
      <c r="F84" s="237"/>
      <c r="G84" s="237"/>
      <c r="H84" s="237"/>
      <c r="I84" s="237"/>
    </row>
    <row r="86" spans="1:11">
      <c r="A86" s="6"/>
    </row>
    <row r="87" spans="1:11" ht="20">
      <c r="A87" s="251" t="s">
        <v>450</v>
      </c>
      <c r="B87" s="252"/>
      <c r="C87" s="252"/>
      <c r="D87" s="252"/>
      <c r="E87" s="252"/>
      <c r="F87" s="252"/>
      <c r="G87" s="252"/>
      <c r="H87" s="252"/>
      <c r="I87" s="252"/>
      <c r="J87" s="253"/>
    </row>
    <row r="88" spans="1:11" ht="20">
      <c r="A88" s="254" t="s">
        <v>451</v>
      </c>
      <c r="B88" s="255"/>
      <c r="C88" s="255"/>
      <c r="D88" s="255"/>
      <c r="E88" s="255"/>
      <c r="F88" s="255"/>
      <c r="G88" s="255"/>
      <c r="H88" s="255"/>
      <c r="I88" s="255"/>
      <c r="J88" s="256"/>
    </row>
    <row r="89" spans="1:11" ht="30">
      <c r="A89" s="37" t="s">
        <v>129</v>
      </c>
      <c r="B89" s="162" t="s">
        <v>17</v>
      </c>
      <c r="C89" s="162" t="s">
        <v>18</v>
      </c>
      <c r="D89" s="162" t="s">
        <v>4</v>
      </c>
      <c r="E89" s="162" t="s">
        <v>70</v>
      </c>
      <c r="F89" s="162" t="s">
        <v>19</v>
      </c>
      <c r="G89" s="162" t="s">
        <v>20</v>
      </c>
      <c r="H89" s="162" t="s">
        <v>21</v>
      </c>
      <c r="I89" s="162" t="s">
        <v>330</v>
      </c>
      <c r="J89" s="38" t="s">
        <v>130</v>
      </c>
    </row>
    <row r="90" spans="1:11">
      <c r="A90" s="137" t="s">
        <v>296</v>
      </c>
      <c r="B90" s="97">
        <v>56.365338084999998</v>
      </c>
      <c r="C90" s="97">
        <v>4.0463247280000001</v>
      </c>
      <c r="D90" s="97">
        <v>12.107552114000001</v>
      </c>
      <c r="E90" s="97">
        <v>40.211461243000002</v>
      </c>
      <c r="F90" s="97">
        <v>19.319892428999999</v>
      </c>
      <c r="G90" s="97">
        <v>37.977315502000003</v>
      </c>
      <c r="H90" s="97">
        <v>-0.192500001</v>
      </c>
      <c r="I90" s="97">
        <v>0.92022869500000004</v>
      </c>
      <c r="J90" s="169" t="s">
        <v>296</v>
      </c>
    </row>
    <row r="91" spans="1:11">
      <c r="A91" s="137" t="s">
        <v>153</v>
      </c>
      <c r="B91" s="97">
        <v>72.248186600050005</v>
      </c>
      <c r="C91" s="97">
        <v>22.101794899000001</v>
      </c>
      <c r="D91" s="97">
        <v>50.14639170105</v>
      </c>
      <c r="E91" s="97">
        <v>0</v>
      </c>
      <c r="F91" s="97">
        <v>13.843648945130001</v>
      </c>
      <c r="G91" s="97">
        <v>48.124535164000001</v>
      </c>
      <c r="H91" s="97">
        <v>6.2800841680000001</v>
      </c>
      <c r="I91" s="97">
        <v>14.599642368</v>
      </c>
      <c r="J91" s="169" t="s">
        <v>153</v>
      </c>
    </row>
    <row r="92" spans="1:11">
      <c r="A92" s="137" t="s">
        <v>154</v>
      </c>
      <c r="B92" s="97">
        <v>23.313074753999999</v>
      </c>
      <c r="C92" s="97">
        <v>8.7330523190000005</v>
      </c>
      <c r="D92" s="97">
        <v>7.5953253260000002</v>
      </c>
      <c r="E92" s="97">
        <v>6.9846971089999998</v>
      </c>
      <c r="F92" s="97">
        <v>6.5089484820000001</v>
      </c>
      <c r="G92" s="97">
        <v>14.718584093</v>
      </c>
      <c r="H92" s="97">
        <v>0</v>
      </c>
      <c r="I92" s="97">
        <v>8.7094964180000005</v>
      </c>
      <c r="J92" s="169" t="s">
        <v>154</v>
      </c>
    </row>
    <row r="93" spans="1:11">
      <c r="A93" s="137" t="s">
        <v>367</v>
      </c>
      <c r="B93" s="97">
        <v>25.153581668000001</v>
      </c>
      <c r="C93" s="97">
        <v>6.0117445060000003</v>
      </c>
      <c r="D93" s="97">
        <v>19.141837162000002</v>
      </c>
      <c r="E93" s="97">
        <v>0</v>
      </c>
      <c r="F93" s="97">
        <v>15.990652171000001</v>
      </c>
      <c r="G93" s="97">
        <v>7.0336103000000003</v>
      </c>
      <c r="H93" s="97">
        <v>0</v>
      </c>
      <c r="I93" s="97">
        <v>5.7676423310000002</v>
      </c>
      <c r="J93" s="169" t="s">
        <v>298</v>
      </c>
    </row>
    <row r="94" spans="1:11">
      <c r="A94" s="166" t="s">
        <v>368</v>
      </c>
      <c r="B94" s="97">
        <v>4.0262156039999999</v>
      </c>
      <c r="C94" s="97">
        <v>3.0000100000000001</v>
      </c>
      <c r="D94" s="97">
        <v>1.026205604</v>
      </c>
      <c r="E94" s="97">
        <v>0</v>
      </c>
      <c r="F94" s="97">
        <v>3.5465693470000001</v>
      </c>
      <c r="G94" s="97">
        <v>0.43064999999999998</v>
      </c>
      <c r="H94" s="97">
        <v>3</v>
      </c>
      <c r="I94" s="97">
        <v>1.0000000000000001E-5</v>
      </c>
      <c r="J94" s="169" t="s">
        <v>370</v>
      </c>
    </row>
    <row r="95" spans="1:11">
      <c r="A95" s="137" t="s">
        <v>350</v>
      </c>
      <c r="B95" s="97">
        <v>4.2044405341400006</v>
      </c>
      <c r="C95" s="97">
        <v>3.9999999999999998E-6</v>
      </c>
      <c r="D95" s="97">
        <v>4.2044365341400001</v>
      </c>
      <c r="E95" s="97">
        <v>0</v>
      </c>
      <c r="F95" s="97">
        <v>3.6409553884600001</v>
      </c>
      <c r="G95" s="97">
        <v>0.40831499999999998</v>
      </c>
      <c r="H95" s="97">
        <v>0</v>
      </c>
      <c r="I95" s="97">
        <v>3.9999999999999998E-6</v>
      </c>
      <c r="J95" s="169" t="s">
        <v>350</v>
      </c>
    </row>
    <row r="96" spans="1:11">
      <c r="A96" s="137" t="s">
        <v>151</v>
      </c>
      <c r="B96" s="97">
        <v>352.16950693500002</v>
      </c>
      <c r="C96" s="97">
        <v>222.414413174</v>
      </c>
      <c r="D96" s="97">
        <v>118.849504103</v>
      </c>
      <c r="E96" s="97">
        <v>10.905589658</v>
      </c>
      <c r="F96" s="97">
        <v>66.277028407000003</v>
      </c>
      <c r="G96" s="97">
        <v>254.49883980999999</v>
      </c>
      <c r="H96" s="97">
        <v>9.3499092370000003</v>
      </c>
      <c r="I96" s="97">
        <v>200.28127091900001</v>
      </c>
      <c r="J96" s="169" t="s">
        <v>158</v>
      </c>
    </row>
    <row r="97" spans="1:10">
      <c r="A97" s="137" t="s">
        <v>150</v>
      </c>
      <c r="B97" s="97">
        <v>594.53664687203991</v>
      </c>
      <c r="C97" s="97">
        <v>258.51661711753002</v>
      </c>
      <c r="D97" s="97">
        <v>195.74140677695999</v>
      </c>
      <c r="E97" s="97">
        <v>140.27847798071002</v>
      </c>
      <c r="F97" s="97">
        <v>159.24065163015999</v>
      </c>
      <c r="G97" s="97">
        <v>434.34474512999998</v>
      </c>
      <c r="H97" s="97">
        <v>19.421155347999999</v>
      </c>
      <c r="I97" s="97">
        <v>224.47773301107998</v>
      </c>
      <c r="J97" s="169" t="s">
        <v>157</v>
      </c>
    </row>
    <row r="98" spans="1:10">
      <c r="A98" s="137" t="s">
        <v>152</v>
      </c>
      <c r="B98" s="97">
        <v>233.73017291985002</v>
      </c>
      <c r="C98" s="97">
        <v>49.348154759000003</v>
      </c>
      <c r="D98" s="97">
        <v>184.14140944885</v>
      </c>
      <c r="E98" s="97">
        <v>0.240608712</v>
      </c>
      <c r="F98" s="97">
        <v>85.814677843929999</v>
      </c>
      <c r="G98" s="97">
        <v>147.63751985100001</v>
      </c>
      <c r="H98" s="97">
        <v>0.80005000000000004</v>
      </c>
      <c r="I98" s="97">
        <v>34.829537741000003</v>
      </c>
      <c r="J98" s="169" t="s">
        <v>159</v>
      </c>
    </row>
    <row r="99" spans="1:10">
      <c r="A99" s="122" t="s">
        <v>362</v>
      </c>
      <c r="B99" s="97">
        <v>4.2455666259999996</v>
      </c>
      <c r="C99" s="97">
        <v>1.0499999999999999E-5</v>
      </c>
      <c r="D99" s="97">
        <v>4.2455561260000003</v>
      </c>
      <c r="E99" s="97">
        <v>0</v>
      </c>
      <c r="F99" s="97">
        <v>3.701970679</v>
      </c>
      <c r="G99" s="97">
        <v>0.24954999999999999</v>
      </c>
      <c r="H99" s="97">
        <v>0</v>
      </c>
      <c r="I99" s="97">
        <v>1.0499999999999999E-5</v>
      </c>
      <c r="J99" s="169" t="s">
        <v>363</v>
      </c>
    </row>
    <row r="100" spans="1:10">
      <c r="A100" s="184" t="s">
        <v>250</v>
      </c>
      <c r="B100" s="97">
        <v>3.220962525</v>
      </c>
      <c r="C100" s="97">
        <v>1.782273242</v>
      </c>
      <c r="D100" s="97">
        <v>1.4386892840000001</v>
      </c>
      <c r="E100" s="97">
        <v>0</v>
      </c>
      <c r="F100" s="97">
        <v>3.6966803999999999E-2</v>
      </c>
      <c r="G100" s="97">
        <v>3.1581490620000001</v>
      </c>
      <c r="H100" s="97">
        <v>0.57517789399999997</v>
      </c>
      <c r="I100" s="97">
        <v>1.1114428510000001</v>
      </c>
      <c r="J100" s="169" t="s">
        <v>252</v>
      </c>
    </row>
    <row r="101" spans="1:10">
      <c r="A101" s="137" t="s">
        <v>351</v>
      </c>
      <c r="B101" s="97">
        <v>4.2167036287200004</v>
      </c>
      <c r="C101" s="97">
        <v>1.6682494199999998E-2</v>
      </c>
      <c r="D101" s="97">
        <v>4.20002113452</v>
      </c>
      <c r="E101" s="97">
        <v>0</v>
      </c>
      <c r="F101" s="97">
        <v>3.8008352755199999</v>
      </c>
      <c r="G101" s="97">
        <v>0.224575</v>
      </c>
      <c r="H101" s="97">
        <v>0</v>
      </c>
      <c r="I101" s="97">
        <v>2.4199999999999999E-5</v>
      </c>
      <c r="J101" s="169" t="s">
        <v>353</v>
      </c>
    </row>
    <row r="102" spans="1:10">
      <c r="A102" s="137" t="s">
        <v>155</v>
      </c>
      <c r="B102" s="97">
        <v>37.088763995240001</v>
      </c>
      <c r="C102" s="97">
        <v>24.209078192</v>
      </c>
      <c r="D102" s="97">
        <v>12.77968580324</v>
      </c>
      <c r="E102" s="97">
        <v>0.1</v>
      </c>
      <c r="F102" s="97">
        <v>9.5253829106300003</v>
      </c>
      <c r="G102" s="97">
        <v>25.229797749239999</v>
      </c>
      <c r="H102" s="97">
        <v>12.16254719</v>
      </c>
      <c r="I102" s="97">
        <v>10.099274864</v>
      </c>
      <c r="J102" s="169" t="s">
        <v>155</v>
      </c>
    </row>
    <row r="103" spans="1:10">
      <c r="A103" s="122" t="s">
        <v>355</v>
      </c>
      <c r="B103" s="97">
        <v>4.2708222512900003</v>
      </c>
      <c r="C103" s="97">
        <v>1.2085E-4</v>
      </c>
      <c r="D103" s="97">
        <v>4.2707014012900002</v>
      </c>
      <c r="E103" s="97">
        <v>0</v>
      </c>
      <c r="F103" s="97">
        <v>3.8750958067300001</v>
      </c>
      <c r="G103" s="97">
        <v>0.15185999999999999</v>
      </c>
      <c r="H103" s="97">
        <v>0</v>
      </c>
      <c r="I103" s="97">
        <v>1.0085E-4</v>
      </c>
      <c r="J103" s="169" t="s">
        <v>355</v>
      </c>
    </row>
    <row r="104" spans="1:10">
      <c r="A104" s="137" t="s">
        <v>359</v>
      </c>
      <c r="B104" s="97">
        <v>5.8151604166700004</v>
      </c>
      <c r="C104" s="97">
        <v>0.62039878100000001</v>
      </c>
      <c r="D104" s="97">
        <v>5.1947536406700001</v>
      </c>
      <c r="E104" s="97">
        <v>0</v>
      </c>
      <c r="F104" s="97">
        <v>3.6516604158299999</v>
      </c>
      <c r="G104" s="97">
        <v>1.7501281</v>
      </c>
      <c r="H104" s="97">
        <v>0</v>
      </c>
      <c r="I104" s="97">
        <v>0.61325639300000001</v>
      </c>
      <c r="J104" s="169" t="s">
        <v>160</v>
      </c>
    </row>
    <row r="105" spans="1:10">
      <c r="A105" s="137" t="s">
        <v>352</v>
      </c>
      <c r="B105" s="97">
        <v>4.3112872626199996</v>
      </c>
      <c r="C105" s="97">
        <v>3.15E-5</v>
      </c>
      <c r="D105" s="97">
        <v>4.3112557626200001</v>
      </c>
      <c r="E105" s="97">
        <v>0</v>
      </c>
      <c r="F105" s="97">
        <v>3.98336292227</v>
      </c>
      <c r="G105" s="97">
        <v>0.16542599999999999</v>
      </c>
      <c r="H105" s="97">
        <v>0</v>
      </c>
      <c r="I105" s="97">
        <v>3.15E-5</v>
      </c>
      <c r="J105" s="169" t="s">
        <v>352</v>
      </c>
    </row>
    <row r="106" spans="1:10">
      <c r="A106" s="122" t="s">
        <v>356</v>
      </c>
      <c r="B106" s="97">
        <v>8.2404269881100003</v>
      </c>
      <c r="C106" s="97">
        <v>1.3499999999999999E-5</v>
      </c>
      <c r="D106" s="97">
        <v>8.2404134881100006</v>
      </c>
      <c r="E106" s="97">
        <v>0</v>
      </c>
      <c r="F106" s="97">
        <v>7.8086371668099996</v>
      </c>
      <c r="G106" s="97">
        <v>7.0040000000000005E-2</v>
      </c>
      <c r="H106" s="97">
        <v>0</v>
      </c>
      <c r="I106" s="97">
        <v>1.3499999999999999E-5</v>
      </c>
      <c r="J106" s="169" t="s">
        <v>356</v>
      </c>
    </row>
    <row r="107" spans="1:10">
      <c r="A107" s="137" t="s">
        <v>254</v>
      </c>
      <c r="B107" s="97">
        <v>0.17029801999999999</v>
      </c>
      <c r="C107" s="97">
        <v>3.0818999999999999E-2</v>
      </c>
      <c r="D107" s="97">
        <v>0.13947902000000001</v>
      </c>
      <c r="E107" s="97">
        <v>0</v>
      </c>
      <c r="F107" s="97">
        <v>1.7491947000000001E-2</v>
      </c>
      <c r="G107" s="97">
        <v>6.88E-2</v>
      </c>
      <c r="H107" s="97">
        <v>0</v>
      </c>
      <c r="I107" s="97">
        <v>3.0818999999999999E-2</v>
      </c>
      <c r="J107" s="169" t="s">
        <v>256</v>
      </c>
    </row>
    <row r="108" spans="1:10">
      <c r="A108" s="137" t="s">
        <v>302</v>
      </c>
      <c r="B108" s="97">
        <v>4.4022664636500002</v>
      </c>
      <c r="C108" s="97">
        <v>2.0119999999999999E-3</v>
      </c>
      <c r="D108" s="97">
        <v>4.4002544636499996</v>
      </c>
      <c r="E108" s="97">
        <v>0</v>
      </c>
      <c r="F108" s="97">
        <v>4.0456243727699999</v>
      </c>
      <c r="G108" s="97">
        <v>0.19133749999999999</v>
      </c>
      <c r="H108" s="97">
        <v>0</v>
      </c>
      <c r="I108" s="97">
        <v>1.2E-5</v>
      </c>
      <c r="J108" s="169" t="s">
        <v>331</v>
      </c>
    </row>
    <row r="109" spans="1:10">
      <c r="A109" s="137" t="s">
        <v>249</v>
      </c>
      <c r="B109" s="97">
        <v>6.9226707406700001</v>
      </c>
      <c r="C109" s="97">
        <v>1.0925252758200001</v>
      </c>
      <c r="D109" s="97">
        <v>5.8300738438500002</v>
      </c>
      <c r="E109" s="97">
        <v>0</v>
      </c>
      <c r="F109" s="97">
        <v>3.955390945</v>
      </c>
      <c r="G109" s="97">
        <v>2.7815583080000001</v>
      </c>
      <c r="H109" s="97">
        <v>0</v>
      </c>
      <c r="I109" s="97">
        <v>0.96390432110000002</v>
      </c>
      <c r="J109" s="169" t="s">
        <v>253</v>
      </c>
    </row>
    <row r="110" spans="1:10">
      <c r="A110" s="122" t="s">
        <v>360</v>
      </c>
      <c r="B110" s="97">
        <v>8.2624818092800005</v>
      </c>
      <c r="C110" s="97">
        <v>3.0012317130000001</v>
      </c>
      <c r="D110" s="97">
        <v>5.2612500962799995</v>
      </c>
      <c r="E110" s="97">
        <v>0</v>
      </c>
      <c r="F110" s="97">
        <v>7.3452196939999999</v>
      </c>
      <c r="G110" s="97">
        <v>0.54522999999999999</v>
      </c>
      <c r="H110" s="97">
        <v>3</v>
      </c>
      <c r="I110" s="97">
        <v>4.3671299999999998E-4</v>
      </c>
      <c r="J110" s="169" t="s">
        <v>361</v>
      </c>
    </row>
    <row r="111" spans="1:10">
      <c r="A111" s="122" t="s">
        <v>255</v>
      </c>
      <c r="B111" s="97">
        <v>9.779664425</v>
      </c>
      <c r="C111" s="97">
        <v>1.035914231</v>
      </c>
      <c r="D111" s="97">
        <v>8.7437501940000004</v>
      </c>
      <c r="E111" s="97">
        <v>0</v>
      </c>
      <c r="F111" s="97">
        <v>4.1551083149999997</v>
      </c>
      <c r="G111" s="97">
        <v>4.9356216589999997</v>
      </c>
      <c r="H111" s="97">
        <v>0</v>
      </c>
      <c r="I111" s="97">
        <v>0.99556723800000002</v>
      </c>
      <c r="J111" s="169" t="s">
        <v>257</v>
      </c>
    </row>
    <row r="112" spans="1:10">
      <c r="A112" s="126" t="s">
        <v>145</v>
      </c>
      <c r="B112" s="116">
        <f>SUM(B90:B111)</f>
        <v>1466.6942391243299</v>
      </c>
      <c r="C112" s="116">
        <f t="shared" ref="C112:I112" si="1">SUM(C90:C111)</f>
        <v>605.96322678155002</v>
      </c>
      <c r="D112" s="116">
        <f t="shared" si="1"/>
        <v>662.00995302822992</v>
      </c>
      <c r="E112" s="116">
        <f t="shared" si="1"/>
        <v>198.72083470271002</v>
      </c>
      <c r="F112" s="116">
        <f t="shared" si="1"/>
        <v>430.0857718982399</v>
      </c>
      <c r="G112" s="116">
        <f t="shared" si="1"/>
        <v>984.69618822823998</v>
      </c>
      <c r="H112" s="116">
        <f t="shared" si="1"/>
        <v>54.396423835999997</v>
      </c>
      <c r="I112" s="116">
        <f t="shared" si="1"/>
        <v>503.40045941317999</v>
      </c>
      <c r="J112" s="186" t="s">
        <v>145</v>
      </c>
    </row>
  </sheetData>
  <mergeCells count="8">
    <mergeCell ref="A87:J87"/>
    <mergeCell ref="A88:J88"/>
    <mergeCell ref="A58:J58"/>
    <mergeCell ref="A59:J59"/>
    <mergeCell ref="A30:J30"/>
    <mergeCell ref="A31:J31"/>
    <mergeCell ref="A1:J1"/>
    <mergeCell ref="A2:J2"/>
  </mergeCells>
  <pageMargins left="0.7" right="0.7" top="0.75" bottom="0.75" header="0.3" footer="0.3"/>
  <pageSetup scale="3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J44"/>
  <sheetViews>
    <sheetView showGridLines="0" view="pageBreakPreview" zoomScale="70" zoomScaleNormal="90" zoomScaleSheetLayoutView="70" workbookViewId="0">
      <pane xSplit="2" ySplit="3" topLeftCell="C4" activePane="bottomRight" state="frozen"/>
      <selection pane="topRight" activeCell="C1" sqref="C1"/>
      <selection pane="bottomLeft" activeCell="A4" sqref="A4"/>
      <selection pane="bottomRight" activeCell="J34" sqref="J34"/>
    </sheetView>
  </sheetViews>
  <sheetFormatPr defaultColWidth="5.81640625" defaultRowHeight="15"/>
  <cols>
    <col min="1" max="1" width="5" style="109" customWidth="1"/>
    <col min="2" max="2" width="38.26953125" style="7" bestFit="1" customWidth="1"/>
    <col min="3" max="6" width="17.81640625" style="7" customWidth="1"/>
    <col min="7" max="7" width="44.26953125" style="112" customWidth="1"/>
    <col min="8" max="8" width="17" style="7" bestFit="1" customWidth="1"/>
    <col min="9" max="9" width="9.1796875" style="7" bestFit="1" customWidth="1"/>
    <col min="10" max="10" width="7.453125" style="7" customWidth="1"/>
    <col min="11" max="11" width="5.7265625" style="7" customWidth="1"/>
    <col min="12" max="12" width="5.81640625" style="7" customWidth="1"/>
    <col min="13" max="16384" width="5.81640625" style="7"/>
  </cols>
  <sheetData>
    <row r="1" spans="1:36" s="106" customFormat="1" ht="20">
      <c r="A1" s="251" t="s">
        <v>299</v>
      </c>
      <c r="B1" s="252"/>
      <c r="C1" s="252"/>
      <c r="D1" s="252"/>
      <c r="E1" s="252"/>
      <c r="F1" s="252"/>
      <c r="G1" s="253"/>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row>
    <row r="2" spans="1:36" s="106" customFormat="1" ht="20">
      <c r="A2" s="257" t="s">
        <v>387</v>
      </c>
      <c r="B2" s="258"/>
      <c r="C2" s="258"/>
      <c r="D2" s="258"/>
      <c r="E2" s="258"/>
      <c r="F2" s="258"/>
      <c r="G2" s="259"/>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row>
    <row r="3" spans="1:36" s="161" customFormat="1" ht="45">
      <c r="A3" s="37" t="s">
        <v>0</v>
      </c>
      <c r="B3" s="37" t="s">
        <v>6</v>
      </c>
      <c r="C3" s="37" t="s">
        <v>410</v>
      </c>
      <c r="D3" s="37" t="s">
        <v>421</v>
      </c>
      <c r="E3" s="37" t="s">
        <v>432</v>
      </c>
      <c r="F3" s="37" t="s">
        <v>448</v>
      </c>
      <c r="G3" s="38" t="s">
        <v>130</v>
      </c>
    </row>
    <row r="4" spans="1:36">
      <c r="A4" s="93">
        <v>1</v>
      </c>
      <c r="B4" s="94" t="s">
        <v>22</v>
      </c>
      <c r="C4" s="95">
        <v>5.4187241070000001</v>
      </c>
      <c r="D4" s="95">
        <v>5.6475961790550002</v>
      </c>
      <c r="E4" s="95">
        <v>5.5458862330550005</v>
      </c>
      <c r="F4" s="95">
        <v>6.0561115010100002</v>
      </c>
      <c r="G4" s="138" t="s">
        <v>47</v>
      </c>
      <c r="H4" s="195"/>
      <c r="I4" s="107"/>
      <c r="J4" s="107"/>
    </row>
    <row r="5" spans="1:36">
      <c r="A5" s="93">
        <v>2</v>
      </c>
      <c r="B5" s="94" t="s">
        <v>23</v>
      </c>
      <c r="C5" s="95"/>
      <c r="D5" s="95"/>
      <c r="E5" s="95"/>
      <c r="F5" s="95"/>
      <c r="G5" s="138" t="s">
        <v>103</v>
      </c>
      <c r="H5" s="195"/>
      <c r="I5" s="107"/>
      <c r="J5" s="107"/>
    </row>
    <row r="6" spans="1:36">
      <c r="A6" s="93">
        <v>3</v>
      </c>
      <c r="B6" s="94" t="s">
        <v>24</v>
      </c>
      <c r="C6" s="95">
        <v>16.264907762</v>
      </c>
      <c r="D6" s="95">
        <v>18.309104112499998</v>
      </c>
      <c r="E6" s="95">
        <v>19.4534713585</v>
      </c>
      <c r="F6" s="95">
        <v>16.588832430739998</v>
      </c>
      <c r="G6" s="138" t="s">
        <v>106</v>
      </c>
      <c r="H6" s="195"/>
      <c r="I6" s="107"/>
      <c r="J6" s="107"/>
    </row>
    <row r="7" spans="1:36">
      <c r="A7" s="93">
        <v>4</v>
      </c>
      <c r="B7" s="94" t="s">
        <v>25</v>
      </c>
      <c r="C7" s="95">
        <v>1.893138491</v>
      </c>
      <c r="D7" s="95">
        <v>1.878203587</v>
      </c>
      <c r="E7" s="95">
        <v>1.8782708690000001</v>
      </c>
      <c r="F7" s="95">
        <v>1.8773429639999999</v>
      </c>
      <c r="G7" s="138" t="s">
        <v>107</v>
      </c>
      <c r="H7" s="195"/>
      <c r="I7" s="107"/>
      <c r="J7" s="107"/>
    </row>
    <row r="8" spans="1:36">
      <c r="A8" s="93">
        <v>5</v>
      </c>
      <c r="B8" s="94" t="s">
        <v>26</v>
      </c>
      <c r="C8" s="95">
        <v>1.4999999999999999E-2</v>
      </c>
      <c r="D8" s="95">
        <v>1.4999999999999999E-2</v>
      </c>
      <c r="E8" s="95">
        <v>1.4999999999999999E-2</v>
      </c>
      <c r="F8" s="95">
        <v>1.4999999999999999E-2</v>
      </c>
      <c r="G8" s="138" t="s">
        <v>108</v>
      </c>
      <c r="H8" s="195"/>
      <c r="I8" s="107"/>
      <c r="J8" s="107"/>
    </row>
    <row r="9" spans="1:36">
      <c r="A9" s="93">
        <v>6</v>
      </c>
      <c r="B9" s="94" t="s">
        <v>27</v>
      </c>
      <c r="C9" s="95"/>
      <c r="D9" s="95"/>
      <c r="E9" s="95"/>
      <c r="F9" s="95"/>
      <c r="G9" s="138" t="s">
        <v>104</v>
      </c>
      <c r="H9" s="195"/>
      <c r="I9" s="107"/>
      <c r="J9" s="107"/>
    </row>
    <row r="10" spans="1:36">
      <c r="A10" s="93">
        <v>7</v>
      </c>
      <c r="B10" s="94" t="s">
        <v>28</v>
      </c>
      <c r="C10" s="95">
        <v>90.964569517000001</v>
      </c>
      <c r="D10" s="95">
        <v>93.669010865999994</v>
      </c>
      <c r="E10" s="95">
        <v>95.311160745999999</v>
      </c>
      <c r="F10" s="95">
        <v>93.738313581</v>
      </c>
      <c r="G10" s="138" t="s">
        <v>116</v>
      </c>
      <c r="H10" s="195"/>
      <c r="I10" s="107"/>
      <c r="J10" s="107"/>
    </row>
    <row r="11" spans="1:36">
      <c r="A11" s="93">
        <v>8</v>
      </c>
      <c r="B11" s="94" t="s">
        <v>29</v>
      </c>
      <c r="C11" s="95">
        <v>0.28464200000000001</v>
      </c>
      <c r="D11" s="95">
        <v>0.27844200000000002</v>
      </c>
      <c r="E11" s="95">
        <v>0.27444200000000002</v>
      </c>
      <c r="F11" s="95">
        <v>0.42464200000000002</v>
      </c>
      <c r="G11" s="138" t="s">
        <v>110</v>
      </c>
      <c r="H11" s="195"/>
      <c r="I11" s="107"/>
      <c r="J11" s="107"/>
    </row>
    <row r="12" spans="1:36">
      <c r="A12" s="93">
        <v>9</v>
      </c>
      <c r="B12" s="94" t="s">
        <v>30</v>
      </c>
      <c r="C12" s="95">
        <v>-5.8509488989999996</v>
      </c>
      <c r="D12" s="95">
        <v>-6.2643606719999996</v>
      </c>
      <c r="E12" s="95">
        <v>-5.1071026499999999</v>
      </c>
      <c r="F12" s="95">
        <v>-5.7153899279999996</v>
      </c>
      <c r="G12" s="138" t="s">
        <v>48</v>
      </c>
      <c r="H12" s="195"/>
      <c r="I12" s="107"/>
      <c r="J12" s="107"/>
    </row>
    <row r="13" spans="1:36">
      <c r="A13" s="93">
        <v>10</v>
      </c>
      <c r="B13" s="94" t="s">
        <v>31</v>
      </c>
      <c r="C13" s="95">
        <v>9.4837171389999995</v>
      </c>
      <c r="D13" s="95">
        <v>9.0923673189900001</v>
      </c>
      <c r="E13" s="95">
        <v>9.74420433499</v>
      </c>
      <c r="F13" s="95">
        <v>14.269014585000001</v>
      </c>
      <c r="G13" s="138" t="s">
        <v>49</v>
      </c>
      <c r="H13" s="195"/>
      <c r="I13" s="107"/>
      <c r="J13" s="107"/>
    </row>
    <row r="14" spans="1:36">
      <c r="A14" s="93">
        <v>11</v>
      </c>
      <c r="B14" s="94" t="s">
        <v>32</v>
      </c>
      <c r="C14" s="95">
        <v>-3.5383249229999998</v>
      </c>
      <c r="D14" s="95">
        <v>-3.6871555489999999</v>
      </c>
      <c r="E14" s="95">
        <v>-3.8330892699999999</v>
      </c>
      <c r="F14" s="95">
        <v>-4.3541546172900008</v>
      </c>
      <c r="G14" s="138" t="s">
        <v>50</v>
      </c>
      <c r="H14" s="195"/>
      <c r="I14" s="107"/>
      <c r="J14" s="107"/>
    </row>
    <row r="15" spans="1:36">
      <c r="A15" s="93">
        <v>12</v>
      </c>
      <c r="B15" s="94" t="s">
        <v>33</v>
      </c>
      <c r="C15" s="95">
        <v>1.6180466465000001</v>
      </c>
      <c r="D15" s="95">
        <v>1.719620116</v>
      </c>
      <c r="E15" s="95">
        <v>1.6792423329999999</v>
      </c>
      <c r="F15" s="95">
        <v>1.5481964589999999</v>
      </c>
      <c r="G15" s="138" t="s">
        <v>51</v>
      </c>
      <c r="H15" s="195"/>
      <c r="I15" s="107"/>
      <c r="J15" s="107"/>
    </row>
    <row r="16" spans="1:36" s="8" customFormat="1">
      <c r="A16" s="98">
        <v>13</v>
      </c>
      <c r="B16" s="99" t="s">
        <v>34</v>
      </c>
      <c r="C16" s="100">
        <v>116.55347184049999</v>
      </c>
      <c r="D16" s="100">
        <v>120.657827958545</v>
      </c>
      <c r="E16" s="100">
        <f>SUM(E4:E15)</f>
        <v>124.961485954545</v>
      </c>
      <c r="F16" s="100">
        <f>SUM(F4:F15)</f>
        <v>124.44790897546001</v>
      </c>
      <c r="G16" s="139" t="s">
        <v>7</v>
      </c>
      <c r="H16" s="196"/>
      <c r="I16" s="107"/>
      <c r="J16" s="108"/>
    </row>
    <row r="17" spans="1:10">
      <c r="A17" s="93">
        <v>14</v>
      </c>
      <c r="B17" s="94" t="s">
        <v>35</v>
      </c>
      <c r="C17" s="95">
        <v>0.22074839399999999</v>
      </c>
      <c r="D17" s="95">
        <v>0.23248287400000001</v>
      </c>
      <c r="E17" s="95">
        <v>0.26585435499999999</v>
      </c>
      <c r="F17" s="95">
        <v>0.63866199700000004</v>
      </c>
      <c r="G17" s="138" t="s">
        <v>52</v>
      </c>
      <c r="H17" s="195"/>
      <c r="I17" s="107"/>
      <c r="J17" s="107"/>
    </row>
    <row r="18" spans="1:10">
      <c r="A18" s="93">
        <v>15</v>
      </c>
      <c r="B18" s="94" t="s">
        <v>36</v>
      </c>
      <c r="C18" s="95"/>
      <c r="D18" s="95"/>
      <c r="E18" s="95"/>
      <c r="G18" s="138" t="s">
        <v>111</v>
      </c>
      <c r="H18" s="195"/>
      <c r="I18" s="107"/>
      <c r="J18" s="107"/>
    </row>
    <row r="19" spans="1:10">
      <c r="A19" s="93">
        <v>16</v>
      </c>
      <c r="B19" s="94" t="s">
        <v>37</v>
      </c>
      <c r="C19" s="95">
        <v>37.534284456999998</v>
      </c>
      <c r="D19" s="95">
        <v>42.079125888</v>
      </c>
      <c r="E19" s="95">
        <v>42.621506525000001</v>
      </c>
      <c r="F19" s="95">
        <v>40.028064145000002</v>
      </c>
      <c r="G19" s="138" t="s">
        <v>112</v>
      </c>
      <c r="H19" s="195"/>
      <c r="I19" s="107"/>
      <c r="J19" s="107"/>
    </row>
    <row r="20" spans="1:10">
      <c r="A20" s="93">
        <v>17</v>
      </c>
      <c r="B20" s="94" t="s">
        <v>38</v>
      </c>
      <c r="C20" s="95">
        <v>16.980450629</v>
      </c>
      <c r="D20" s="95">
        <v>16.906141988000002</v>
      </c>
      <c r="E20" s="95">
        <v>17.436276675999999</v>
      </c>
      <c r="F20" s="95">
        <v>17.396588296000001</v>
      </c>
      <c r="G20" s="138" t="s">
        <v>113</v>
      </c>
      <c r="H20" s="195"/>
      <c r="I20" s="107"/>
      <c r="J20" s="107"/>
    </row>
    <row r="21" spans="1:10">
      <c r="A21" s="93">
        <v>18</v>
      </c>
      <c r="B21" s="94" t="s">
        <v>21</v>
      </c>
      <c r="C21" s="95">
        <v>11.496279253999999</v>
      </c>
      <c r="D21" s="95">
        <v>10.949823267999999</v>
      </c>
      <c r="E21" s="95">
        <v>8.3697646470000002</v>
      </c>
      <c r="F21" s="95">
        <v>14.928233634</v>
      </c>
      <c r="G21" s="138" t="s">
        <v>105</v>
      </c>
      <c r="H21" s="195"/>
      <c r="I21" s="107"/>
      <c r="J21" s="107"/>
    </row>
    <row r="22" spans="1:10">
      <c r="A22" s="93">
        <v>19</v>
      </c>
      <c r="B22" s="94" t="s">
        <v>39</v>
      </c>
      <c r="C22" s="95">
        <v>3.393242431</v>
      </c>
      <c r="D22" s="95">
        <v>3.6026065302399997</v>
      </c>
      <c r="E22" s="95">
        <v>5.8362813152399999</v>
      </c>
      <c r="F22" s="95">
        <v>3.6530248009999999</v>
      </c>
      <c r="G22" s="138" t="s">
        <v>88</v>
      </c>
      <c r="H22" s="195"/>
      <c r="I22" s="107"/>
      <c r="J22" s="107"/>
    </row>
    <row r="23" spans="1:10">
      <c r="A23" s="98">
        <v>20</v>
      </c>
      <c r="B23" s="99" t="s">
        <v>5</v>
      </c>
      <c r="C23" s="100">
        <v>69.625005165000005</v>
      </c>
      <c r="D23" s="100">
        <v>73.770180548239992</v>
      </c>
      <c r="E23" s="100">
        <v>74.529683518240006</v>
      </c>
      <c r="F23" s="100">
        <v>76.644572873000001</v>
      </c>
      <c r="G23" s="139" t="s">
        <v>8</v>
      </c>
      <c r="H23" s="195"/>
      <c r="I23" s="107"/>
      <c r="J23" s="107"/>
    </row>
    <row r="24" spans="1:10">
      <c r="A24" s="93">
        <v>21</v>
      </c>
      <c r="B24" s="94" t="s">
        <v>40</v>
      </c>
      <c r="C24" s="95"/>
      <c r="D24" s="95"/>
      <c r="E24" s="95"/>
      <c r="F24" s="95"/>
      <c r="G24" s="138" t="s">
        <v>53</v>
      </c>
      <c r="H24" s="195"/>
      <c r="I24" s="107"/>
      <c r="J24" s="107"/>
    </row>
    <row r="25" spans="1:10">
      <c r="A25" s="93">
        <v>22</v>
      </c>
      <c r="B25" s="94" t="s">
        <v>41</v>
      </c>
      <c r="C25" s="95">
        <v>3.30092666</v>
      </c>
      <c r="D25" s="95">
        <v>2.7974669599999999</v>
      </c>
      <c r="E25" s="95">
        <v>2.8247894599999999</v>
      </c>
      <c r="F25" s="95">
        <v>3.74252166</v>
      </c>
      <c r="G25" s="138" t="s">
        <v>114</v>
      </c>
      <c r="H25" s="195"/>
      <c r="I25" s="107"/>
      <c r="J25" s="107"/>
    </row>
    <row r="26" spans="1:10">
      <c r="A26" s="93">
        <v>23</v>
      </c>
      <c r="B26" s="94" t="s">
        <v>42</v>
      </c>
      <c r="C26" s="95">
        <v>7.3485088239999996</v>
      </c>
      <c r="D26" s="95">
        <v>7.1420986021650004</v>
      </c>
      <c r="E26" s="95">
        <v>7.2799463421650001</v>
      </c>
      <c r="F26" s="95">
        <v>7.9515332079999999</v>
      </c>
      <c r="G26" s="138" t="s">
        <v>115</v>
      </c>
      <c r="H26" s="195"/>
      <c r="I26" s="107"/>
      <c r="J26" s="107"/>
    </row>
    <row r="27" spans="1:10">
      <c r="A27" s="93">
        <v>24</v>
      </c>
      <c r="B27" s="94" t="s">
        <v>43</v>
      </c>
      <c r="C27" s="95">
        <v>14.86092867</v>
      </c>
      <c r="D27" s="95">
        <v>14.068702104</v>
      </c>
      <c r="E27" s="95">
        <v>14.722702103</v>
      </c>
      <c r="F27" s="95">
        <v>16.496265996999998</v>
      </c>
      <c r="G27" s="138" t="s">
        <v>54</v>
      </c>
      <c r="H27" s="195"/>
      <c r="I27" s="107"/>
      <c r="J27" s="107"/>
    </row>
    <row r="28" spans="1:10">
      <c r="A28" s="93">
        <v>25</v>
      </c>
      <c r="B28" s="94" t="s">
        <v>44</v>
      </c>
      <c r="C28" s="95">
        <v>23.258456161000002</v>
      </c>
      <c r="D28" s="95">
        <v>22.928961486650003</v>
      </c>
      <c r="E28" s="95">
        <v>22.89801484865</v>
      </c>
      <c r="F28" s="95">
        <v>20.316921904720001</v>
      </c>
      <c r="G28" s="138" t="s">
        <v>55</v>
      </c>
      <c r="H28" s="195"/>
      <c r="I28" s="107"/>
      <c r="J28" s="107"/>
    </row>
    <row r="29" spans="1:10">
      <c r="A29" s="93">
        <v>26</v>
      </c>
      <c r="B29" s="94" t="s">
        <v>45</v>
      </c>
      <c r="C29" s="95">
        <v>-1.8403536395</v>
      </c>
      <c r="D29" s="95">
        <v>-4.9581742509999992E-2</v>
      </c>
      <c r="E29" s="95">
        <v>2.7063496014899999</v>
      </c>
      <c r="F29" s="95">
        <v>-0.70412328826000004</v>
      </c>
      <c r="G29" s="138" t="s">
        <v>56</v>
      </c>
      <c r="H29" s="195"/>
      <c r="I29" s="107"/>
      <c r="J29" s="107"/>
    </row>
    <row r="30" spans="1:10">
      <c r="A30" s="98">
        <v>27</v>
      </c>
      <c r="B30" s="99" t="s">
        <v>11</v>
      </c>
      <c r="C30" s="100">
        <v>46.928466675499998</v>
      </c>
      <c r="D30" s="100">
        <v>46.887647410305</v>
      </c>
      <c r="E30" s="100">
        <v>50.431802355305003</v>
      </c>
      <c r="F30" s="100">
        <v>47.803119481460001</v>
      </c>
      <c r="G30" s="139" t="s">
        <v>9</v>
      </c>
      <c r="H30" s="195"/>
      <c r="I30" s="107"/>
      <c r="J30" s="107"/>
    </row>
    <row r="31" spans="1:10" s="8" customFormat="1">
      <c r="A31" s="98">
        <v>28</v>
      </c>
      <c r="B31" s="99" t="s">
        <v>46</v>
      </c>
      <c r="C31" s="100">
        <v>116.55347184049999</v>
      </c>
      <c r="D31" s="100">
        <v>120.657827958545</v>
      </c>
      <c r="E31" s="100">
        <f>E23+E30</f>
        <v>124.961485873545</v>
      </c>
      <c r="F31" s="100">
        <f>F23+F30</f>
        <v>124.44769235446</v>
      </c>
      <c r="G31" s="139" t="s">
        <v>10</v>
      </c>
      <c r="H31" s="230"/>
      <c r="I31" s="230"/>
      <c r="J31" s="230"/>
    </row>
    <row r="32" spans="1:10" ht="12.5">
      <c r="D32" s="217"/>
      <c r="E32" s="234"/>
      <c r="F32" s="234"/>
      <c r="G32" s="111"/>
    </row>
    <row r="33" spans="1:7" ht="14.5">
      <c r="A33" s="118"/>
      <c r="B33" s="180"/>
    </row>
    <row r="34" spans="1:7" ht="45">
      <c r="A34" s="37" t="s">
        <v>0</v>
      </c>
      <c r="B34" s="38" t="s">
        <v>130</v>
      </c>
      <c r="C34" s="37" t="s">
        <v>410</v>
      </c>
      <c r="D34" s="37" t="s">
        <v>421</v>
      </c>
      <c r="E34" s="37" t="s">
        <v>432</v>
      </c>
      <c r="F34" s="37" t="s">
        <v>448</v>
      </c>
      <c r="G34" s="38" t="s">
        <v>130</v>
      </c>
    </row>
    <row r="35" spans="1:7">
      <c r="A35" s="93">
        <v>1</v>
      </c>
      <c r="B35" s="94" t="s">
        <v>395</v>
      </c>
      <c r="C35" s="211">
        <f t="shared" ref="C35" si="0">C36/C37</f>
        <v>0.43101419518145451</v>
      </c>
      <c r="D35" s="211">
        <f>D36/D37</f>
        <v>0.43652289307112868</v>
      </c>
      <c r="E35" s="211">
        <f>E36/E37</f>
        <v>0.44580581593061053</v>
      </c>
      <c r="F35" s="211">
        <f>F36/F37</f>
        <v>0.42259535359372069</v>
      </c>
      <c r="G35" s="138" t="s">
        <v>400</v>
      </c>
    </row>
    <row r="36" spans="1:7">
      <c r="B36" s="94" t="s">
        <v>396</v>
      </c>
      <c r="C36" s="144">
        <f t="shared" ref="C36" si="1">C4+C6+C7+C8</f>
        <v>23.591770359999998</v>
      </c>
      <c r="D36" s="144">
        <f>D4+D6+D7+D8</f>
        <v>25.849903878555001</v>
      </c>
      <c r="E36" s="144">
        <f>E4+E6+E7+E8</f>
        <v>26.892628460555002</v>
      </c>
      <c r="F36" s="144">
        <f>F4+F6+F7+F8</f>
        <v>24.53728689575</v>
      </c>
      <c r="G36" s="138" t="s">
        <v>401</v>
      </c>
    </row>
    <row r="37" spans="1:7">
      <c r="A37" s="210"/>
      <c r="B37" s="94" t="s">
        <v>397</v>
      </c>
      <c r="C37" s="144">
        <f t="shared" ref="C37" si="2">C17+C19+C20</f>
        <v>54.735483479999999</v>
      </c>
      <c r="D37" s="144">
        <f>D17+D19+D20</f>
        <v>59.21775075</v>
      </c>
      <c r="E37" s="144">
        <f>E17+E19+E20</f>
        <v>60.323637556000001</v>
      </c>
      <c r="F37" s="144">
        <f>F17+F19+F20</f>
        <v>58.063314438000006</v>
      </c>
      <c r="G37" s="138" t="s">
        <v>402</v>
      </c>
    </row>
    <row r="38" spans="1:7">
      <c r="A38" s="93">
        <v>2</v>
      </c>
      <c r="B38" s="94" t="s">
        <v>398</v>
      </c>
      <c r="C38" s="211">
        <f t="shared" ref="C38" si="3">C39/C40</f>
        <v>1.6740174246922799</v>
      </c>
      <c r="D38" s="211">
        <f>D39/D40</f>
        <v>1.6355907910465817</v>
      </c>
      <c r="E38" s="211">
        <f>E39/E40</f>
        <v>1.6766673364977134</v>
      </c>
      <c r="F38" s="211">
        <f>F39/F40</f>
        <v>1.6237015135001156</v>
      </c>
      <c r="G38" s="138" t="s">
        <v>403</v>
      </c>
    </row>
    <row r="39" spans="1:7">
      <c r="A39" s="210"/>
      <c r="B39" s="94" t="s">
        <v>399</v>
      </c>
      <c r="C39" s="144">
        <f t="shared" ref="C39" si="4">C16</f>
        <v>116.55347184049999</v>
      </c>
      <c r="D39" s="144">
        <f>D16</f>
        <v>120.657827958545</v>
      </c>
      <c r="E39" s="144">
        <f>E16</f>
        <v>124.961485954545</v>
      </c>
      <c r="F39" s="144">
        <f>F16</f>
        <v>124.44790897546001</v>
      </c>
      <c r="G39" s="138" t="s">
        <v>7</v>
      </c>
    </row>
    <row r="40" spans="1:7">
      <c r="A40" s="210"/>
      <c r="B40" s="94" t="s">
        <v>405</v>
      </c>
      <c r="C40" s="144">
        <f t="shared" ref="C40" si="5">C23</f>
        <v>69.625005165000005</v>
      </c>
      <c r="D40" s="144">
        <f>D23</f>
        <v>73.770180548239992</v>
      </c>
      <c r="E40" s="144">
        <f>E23</f>
        <v>74.529683518240006</v>
      </c>
      <c r="F40" s="144">
        <f>F23</f>
        <v>76.644572873000001</v>
      </c>
      <c r="G40" s="138" t="s">
        <v>404</v>
      </c>
    </row>
    <row r="41" spans="1:7" ht="12.5"/>
    <row r="42" spans="1:7" ht="12.5"/>
    <row r="43" spans="1:7" ht="12.5"/>
    <row r="44" spans="1:7" ht="12.5"/>
  </sheetData>
  <mergeCells count="2">
    <mergeCell ref="A2:G2"/>
    <mergeCell ref="A1:G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A08D65-1B8B-488F-A500-D87F45D076CD}"/>
</file>

<file path=customXml/itemProps2.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3C701D5-D952-475D-A9CA-5F939EC661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Didik Apriyatno</cp:lastModifiedBy>
  <cp:lastPrinted>2021-02-25T07:26:43Z</cp:lastPrinted>
  <dcterms:created xsi:type="dcterms:W3CDTF">2016-02-23T06:03:52Z</dcterms:created>
  <dcterms:modified xsi:type="dcterms:W3CDTF">2023-06-27T08:23:38Z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