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250" yWindow="690" windowWidth="10245" windowHeight="10920" activeTab="1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52511"/>
</workbook>
</file>

<file path=xl/calcChain.xml><?xml version="1.0" encoding="utf-8"?>
<calcChain xmlns="http://schemas.openxmlformats.org/spreadsheetml/2006/main"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22" i="3" l="1"/>
  <c r="D33" i="3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8" i="3"/>
  <c r="E9" i="3"/>
  <c r="E10" i="3"/>
  <c r="E11" i="3"/>
  <c r="E7" i="3"/>
  <c r="D6" i="3"/>
  <c r="E12" i="3" l="1"/>
  <c r="C39" i="3"/>
  <c r="D39" i="3"/>
  <c r="E6" i="3"/>
  <c r="E39" i="3" s="1"/>
  <c r="I23" i="2" l="1"/>
  <c r="K23" i="2" s="1"/>
  <c r="E7" i="2" l="1"/>
  <c r="K12" i="2"/>
  <c r="I7" i="2"/>
  <c r="K7" i="2" l="1"/>
  <c r="I15" i="2" l="1"/>
  <c r="I14" i="2"/>
  <c r="I16" i="2"/>
  <c r="I13" i="2" l="1"/>
  <c r="E21" i="2" l="1"/>
  <c r="C21" i="2"/>
  <c r="C33" i="2" s="1"/>
  <c r="E33" i="2" s="1"/>
  <c r="E22" i="2"/>
  <c r="I22" i="2"/>
  <c r="I21" i="2" s="1"/>
  <c r="K22" i="2" l="1"/>
  <c r="K21" i="2"/>
  <c r="I33" i="2"/>
  <c r="K33" i="2" s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<sst xmlns="http://schemas.openxmlformats.org/spreadsheetml/2006/main" count="113" uniqueCount="53">
  <si>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</si>
  <si>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</si>
  <si>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</si>
  <si>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</si>
  <si>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</si>
  <si>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</si>
  <si>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</si>
  <si>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</si>
  <si>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</si>
  <si>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</si>
  <si>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</si>
  <si>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</si>
  <si>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</si>
  <si>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</si>
  <si>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</si>
  <si>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</si>
  <si>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</si>
  <si>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</si>
  <si>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</si>
  <si>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</si>
  <si>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</si>
  <si>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</si>
  <si>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</si>
  <si>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</si>
  <si>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</si>
  <si>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</si>
  <si>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</si>
  <si>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</si>
  <si>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</si>
  <si>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</si>
  <si>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</si>
  <si>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</si>
  <si>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</si>
  <si>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</si>
  <si>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</si>
  <si>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</si>
  <si>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</si>
  <si>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</si>
  <si>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</si>
  <si>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</si>
  <si>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</si>
  <si>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</si>
  <si>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</si>
  <si>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</si>
  <si>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</si>
  <si>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</si>
  <si>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</si>
  <si>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</si>
  <si>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</si>
  <si>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</si>
  <si>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 2020</t>
  </si>
  <si>
    <t>Data aset LKM menggunakan data Kuartal II 2020.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</si>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</sst>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0" formatCode="#,##0.00;\(#,##0.00\)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5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1" fillId="0" borderId="2" xfId="845" applyFont="1" applyBorder="1" applyAlignment="1">
      <alignment horizontal="right"/>
    </xf>
    <xf numFmtId="182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5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61" fillId="0" borderId="20" xfId="845" applyFont="1" applyFill="1" applyBorder="1" applyAlignment="1">
      <alignment horizontal="right"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165" fontId="50" fillId="8" borderId="2" xfId="845" applyFont="1" applyFill="1" applyBorder="1" applyAlignment="1">
      <alignment vertical="center"/>
    </xf>
    <xf numFmtId="1" fontId="2" fillId="0" borderId="2" xfId="845" applyNumberFormat="1" applyFont="1" applyFill="1" applyBorder="1" applyAlignment="1">
      <alignment vertical="center"/>
    </xf>
    <xf numFmtId="165" fontId="60" fillId="8" borderId="2" xfId="845" applyFont="1" applyFill="1" applyBorder="1" applyAlignment="1">
      <alignment vertical="center"/>
    </xf>
    <xf numFmtId="165" fontId="59" fillId="0" borderId="2" xfId="845" applyFont="1" applyFill="1" applyBorder="1" applyAlignment="1">
      <alignment vertical="center"/>
    </xf>
    <xf numFmtId="165" fontId="61" fillId="0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165" fontId="49" fillId="8" borderId="2" xfId="845" applyFont="1" applyFill="1" applyBorder="1" applyAlignment="1">
      <alignment horizontal="right"/>
    </xf>
    <xf numFmtId="1" fontId="62" fillId="0" borderId="2" xfId="0" applyNumberFormat="1" applyFont="1" applyFill="1" applyBorder="1" applyAlignment="1" applyProtection="1">
      <alignment horizontal="right" vertical="center"/>
    </xf>
    <xf numFmtId="165" fontId="2" fillId="0" borderId="2" xfId="845" applyNumberFormat="1" applyFont="1" applyFill="1" applyBorder="1" applyAlignment="1">
      <alignment vertical="center"/>
    </xf>
    <xf numFmtId="165" fontId="51" fillId="0" borderId="2" xfId="845" applyNumberFormat="1" applyFont="1" applyBorder="1" applyAlignment="1"/>
    <xf numFmtId="182" fontId="63" fillId="8" borderId="2" xfId="845" applyNumberFormat="1" applyFont="1" applyFill="1" applyBorder="1" applyAlignment="1">
      <alignment vertical="center"/>
    </xf>
    <xf numFmtId="182" fontId="64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3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2" fontId="0" fillId="0" borderId="2" xfId="845" applyNumberFormat="1" applyFont="1" applyFill="1" applyBorder="1" applyAlignment="1">
      <alignment vertical="center"/>
    </xf>
    <xf numFmtId="182" fontId="60" fillId="19" borderId="2" xfId="845" applyNumberFormat="1" applyFont="1" applyFill="1" applyBorder="1" applyAlignment="1">
      <alignment vertical="center"/>
    </xf>
    <xf numFmtId="182" fontId="54" fillId="8" borderId="24" xfId="845" applyNumberFormat="1" applyFont="1" applyFill="1" applyBorder="1"/>
    <xf numFmtId="182" fontId="52" fillId="0" borderId="24" xfId="845" applyNumberFormat="1" applyFont="1" applyBorder="1" applyAlignment="1">
      <alignment horizontal="right"/>
    </xf>
    <xf numFmtId="190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0" fontId="56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748029</xdr:colOff>
      <xdr:row>39</xdr:row>
      <xdr:rowOff>44824</xdr:rowOff>
    </xdr:from>
    <xdr:to>
      <xdr:col>8</xdr:col>
      <xdr:colOff>178471</xdr:colOff>
      <xdr:row>60</xdr:row>
      <xdr:rowOff>4346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029" y="7496736"/>
          <a:ext cx="8708913" cy="3960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163710</xdr:colOff>
      <xdr:row>3</xdr:row>
      <xdr:rowOff>11206</xdr:rowOff>
    </xdr:from>
    <xdr:to>
      <xdr:col>15</xdr:col>
      <xdr:colOff>168869</xdr:colOff>
      <xdr:row>17</xdr:row>
      <xdr:rowOff>167085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3475" y="683559"/>
          <a:ext cx="5720159" cy="2822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19" zoomScale="85" zoomScaleNormal="85" workbookViewId="0">
      <selection activeCell="F29" sqref="F29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7" t="s">
        <v>32</v>
      </c>
      <c r="C2" s="97"/>
      <c r="D2" s="97"/>
      <c r="E2" s="97"/>
      <c r="H2" s="97" t="s">
        <v>32</v>
      </c>
      <c r="I2" s="97"/>
      <c r="J2" s="97"/>
      <c r="K2" s="97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8" t="s">
        <v>1</v>
      </c>
      <c r="C5" s="100" t="s">
        <v>52</v>
      </c>
      <c r="D5" s="101"/>
      <c r="E5" s="102" t="s">
        <v>28</v>
      </c>
      <c r="H5" s="98" t="s">
        <v>1</v>
      </c>
      <c r="I5" s="100" t="str">
        <f>C5</f>
        <v>September 2020</v>
      </c>
      <c r="J5" s="101"/>
      <c r="K5" s="102" t="s">
        <v>28</v>
      </c>
    </row>
    <row r="6" spans="2:11" s="15" customFormat="1">
      <c r="B6" s="99"/>
      <c r="C6" s="37" t="s">
        <v>31</v>
      </c>
      <c r="D6" s="37" t="s">
        <v>2</v>
      </c>
      <c r="E6" s="103"/>
      <c r="H6" s="99"/>
      <c r="I6" s="37" t="s">
        <v>31</v>
      </c>
      <c r="J6" s="37" t="s">
        <v>2</v>
      </c>
      <c r="K6" s="103"/>
    </row>
    <row r="7" spans="2:11" s="15" customFormat="1">
      <c r="B7" s="16" t="s">
        <v>3</v>
      </c>
      <c r="C7" s="57">
        <f>SUM(C8:C12)</f>
        <v>1312.5542072214068</v>
      </c>
      <c r="D7" s="57">
        <f>SUM(D8:D12)</f>
        <v>41.167944804400001</v>
      </c>
      <c r="E7" s="18">
        <f>C7+D7</f>
        <v>1353.7221520258067</v>
      </c>
      <c r="F7" s="19"/>
      <c r="G7" s="19"/>
      <c r="H7" s="16" t="s">
        <v>3</v>
      </c>
      <c r="I7" s="17">
        <f>SUM(I8:I12)</f>
        <v>1312554.2072214067</v>
      </c>
      <c r="J7" s="17">
        <f>SUM(J8:J12)</f>
        <v>41167.944804400002</v>
      </c>
      <c r="K7" s="18">
        <f>I7+J7</f>
        <v>1353722.1520258067</v>
      </c>
    </row>
    <row r="8" spans="2:11">
      <c r="B8" s="38" t="s">
        <v>4</v>
      </c>
      <c r="C8" s="84">
        <v>510.39598394911008</v>
      </c>
      <c r="D8" s="84">
        <v>33.01081774363</v>
      </c>
      <c r="E8" s="54">
        <f t="shared" ref="E8:E12" si="0">C8+D8</f>
        <v>543.40680169274003</v>
      </c>
      <c r="F8" s="21"/>
      <c r="G8" s="21"/>
      <c r="H8" s="20" t="s">
        <v>4</v>
      </c>
      <c r="I8" s="22">
        <f t="shared" ref="I8:I12" si="1">C8*1000</f>
        <v>510395.98394911009</v>
      </c>
      <c r="J8" s="22">
        <f t="shared" ref="J8:J12" si="2">D8*1000</f>
        <v>33010.817743630003</v>
      </c>
      <c r="K8" s="23">
        <f>SUM(I8:J8)</f>
        <v>543406.80169274006</v>
      </c>
    </row>
    <row r="9" spans="2:11">
      <c r="B9" s="38" t="s">
        <v>5</v>
      </c>
      <c r="C9" s="84">
        <v>165.57224479861006</v>
      </c>
      <c r="D9" s="84">
        <v>5.9691941053999997</v>
      </c>
      <c r="E9" s="54">
        <f t="shared" si="0"/>
        <v>171.54143890401005</v>
      </c>
      <c r="F9" s="21"/>
      <c r="G9" s="21"/>
      <c r="H9" s="20" t="s">
        <v>5</v>
      </c>
      <c r="I9" s="22">
        <f t="shared" si="1"/>
        <v>165572.24479861005</v>
      </c>
      <c r="J9" s="22">
        <f t="shared" si="2"/>
        <v>5969.1941053999999</v>
      </c>
      <c r="K9" s="23">
        <f t="shared" ref="K9:K12" si="3">SUM(I9:J9)</f>
        <v>171541.43890401005</v>
      </c>
    </row>
    <row r="10" spans="2:11">
      <c r="B10" s="38" t="s">
        <v>6</v>
      </c>
      <c r="C10" s="84">
        <v>26.691998625569997</v>
      </c>
      <c r="D10" s="84">
        <v>2.18793295537</v>
      </c>
      <c r="E10" s="54">
        <f t="shared" si="0"/>
        <v>28.879931580939996</v>
      </c>
      <c r="F10" s="21"/>
      <c r="G10" s="21"/>
      <c r="H10" s="20" t="s">
        <v>6</v>
      </c>
      <c r="I10" s="22">
        <f t="shared" si="1"/>
        <v>26691.998625569999</v>
      </c>
      <c r="J10" s="22">
        <f t="shared" si="2"/>
        <v>2187.9329553699999</v>
      </c>
      <c r="K10" s="23">
        <f t="shared" si="3"/>
        <v>28879.93158094</v>
      </c>
    </row>
    <row r="11" spans="2:11">
      <c r="B11" s="38" t="s">
        <v>7</v>
      </c>
      <c r="C11" s="93">
        <v>128.04638593861</v>
      </c>
      <c r="D11" s="84">
        <v>0</v>
      </c>
      <c r="E11" s="54">
        <f t="shared" si="0"/>
        <v>128.04638593861</v>
      </c>
      <c r="F11" s="21"/>
      <c r="G11" s="21"/>
      <c r="H11" s="20" t="s">
        <v>7</v>
      </c>
      <c r="I11" s="22">
        <f t="shared" si="1"/>
        <v>128046.38593861001</v>
      </c>
      <c r="J11" s="22">
        <f t="shared" si="2"/>
        <v>0</v>
      </c>
      <c r="K11" s="23">
        <f t="shared" si="3"/>
        <v>128046.38593861001</v>
      </c>
    </row>
    <row r="12" spans="2:11">
      <c r="B12" s="39" t="s">
        <v>8</v>
      </c>
      <c r="C12" s="89">
        <v>481.84759390950677</v>
      </c>
      <c r="D12" s="89">
        <v>0</v>
      </c>
      <c r="E12" s="54">
        <f t="shared" si="0"/>
        <v>481.84759390950677</v>
      </c>
      <c r="F12" s="21"/>
      <c r="G12" s="21"/>
      <c r="H12" s="24" t="s">
        <v>8</v>
      </c>
      <c r="I12" s="22">
        <f t="shared" si="1"/>
        <v>481847.59390950674</v>
      </c>
      <c r="J12" s="22">
        <f t="shared" si="2"/>
        <v>0</v>
      </c>
      <c r="K12" s="23">
        <f t="shared" si="3"/>
        <v>481847.59390950674</v>
      </c>
    </row>
    <row r="13" spans="2:11" s="15" customFormat="1">
      <c r="B13" s="52" t="s">
        <v>9</v>
      </c>
      <c r="C13" s="87">
        <f>C14+C15+C16</f>
        <v>564.61767421655532</v>
      </c>
      <c r="D13" s="82">
        <f>SUM(D14:D16)</f>
        <v>23.516509547626107</v>
      </c>
      <c r="E13" s="91">
        <f t="shared" ref="E13" si="4">SUM(E14:E16)</f>
        <v>588.13418376418133</v>
      </c>
      <c r="F13" s="19"/>
      <c r="G13" s="19"/>
      <c r="H13" s="16" t="s">
        <v>9</v>
      </c>
      <c r="I13" s="17">
        <f>SUM(I14:I16)</f>
        <v>564617.67421655532</v>
      </c>
      <c r="J13" s="17">
        <f>SUM(J14:J16)</f>
        <v>23516.509547626105</v>
      </c>
      <c r="K13" s="17">
        <f>SUM(K14:K16)</f>
        <v>588134.18376418145</v>
      </c>
    </row>
    <row r="14" spans="2:11">
      <c r="B14" s="39" t="s">
        <v>25</v>
      </c>
      <c r="C14" s="83">
        <v>457.62794512114698</v>
      </c>
      <c r="D14" s="83">
        <v>16.977870308770999</v>
      </c>
      <c r="E14" s="92">
        <f t="shared" ref="E14:E16" si="5">C14+D14</f>
        <v>474.60581542991798</v>
      </c>
      <c r="F14" s="25"/>
      <c r="G14" s="21"/>
      <c r="H14" s="24" t="s">
        <v>25</v>
      </c>
      <c r="I14" s="22">
        <f t="shared" ref="I14:K16" si="6">C14*1000</f>
        <v>457627.94512114697</v>
      </c>
      <c r="J14" s="22">
        <f t="shared" si="6"/>
        <v>16977.870308770998</v>
      </c>
      <c r="K14" s="22">
        <f t="shared" si="6"/>
        <v>474605.815429918</v>
      </c>
    </row>
    <row r="15" spans="2:11">
      <c r="B15" s="39" t="s">
        <v>10</v>
      </c>
      <c r="C15" s="83">
        <v>16.274458031463542</v>
      </c>
      <c r="D15" s="83">
        <v>2.6548046233813598</v>
      </c>
      <c r="E15" s="92">
        <f t="shared" si="5"/>
        <v>18.929262654844901</v>
      </c>
      <c r="F15" s="21"/>
      <c r="G15" s="21"/>
      <c r="H15" s="24" t="s">
        <v>10</v>
      </c>
      <c r="I15" s="22">
        <f t="shared" ref="I15:J20" si="7">C15*1000</f>
        <v>16274.458031463542</v>
      </c>
      <c r="J15" s="22">
        <f t="shared" ref="J15:J16" si="8">D15*1000</f>
        <v>2654.8046233813598</v>
      </c>
      <c r="K15" s="22">
        <f t="shared" si="6"/>
        <v>18929.262654844901</v>
      </c>
    </row>
    <row r="16" spans="2:11">
      <c r="B16" s="39" t="s">
        <v>26</v>
      </c>
      <c r="C16" s="83">
        <v>90.715271063944755</v>
      </c>
      <c r="D16" s="83">
        <v>3.88383461547375</v>
      </c>
      <c r="E16" s="92">
        <f t="shared" si="5"/>
        <v>94.5991056794185</v>
      </c>
      <c r="F16" s="25"/>
      <c r="G16" s="25"/>
      <c r="H16" s="24" t="s">
        <v>26</v>
      </c>
      <c r="I16" s="22">
        <f t="shared" si="7"/>
        <v>90715.271063944761</v>
      </c>
      <c r="J16" s="22">
        <f t="shared" si="8"/>
        <v>3883.8346154737501</v>
      </c>
      <c r="K16" s="22">
        <f t="shared" si="6"/>
        <v>94599.105679418499</v>
      </c>
    </row>
    <row r="17" spans="2:11" s="15" customFormat="1">
      <c r="B17" s="52" t="s">
        <v>11</v>
      </c>
      <c r="C17" s="86">
        <f t="shared" ref="C17:D17" si="9">C18+C19+C20</f>
        <v>295.04387121159596</v>
      </c>
      <c r="D17" s="85">
        <f t="shared" si="9"/>
        <v>1.9348230897268186</v>
      </c>
      <c r="E17" s="91">
        <f t="shared" ref="E17" si="10">SUM(E18:E20)</f>
        <v>296.97869430132278</v>
      </c>
      <c r="F17" s="19"/>
      <c r="G17" s="19"/>
      <c r="H17" s="16" t="s">
        <v>11</v>
      </c>
      <c r="I17" s="17">
        <f>SUM(I18:I20)</f>
        <v>295043.87121159595</v>
      </c>
      <c r="J17" s="17">
        <f>SUM(J18:J20)</f>
        <v>1934.8230897268186</v>
      </c>
      <c r="K17" s="18">
        <f>I17+J17</f>
        <v>296978.69430132274</v>
      </c>
    </row>
    <row r="18" spans="2:11">
      <c r="B18" s="39" t="s">
        <v>12</v>
      </c>
      <c r="C18" s="84">
        <v>157.57523479469947</v>
      </c>
      <c r="D18" s="84">
        <v>0.53010201304627835</v>
      </c>
      <c r="E18" s="92">
        <f t="shared" ref="E18:E33" si="11">C18+D18</f>
        <v>158.10533680774574</v>
      </c>
      <c r="F18" s="21"/>
      <c r="G18" s="21"/>
      <c r="H18" s="24" t="s">
        <v>12</v>
      </c>
      <c r="I18" s="22">
        <f t="shared" si="7"/>
        <v>157575.23479469947</v>
      </c>
      <c r="J18" s="22">
        <f t="shared" si="7"/>
        <v>530.10201304627833</v>
      </c>
      <c r="K18" s="23">
        <f>SUM(I18:J18)</f>
        <v>158105.33680774574</v>
      </c>
    </row>
    <row r="19" spans="2:11">
      <c r="B19" s="39" t="s">
        <v>13</v>
      </c>
      <c r="C19" s="84">
        <v>35.951849374033344</v>
      </c>
      <c r="D19" s="84">
        <v>0.10246389453054021</v>
      </c>
      <c r="E19" s="92">
        <f t="shared" si="11"/>
        <v>36.054313268563881</v>
      </c>
      <c r="F19" s="21"/>
      <c r="G19" s="21"/>
      <c r="H19" s="24" t="s">
        <v>13</v>
      </c>
      <c r="I19" s="22">
        <f t="shared" si="7"/>
        <v>35951.849374033343</v>
      </c>
      <c r="J19" s="22">
        <f t="shared" si="7"/>
        <v>102.4638945305402</v>
      </c>
      <c r="K19" s="23">
        <f t="shared" ref="K19:K20" si="12">SUM(I19:J19)</f>
        <v>36054.313268563885</v>
      </c>
    </row>
    <row r="20" spans="2:11">
      <c r="B20" s="39" t="s">
        <v>14</v>
      </c>
      <c r="C20" s="84">
        <v>101.51678704286313</v>
      </c>
      <c r="D20" s="84">
        <v>1.30225718215</v>
      </c>
      <c r="E20" s="92">
        <f t="shared" si="11"/>
        <v>102.81904422501313</v>
      </c>
      <c r="F20" s="21"/>
      <c r="G20" s="21"/>
      <c r="H20" s="24" t="s">
        <v>14</v>
      </c>
      <c r="I20" s="22">
        <f t="shared" si="7"/>
        <v>101516.78704286313</v>
      </c>
      <c r="J20" s="22">
        <f t="shared" si="7"/>
        <v>1302.2571821500001</v>
      </c>
      <c r="K20" s="23">
        <f t="shared" si="12"/>
        <v>102819.04422501313</v>
      </c>
    </row>
    <row r="21" spans="2:11" s="15" customFormat="1">
      <c r="B21" s="52" t="s">
        <v>15</v>
      </c>
      <c r="C21" s="57">
        <f>SUM(C22:C27)</f>
        <v>213.53356080117342</v>
      </c>
      <c r="D21" s="57">
        <f>SUM(D22:D27)</f>
        <v>39.485056502119171</v>
      </c>
      <c r="E21" s="91">
        <f t="shared" ref="E21" si="13">SUM(E22:E27)</f>
        <v>253.01861730329259</v>
      </c>
      <c r="F21" s="19"/>
      <c r="G21" s="19"/>
      <c r="H21" s="16" t="s">
        <v>15</v>
      </c>
      <c r="I21" s="17">
        <f>SUM(I22:I27)</f>
        <v>213533.56080117341</v>
      </c>
      <c r="J21" s="17">
        <f>SUM(J22:J27)</f>
        <v>39485.056502119172</v>
      </c>
      <c r="K21" s="18">
        <f>I21+J21</f>
        <v>253018.61730329259</v>
      </c>
    </row>
    <row r="22" spans="2:11">
      <c r="B22" s="39" t="s">
        <v>27</v>
      </c>
      <c r="C22" s="84">
        <v>84.145347989839635</v>
      </c>
      <c r="D22" s="84">
        <v>13.242132856433965</v>
      </c>
      <c r="E22" s="92">
        <f t="shared" si="11"/>
        <v>97.387480846273604</v>
      </c>
      <c r="F22" s="25"/>
      <c r="G22" s="21"/>
      <c r="H22" s="24" t="s">
        <v>27</v>
      </c>
      <c r="I22" s="22">
        <f t="shared" ref="I22" si="14">C22*1000</f>
        <v>84145.347989839633</v>
      </c>
      <c r="J22" s="22">
        <f t="shared" ref="J22" si="15">D22*1000</f>
        <v>13242.132856433966</v>
      </c>
      <c r="K22" s="23">
        <f>SUM(I22:J22)</f>
        <v>97387.480846273596</v>
      </c>
    </row>
    <row r="23" spans="2:11">
      <c r="B23" s="39" t="s">
        <v>29</v>
      </c>
      <c r="C23" s="83">
        <v>60.254515895267957</v>
      </c>
      <c r="D23" s="83">
        <v>11.3567436053034</v>
      </c>
      <c r="E23" s="92">
        <f t="shared" si="11"/>
        <v>71.61125950057135</v>
      </c>
      <c r="F23" s="25"/>
      <c r="G23" s="21"/>
      <c r="H23" s="24" t="s">
        <v>29</v>
      </c>
      <c r="I23" s="22">
        <f t="shared" ref="I23:I25" si="16">C23*1000</f>
        <v>60254.515895267956</v>
      </c>
      <c r="J23" s="22">
        <f t="shared" ref="J23:J25" si="17">D23*1000</f>
        <v>11356.7436053034</v>
      </c>
      <c r="K23" s="23">
        <f t="shared" ref="K23:K27" si="18">SUM(I23:J23)</f>
        <v>71611.259500571352</v>
      </c>
    </row>
    <row r="24" spans="2:11">
      <c r="B24" s="39" t="s">
        <v>16</v>
      </c>
      <c r="C24" s="83">
        <v>21.25788272922032</v>
      </c>
      <c r="D24" s="83">
        <v>2.7805435803178047</v>
      </c>
      <c r="E24" s="92">
        <f t="shared" si="11"/>
        <v>24.038426309538124</v>
      </c>
      <c r="F24" s="25"/>
      <c r="G24" s="21"/>
      <c r="H24" s="24" t="s">
        <v>16</v>
      </c>
      <c r="I24" s="22">
        <f t="shared" si="16"/>
        <v>21257.88272922032</v>
      </c>
      <c r="J24" s="22">
        <f t="shared" si="17"/>
        <v>2780.5435803178048</v>
      </c>
      <c r="K24" s="23">
        <f t="shared" si="18"/>
        <v>24038.426309538125</v>
      </c>
    </row>
    <row r="25" spans="2:11">
      <c r="B25" s="39" t="s">
        <v>17</v>
      </c>
      <c r="C25" s="83">
        <v>28.144725318046</v>
      </c>
      <c r="D25" s="84">
        <v>4.548515681954</v>
      </c>
      <c r="E25" s="92">
        <f t="shared" si="11"/>
        <v>32.693241</v>
      </c>
      <c r="F25" s="21"/>
      <c r="G25" s="21"/>
      <c r="H25" s="24" t="s">
        <v>17</v>
      </c>
      <c r="I25" s="22">
        <f t="shared" si="16"/>
        <v>28144.725318045999</v>
      </c>
      <c r="J25" s="22">
        <f t="shared" si="17"/>
        <v>4548.5156819539998</v>
      </c>
      <c r="K25" s="23">
        <f t="shared" si="18"/>
        <v>32693.240999999998</v>
      </c>
    </row>
    <row r="26" spans="2:11">
      <c r="B26" s="39" t="s">
        <v>18</v>
      </c>
      <c r="C26" s="83">
        <v>17.261766071410726</v>
      </c>
      <c r="D26" s="84">
        <v>7.5571207781099998</v>
      </c>
      <c r="E26" s="23">
        <f t="shared" si="11"/>
        <v>24.818886849520727</v>
      </c>
      <c r="F26" s="21"/>
      <c r="G26" s="21"/>
      <c r="H26" s="24" t="s">
        <v>18</v>
      </c>
      <c r="I26" s="22">
        <f>C26*1000</f>
        <v>17261.766071410726</v>
      </c>
      <c r="J26" s="22">
        <f>D26*1000</f>
        <v>7557.1207781100002</v>
      </c>
      <c r="K26" s="23">
        <f t="shared" si="18"/>
        <v>24818.886849520728</v>
      </c>
    </row>
    <row r="27" spans="2:11">
      <c r="B27" s="39" t="s">
        <v>19</v>
      </c>
      <c r="C27" s="58">
        <v>2.4693227973887808</v>
      </c>
      <c r="D27" s="58">
        <v>0</v>
      </c>
      <c r="E27" s="23">
        <f t="shared" si="11"/>
        <v>2.4693227973887808</v>
      </c>
      <c r="F27" s="21"/>
      <c r="G27" s="21"/>
      <c r="H27" s="24" t="s">
        <v>19</v>
      </c>
      <c r="I27" s="22">
        <f>C27*1000</f>
        <v>2469.3227973887806</v>
      </c>
      <c r="J27" s="22">
        <f>D27*1000</f>
        <v>0</v>
      </c>
      <c r="K27" s="23">
        <f t="shared" si="18"/>
        <v>2469.3227973887806</v>
      </c>
    </row>
    <row r="28" spans="2:11" s="15" customFormat="1">
      <c r="B28" s="52" t="s">
        <v>20</v>
      </c>
      <c r="C28" s="87">
        <f>SUM(C29:C30)</f>
        <v>12.990531287916809</v>
      </c>
      <c r="D28" s="82">
        <v>0</v>
      </c>
      <c r="E28" s="63">
        <f>SUM(E29:E30)</f>
        <v>12.990531287916809</v>
      </c>
      <c r="F28" s="19"/>
      <c r="G28" s="19"/>
      <c r="H28" s="16" t="s">
        <v>20</v>
      </c>
      <c r="I28" s="17">
        <f>SUM(I29:I30)</f>
        <v>12990.531287916809</v>
      </c>
      <c r="J28" s="17">
        <f>SUM(J29:J30)</f>
        <v>0</v>
      </c>
      <c r="K28" s="18">
        <f>I28+J28</f>
        <v>12990.531287916809</v>
      </c>
    </row>
    <row r="29" spans="2:11">
      <c r="B29" s="39" t="s">
        <v>21</v>
      </c>
      <c r="C29" s="83">
        <v>8.1599526098007793</v>
      </c>
      <c r="D29" s="84">
        <v>0</v>
      </c>
      <c r="E29" s="23">
        <f t="shared" si="11"/>
        <v>8.1599526098007793</v>
      </c>
      <c r="F29" s="21"/>
      <c r="G29" s="21"/>
      <c r="H29" s="24" t="s">
        <v>21</v>
      </c>
      <c r="I29" s="22">
        <f t="shared" ref="I29" si="19">C29*1000</f>
        <v>8159.9526098007791</v>
      </c>
      <c r="J29" s="22">
        <f t="shared" ref="J29" si="20">D29*1000</f>
        <v>0</v>
      </c>
      <c r="K29" s="23">
        <f>SUM(I29:J29)</f>
        <v>8159.9526098007791</v>
      </c>
    </row>
    <row r="30" spans="2:11">
      <c r="B30" s="39" t="s">
        <v>22</v>
      </c>
      <c r="C30" s="83">
        <v>4.83057867811603</v>
      </c>
      <c r="D30" s="84">
        <v>0</v>
      </c>
      <c r="E30" s="23">
        <f t="shared" si="11"/>
        <v>4.83057867811603</v>
      </c>
      <c r="F30" s="21"/>
      <c r="G30" s="21"/>
      <c r="H30" s="24" t="s">
        <v>22</v>
      </c>
      <c r="I30" s="22">
        <f t="shared" ref="I30" si="21">C30*1000</f>
        <v>4830.5786781160305</v>
      </c>
      <c r="J30" s="22">
        <f t="shared" ref="J30" si="22">D30*1000</f>
        <v>0</v>
      </c>
      <c r="K30" s="23">
        <f>SUM(I30:J30)</f>
        <v>4830.5786781160305</v>
      </c>
    </row>
    <row r="31" spans="2:11">
      <c r="B31" s="76" t="s">
        <v>23</v>
      </c>
      <c r="C31" s="87">
        <v>0.65</v>
      </c>
      <c r="D31" s="87">
        <v>0.49</v>
      </c>
      <c r="E31" s="64">
        <f t="shared" si="11"/>
        <v>1.1400000000000001</v>
      </c>
      <c r="F31" s="19"/>
      <c r="G31" s="21"/>
      <c r="H31" s="26" t="s">
        <v>23</v>
      </c>
      <c r="I31" s="27">
        <f t="shared" ref="I31:I32" si="23">C31*1000</f>
        <v>650</v>
      </c>
      <c r="J31" s="27">
        <f t="shared" ref="J31:J32" si="24">D31*1000</f>
        <v>490</v>
      </c>
      <c r="K31" s="28">
        <f>SUM(I31:J31)</f>
        <v>1140</v>
      </c>
    </row>
    <row r="32" spans="2:11">
      <c r="B32" s="88" t="s">
        <v>41</v>
      </c>
      <c r="C32" s="90">
        <v>3.2734828373292189</v>
      </c>
      <c r="D32" s="87">
        <v>7.2647547013740002E-2</v>
      </c>
      <c r="E32" s="64">
        <f t="shared" si="11"/>
        <v>3.3461303843429588</v>
      </c>
      <c r="F32" s="19"/>
      <c r="G32" s="21"/>
      <c r="H32" s="55" t="s">
        <v>41</v>
      </c>
      <c r="I32" s="27">
        <f t="shared" si="23"/>
        <v>3273.4828373292189</v>
      </c>
      <c r="J32" s="27">
        <f t="shared" si="24"/>
        <v>72.647547013739995</v>
      </c>
      <c r="K32" s="28">
        <f>SUM(I32:J32)</f>
        <v>3346.1303843429587</v>
      </c>
    </row>
    <row r="33" spans="1:11" ht="15.75" thickBot="1">
      <c r="B33" s="29" t="s">
        <v>24</v>
      </c>
      <c r="C33" s="30">
        <f>C21+C17+C13+C7+C31+C28+C32</f>
        <v>2402.6633275759773</v>
      </c>
      <c r="D33" s="30">
        <f>D21+D17+D13+D7+D31+D28+D32</f>
        <v>106.66698149088583</v>
      </c>
      <c r="E33" s="65">
        <f t="shared" si="11"/>
        <v>2509.3303090668633</v>
      </c>
      <c r="F33" s="15"/>
      <c r="H33" s="29" t="s">
        <v>24</v>
      </c>
      <c r="I33" s="30">
        <f>I21+I17+I13+I7+I31+I28+I32</f>
        <v>2402663.3275759774</v>
      </c>
      <c r="J33" s="30">
        <f>J21+J17+J13+J7+J31+J28+J32</f>
        <v>106666.98149088584</v>
      </c>
      <c r="K33" s="56">
        <f>SUM(I33:J33)</f>
        <v>2509330.3090668633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51</v>
      </c>
      <c r="I36" s="33"/>
      <c r="J36" s="33"/>
      <c r="K36" s="33"/>
    </row>
    <row r="37" spans="1:11">
      <c r="B37" s="40" t="s">
        <v>50</v>
      </c>
    </row>
    <row r="38" spans="1:11">
      <c r="H38" s="34"/>
      <c r="J38" s="34"/>
      <c r="K38" s="34" t="s">
        <v>40</v>
      </c>
    </row>
    <row r="39" spans="1:11">
      <c r="A39" s="34"/>
      <c r="B39" s="94"/>
      <c r="C39" s="95"/>
      <c r="D39" s="95"/>
      <c r="E39" s="95"/>
      <c r="F39" s="96"/>
      <c r="G39" s="96"/>
      <c r="H39" s="96"/>
      <c r="I39" s="96"/>
      <c r="J39" s="96"/>
      <c r="K39" s="96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D1" zoomScale="85" zoomScaleNormal="85" workbookViewId="0">
      <selection activeCell="G6" sqref="G6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104" t="s">
        <v>33</v>
      </c>
      <c r="C1" s="104"/>
      <c r="D1" s="104"/>
      <c r="E1" s="104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104" t="s">
        <v>34</v>
      </c>
      <c r="C2" s="104"/>
      <c r="D2" s="104"/>
      <c r="E2" s="10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8" t="s">
        <v>1</v>
      </c>
      <c r="C4" s="100" t="str">
        <f>'data aset IKNB'!C5:D5</f>
        <v>September 2020</v>
      </c>
      <c r="D4" s="101"/>
      <c r="E4" s="102" t="s">
        <v>28</v>
      </c>
    </row>
    <row r="5" spans="1:88">
      <c r="B5" s="99"/>
      <c r="C5" s="37" t="s">
        <v>31</v>
      </c>
      <c r="D5" s="37" t="s">
        <v>36</v>
      </c>
      <c r="E5" s="103"/>
    </row>
    <row r="6" spans="1:88" s="8" customFormat="1">
      <c r="A6" s="1"/>
      <c r="B6" s="5" t="s">
        <v>3</v>
      </c>
      <c r="C6" s="71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80">
        <v>54</v>
      </c>
      <c r="D7" s="77">
        <v>7</v>
      </c>
      <c r="E7" s="9">
        <f t="shared" si="0"/>
        <v>61</v>
      </c>
    </row>
    <row r="8" spans="1:88">
      <c r="B8" s="45" t="s">
        <v>5</v>
      </c>
      <c r="C8" s="80">
        <v>74</v>
      </c>
      <c r="D8" s="77">
        <v>5</v>
      </c>
      <c r="E8" s="9">
        <f t="shared" si="0"/>
        <v>79</v>
      </c>
    </row>
    <row r="9" spans="1:88">
      <c r="B9" s="45" t="s">
        <v>6</v>
      </c>
      <c r="C9" s="80">
        <v>6</v>
      </c>
      <c r="D9" s="77">
        <v>1</v>
      </c>
      <c r="E9" s="9">
        <f t="shared" si="0"/>
        <v>7</v>
      </c>
    </row>
    <row r="10" spans="1:88">
      <c r="B10" s="45" t="s">
        <v>7</v>
      </c>
      <c r="C10" s="80">
        <v>3</v>
      </c>
      <c r="D10" s="77">
        <v>0</v>
      </c>
      <c r="E10" s="9">
        <f t="shared" si="0"/>
        <v>3</v>
      </c>
    </row>
    <row r="11" spans="1:88">
      <c r="B11" s="45" t="s">
        <v>8</v>
      </c>
      <c r="C11" s="81">
        <v>2</v>
      </c>
      <c r="D11" s="53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49">
        <f>SUM(C13:C15)</f>
        <v>235</v>
      </c>
      <c r="D12" s="78">
        <f>SUM(D13:D15)</f>
        <v>9</v>
      </c>
      <c r="E12" s="7">
        <f>C12+D12</f>
        <v>244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2">
        <v>176</v>
      </c>
      <c r="D13" s="77">
        <v>5</v>
      </c>
      <c r="E13" s="9">
        <f>C13+D13</f>
        <v>181</v>
      </c>
    </row>
    <row r="14" spans="1:88">
      <c r="B14" s="47" t="s">
        <v>10</v>
      </c>
      <c r="C14" s="72">
        <v>57</v>
      </c>
      <c r="D14" s="77">
        <v>4</v>
      </c>
      <c r="E14" s="9">
        <f>C14+D14</f>
        <v>61</v>
      </c>
    </row>
    <row r="15" spans="1:88">
      <c r="B15" s="47" t="s">
        <v>26</v>
      </c>
      <c r="C15" s="72">
        <v>2</v>
      </c>
      <c r="D15" s="77">
        <v>0</v>
      </c>
      <c r="E15" s="9">
        <f>C15+D15</f>
        <v>2</v>
      </c>
    </row>
    <row r="16" spans="1:88" s="8" customFormat="1">
      <c r="A16" s="1"/>
      <c r="B16" s="48" t="s">
        <v>11</v>
      </c>
      <c r="C16" s="73">
        <f>SUM(C17:C19)</f>
        <v>216</v>
      </c>
      <c r="D16" s="61">
        <f>SUM(D17:D19)</f>
        <v>4</v>
      </c>
      <c r="E16" s="62">
        <f t="shared" ref="E16:E24" si="1">C16+D16</f>
        <v>220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149</v>
      </c>
      <c r="D17" s="79">
        <v>1</v>
      </c>
      <c r="E17" s="60">
        <f t="shared" si="1"/>
        <v>150</v>
      </c>
    </row>
    <row r="18" spans="1:88">
      <c r="B18" s="45" t="s">
        <v>13</v>
      </c>
      <c r="C18" s="72">
        <v>44</v>
      </c>
      <c r="D18" s="79">
        <v>1</v>
      </c>
      <c r="E18" s="60">
        <f t="shared" si="1"/>
        <v>45</v>
      </c>
    </row>
    <row r="19" spans="1:88">
      <c r="B19" s="45" t="s">
        <v>14</v>
      </c>
      <c r="C19" s="72">
        <v>23</v>
      </c>
      <c r="D19" s="79">
        <v>2</v>
      </c>
      <c r="E19" s="60">
        <f t="shared" si="1"/>
        <v>25</v>
      </c>
    </row>
    <row r="20" spans="1:88" s="8" customFormat="1">
      <c r="A20" s="1"/>
      <c r="B20" s="46" t="s">
        <v>15</v>
      </c>
      <c r="C20" s="73">
        <f>C21+C22+C25+C26+C27+C28</f>
        <v>112</v>
      </c>
      <c r="D20" s="61">
        <f>D21+D22+D25+D26+D27+D28</f>
        <v>5</v>
      </c>
      <c r="E20" s="62">
        <f t="shared" si="1"/>
        <v>117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74">
        <v>1</v>
      </c>
      <c r="D21" s="59">
        <v>0</v>
      </c>
      <c r="E21" s="60">
        <f t="shared" si="1"/>
        <v>1</v>
      </c>
    </row>
    <row r="22" spans="1:88">
      <c r="B22" s="67" t="s">
        <v>29</v>
      </c>
      <c r="C22" s="75">
        <v>88</v>
      </c>
      <c r="D22" s="75">
        <f>SUM(D23:D24)</f>
        <v>3</v>
      </c>
      <c r="E22" s="68">
        <f t="shared" si="1"/>
        <v>91</v>
      </c>
    </row>
    <row r="23" spans="1:88">
      <c r="B23" s="66" t="s">
        <v>42</v>
      </c>
      <c r="C23" s="74">
        <v>50</v>
      </c>
      <c r="D23" s="59">
        <v>2</v>
      </c>
      <c r="E23" s="60">
        <f t="shared" si="1"/>
        <v>52</v>
      </c>
    </row>
    <row r="24" spans="1:88">
      <c r="B24" s="66" t="s">
        <v>46</v>
      </c>
      <c r="C24" s="59">
        <v>38</v>
      </c>
      <c r="D24" s="59">
        <v>1</v>
      </c>
      <c r="E24" s="60">
        <f t="shared" si="1"/>
        <v>39</v>
      </c>
    </row>
    <row r="25" spans="1:88">
      <c r="B25" s="45" t="s">
        <v>16</v>
      </c>
      <c r="C25" s="53">
        <v>20</v>
      </c>
      <c r="D25" s="53">
        <v>2</v>
      </c>
      <c r="E25" s="10">
        <f t="shared" ref="E25:E38" si="2">C25+D25</f>
        <v>22</v>
      </c>
    </row>
    <row r="26" spans="1:88">
      <c r="B26" s="45" t="s">
        <v>17</v>
      </c>
      <c r="C26" s="53">
        <v>1</v>
      </c>
      <c r="D26" s="53">
        <v>0</v>
      </c>
      <c r="E26" s="10">
        <f t="shared" si="2"/>
        <v>1</v>
      </c>
    </row>
    <row r="27" spans="1:88">
      <c r="B27" s="45" t="s">
        <v>18</v>
      </c>
      <c r="C27" s="53">
        <v>1</v>
      </c>
      <c r="D27" s="53">
        <v>0</v>
      </c>
      <c r="E27" s="10">
        <f t="shared" si="2"/>
        <v>1</v>
      </c>
    </row>
    <row r="28" spans="1:88">
      <c r="B28" s="45" t="s">
        <v>19</v>
      </c>
      <c r="C28" s="53">
        <v>1</v>
      </c>
      <c r="D28" s="53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50">
        <f>SUM(C30:C32)</f>
        <v>228</v>
      </c>
      <c r="D29" s="50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1">
        <v>160</v>
      </c>
      <c r="D30" s="51">
        <v>0</v>
      </c>
      <c r="E30" s="9">
        <f t="shared" si="2"/>
        <v>160</v>
      </c>
    </row>
    <row r="31" spans="1:88">
      <c r="B31" s="45" t="s">
        <v>48</v>
      </c>
      <c r="C31" s="51">
        <v>42</v>
      </c>
      <c r="D31" s="51">
        <v>0</v>
      </c>
      <c r="E31" s="9">
        <f t="shared" si="2"/>
        <v>42</v>
      </c>
    </row>
    <row r="32" spans="1:88">
      <c r="B32" s="45" t="s">
        <v>49</v>
      </c>
      <c r="C32" s="51">
        <v>26</v>
      </c>
      <c r="D32" s="51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77</v>
      </c>
      <c r="E33" s="7">
        <f t="shared" si="2"/>
        <v>223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6" t="s">
        <v>44</v>
      </c>
      <c r="C34" s="51">
        <v>138</v>
      </c>
      <c r="D34" s="51">
        <v>77</v>
      </c>
      <c r="E34" s="69">
        <f t="shared" si="2"/>
        <v>215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6" t="s">
        <v>45</v>
      </c>
      <c r="C35" s="51">
        <v>8</v>
      </c>
      <c r="D35" s="70">
        <v>0</v>
      </c>
      <c r="E35" s="69">
        <f t="shared" si="2"/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145</v>
      </c>
      <c r="D36" s="6">
        <f>D37+D38</f>
        <v>11</v>
      </c>
      <c r="E36" s="7">
        <f t="shared" si="2"/>
        <v>156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6" t="s">
        <v>42</v>
      </c>
      <c r="C37" s="51">
        <v>31</v>
      </c>
      <c r="D37" s="51">
        <v>2</v>
      </c>
      <c r="E37" s="10">
        <f t="shared" si="2"/>
        <v>33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6" t="s">
        <v>43</v>
      </c>
      <c r="C38" s="51">
        <v>114</v>
      </c>
      <c r="D38" s="51">
        <v>9</v>
      </c>
      <c r="E38" s="10">
        <f t="shared" si="2"/>
        <v>123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1221</v>
      </c>
      <c r="D39" s="12">
        <f>D20+D16+D12+D6+D33+D29+D36</f>
        <v>119</v>
      </c>
      <c r="E39" s="12">
        <f>E6+E12+E16+E20+E29+E33+E36</f>
        <v>1340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C1572B-DA9F-4A46-B701-ECB79800BAFC}"/>
</file>

<file path=customXml/itemProps2.xml><?xml version="1.0" encoding="utf-8"?>
<ds:datastoreItem xmlns:ds="http://schemas.openxmlformats.org/officeDocument/2006/customXml" ds:itemID="{B20C6FA7-5EE3-4765-90D5-4F8476647310}"/>
</file>

<file path=customXml/itemProps3.xml><?xml version="1.0" encoding="utf-8"?>
<ds:datastoreItem xmlns:ds="http://schemas.openxmlformats.org/officeDocument/2006/customXml" ds:itemID="{9EC2038B-00B8-4191-8D3A-3FA9DE51A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2020-10-26T06:05:22Z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