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61E0E7E9-2A90-46EC-9CF5-BDB0957C9936}" xr6:coauthVersionLast="45" xr6:coauthVersionMax="45" xr10:uidLastSave="{00000000-0000-0000-0000-000000000000}"/>
  <bookViews>
    <workbookView xWindow="1950" yWindow="600" windowWidth="10260" windowHeight="10920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IKNB'!$B$2:$K$60</definedName>
    <definedName name="_xlnm.Print_Area" localSheetId="1">'Pelaku IKNB'!$B$1:$U$39</definedName>
  </definedNames>
  <calcPr calcId="181029"/>
</workbook>
</file>

<file path=xl/calcChain.xml><?xml version="1.0" encoding="utf-8"?>
<calcChain xmlns="http://schemas.openxmlformats.org/spreadsheetml/2006/main">
  <c r="D22" i="3" l="1"/>
  <c r="C22" i="3"/>
  <c r="J12" i="2" l="1"/>
  <c r="I12" i="2"/>
  <c r="J11" i="2"/>
  <c r="I11" i="2"/>
  <c r="J10" i="2"/>
  <c r="I10" i="2"/>
  <c r="J9" i="2"/>
  <c r="I9" i="2"/>
  <c r="J8" i="2"/>
  <c r="I8" i="2"/>
  <c r="E16" i="2" l="1"/>
  <c r="E15" i="2"/>
  <c r="E14" i="2"/>
  <c r="D33" i="3" l="1"/>
  <c r="E27" i="2" l="1"/>
  <c r="E26" i="2"/>
  <c r="E25" i="2"/>
  <c r="E24" i="2"/>
  <c r="E23" i="2"/>
  <c r="C7" i="2"/>
  <c r="D7" i="2"/>
  <c r="C28" i="2" l="1"/>
  <c r="C17" i="2"/>
  <c r="D13" i="2"/>
  <c r="C13" i="2" l="1"/>
  <c r="D17" i="2"/>
  <c r="E13" i="2" l="1"/>
  <c r="K16" i="2"/>
  <c r="K15" i="2"/>
  <c r="K14" i="2"/>
  <c r="K13" i="2" l="1"/>
  <c r="E32" i="2"/>
  <c r="C36" i="3" l="1"/>
  <c r="D36" i="3"/>
  <c r="C33" i="3" l="1"/>
  <c r="D20" i="3" l="1"/>
  <c r="C20" i="3" l="1"/>
  <c r="E12" i="2" l="1"/>
  <c r="E24" i="3" l="1"/>
  <c r="E23" i="3"/>
  <c r="E38" i="3"/>
  <c r="E37" i="3"/>
  <c r="E35" i="3" l="1"/>
  <c r="E34" i="3"/>
  <c r="J32" i="2" l="1"/>
  <c r="I32" i="2"/>
  <c r="K32" i="2" l="1"/>
  <c r="D21" i="2"/>
  <c r="E22" i="3"/>
  <c r="E21" i="3"/>
  <c r="E19" i="3"/>
  <c r="E18" i="3"/>
  <c r="E17" i="3"/>
  <c r="D16" i="3"/>
  <c r="C16" i="3"/>
  <c r="E16" i="3" l="1"/>
  <c r="E20" i="3"/>
  <c r="E11" i="2"/>
  <c r="E10" i="2"/>
  <c r="E9" i="2"/>
  <c r="E8" i="2"/>
  <c r="E36" i="3" l="1"/>
  <c r="C4" i="3" l="1"/>
  <c r="I5" i="2"/>
  <c r="D29" i="3" l="1"/>
  <c r="C6" i="3"/>
  <c r="E31" i="2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33" i="2"/>
  <c r="E28" i="2" l="1"/>
  <c r="E17" i="2"/>
  <c r="J21" i="2" l="1"/>
  <c r="J33" i="2" s="1"/>
  <c r="K17" i="2" l="1"/>
  <c r="K28" i="2"/>
  <c r="E33" i="3"/>
  <c r="E31" i="3"/>
  <c r="E32" i="3"/>
  <c r="E30" i="3"/>
  <c r="C29" i="3"/>
  <c r="E29" i="3" s="1"/>
  <c r="E25" i="3"/>
  <c r="E26" i="3"/>
  <c r="E27" i="3"/>
  <c r="E28" i="3"/>
  <c r="D12" i="3"/>
  <c r="E8" i="3"/>
  <c r="E9" i="3"/>
  <c r="E10" i="3"/>
  <c r="E11" i="3"/>
  <c r="E7" i="3"/>
  <c r="D6" i="3"/>
  <c r="D39" i="3" l="1"/>
  <c r="E6" i="3"/>
  <c r="I23" i="2" l="1"/>
  <c r="K23" i="2" s="1"/>
  <c r="E7" i="2" l="1"/>
  <c r="K12" i="2"/>
  <c r="I7" i="2"/>
  <c r="K7" i="2" l="1"/>
  <c r="I15" i="2" l="1"/>
  <c r="I14" i="2"/>
  <c r="I16" i="2"/>
  <c r="I13" i="2" l="1"/>
  <c r="C21" i="2" l="1"/>
  <c r="C33" i="2" s="1"/>
  <c r="E33" i="2" s="1"/>
  <c r="E22" i="2"/>
  <c r="E21" i="2" s="1"/>
  <c r="I22" i="2"/>
  <c r="I21" i="2" s="1"/>
  <c r="K22" i="2" l="1"/>
  <c r="K21" i="2"/>
  <c r="I33" i="2"/>
  <c r="K33" i="2" s="1"/>
  <c r="E13" i="3"/>
  <c r="C12" i="3"/>
  <c r="E12" i="3" s="1"/>
  <c r="E39" i="3" s="1"/>
  <c r="C39" i="3"/>
  <c r="E14" i="3"/>
  <c r="E15" i="3"/>
</calcChain>
</file>

<file path=xl/sharedStrings.xml><?xml version="1.0" encoding="utf-8"?>
<sst xmlns="http://schemas.openxmlformats.org/spreadsheetml/2006/main" count="113" uniqueCount="53">
  <si>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</si>
  <si>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</si>
  <si>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</si>
  <si>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</si>
  <si>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</si>
  <si>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</si>
  <si>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</si>
  <si>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</si>
  <si>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</si>
  <si>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</si>
  <si>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</si>
  <si>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</si>
  <si>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</si>
  <si>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</si>
  <si>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</si>
  <si>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</si>
  <si>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</si>
  <si>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</si>
  <si>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</si>
  <si>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</si>
  <si>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</si>
  <si>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</si>
  <si>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</si>
  <si>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</si>
  <si>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</si>
  <si>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</si>
  <si>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</si>
  <si>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</si>
  <si>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</si>
  <si>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</si>
  <si>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</si>
  <si>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</si>
  <si>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</si>
  <si>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</si>
  <si>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</si>
  <si>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</si>
  <si>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</si>
  <si>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</si>
  <si>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</si>
  <si>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</si>
  <si>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</si>
  <si>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</si>
  <si>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</si>
  <si>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</si>
  <si>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</si>
  <si>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</si>
  <si>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</si>
  <si>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</si>
  <si>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</si>
  <si>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</si>
  <si>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Data aset Jasa Penunjang menggunakan data Semester I 2020</t>
  </si>
  <si>
    <t>Data aset LKM menggunakan data Kuartal II 2020.</t>
  </si>
  <si>
    <t>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</si>
</sst>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.00;[Red]\-&quot;Rp&quot;#,##0.00"/>
    <numFmt numFmtId="165" formatCode="_-* #,##0_-;\-* #,##0_-;_-* &quot;-&quot;_-;_-@_-"/>
    <numFmt numFmtId="166" formatCode="_-* #,##0.00_-;\-* #,##0.00_-;_-* &quot;-&quot;??_-;_-@_-"/>
    <numFmt numFmtId="167" formatCode="_-&quot;$&quot;* #,##0.00_-;\-&quot;$&quot;* #,##0.00_-;_-&quot;$&quot;* &quot;-&quot;??_-;_-@_-"/>
    <numFmt numFmtId="168" formatCode="mmm\ yyyy"/>
    <numFmt numFmtId="169" formatCode="0.00\ ;\(0.00\)"/>
    <numFmt numFmtId="170" formatCode="#,##0;[Red]\(#,##0\)"/>
    <numFmt numFmtId="171" formatCode="###\ ###\ ####"/>
    <numFmt numFmtId="172" formatCode="_([$€-2]* #,##0.00_);_([$€-2]* \(#,##0.00\);_([$€-2]* &quot;-&quot;??_)"/>
    <numFmt numFmtId="173" formatCode="0.00_)"/>
    <numFmt numFmtId="174" formatCode="#,##0.00;\(#,##0\)"/>
    <numFmt numFmtId="175" formatCode="##,###,##0.00"/>
    <numFmt numFmtId="176" formatCode="_-&quot;\&quot;* #,##0_-;\-&quot;\&quot;* #,##0_-;_-&quot;\&quot;* &quot;-&quot;_-;_-@_-"/>
    <numFmt numFmtId="177" formatCode="_-&quot;\&quot;* #,##0.00_-;\-&quot;\&quot;* #,##0.00_-;_-&quot;\&quot;* &quot;-&quot;??_-;_-@_-"/>
    <numFmt numFmtId="178" formatCode="[$-10409]dd\ mmm\ yyyy"/>
    <numFmt numFmtId="179" formatCode="[$-421]mmm\ yyyy;@"/>
    <numFmt numFmtId="180" formatCode="[$-F800]dddd\,\ mmmm\ dd\,\ yyyy"/>
    <numFmt numFmtId="181" formatCode="_(* #,##0.00_);_(* \(#,##0.00\);_(* &quot;-&quot;_);_(@_)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  <numFmt numFmtId="189" formatCode="#,##0.00;\(#,##0.00\)"/>
  </numFmts>
  <fonts count="6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9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3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8" fontId="3" fillId="0" borderId="0"/>
    <xf numFmtId="179" fontId="3" fillId="3" borderId="0" applyNumberFormat="0" applyBorder="0" applyAlignment="0" applyProtection="0"/>
    <xf numFmtId="179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9" fontId="7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9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6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5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5" fontId="46" fillId="0" borderId="0" applyFont="0" applyFill="0" applyBorder="0" applyAlignment="0" applyProtection="0"/>
    <xf numFmtId="0" fontId="46" fillId="0" borderId="0">
      <alignment vertical="center"/>
    </xf>
    <xf numFmtId="166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99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1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0" fontId="52" fillId="0" borderId="0" xfId="0" applyFont="1" applyFill="1"/>
    <xf numFmtId="43" fontId="47" fillId="0" borderId="2" xfId="0" applyNumberFormat="1" applyFont="1" applyFill="1" applyBorder="1"/>
    <xf numFmtId="181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43" fontId="49" fillId="9" borderId="2" xfId="0" applyNumberFormat="1" applyFont="1" applyFill="1" applyBorder="1"/>
    <xf numFmtId="181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1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0" fontId="54" fillId="8" borderId="22" xfId="0" applyFont="1" applyFill="1" applyBorder="1"/>
    <xf numFmtId="41" fontId="51" fillId="0" borderId="2" xfId="845" applyFont="1" applyBorder="1" applyAlignment="1">
      <alignment horizontal="right"/>
    </xf>
    <xf numFmtId="181" fontId="47" fillId="0" borderId="24" xfId="845" applyNumberFormat="1" applyFont="1" applyFill="1" applyBorder="1" applyAlignment="1">
      <alignment vertical="center"/>
    </xf>
    <xf numFmtId="0" fontId="54" fillId="8" borderId="23" xfId="0" applyFont="1" applyFill="1" applyBorder="1" applyAlignment="1">
      <alignment vertical="top"/>
    </xf>
    <xf numFmtId="181" fontId="54" fillId="18" borderId="18" xfId="845" applyNumberFormat="1" applyFont="1" applyFill="1" applyBorder="1" applyAlignment="1">
      <alignment horizontal="right"/>
    </xf>
    <xf numFmtId="181" fontId="54" fillId="8" borderId="2" xfId="845" applyNumberFormat="1" applyFont="1" applyFill="1" applyBorder="1"/>
    <xf numFmtId="181" fontId="47" fillId="0" borderId="2" xfId="845" applyNumberFormat="1" applyFont="1" applyBorder="1" applyAlignment="1">
      <alignment horizontal="right" vertical="center"/>
    </xf>
    <xf numFmtId="41" fontId="59" fillId="0" borderId="2" xfId="845" applyFont="1" applyFill="1" applyBorder="1" applyAlignment="1">
      <alignment horizontal="right" vertical="center"/>
    </xf>
    <xf numFmtId="41" fontId="59" fillId="0" borderId="20" xfId="845" applyFont="1" applyFill="1" applyBorder="1" applyAlignment="1">
      <alignment horizontal="right" vertical="center"/>
    </xf>
    <xf numFmtId="41" fontId="60" fillId="8" borderId="2" xfId="845" applyFont="1" applyFill="1" applyBorder="1" applyAlignment="1">
      <alignment horizontal="right" vertical="center"/>
    </xf>
    <xf numFmtId="41" fontId="60" fillId="8" borderId="20" xfId="845" applyFont="1" applyFill="1" applyBorder="1" applyAlignment="1">
      <alignment horizontal="right" vertical="center"/>
    </xf>
    <xf numFmtId="181" fontId="54" fillId="8" borderId="20" xfId="845" applyNumberFormat="1" applyFont="1" applyFill="1" applyBorder="1"/>
    <xf numFmtId="181" fontId="54" fillId="9" borderId="25" xfId="845" applyNumberFormat="1" applyFont="1" applyFill="1" applyBorder="1" applyAlignment="1">
      <alignment horizontal="right"/>
    </xf>
    <xf numFmtId="181" fontId="49" fillId="4" borderId="18" xfId="845" applyNumberFormat="1" applyFont="1" applyFill="1" applyBorder="1" applyAlignment="1">
      <alignment horizontal="right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41" fontId="61" fillId="0" borderId="20" xfId="845" applyFont="1" applyFill="1" applyBorder="1" applyAlignment="1">
      <alignment horizontal="right" vertical="center"/>
    </xf>
    <xf numFmtId="41" fontId="52" fillId="0" borderId="20" xfId="845" applyFont="1" applyFill="1" applyBorder="1" applyAlignment="1">
      <alignment horizontal="right" vertical="center"/>
    </xf>
    <xf numFmtId="41" fontId="54" fillId="0" borderId="2" xfId="845" applyFont="1" applyFill="1" applyBorder="1" applyAlignment="1">
      <alignment horizontal="right" vertical="center"/>
    </xf>
    <xf numFmtId="41" fontId="50" fillId="8" borderId="2" xfId="845" applyFont="1" applyFill="1" applyBorder="1" applyAlignment="1">
      <alignment vertical="center"/>
    </xf>
    <xf numFmtId="0" fontId="54" fillId="8" borderId="22" xfId="0" applyFont="1" applyFill="1" applyBorder="1" applyAlignment="1">
      <alignment vertical="top"/>
    </xf>
    <xf numFmtId="1" fontId="2" fillId="0" borderId="2" xfId="845" applyNumberFormat="1" applyFont="1" applyFill="1" applyBorder="1" applyAlignment="1">
      <alignment horizontal="right" vertical="center"/>
    </xf>
    <xf numFmtId="41" fontId="49" fillId="8" borderId="2" xfId="845" applyFont="1" applyFill="1" applyBorder="1" applyAlignment="1">
      <alignment horizontal="right"/>
    </xf>
    <xf numFmtId="181" fontId="62" fillId="8" borderId="2" xfId="845" applyNumberFormat="1" applyFont="1" applyFill="1" applyBorder="1" applyAlignment="1">
      <alignment vertical="center"/>
    </xf>
    <xf numFmtId="181" fontId="63" fillId="0" borderId="2" xfId="845" applyNumberFormat="1" applyFont="1" applyFill="1" applyBorder="1" applyAlignment="1">
      <alignment vertical="center"/>
    </xf>
    <xf numFmtId="181" fontId="1" fillId="0" borderId="2" xfId="845" applyNumberFormat="1" applyFont="1" applyFill="1" applyBorder="1" applyAlignment="1">
      <alignment vertical="center"/>
    </xf>
    <xf numFmtId="181" fontId="62" fillId="8" borderId="2" xfId="845" applyNumberFormat="1" applyFont="1" applyFill="1" applyBorder="1" applyAlignment="1">
      <alignment horizontal="right" vertical="center"/>
    </xf>
    <xf numFmtId="181" fontId="60" fillId="8" borderId="2" xfId="845" applyNumberFormat="1" applyFont="1" applyFill="1" applyBorder="1" applyAlignment="1">
      <alignment horizontal="right" vertical="center"/>
    </xf>
    <xf numFmtId="181" fontId="60" fillId="8" borderId="2" xfId="845" applyNumberFormat="1" applyFont="1" applyFill="1" applyBorder="1" applyAlignment="1">
      <alignment vertical="center"/>
    </xf>
    <xf numFmtId="0" fontId="54" fillId="8" borderId="26" xfId="0" applyFont="1" applyFill="1" applyBorder="1" applyAlignment="1">
      <alignment vertical="top"/>
    </xf>
    <xf numFmtId="181" fontId="0" fillId="0" borderId="2" xfId="845" applyNumberFormat="1" applyFont="1" applyFill="1" applyBorder="1" applyAlignment="1">
      <alignment vertical="center"/>
    </xf>
    <xf numFmtId="181" fontId="60" fillId="19" borderId="2" xfId="845" applyNumberFormat="1" applyFont="1" applyFill="1" applyBorder="1" applyAlignment="1">
      <alignment vertical="center"/>
    </xf>
    <xf numFmtId="181" fontId="54" fillId="8" borderId="24" xfId="845" applyNumberFormat="1" applyFont="1" applyFill="1" applyBorder="1"/>
    <xf numFmtId="181" fontId="52" fillId="0" borderId="24" xfId="845" applyNumberFormat="1" applyFont="1" applyBorder="1" applyAlignment="1">
      <alignment horizontal="right"/>
    </xf>
    <xf numFmtId="189" fontId="1" fillId="0" borderId="2" xfId="845" applyNumberFormat="1" applyFont="1" applyFill="1" applyBorder="1" applyAlignment="1">
      <alignment vertical="center"/>
    </xf>
    <xf numFmtId="0" fontId="55" fillId="0" borderId="0" xfId="846" applyFont="1" applyBorder="1"/>
    <xf numFmtId="0" fontId="47" fillId="0" borderId="0" xfId="0" applyFont="1" applyBorder="1"/>
    <xf numFmtId="0" fontId="47" fillId="0" borderId="0" xfId="0" applyFont="1" applyFill="1" applyBorder="1"/>
    <xf numFmtId="41" fontId="51" fillId="0" borderId="2" xfId="845" applyNumberFormat="1" applyFont="1" applyBorder="1" applyAlignment="1">
      <alignment horizontal="right"/>
    </xf>
    <xf numFmtId="41" fontId="61" fillId="0" borderId="2" xfId="845" applyFont="1" applyFill="1" applyBorder="1" applyAlignment="1">
      <alignment horizontal="right" vertical="center"/>
    </xf>
    <xf numFmtId="0" fontId="56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80" fontId="56" fillId="17" borderId="19" xfId="1" quotePrefix="1" applyNumberFormat="1" applyFont="1" applyFill="1" applyBorder="1" applyAlignment="1">
      <alignment horizontal="center" vertical="center"/>
    </xf>
    <xf numFmtId="180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0" fontId="57" fillId="16" borderId="0" xfId="0" applyFont="1" applyFill="1" applyAlignment="1">
      <alignment horizont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37978</xdr:colOff>
      <xdr:row>38</xdr:row>
      <xdr:rowOff>145675</xdr:rowOff>
    </xdr:from>
    <xdr:to>
      <xdr:col>7</xdr:col>
      <xdr:colOff>455938</xdr:colOff>
      <xdr:row>53</xdr:row>
      <xdr:rowOff>89646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50EAA5-ACEC-4058-9EB2-12F33F8BD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978" y="7407087"/>
          <a:ext cx="7040636" cy="28014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246529</xdr:colOff>
      <xdr:row>3</xdr:row>
      <xdr:rowOff>11206</xdr:rowOff>
    </xdr:from>
    <xdr:to>
      <xdr:col>16</xdr:col>
      <xdr:colOff>87817</xdr:colOff>
      <xdr:row>18</xdr:row>
      <xdr:rowOff>152811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13E119-857A-4349-A52D-48E36724955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6294" y="683559"/>
          <a:ext cx="6161405" cy="29991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showGridLines="0" tabSelected="1" topLeftCell="A5" zoomScale="85" zoomScaleNormal="85" workbookViewId="0">
      <selection activeCell="C15" sqref="C15:D15"/>
    </sheetView>
  </sheetViews>
  <sheetFormatPr defaultColWidth="9.140625" defaultRowHeight="15"/>
  <cols>
    <col min="1" max="1" width="11.42578125" style="1" customWidth="1"/>
    <col min="2" max="2" width="28.42578125" style="2" customWidth="1"/>
    <col min="3" max="4" width="16.42578125" style="2" customWidth="1"/>
    <col min="5" max="5" width="17.42578125" style="2" bestFit="1" customWidth="1"/>
    <col min="6" max="6" width="11.42578125" style="1" bestFit="1" customWidth="1"/>
    <col min="7" max="7" width="9.140625" style="1" customWidth="1"/>
    <col min="8" max="8" width="28.42578125" style="1" customWidth="1"/>
    <col min="9" max="9" width="20.42578125" style="1" bestFit="1" customWidth="1"/>
    <col min="10" max="10" width="16.42578125" style="1" customWidth="1"/>
    <col min="11" max="11" width="19" style="1" customWidth="1"/>
    <col min="12" max="12" width="16.140625" style="1" customWidth="1"/>
    <col min="13" max="13" width="13.5703125" style="1" customWidth="1"/>
    <col min="14" max="16384" width="9.140625" style="1"/>
  </cols>
  <sheetData>
    <row r="2" spans="2:11">
      <c r="B2" s="91" t="s">
        <v>32</v>
      </c>
      <c r="C2" s="91"/>
      <c r="D2" s="91"/>
      <c r="E2" s="91"/>
      <c r="H2" s="91" t="s">
        <v>32</v>
      </c>
      <c r="I2" s="91"/>
      <c r="J2" s="91"/>
      <c r="K2" s="9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35</v>
      </c>
    </row>
    <row r="5" spans="2:11" s="15" customFormat="1">
      <c r="B5" s="92" t="s">
        <v>1</v>
      </c>
      <c r="C5" s="94" t="s">
        <v>52</v>
      </c>
      <c r="D5" s="95"/>
      <c r="E5" s="96" t="s">
        <v>28</v>
      </c>
      <c r="H5" s="92" t="s">
        <v>1</v>
      </c>
      <c r="I5" s="94" t="str">
        <f>C5</f>
        <v>Oktober 2020</v>
      </c>
      <c r="J5" s="95"/>
      <c r="K5" s="96" t="s">
        <v>28</v>
      </c>
    </row>
    <row r="6" spans="2:11" s="15" customFormat="1">
      <c r="B6" s="93"/>
      <c r="C6" s="37" t="s">
        <v>31</v>
      </c>
      <c r="D6" s="37" t="s">
        <v>2</v>
      </c>
      <c r="E6" s="97"/>
      <c r="H6" s="93"/>
      <c r="I6" s="37" t="s">
        <v>31</v>
      </c>
      <c r="J6" s="37" t="s">
        <v>2</v>
      </c>
      <c r="K6" s="97"/>
    </row>
    <row r="7" spans="2:11" s="15" customFormat="1">
      <c r="B7" s="16" t="s">
        <v>3</v>
      </c>
      <c r="C7" s="56">
        <f>SUM(C8:C12)</f>
        <v>1338.4691261882117</v>
      </c>
      <c r="D7" s="56">
        <f>SUM(D8:D12)</f>
        <v>41.612914225860003</v>
      </c>
      <c r="E7" s="18">
        <f>C7+D7</f>
        <v>1380.0820404140718</v>
      </c>
      <c r="F7" s="19"/>
      <c r="G7" s="19"/>
      <c r="H7" s="16" t="s">
        <v>3</v>
      </c>
      <c r="I7" s="17">
        <f>SUM(I8:I12)</f>
        <v>1338469.1261882116</v>
      </c>
      <c r="J7" s="17">
        <f>SUM(J8:J12)</f>
        <v>41612.914225859997</v>
      </c>
      <c r="K7" s="18">
        <f>I7+J7</f>
        <v>1380082.0404140716</v>
      </c>
    </row>
    <row r="8" spans="2:11">
      <c r="B8" s="38" t="s">
        <v>4</v>
      </c>
      <c r="C8" s="76">
        <v>518.93027770755998</v>
      </c>
      <c r="D8" s="76">
        <v>33.361485426469997</v>
      </c>
      <c r="E8" s="53">
        <f t="shared" ref="E8:E12" si="0">C8+D8</f>
        <v>552.29176313403002</v>
      </c>
      <c r="F8" s="21"/>
      <c r="G8" s="21"/>
      <c r="H8" s="20" t="s">
        <v>4</v>
      </c>
      <c r="I8" s="22">
        <f t="shared" ref="I8:I12" si="1">C8*1000</f>
        <v>518930.27770755999</v>
      </c>
      <c r="J8" s="22">
        <f t="shared" ref="J8:J12" si="2">D8*1000</f>
        <v>33361.485426469997</v>
      </c>
      <c r="K8" s="23">
        <f>SUM(I8:J8)</f>
        <v>552291.76313402993</v>
      </c>
    </row>
    <row r="9" spans="2:11">
      <c r="B9" s="38" t="s">
        <v>5</v>
      </c>
      <c r="C9" s="76">
        <v>165.87637784754986</v>
      </c>
      <c r="D9" s="76">
        <v>6.0503152329600001</v>
      </c>
      <c r="E9" s="53">
        <f t="shared" si="0"/>
        <v>171.92669308050986</v>
      </c>
      <c r="F9" s="21"/>
      <c r="G9" s="21"/>
      <c r="H9" s="20" t="s">
        <v>5</v>
      </c>
      <c r="I9" s="22">
        <f t="shared" si="1"/>
        <v>165876.37784754985</v>
      </c>
      <c r="J9" s="22">
        <f t="shared" si="2"/>
        <v>6050.3152329599998</v>
      </c>
      <c r="K9" s="23">
        <f t="shared" ref="K9:K12" si="3">SUM(I9:J9)</f>
        <v>171926.69308050987</v>
      </c>
    </row>
    <row r="10" spans="2:11">
      <c r="B10" s="38" t="s">
        <v>6</v>
      </c>
      <c r="C10" s="76">
        <v>26.442825172719999</v>
      </c>
      <c r="D10" s="76">
        <v>2.2011135664300001</v>
      </c>
      <c r="E10" s="53">
        <f t="shared" si="0"/>
        <v>28.643938739149998</v>
      </c>
      <c r="F10" s="21"/>
      <c r="G10" s="21"/>
      <c r="H10" s="20" t="s">
        <v>6</v>
      </c>
      <c r="I10" s="22">
        <f t="shared" si="1"/>
        <v>26442.82517272</v>
      </c>
      <c r="J10" s="22">
        <f t="shared" si="2"/>
        <v>2201.11356643</v>
      </c>
      <c r="K10" s="23">
        <f t="shared" si="3"/>
        <v>28643.938739149999</v>
      </c>
    </row>
    <row r="11" spans="2:11">
      <c r="B11" s="38" t="s">
        <v>7</v>
      </c>
      <c r="C11" s="85">
        <v>129.58790658595998</v>
      </c>
      <c r="D11" s="76">
        <v>0</v>
      </c>
      <c r="E11" s="53">
        <f t="shared" si="0"/>
        <v>129.58790658595998</v>
      </c>
      <c r="F11" s="21"/>
      <c r="G11" s="21"/>
      <c r="H11" s="20" t="s">
        <v>7</v>
      </c>
      <c r="I11" s="22">
        <f t="shared" si="1"/>
        <v>129587.90658595998</v>
      </c>
      <c r="J11" s="22">
        <f t="shared" si="2"/>
        <v>0</v>
      </c>
      <c r="K11" s="23">
        <f t="shared" si="3"/>
        <v>129587.90658595998</v>
      </c>
    </row>
    <row r="12" spans="2:11">
      <c r="B12" s="39" t="s">
        <v>8</v>
      </c>
      <c r="C12" s="81">
        <v>497.63173887442179</v>
      </c>
      <c r="D12" s="81">
        <v>0</v>
      </c>
      <c r="E12" s="53">
        <f t="shared" si="0"/>
        <v>497.63173887442179</v>
      </c>
      <c r="F12" s="21"/>
      <c r="G12" s="21"/>
      <c r="H12" s="24" t="s">
        <v>8</v>
      </c>
      <c r="I12" s="22">
        <f t="shared" si="1"/>
        <v>497631.7388744218</v>
      </c>
      <c r="J12" s="22">
        <f t="shared" si="2"/>
        <v>0</v>
      </c>
      <c r="K12" s="23">
        <f t="shared" si="3"/>
        <v>497631.7388744218</v>
      </c>
    </row>
    <row r="13" spans="2:11" s="15" customFormat="1">
      <c r="B13" s="51" t="s">
        <v>9</v>
      </c>
      <c r="C13" s="79">
        <f>C14+C15+C16</f>
        <v>557.92658727491698</v>
      </c>
      <c r="D13" s="74">
        <f>SUM(D14:D16)</f>
        <v>23.833986132109981</v>
      </c>
      <c r="E13" s="83">
        <f t="shared" ref="E13" si="4">SUM(E14:E16)</f>
        <v>581.76057340702698</v>
      </c>
      <c r="F13" s="19"/>
      <c r="G13" s="19"/>
      <c r="H13" s="16" t="s">
        <v>9</v>
      </c>
      <c r="I13" s="17">
        <f>SUM(I14:I16)</f>
        <v>557926.58727491705</v>
      </c>
      <c r="J13" s="17">
        <f>SUM(J14:J16)</f>
        <v>23833.986132109982</v>
      </c>
      <c r="K13" s="17">
        <f>SUM(K14:K16)</f>
        <v>581760.57340702694</v>
      </c>
    </row>
    <row r="14" spans="2:11">
      <c r="B14" s="39" t="s">
        <v>25</v>
      </c>
      <c r="C14" s="75">
        <v>450.534373769328</v>
      </c>
      <c r="D14" s="75">
        <v>17.292675089265</v>
      </c>
      <c r="E14" s="84">
        <f t="shared" ref="E14:E16" si="5">C14+D14</f>
        <v>467.827048858593</v>
      </c>
      <c r="F14" s="25"/>
      <c r="G14" s="21"/>
      <c r="H14" s="24" t="s">
        <v>25</v>
      </c>
      <c r="I14" s="22">
        <f t="shared" ref="I14:K16" si="6">C14*1000</f>
        <v>450534.373769328</v>
      </c>
      <c r="J14" s="22">
        <f t="shared" si="6"/>
        <v>17292.675089265002</v>
      </c>
      <c r="K14" s="22">
        <f t="shared" si="6"/>
        <v>467827.04885859299</v>
      </c>
    </row>
    <row r="15" spans="2:11">
      <c r="B15" s="39" t="s">
        <v>10</v>
      </c>
      <c r="C15" s="75">
        <v>16.303367606631237</v>
      </c>
      <c r="D15" s="75">
        <v>2.6671237374007601</v>
      </c>
      <c r="E15" s="84">
        <f t="shared" si="5"/>
        <v>18.970491344031998</v>
      </c>
      <c r="F15" s="21"/>
      <c r="G15" s="21"/>
      <c r="H15" s="24" t="s">
        <v>10</v>
      </c>
      <c r="I15" s="22">
        <f t="shared" ref="I15:J20" si="7">C15*1000</f>
        <v>16303.367606631238</v>
      </c>
      <c r="J15" s="22">
        <f t="shared" ref="J15:J16" si="8">D15*1000</f>
        <v>2667.1237374007601</v>
      </c>
      <c r="K15" s="22">
        <f t="shared" si="6"/>
        <v>18970.491344031998</v>
      </c>
    </row>
    <row r="16" spans="2:11">
      <c r="B16" s="39" t="s">
        <v>26</v>
      </c>
      <c r="C16" s="75">
        <v>91.088845898957771</v>
      </c>
      <c r="D16" s="75">
        <v>3.8741873054442197</v>
      </c>
      <c r="E16" s="84">
        <f t="shared" si="5"/>
        <v>94.963033204401995</v>
      </c>
      <c r="F16" s="25"/>
      <c r="G16" s="25"/>
      <c r="H16" s="24" t="s">
        <v>26</v>
      </c>
      <c r="I16" s="22">
        <f t="shared" si="7"/>
        <v>91088.845898957778</v>
      </c>
      <c r="J16" s="22">
        <f t="shared" si="8"/>
        <v>3874.1873054442199</v>
      </c>
      <c r="K16" s="22">
        <f t="shared" si="6"/>
        <v>94963.033204401989</v>
      </c>
    </row>
    <row r="17" spans="2:11" s="15" customFormat="1">
      <c r="B17" s="51" t="s">
        <v>11</v>
      </c>
      <c r="C17" s="78">
        <f t="shared" ref="C17:D17" si="9">C18+C19+C20</f>
        <v>299.0095384673424</v>
      </c>
      <c r="D17" s="77">
        <f t="shared" si="9"/>
        <v>1.9496315908167785</v>
      </c>
      <c r="E17" s="83">
        <f t="shared" ref="E17" si="10">SUM(E18:E20)</f>
        <v>300.95917005815915</v>
      </c>
      <c r="F17" s="19"/>
      <c r="G17" s="19"/>
      <c r="H17" s="16" t="s">
        <v>11</v>
      </c>
      <c r="I17" s="17">
        <f>SUM(I18:I20)</f>
        <v>299009.53846734238</v>
      </c>
      <c r="J17" s="17">
        <f>SUM(J18:J20)</f>
        <v>1949.6315908167785</v>
      </c>
      <c r="K17" s="18">
        <f>I17+J17</f>
        <v>300959.17005815916</v>
      </c>
    </row>
    <row r="18" spans="2:11">
      <c r="B18" s="39" t="s">
        <v>12</v>
      </c>
      <c r="C18" s="76">
        <v>159.59398726936547</v>
      </c>
      <c r="D18" s="76">
        <v>0.53176951611127832</v>
      </c>
      <c r="E18" s="84">
        <f t="shared" ref="E18:E33" si="11">C18+D18</f>
        <v>160.12575678547674</v>
      </c>
      <c r="F18" s="21"/>
      <c r="G18" s="21"/>
      <c r="H18" s="24" t="s">
        <v>12</v>
      </c>
      <c r="I18" s="22">
        <f t="shared" si="7"/>
        <v>159593.98726936546</v>
      </c>
      <c r="J18" s="22">
        <f t="shared" si="7"/>
        <v>531.76951611127834</v>
      </c>
      <c r="K18" s="23">
        <f>SUM(I18:J18)</f>
        <v>160125.75678547673</v>
      </c>
    </row>
    <row r="19" spans="2:11">
      <c r="B19" s="39" t="s">
        <v>13</v>
      </c>
      <c r="C19" s="76">
        <v>36.530327477452346</v>
      </c>
      <c r="D19" s="76">
        <v>9.0893526118500254E-2</v>
      </c>
      <c r="E19" s="84">
        <f t="shared" si="11"/>
        <v>36.621221003570845</v>
      </c>
      <c r="F19" s="21"/>
      <c r="G19" s="21"/>
      <c r="H19" s="24" t="s">
        <v>13</v>
      </c>
      <c r="I19" s="22">
        <f t="shared" si="7"/>
        <v>36530.327477452345</v>
      </c>
      <c r="J19" s="22">
        <f t="shared" si="7"/>
        <v>90.893526118500247</v>
      </c>
      <c r="K19" s="23">
        <f t="shared" ref="K19:K20" si="12">SUM(I19:J19)</f>
        <v>36621.221003570849</v>
      </c>
    </row>
    <row r="20" spans="2:11">
      <c r="B20" s="39" t="s">
        <v>14</v>
      </c>
      <c r="C20" s="76">
        <v>102.88522372052456</v>
      </c>
      <c r="D20" s="76">
        <v>1.326968548587</v>
      </c>
      <c r="E20" s="84">
        <f t="shared" si="11"/>
        <v>104.21219226911157</v>
      </c>
      <c r="F20" s="21"/>
      <c r="G20" s="21"/>
      <c r="H20" s="24" t="s">
        <v>14</v>
      </c>
      <c r="I20" s="22">
        <f t="shared" si="7"/>
        <v>102885.22372052456</v>
      </c>
      <c r="J20" s="22">
        <f t="shared" si="7"/>
        <v>1326.968548587</v>
      </c>
      <c r="K20" s="23">
        <f t="shared" si="12"/>
        <v>104212.19226911156</v>
      </c>
    </row>
    <row r="21" spans="2:11" s="15" customFormat="1">
      <c r="B21" s="51" t="s">
        <v>15</v>
      </c>
      <c r="C21" s="56">
        <f>SUM(C22:C27)</f>
        <v>213.59733689969491</v>
      </c>
      <c r="D21" s="56">
        <f>SUM(D22:D27)</f>
        <v>39.146688453947291</v>
      </c>
      <c r="E21" s="83">
        <f t="shared" ref="E21" si="13">SUM(E22:E27)</f>
        <v>252.74402535364223</v>
      </c>
      <c r="F21" s="19"/>
      <c r="G21" s="19"/>
      <c r="H21" s="16" t="s">
        <v>15</v>
      </c>
      <c r="I21" s="17">
        <f>SUM(I22:I27)</f>
        <v>213597.3368996949</v>
      </c>
      <c r="J21" s="17">
        <f>SUM(J22:J27)</f>
        <v>39146.688453947289</v>
      </c>
      <c r="K21" s="18">
        <f>I21+J21</f>
        <v>252744.02535364218</v>
      </c>
    </row>
    <row r="22" spans="2:11">
      <c r="B22" s="39" t="s">
        <v>27</v>
      </c>
      <c r="C22" s="76">
        <v>81.907754948788082</v>
      </c>
      <c r="D22" s="76">
        <v>13.163131482878086</v>
      </c>
      <c r="E22" s="84">
        <f t="shared" si="11"/>
        <v>95.070886431666167</v>
      </c>
      <c r="F22" s="25"/>
      <c r="G22" s="21"/>
      <c r="H22" s="24" t="s">
        <v>27</v>
      </c>
      <c r="I22" s="22">
        <f t="shared" ref="I22" si="14">C22*1000</f>
        <v>81907.754948788075</v>
      </c>
      <c r="J22" s="22">
        <f t="shared" ref="J22" si="15">D22*1000</f>
        <v>13163.131482878085</v>
      </c>
      <c r="K22" s="23">
        <f>SUM(I22:J22)</f>
        <v>95070.886431666164</v>
      </c>
    </row>
    <row r="23" spans="2:11">
      <c r="B23" s="39" t="s">
        <v>29</v>
      </c>
      <c r="C23" s="75">
        <v>60.468993773207046</v>
      </c>
      <c r="D23" s="75">
        <v>11.041650367303401</v>
      </c>
      <c r="E23" s="84">
        <f t="shared" si="11"/>
        <v>71.51064414051045</v>
      </c>
      <c r="F23" s="25"/>
      <c r="G23" s="21"/>
      <c r="H23" s="24" t="s">
        <v>29</v>
      </c>
      <c r="I23" s="22">
        <f t="shared" ref="I23:I25" si="16">C23*1000</f>
        <v>60468.993773207047</v>
      </c>
      <c r="J23" s="22">
        <f t="shared" ref="J23:J25" si="17">D23*1000</f>
        <v>11041.6503673034</v>
      </c>
      <c r="K23" s="23">
        <f t="shared" ref="K23:K27" si="18">SUM(I23:J23)</f>
        <v>71510.644140510442</v>
      </c>
    </row>
    <row r="24" spans="2:11">
      <c r="B24" s="39" t="s">
        <v>16</v>
      </c>
      <c r="C24" s="75">
        <v>21.783588228388059</v>
      </c>
      <c r="D24" s="75">
        <v>2.8814546959468017</v>
      </c>
      <c r="E24" s="84">
        <f t="shared" si="11"/>
        <v>24.665042924334859</v>
      </c>
      <c r="F24" s="25"/>
      <c r="G24" s="21"/>
      <c r="H24" s="24" t="s">
        <v>16</v>
      </c>
      <c r="I24" s="22">
        <f t="shared" si="16"/>
        <v>21783.58822838806</v>
      </c>
      <c r="J24" s="22">
        <f t="shared" si="17"/>
        <v>2881.4546959468016</v>
      </c>
      <c r="K24" s="23">
        <f t="shared" si="18"/>
        <v>24665.042924334863</v>
      </c>
    </row>
    <row r="25" spans="2:11">
      <c r="B25" s="39" t="s">
        <v>17</v>
      </c>
      <c r="C25" s="75">
        <v>28.588254601280997</v>
      </c>
      <c r="D25" s="76">
        <v>3.7682193987189998</v>
      </c>
      <c r="E25" s="84">
        <f t="shared" si="11"/>
        <v>32.356473999999999</v>
      </c>
      <c r="F25" s="21"/>
      <c r="G25" s="21"/>
      <c r="H25" s="24" t="s">
        <v>17</v>
      </c>
      <c r="I25" s="22">
        <f t="shared" si="16"/>
        <v>28588.254601280998</v>
      </c>
      <c r="J25" s="22">
        <f t="shared" si="17"/>
        <v>3768.2193987189999</v>
      </c>
      <c r="K25" s="23">
        <f t="shared" si="18"/>
        <v>32356.473999999998</v>
      </c>
    </row>
    <row r="26" spans="2:11">
      <c r="B26" s="39" t="s">
        <v>18</v>
      </c>
      <c r="C26" s="75">
        <v>17.633968525509999</v>
      </c>
      <c r="D26" s="76">
        <v>8.2922325090999998</v>
      </c>
      <c r="E26" s="23">
        <f t="shared" si="11"/>
        <v>25.926201034609999</v>
      </c>
      <c r="F26" s="21"/>
      <c r="G26" s="21"/>
      <c r="H26" s="24" t="s">
        <v>18</v>
      </c>
      <c r="I26" s="22">
        <f>C26*1000</f>
        <v>17633.968525509998</v>
      </c>
      <c r="J26" s="22">
        <f>D26*1000</f>
        <v>8292.2325091000002</v>
      </c>
      <c r="K26" s="23">
        <f t="shared" si="18"/>
        <v>25926.20103461</v>
      </c>
    </row>
    <row r="27" spans="2:11">
      <c r="B27" s="39" t="s">
        <v>19</v>
      </c>
      <c r="C27" s="57">
        <v>3.21477682252074</v>
      </c>
      <c r="D27" s="57">
        <v>0</v>
      </c>
      <c r="E27" s="23">
        <f t="shared" si="11"/>
        <v>3.21477682252074</v>
      </c>
      <c r="F27" s="21"/>
      <c r="G27" s="21"/>
      <c r="H27" s="24" t="s">
        <v>19</v>
      </c>
      <c r="I27" s="22">
        <f>C27*1000</f>
        <v>3214.7768225207401</v>
      </c>
      <c r="J27" s="22">
        <f>D27*1000</f>
        <v>0</v>
      </c>
      <c r="K27" s="23">
        <f t="shared" si="18"/>
        <v>3214.7768225207401</v>
      </c>
    </row>
    <row r="28" spans="2:11" s="15" customFormat="1">
      <c r="B28" s="51" t="s">
        <v>20</v>
      </c>
      <c r="C28" s="79">
        <f>SUM(C29:C30)</f>
        <v>12.990531287916809</v>
      </c>
      <c r="D28" s="74">
        <v>0</v>
      </c>
      <c r="E28" s="62">
        <f>SUM(E29:E30)</f>
        <v>12.990531287916809</v>
      </c>
      <c r="F28" s="19"/>
      <c r="G28" s="19"/>
      <c r="H28" s="16" t="s">
        <v>20</v>
      </c>
      <c r="I28" s="17">
        <f>SUM(I29:I30)</f>
        <v>12990.531287916809</v>
      </c>
      <c r="J28" s="17">
        <f>SUM(J29:J30)</f>
        <v>0</v>
      </c>
      <c r="K28" s="18">
        <f>I28+J28</f>
        <v>12990.531287916809</v>
      </c>
    </row>
    <row r="29" spans="2:11">
      <c r="B29" s="39" t="s">
        <v>21</v>
      </c>
      <c r="C29" s="75">
        <v>8.1599526098007793</v>
      </c>
      <c r="D29" s="76">
        <v>0</v>
      </c>
      <c r="E29" s="23">
        <f t="shared" si="11"/>
        <v>8.1599526098007793</v>
      </c>
      <c r="F29" s="21"/>
      <c r="G29" s="21"/>
      <c r="H29" s="24" t="s">
        <v>21</v>
      </c>
      <c r="I29" s="22">
        <f t="shared" ref="I29" si="19">C29*1000</f>
        <v>8159.9526098007791</v>
      </c>
      <c r="J29" s="22">
        <f t="shared" ref="J29" si="20">D29*1000</f>
        <v>0</v>
      </c>
      <c r="K29" s="23">
        <f>SUM(I29:J29)</f>
        <v>8159.9526098007791</v>
      </c>
    </row>
    <row r="30" spans="2:11">
      <c r="B30" s="39" t="s">
        <v>22</v>
      </c>
      <c r="C30" s="75">
        <v>4.83057867811603</v>
      </c>
      <c r="D30" s="76">
        <v>0</v>
      </c>
      <c r="E30" s="23">
        <f t="shared" si="11"/>
        <v>4.83057867811603</v>
      </c>
      <c r="F30" s="21"/>
      <c r="G30" s="21"/>
      <c r="H30" s="24" t="s">
        <v>22</v>
      </c>
      <c r="I30" s="22">
        <f t="shared" ref="I30" si="21">C30*1000</f>
        <v>4830.5786781160305</v>
      </c>
      <c r="J30" s="22">
        <f t="shared" ref="J30" si="22">D30*1000</f>
        <v>0</v>
      </c>
      <c r="K30" s="23">
        <f>SUM(I30:J30)</f>
        <v>4830.5786781160305</v>
      </c>
    </row>
    <row r="31" spans="2:11">
      <c r="B31" s="71" t="s">
        <v>23</v>
      </c>
      <c r="C31" s="79">
        <v>0.64523623902782667</v>
      </c>
      <c r="D31" s="79">
        <v>0.48875449053961012</v>
      </c>
      <c r="E31" s="63">
        <f t="shared" si="11"/>
        <v>1.1339907295674367</v>
      </c>
      <c r="F31" s="19"/>
      <c r="G31" s="21"/>
      <c r="H31" s="26" t="s">
        <v>23</v>
      </c>
      <c r="I31" s="27">
        <f t="shared" ref="I31:I32" si="23">C31*1000</f>
        <v>645.23623902782663</v>
      </c>
      <c r="J31" s="27">
        <f t="shared" ref="J31:J32" si="24">D31*1000</f>
        <v>488.75449053961012</v>
      </c>
      <c r="K31" s="28">
        <f>SUM(I31:J31)</f>
        <v>1133.9907295674368</v>
      </c>
    </row>
    <row r="32" spans="2:11">
      <c r="B32" s="80" t="s">
        <v>41</v>
      </c>
      <c r="C32" s="82">
        <v>3.3662134752573003</v>
      </c>
      <c r="D32" s="79">
        <v>5.8765135809125846E-2</v>
      </c>
      <c r="E32" s="63">
        <f t="shared" si="11"/>
        <v>3.4249786110664262</v>
      </c>
      <c r="F32" s="19"/>
      <c r="G32" s="21"/>
      <c r="H32" s="54" t="s">
        <v>41</v>
      </c>
      <c r="I32" s="27">
        <f t="shared" si="23"/>
        <v>3366.2134752573002</v>
      </c>
      <c r="J32" s="27">
        <f t="shared" si="24"/>
        <v>58.765135809125844</v>
      </c>
      <c r="K32" s="28">
        <f>SUM(I32:J32)</f>
        <v>3424.9786110664259</v>
      </c>
    </row>
    <row r="33" spans="1:11" ht="15.75" thickBot="1">
      <c r="B33" s="29" t="s">
        <v>24</v>
      </c>
      <c r="C33" s="30">
        <f>C21+C17+C13+C7+C31+C28+C32</f>
        <v>2426.0045698323679</v>
      </c>
      <c r="D33" s="30">
        <f>D21+D17+D13+D7+D31+D28+D32</f>
        <v>107.09074002908278</v>
      </c>
      <c r="E33" s="64">
        <f t="shared" si="11"/>
        <v>2533.0953098614509</v>
      </c>
      <c r="F33" s="15"/>
      <c r="H33" s="29" t="s">
        <v>24</v>
      </c>
      <c r="I33" s="30">
        <f>I21+I17+I13+I7+I31+I28+I32</f>
        <v>2426004.5698323678</v>
      </c>
      <c r="J33" s="30">
        <f>J21+J17+J13+J7+J31+J28+J32</f>
        <v>107090.74002908278</v>
      </c>
      <c r="K33" s="55">
        <f>SUM(I33:J33)</f>
        <v>2533095.3098614505</v>
      </c>
    </row>
    <row r="34" spans="1:11">
      <c r="B34" s="3"/>
      <c r="C34" s="3"/>
      <c r="D34" s="3"/>
      <c r="E34" s="31"/>
      <c r="K34" s="32"/>
    </row>
    <row r="35" spans="1:11">
      <c r="B35" s="40" t="s">
        <v>37</v>
      </c>
    </row>
    <row r="36" spans="1:11">
      <c r="B36" s="40" t="s">
        <v>51</v>
      </c>
      <c r="I36" s="33"/>
      <c r="J36" s="33"/>
      <c r="K36" s="33"/>
    </row>
    <row r="37" spans="1:11">
      <c r="B37" s="40" t="s">
        <v>50</v>
      </c>
    </row>
    <row r="38" spans="1:11">
      <c r="H38" s="34"/>
      <c r="J38" s="34"/>
      <c r="K38" s="34" t="s">
        <v>40</v>
      </c>
    </row>
    <row r="39" spans="1:11">
      <c r="A39" s="34"/>
      <c r="B39" s="86"/>
      <c r="C39" s="87"/>
      <c r="D39" s="87"/>
      <c r="E39" s="87"/>
      <c r="F39" s="88"/>
      <c r="G39" s="88"/>
      <c r="H39" s="88"/>
      <c r="I39" s="88"/>
      <c r="J39" s="88"/>
      <c r="K39" s="88"/>
    </row>
    <row r="40" spans="1:11">
      <c r="A40" s="34"/>
      <c r="B40" s="35"/>
    </row>
    <row r="41" spans="1:11">
      <c r="A41" s="34"/>
      <c r="B41" s="35"/>
    </row>
    <row r="42" spans="1:11">
      <c r="A42" s="34"/>
      <c r="B42" s="35"/>
    </row>
    <row r="43" spans="1:11">
      <c r="A43" s="34"/>
      <c r="B43" s="35"/>
    </row>
    <row r="44" spans="1:11">
      <c r="A44" s="34"/>
      <c r="B44" s="36"/>
      <c r="C44" s="35"/>
      <c r="D44" s="35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2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J43"/>
  <sheetViews>
    <sheetView showGridLines="0" zoomScale="85" zoomScaleNormal="85" workbookViewId="0">
      <selection activeCell="J20" sqref="J20"/>
    </sheetView>
  </sheetViews>
  <sheetFormatPr defaultColWidth="9.140625" defaultRowHeight="15"/>
  <cols>
    <col min="1" max="1" width="9.140625" style="1"/>
    <col min="2" max="2" width="45" style="2" customWidth="1"/>
    <col min="3" max="3" width="15.42578125" style="2" bestFit="1" customWidth="1"/>
    <col min="4" max="4" width="15.7109375" style="2" customWidth="1"/>
    <col min="5" max="5" width="10.7109375" style="2" bestFit="1" customWidth="1"/>
    <col min="6" max="6" width="4" style="1" customWidth="1"/>
    <col min="7" max="88" width="9.140625" style="1"/>
    <col min="89" max="16384" width="9.140625" style="2"/>
  </cols>
  <sheetData>
    <row r="1" spans="1:88" s="42" customFormat="1" ht="18.75">
      <c r="A1" s="41"/>
      <c r="B1" s="98" t="s">
        <v>33</v>
      </c>
      <c r="C1" s="98"/>
      <c r="D1" s="98"/>
      <c r="E1" s="98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</row>
    <row r="2" spans="1:88" s="42" customFormat="1" ht="18.75">
      <c r="A2" s="41"/>
      <c r="B2" s="98" t="s">
        <v>34</v>
      </c>
      <c r="C2" s="98"/>
      <c r="D2" s="98"/>
      <c r="E2" s="98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</row>
    <row r="3" spans="1:88" ht="15.75" thickBot="1">
      <c r="B3" s="3"/>
      <c r="C3" s="3"/>
      <c r="D3" s="3"/>
      <c r="E3" s="4"/>
    </row>
    <row r="4" spans="1:88">
      <c r="B4" s="92" t="s">
        <v>1</v>
      </c>
      <c r="C4" s="94" t="str">
        <f>'data aset IKNB'!C5:D5</f>
        <v>Oktober 2020</v>
      </c>
      <c r="D4" s="95"/>
      <c r="E4" s="96" t="s">
        <v>28</v>
      </c>
    </row>
    <row r="5" spans="1:88">
      <c r="B5" s="93"/>
      <c r="C5" s="37" t="s">
        <v>31</v>
      </c>
      <c r="D5" s="37" t="s">
        <v>36</v>
      </c>
      <c r="E5" s="97"/>
    </row>
    <row r="6" spans="1:88" s="8" customFormat="1">
      <c r="A6" s="1"/>
      <c r="B6" s="5" t="s">
        <v>3</v>
      </c>
      <c r="C6" s="70">
        <f>SUM(C7:C11)</f>
        <v>137</v>
      </c>
      <c r="D6" s="6">
        <f>SUM(D7:D11)</f>
        <v>13</v>
      </c>
      <c r="E6" s="7">
        <f t="shared" ref="E6:E11" si="0">C6+D6</f>
        <v>150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47" t="s">
        <v>4</v>
      </c>
      <c r="C7" s="72">
        <v>53</v>
      </c>
      <c r="D7" s="72">
        <v>7</v>
      </c>
      <c r="E7" s="9">
        <f t="shared" si="0"/>
        <v>60</v>
      </c>
    </row>
    <row r="8" spans="1:88">
      <c r="B8" s="45" t="s">
        <v>5</v>
      </c>
      <c r="C8" s="72">
        <v>73</v>
      </c>
      <c r="D8" s="72">
        <v>5</v>
      </c>
      <c r="E8" s="9">
        <f t="shared" si="0"/>
        <v>78</v>
      </c>
    </row>
    <row r="9" spans="1:88">
      <c r="B9" s="45" t="s">
        <v>6</v>
      </c>
      <c r="C9" s="72">
        <v>6</v>
      </c>
      <c r="D9" s="72">
        <v>1</v>
      </c>
      <c r="E9" s="9">
        <f t="shared" si="0"/>
        <v>7</v>
      </c>
    </row>
    <row r="10" spans="1:88">
      <c r="B10" s="45" t="s">
        <v>7</v>
      </c>
      <c r="C10" s="72">
        <v>3</v>
      </c>
      <c r="D10" s="72">
        <v>0</v>
      </c>
      <c r="E10" s="9">
        <f t="shared" si="0"/>
        <v>3</v>
      </c>
    </row>
    <row r="11" spans="1:88">
      <c r="B11" s="45" t="s">
        <v>8</v>
      </c>
      <c r="C11" s="89">
        <v>2</v>
      </c>
      <c r="D11" s="52">
        <v>0</v>
      </c>
      <c r="E11" s="9">
        <f t="shared" si="0"/>
        <v>2</v>
      </c>
    </row>
    <row r="12" spans="1:88" s="8" customFormat="1">
      <c r="A12" s="1"/>
      <c r="B12" s="46" t="s">
        <v>9</v>
      </c>
      <c r="C12" s="73">
        <f>SUM(C13:C15)</f>
        <v>234</v>
      </c>
      <c r="D12" s="73">
        <f>SUM(D13:D15)</f>
        <v>9</v>
      </c>
      <c r="E12" s="7">
        <f>C12+D12</f>
        <v>243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47" t="s">
        <v>25</v>
      </c>
      <c r="C13" s="72">
        <v>175</v>
      </c>
      <c r="D13" s="72">
        <v>5</v>
      </c>
      <c r="E13" s="9">
        <f>C13+D13</f>
        <v>180</v>
      </c>
    </row>
    <row r="14" spans="1:88">
      <c r="B14" s="47" t="s">
        <v>10</v>
      </c>
      <c r="C14" s="72">
        <v>57</v>
      </c>
      <c r="D14" s="72">
        <v>4</v>
      </c>
      <c r="E14" s="9">
        <f>C14+D14</f>
        <v>61</v>
      </c>
    </row>
    <row r="15" spans="1:88">
      <c r="B15" s="47" t="s">
        <v>26</v>
      </c>
      <c r="C15" s="72">
        <v>2</v>
      </c>
      <c r="D15" s="72">
        <v>0</v>
      </c>
      <c r="E15" s="9">
        <f>C15+D15</f>
        <v>2</v>
      </c>
    </row>
    <row r="16" spans="1:88" s="8" customFormat="1">
      <c r="A16" s="1"/>
      <c r="B16" s="48" t="s">
        <v>11</v>
      </c>
      <c r="C16" s="60">
        <f>SUM(C17:C19)</f>
        <v>217</v>
      </c>
      <c r="D16" s="60">
        <f>SUM(D17:D19)</f>
        <v>4</v>
      </c>
      <c r="E16" s="61">
        <f t="shared" ref="E16:E24" si="1">C16+D16</f>
        <v>221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45" t="s">
        <v>12</v>
      </c>
      <c r="C17" s="72">
        <v>149</v>
      </c>
      <c r="D17" s="72">
        <v>1</v>
      </c>
      <c r="E17" s="59">
        <f t="shared" si="1"/>
        <v>150</v>
      </c>
    </row>
    <row r="18" spans="1:88">
      <c r="B18" s="45" t="s">
        <v>13</v>
      </c>
      <c r="C18" s="72">
        <v>45</v>
      </c>
      <c r="D18" s="72">
        <v>1</v>
      </c>
      <c r="E18" s="59">
        <f t="shared" si="1"/>
        <v>46</v>
      </c>
    </row>
    <row r="19" spans="1:88">
      <c r="B19" s="45" t="s">
        <v>14</v>
      </c>
      <c r="C19" s="72">
        <v>23</v>
      </c>
      <c r="D19" s="72">
        <v>2</v>
      </c>
      <c r="E19" s="59">
        <f t="shared" si="1"/>
        <v>25</v>
      </c>
    </row>
    <row r="20" spans="1:88" s="8" customFormat="1">
      <c r="A20" s="1"/>
      <c r="B20" s="46" t="s">
        <v>15</v>
      </c>
      <c r="C20" s="60">
        <f>C21+C22+C25+C26+C27+C28</f>
        <v>111</v>
      </c>
      <c r="D20" s="60">
        <f>D21+D22+D25+D26+D27+D28</f>
        <v>5</v>
      </c>
      <c r="E20" s="61">
        <f t="shared" si="1"/>
        <v>116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45" t="s">
        <v>27</v>
      </c>
      <c r="C21" s="58">
        <v>1</v>
      </c>
      <c r="D21" s="58">
        <v>0</v>
      </c>
      <c r="E21" s="59">
        <f t="shared" si="1"/>
        <v>1</v>
      </c>
    </row>
    <row r="22" spans="1:88">
      <c r="B22" s="66" t="s">
        <v>29</v>
      </c>
      <c r="C22" s="90">
        <f>SUM(C23:C24)</f>
        <v>87</v>
      </c>
      <c r="D22" s="90">
        <f>SUM(D23:D24)</f>
        <v>3</v>
      </c>
      <c r="E22" s="67">
        <f t="shared" si="1"/>
        <v>90</v>
      </c>
    </row>
    <row r="23" spans="1:88">
      <c r="B23" s="65" t="s">
        <v>42</v>
      </c>
      <c r="C23" s="58">
        <v>50</v>
      </c>
      <c r="D23" s="58">
        <v>2</v>
      </c>
      <c r="E23" s="59">
        <f t="shared" si="1"/>
        <v>52</v>
      </c>
    </row>
    <row r="24" spans="1:88">
      <c r="B24" s="65" t="s">
        <v>46</v>
      </c>
      <c r="C24" s="58">
        <v>37</v>
      </c>
      <c r="D24" s="58">
        <v>1</v>
      </c>
      <c r="E24" s="59">
        <f t="shared" si="1"/>
        <v>38</v>
      </c>
    </row>
    <row r="25" spans="1:88">
      <c r="B25" s="45" t="s">
        <v>16</v>
      </c>
      <c r="C25" s="52">
        <v>20</v>
      </c>
      <c r="D25" s="52">
        <v>2</v>
      </c>
      <c r="E25" s="10">
        <f t="shared" ref="E25:E38" si="2">C25+D25</f>
        <v>22</v>
      </c>
    </row>
    <row r="26" spans="1:88">
      <c r="B26" s="45" t="s">
        <v>17</v>
      </c>
      <c r="C26" s="52">
        <v>1</v>
      </c>
      <c r="D26" s="52">
        <v>0</v>
      </c>
      <c r="E26" s="10">
        <f t="shared" si="2"/>
        <v>1</v>
      </c>
    </row>
    <row r="27" spans="1:88">
      <c r="B27" s="45" t="s">
        <v>18</v>
      </c>
      <c r="C27" s="52">
        <v>1</v>
      </c>
      <c r="D27" s="52">
        <v>0</v>
      </c>
      <c r="E27" s="10">
        <f t="shared" si="2"/>
        <v>1</v>
      </c>
    </row>
    <row r="28" spans="1:88">
      <c r="B28" s="45" t="s">
        <v>19</v>
      </c>
      <c r="C28" s="52">
        <v>1</v>
      </c>
      <c r="D28" s="52">
        <v>0</v>
      </c>
      <c r="E28" s="10">
        <f t="shared" si="2"/>
        <v>1</v>
      </c>
    </row>
    <row r="29" spans="1:88" s="8" customFormat="1">
      <c r="A29" s="1"/>
      <c r="B29" s="46" t="s">
        <v>30</v>
      </c>
      <c r="C29" s="49">
        <f>SUM(C30:C32)</f>
        <v>228</v>
      </c>
      <c r="D29" s="49">
        <f>SUM(D30:D32)</f>
        <v>0</v>
      </c>
      <c r="E29" s="7">
        <f t="shared" si="2"/>
        <v>228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B30" s="45" t="s">
        <v>47</v>
      </c>
      <c r="C30" s="50">
        <v>160</v>
      </c>
      <c r="D30" s="50">
        <v>0</v>
      </c>
      <c r="E30" s="9">
        <f t="shared" si="2"/>
        <v>160</v>
      </c>
    </row>
    <row r="31" spans="1:88">
      <c r="B31" s="45" t="s">
        <v>48</v>
      </c>
      <c r="C31" s="50">
        <v>42</v>
      </c>
      <c r="D31" s="50">
        <v>0</v>
      </c>
      <c r="E31" s="9">
        <f t="shared" si="2"/>
        <v>42</v>
      </c>
    </row>
    <row r="32" spans="1:88">
      <c r="B32" s="45" t="s">
        <v>49</v>
      </c>
      <c r="C32" s="50">
        <v>26</v>
      </c>
      <c r="D32" s="50">
        <v>0</v>
      </c>
      <c r="E32" s="9">
        <f t="shared" si="2"/>
        <v>26</v>
      </c>
    </row>
    <row r="33" spans="1:88" s="8" customFormat="1">
      <c r="A33" s="1"/>
      <c r="B33" s="5" t="s">
        <v>23</v>
      </c>
      <c r="C33" s="6">
        <f>C34+C35</f>
        <v>146</v>
      </c>
      <c r="D33" s="6">
        <f>D34+D35</f>
        <v>77</v>
      </c>
      <c r="E33" s="7">
        <f t="shared" si="2"/>
        <v>223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s="8" customFormat="1">
      <c r="A34" s="1"/>
      <c r="B34" s="65" t="s">
        <v>44</v>
      </c>
      <c r="C34" s="50">
        <v>138</v>
      </c>
      <c r="D34" s="50">
        <v>77</v>
      </c>
      <c r="E34" s="68">
        <f t="shared" si="2"/>
        <v>215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s="8" customFormat="1">
      <c r="A35" s="1"/>
      <c r="B35" s="65" t="s">
        <v>45</v>
      </c>
      <c r="C35" s="50">
        <v>8</v>
      </c>
      <c r="D35" s="69">
        <v>0</v>
      </c>
      <c r="E35" s="68">
        <f t="shared" si="2"/>
        <v>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s="8" customFormat="1">
      <c r="A36" s="1"/>
      <c r="B36" s="44" t="s">
        <v>39</v>
      </c>
      <c r="C36" s="6">
        <f>C37+C38</f>
        <v>144</v>
      </c>
      <c r="D36" s="6">
        <f>D37+D38</f>
        <v>11</v>
      </c>
      <c r="E36" s="7">
        <f t="shared" si="2"/>
        <v>155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s="8" customFormat="1">
      <c r="A37" s="1"/>
      <c r="B37" s="65" t="s">
        <v>42</v>
      </c>
      <c r="C37" s="50">
        <v>31</v>
      </c>
      <c r="D37" s="50">
        <v>2</v>
      </c>
      <c r="E37" s="10">
        <f t="shared" si="2"/>
        <v>33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s="8" customFormat="1">
      <c r="A38" s="1"/>
      <c r="B38" s="65" t="s">
        <v>43</v>
      </c>
      <c r="C38" s="50">
        <v>113</v>
      </c>
      <c r="D38" s="50">
        <v>9</v>
      </c>
      <c r="E38" s="10">
        <f t="shared" si="2"/>
        <v>122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5.75" thickBot="1">
      <c r="B39" s="11" t="s">
        <v>24</v>
      </c>
      <c r="C39" s="12">
        <f>C20+C16+C12+C6+C33+C29+C36</f>
        <v>1217</v>
      </c>
      <c r="D39" s="12">
        <f>D20+D16+D12+D6+D33+D29+D36</f>
        <v>119</v>
      </c>
      <c r="E39" s="12">
        <f>E6+E12+E16+E20+E29+E33+E36</f>
        <v>1336</v>
      </c>
    </row>
    <row r="40" spans="1:88">
      <c r="E40" s="13"/>
    </row>
    <row r="41" spans="1:88">
      <c r="B41" s="43" t="s">
        <v>37</v>
      </c>
    </row>
    <row r="42" spans="1:88">
      <c r="B42" s="14" t="s">
        <v>38</v>
      </c>
    </row>
    <row r="43" spans="1:88">
      <c r="B43" s="14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landscape" r:id="rId1"/>
  <ignoredErrors>
    <ignoredError sqref="D2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45F903-D5C2-462A-8213-101BCF596AD5}"/>
</file>

<file path=customXml/itemProps2.xml><?xml version="1.0" encoding="utf-8"?>
<ds:datastoreItem xmlns:ds="http://schemas.openxmlformats.org/officeDocument/2006/customXml" ds:itemID="{78A8DEDA-C5C3-4C05-BB64-F2DDBC9CA7B3}"/>
</file>

<file path=customXml/itemProps3.xml><?xml version="1.0" encoding="utf-8"?>
<ds:datastoreItem xmlns:ds="http://schemas.openxmlformats.org/officeDocument/2006/customXml" ds:itemID="{1D1BBF7C-5A3F-4BE3-9D12-1A8F7A7C30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2020-12-07T08:47:27Z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