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IKNB'!$B$1:$K$39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J32" i="2" l="1"/>
  <c r="I32" i="2"/>
  <c r="E32" i="2"/>
  <c r="C13" i="2"/>
  <c r="D13" i="2"/>
  <c r="K32" i="2" l="1"/>
  <c r="C7" i="2"/>
  <c r="C28" i="2"/>
  <c r="D21" i="2"/>
  <c r="C21" i="2"/>
  <c r="D17" i="2"/>
  <c r="C17" i="2"/>
  <c r="E22" i="3"/>
  <c r="E21" i="3"/>
  <c r="D20" i="3"/>
  <c r="C20" i="3"/>
  <c r="E20" i="3" s="1"/>
  <c r="E19" i="3"/>
  <c r="E18" i="3"/>
  <c r="E17" i="3"/>
  <c r="D16" i="3"/>
  <c r="C16" i="3"/>
  <c r="E16" i="3" s="1"/>
  <c r="C33" i="2" l="1"/>
  <c r="E11" i="2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8" i="2" s="1"/>
  <c r="E20" i="2"/>
  <c r="E19" i="2"/>
  <c r="E18" i="2"/>
  <c r="D7" i="2"/>
  <c r="D33" i="2" s="1"/>
  <c r="E17" i="2" l="1"/>
  <c r="J21" i="2" l="1"/>
  <c r="J33" i="2" s="1"/>
  <c r="K17" i="2" l="1"/>
  <c r="K28" i="2"/>
  <c r="E31" i="3"/>
  <c r="E29" i="3"/>
  <c r="E30" i="3"/>
  <c r="E28" i="3"/>
  <c r="C27" i="3"/>
  <c r="E27" i="3" s="1"/>
  <c r="E23" i="3"/>
  <c r="E24" i="3"/>
  <c r="E25" i="3"/>
  <c r="E26" i="3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12" i="3"/>
  <c r="E33" i="3" l="1"/>
  <c r="E23" i="2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<sst xmlns="http://schemas.openxmlformats.org/spreadsheetml/2006/main" count="108" uniqueCount="50">
  <si>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</si>
  <si>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</si>
  <si>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</si>
  <si>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</si>
  <si>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</si>
  <si>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</si>
  <si>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</si>
  <si>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</si>
  <si>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</si>
  <si>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</si>
  <si>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</si>
  <si>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</si>
  <si>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</si>
  <si>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</si>
  <si>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</si>
  <si>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</si>
  <si>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</si>
  <si>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</si>
  <si>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</si>
  <si>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</si>
  <si>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</si>
  <si>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</si>
  <si>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</si>
  <si>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</si>
  <si>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</si>
  <si>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</si>
  <si>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</si>
  <si>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</si>
  <si>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</si>
  <si>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</si>
  <si>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</si>
  <si>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</si>
  <si>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</si>
  <si>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</si>
  <si>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</si>
  <si>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</si>
  <si>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</si>
  <si>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</si>
  <si>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</si>
  <si>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</si>
  <si>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</si>
  <si>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</si>
  <si>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</si>
  <si>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</si>
  <si>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Data aset Jasa Penunjang menggunakan data Semester I 2019.</t>
  </si>
  <si>
    <t>Fintech</t>
  </si>
  <si>
    <t>Data aset LKM menggunakan data Kuartal II 2019.</t>
  </si>
  <si>
    <t>November 2019</t>
  </si>
  <si>
    <t>Asuransi Sosial (BPJS)*</t>
  </si>
  <si>
    <t>*Revisi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</si>
</sst>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color rgb="FFFF0000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5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2" fontId="47" fillId="0" borderId="2" xfId="845" applyNumberFormat="1" applyFont="1" applyFill="1" applyBorder="1"/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9" fillId="0" borderId="2" xfId="845" applyFont="1" applyFill="1" applyBorder="1" applyAlignment="1">
      <alignment horizontal="right"/>
    </xf>
    <xf numFmtId="165" fontId="51" fillId="0" borderId="2" xfId="845" applyFont="1" applyBorder="1" applyAlignment="1">
      <alignment horizontal="right"/>
    </xf>
    <xf numFmtId="2" fontId="54" fillId="9" borderId="26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 applyAlignment="1">
      <alignment vertical="center"/>
    </xf>
    <xf numFmtId="182" fontId="47" fillId="0" borderId="24" xfId="845" applyNumberFormat="1" applyFont="1" applyFill="1" applyBorder="1" applyAlignment="1">
      <alignment vertical="center"/>
    </xf>
    <xf numFmtId="182" fontId="47" fillId="0" borderId="20" xfId="845" applyNumberFormat="1" applyFont="1" applyFill="1" applyBorder="1" applyAlignment="1">
      <alignment vertical="center"/>
    </xf>
    <xf numFmtId="167" fontId="54" fillId="8" borderId="20" xfId="2" applyNumberFormat="1" applyFont="1" applyFill="1" applyBorder="1"/>
    <xf numFmtId="182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82" fontId="51" fillId="0" borderId="2" xfId="845" applyNumberFormat="1" applyFont="1" applyBorder="1" applyAlignment="1">
      <alignment horizontal="right" vertical="center"/>
    </xf>
    <xf numFmtId="182" fontId="54" fillId="8" borderId="25" xfId="845" applyNumberFormat="1" applyFont="1" applyFill="1" applyBorder="1"/>
    <xf numFmtId="182" fontId="54" fillId="8" borderId="27" xfId="845" applyNumberFormat="1" applyFont="1" applyFill="1" applyBorder="1"/>
    <xf numFmtId="165" fontId="51" fillId="0" borderId="2" xfId="845" applyFont="1" applyBorder="1" applyAlignment="1"/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61" fillId="0" borderId="20" xfId="845" applyNumberFormat="1" applyFont="1" applyBorder="1" applyAlignment="1">
      <alignment horizontal="right"/>
    </xf>
    <xf numFmtId="0" fontId="57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[1]Sept!$A$11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D-4854-8D1D-72CCD67974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D-4854-8D1D-72CCD67974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D-4854-8D1D-72CCD67974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D-4854-8D1D-72CCD67974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D-4854-8D1D-72CCD67974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D-4854-8D1D-72CCD67974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D-4854-8D1D-72CCD67974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D-4854-8D1D-72CCD67974A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7D-4854-8D1D-72CCD67974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[1]Sept!$I$10:$U$10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[1]Sept!$I$11:$U$11</c:f>
              <c:numCache>
                <c:formatCode>General</c:formatCode>
                <c:ptCount val="13"/>
                <c:pt idx="0">
                  <c:v>2222.4777002236565</c:v>
                </c:pt>
                <c:pt idx="1">
                  <c:v>2255.1718847016837</c:v>
                </c:pt>
                <c:pt idx="2">
                  <c:v>2283.5358325709694</c:v>
                </c:pt>
                <c:pt idx="3">
                  <c:v>2289.8066591118527</c:v>
                </c:pt>
                <c:pt idx="4">
                  <c:v>2315.3831599254509</c:v>
                </c:pt>
                <c:pt idx="5">
                  <c:v>2323.0395199139766</c:v>
                </c:pt>
                <c:pt idx="6">
                  <c:v>2338.0069541492016</c:v>
                </c:pt>
                <c:pt idx="7">
                  <c:v>2370.1279017256074</c:v>
                </c:pt>
                <c:pt idx="8">
                  <c:v>2380.9265569941676</c:v>
                </c:pt>
                <c:pt idx="9">
                  <c:v>2392.4764811322457</c:v>
                </c:pt>
                <c:pt idx="10">
                  <c:v>2399.2137598101417</c:v>
                </c:pt>
                <c:pt idx="11">
                  <c:v>2417.576220999797</c:v>
                </c:pt>
                <c:pt idx="12">
                  <c:v>2417.0325740730805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7D-4854-8D1D-72CCD67974A1}"/>
            </c:ext>
          </c:extLst>
        </c:ser>
        <c:ser>
          <c:idx val="2"/>
          <c:order val="2"/>
          <c:tx>
            <c:strRef>
              <c:f>[1]Sept!$A$13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7D-4854-8D1D-72CCD67974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7D-4854-8D1D-72CCD67974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7D-4854-8D1D-72CCD67974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7D-4854-8D1D-72CCD67974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7D-4854-8D1D-72CCD67974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7D-4854-8D1D-72CCD67974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7D-4854-8D1D-72CCD67974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7D-4854-8D1D-72CCD67974A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7D-4854-8D1D-72CCD67974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[1]Sept!$I$10:$U$10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[1]Sept!$I$13:$U$13</c:f>
              <c:numCache>
                <c:formatCode>General</c:formatCode>
                <c:ptCount val="13"/>
                <c:pt idx="0">
                  <c:v>2321.180104760012</c:v>
                </c:pt>
                <c:pt idx="1">
                  <c:v>2352.2868936210116</c:v>
                </c:pt>
                <c:pt idx="2">
                  <c:v>2383.8361549059578</c:v>
                </c:pt>
                <c:pt idx="3">
                  <c:v>2389.5361170639735</c:v>
                </c:pt>
                <c:pt idx="4">
                  <c:v>2418.7387383305004</c:v>
                </c:pt>
                <c:pt idx="5">
                  <c:v>2424.3602589144357</c:v>
                </c:pt>
                <c:pt idx="6">
                  <c:v>2438.5328955411592</c:v>
                </c:pt>
                <c:pt idx="7">
                  <c:v>2472.1910734735411</c:v>
                </c:pt>
                <c:pt idx="8">
                  <c:v>2482.7980360408942</c:v>
                </c:pt>
                <c:pt idx="9">
                  <c:v>2495.9934017216183</c:v>
                </c:pt>
                <c:pt idx="10">
                  <c:v>2503.3873995052663</c:v>
                </c:pt>
                <c:pt idx="11">
                  <c:v>2521.8068140197074</c:v>
                </c:pt>
                <c:pt idx="12">
                  <c:v>2520.5944832316991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07D-4854-8D1D-72CCD67974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[1]Sept!$A$12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7D-4854-8D1D-72CCD67974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7D-4854-8D1D-72CCD67974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7D-4854-8D1D-72CCD67974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7D-4854-8D1D-72CCD67974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07D-4854-8D1D-72CCD67974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7D-4854-8D1D-72CCD67974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07D-4854-8D1D-72CCD67974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7D-4854-8D1D-72CCD67974A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7D-4854-8D1D-72CCD67974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[1]Sept!$I$10:$U$10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[1]Sept!$I$12:$U$12</c:f>
              <c:numCache>
                <c:formatCode>General</c:formatCode>
                <c:ptCount val="13"/>
                <c:pt idx="0">
                  <c:v>98.7024045363558</c:v>
                </c:pt>
                <c:pt idx="1">
                  <c:v>97.115008919328162</c:v>
                </c:pt>
                <c:pt idx="2">
                  <c:v>100.30032233498862</c:v>
                </c:pt>
                <c:pt idx="3">
                  <c:v>99.729457952120725</c:v>
                </c:pt>
                <c:pt idx="4">
                  <c:v>103.35557840504976</c:v>
                </c:pt>
                <c:pt idx="5">
                  <c:v>101.32073900045923</c:v>
                </c:pt>
                <c:pt idx="6">
                  <c:v>100.52594139195735</c:v>
                </c:pt>
                <c:pt idx="7">
                  <c:v>102.06317174793354</c:v>
                </c:pt>
                <c:pt idx="8">
                  <c:v>101.87147904672656</c:v>
                </c:pt>
                <c:pt idx="9">
                  <c:v>103.51692058937293</c:v>
                </c:pt>
                <c:pt idx="10">
                  <c:v>104.17363969512456</c:v>
                </c:pt>
                <c:pt idx="11">
                  <c:v>104.23059301991029</c:v>
                </c:pt>
                <c:pt idx="12">
                  <c:v>103.56190915861852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07D-4854-8D1D-72CCD67974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catAx>
        <c:axId val="465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752"/>
        <c:crosses val="autoZero"/>
        <c:auto val="1"/>
        <c:lblAlgn val="ctr"/>
        <c:lblOffset val="100"/>
        <c:noMultiLvlLbl val="1"/>
      </c:catAx>
      <c:valAx>
        <c:axId val="465010752"/>
        <c:scaling>
          <c:orientation val="minMax"/>
          <c:max val="26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7520"/>
        <c:crosses val="max"/>
        <c:crossBetween val="between"/>
      </c:valAx>
      <c:catAx>
        <c:axId val="2608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82292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[1]Sept!$A$17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81-4734-916E-64C9A7C33A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81-4734-916E-64C9A7C33A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81-4734-916E-64C9A7C33A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81-4734-916E-64C9A7C33A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81-4734-916E-64C9A7C33A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81-4734-916E-64C9A7C33A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81-4734-916E-64C9A7C33A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81-4734-916E-64C9A7C33A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81-4734-916E-64C9A7C33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[1]Sept!$I$16:$U$16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[1]Sept!$I$17:$U$17</c:f>
              <c:numCache>
                <c:formatCode>General</c:formatCode>
                <c:ptCount val="13"/>
                <c:pt idx="0">
                  <c:v>1161</c:v>
                </c:pt>
                <c:pt idx="1">
                  <c:v>1169</c:v>
                </c:pt>
                <c:pt idx="2">
                  <c:v>1162</c:v>
                </c:pt>
                <c:pt idx="3">
                  <c:v>1167</c:v>
                </c:pt>
                <c:pt idx="4">
                  <c:v>1169</c:v>
                </c:pt>
                <c:pt idx="5">
                  <c:v>1177</c:v>
                </c:pt>
                <c:pt idx="6">
                  <c:v>1181</c:v>
                </c:pt>
                <c:pt idx="7">
                  <c:v>1184</c:v>
                </c:pt>
                <c:pt idx="8">
                  <c:v>1182</c:v>
                </c:pt>
                <c:pt idx="9">
                  <c:v>1175</c:v>
                </c:pt>
                <c:pt idx="10">
                  <c:v>1178</c:v>
                </c:pt>
                <c:pt idx="11">
                  <c:v>1192</c:v>
                </c:pt>
                <c:pt idx="12">
                  <c:v>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81-4734-916E-64C9A7C33ADE}"/>
            </c:ext>
          </c:extLst>
        </c:ser>
        <c:ser>
          <c:idx val="2"/>
          <c:order val="2"/>
          <c:tx>
            <c:strRef>
              <c:f>[1]Sept!$A$19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81-4734-916E-64C9A7C33A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81-4734-916E-64C9A7C33A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81-4734-916E-64C9A7C33A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81-4734-916E-64C9A7C33A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81-4734-916E-64C9A7C33A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81-4734-916E-64C9A7C33A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81-4734-916E-64C9A7C33A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81-4734-916E-64C9A7C33A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81-4734-916E-64C9A7C33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[1]Sept!$I$16:$U$16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[1]Sept!$I$19:$U$19</c:f>
              <c:numCache>
                <c:formatCode>General</c:formatCode>
                <c:ptCount val="13"/>
                <c:pt idx="0">
                  <c:v>1247</c:v>
                </c:pt>
                <c:pt idx="1">
                  <c:v>1260</c:v>
                </c:pt>
                <c:pt idx="2">
                  <c:v>1255</c:v>
                </c:pt>
                <c:pt idx="3">
                  <c:v>1262</c:v>
                </c:pt>
                <c:pt idx="4">
                  <c:v>1266</c:v>
                </c:pt>
                <c:pt idx="5">
                  <c:v>1280</c:v>
                </c:pt>
                <c:pt idx="6">
                  <c:v>1284</c:v>
                </c:pt>
                <c:pt idx="7">
                  <c:v>1290</c:v>
                </c:pt>
                <c:pt idx="8">
                  <c:v>1288</c:v>
                </c:pt>
                <c:pt idx="9">
                  <c:v>1283</c:v>
                </c:pt>
                <c:pt idx="10">
                  <c:v>1287</c:v>
                </c:pt>
                <c:pt idx="11">
                  <c:v>1307</c:v>
                </c:pt>
                <c:pt idx="12">
                  <c:v>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181-4734-916E-64C9A7C33A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[1]Sept!$A$18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81-4734-916E-64C9A7C33A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81-4734-916E-64C9A7C33A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81-4734-916E-64C9A7C33A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81-4734-916E-64C9A7C33A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81-4734-916E-64C9A7C33A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181-4734-916E-64C9A7C33A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181-4734-916E-64C9A7C33A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81-4734-916E-64C9A7C33A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81-4734-916E-64C9A7C33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[1]Sept!$I$16:$U$16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[1]Sept!$I$18:$U$18</c:f>
              <c:numCache>
                <c:formatCode>General</c:formatCode>
                <c:ptCount val="13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95</c:v>
                </c:pt>
                <c:pt idx="4">
                  <c:v>97</c:v>
                </c:pt>
                <c:pt idx="5">
                  <c:v>103</c:v>
                </c:pt>
                <c:pt idx="6">
                  <c:v>103</c:v>
                </c:pt>
                <c:pt idx="7">
                  <c:v>106</c:v>
                </c:pt>
                <c:pt idx="8">
                  <c:v>106</c:v>
                </c:pt>
                <c:pt idx="9">
                  <c:v>108</c:v>
                </c:pt>
                <c:pt idx="10">
                  <c:v>109</c:v>
                </c:pt>
                <c:pt idx="11">
                  <c:v>115</c:v>
                </c:pt>
                <c:pt idx="12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181-4734-916E-64C9A7C33A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catAx>
        <c:axId val="5731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2880"/>
        <c:crosses val="autoZero"/>
        <c:auto val="1"/>
        <c:lblAlgn val="ctr"/>
        <c:lblOffset val="100"/>
        <c:noMultiLvlLbl val="1"/>
      </c:cat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50392"/>
        <c:crosses val="max"/>
        <c:crossBetween val="between"/>
      </c:valAx>
      <c:catAx>
        <c:axId val="1920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05006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38</xdr:row>
      <xdr:rowOff>134470</xdr:rowOff>
    </xdr:from>
    <xdr:to>
      <xdr:col>10</xdr:col>
      <xdr:colOff>291353</xdr:colOff>
      <xdr:row>62</xdr:row>
      <xdr:rowOff>56030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21167</xdr:colOff>
      <xdr:row>3</xdr:row>
      <xdr:rowOff>0</xdr:rowOff>
    </xdr:from>
    <xdr:to>
      <xdr:col>18</xdr:col>
      <xdr:colOff>184680</xdr:colOff>
      <xdr:row>22</xdr:row>
      <xdr:rowOff>109538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KASI\_PUBLIKASI%20IKNB\1BULANAN\_PUBLIKASI%20WEBSITE\PW%202019\11.%20PW%20November%202019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juni"/>
      <sheetName val="Sept"/>
    </sheetNames>
    <sheetDataSet>
      <sheetData sheetId="0"/>
      <sheetData sheetId="1"/>
      <sheetData sheetId="2"/>
      <sheetData sheetId="3"/>
      <sheetData sheetId="4">
        <row r="10"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  <cell r="T10">
            <v>43739</v>
          </cell>
          <cell r="U10">
            <v>43770</v>
          </cell>
        </row>
        <row r="11">
          <cell r="A11" t="str">
            <v>Konv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  <cell r="T11">
            <v>2417.576220999797</v>
          </cell>
          <cell r="U11">
            <v>2417.0325740730805</v>
          </cell>
        </row>
        <row r="12">
          <cell r="A12" t="str">
            <v>Syariah (RHS)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  <cell r="T12">
            <v>104.23059301991029</v>
          </cell>
          <cell r="U12">
            <v>103.56190915861852</v>
          </cell>
        </row>
        <row r="13">
          <cell r="A13" t="str">
            <v>TOTAL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  <cell r="T13">
            <v>2521.8068140197074</v>
          </cell>
          <cell r="U13">
            <v>2520.5944832316991</v>
          </cell>
        </row>
        <row r="16"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  <cell r="S16">
            <v>43709</v>
          </cell>
          <cell r="T16">
            <v>43739</v>
          </cell>
          <cell r="U16">
            <v>43770</v>
          </cell>
        </row>
        <row r="17">
          <cell r="A17" t="str">
            <v>Konv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  <cell r="S17">
            <v>1178</v>
          </cell>
          <cell r="T17">
            <v>1192</v>
          </cell>
          <cell r="U17">
            <v>1194</v>
          </cell>
        </row>
        <row r="18">
          <cell r="A18" t="str">
            <v>Syariah (RHS)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  <cell r="S18">
            <v>109</v>
          </cell>
          <cell r="T18">
            <v>115</v>
          </cell>
          <cell r="U18">
            <v>116</v>
          </cell>
        </row>
        <row r="19">
          <cell r="A19" t="str">
            <v>TOTAL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  <cell r="S19">
            <v>1287</v>
          </cell>
          <cell r="T19">
            <v>1307</v>
          </cell>
          <cell r="U19">
            <v>1310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topLeftCell="A4" zoomScale="85" zoomScaleNormal="85" workbookViewId="0">
      <selection activeCell="P17" sqref="P17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5" customFormat="1" ht="18.75">
      <c r="B2" s="78" t="s">
        <v>35</v>
      </c>
      <c r="C2" s="78"/>
      <c r="D2" s="78"/>
      <c r="E2" s="78"/>
      <c r="H2" s="78" t="s">
        <v>35</v>
      </c>
      <c r="I2" s="78"/>
      <c r="J2" s="78"/>
      <c r="K2" s="78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6" customFormat="1">
      <c r="B5" s="79" t="s">
        <v>1</v>
      </c>
      <c r="C5" s="81" t="s">
        <v>47</v>
      </c>
      <c r="D5" s="82"/>
      <c r="E5" s="83" t="s">
        <v>28</v>
      </c>
      <c r="H5" s="79" t="s">
        <v>1</v>
      </c>
      <c r="I5" s="81" t="str">
        <f>C5</f>
        <v>November 2019</v>
      </c>
      <c r="J5" s="82"/>
      <c r="K5" s="83" t="s">
        <v>28</v>
      </c>
    </row>
    <row r="6" spans="2:11" s="16" customFormat="1">
      <c r="B6" s="80"/>
      <c r="C6" s="41" t="s">
        <v>34</v>
      </c>
      <c r="D6" s="41" t="s">
        <v>2</v>
      </c>
      <c r="E6" s="84"/>
      <c r="H6" s="80"/>
      <c r="I6" s="41" t="s">
        <v>34</v>
      </c>
      <c r="J6" s="41" t="s">
        <v>2</v>
      </c>
      <c r="K6" s="84"/>
    </row>
    <row r="7" spans="2:11" s="16" customFormat="1">
      <c r="B7" s="17" t="s">
        <v>3</v>
      </c>
      <c r="C7" s="67">
        <f>SUM(C8:C12)</f>
        <v>1301.1052911177901</v>
      </c>
      <c r="D7" s="67">
        <f>SUM(D8:D12)</f>
        <v>44.750524739350006</v>
      </c>
      <c r="E7" s="19">
        <f>C7+D7</f>
        <v>1345.8558158571402</v>
      </c>
      <c r="F7" s="20"/>
      <c r="G7" s="20"/>
      <c r="H7" s="17" t="s">
        <v>3</v>
      </c>
      <c r="I7" s="18">
        <f>SUM(I8:I12)</f>
        <v>1301105.2911177899</v>
      </c>
      <c r="J7" s="18">
        <f>SUM(J8:J12)</f>
        <v>44750.524739350003</v>
      </c>
      <c r="K7" s="19">
        <f>I7+J7</f>
        <v>1345855.8158571399</v>
      </c>
    </row>
    <row r="8" spans="2:11">
      <c r="B8" s="42" t="s">
        <v>4</v>
      </c>
      <c r="C8" s="60">
        <v>543.88682445532004</v>
      </c>
      <c r="D8" s="60">
        <v>36.951137186570001</v>
      </c>
      <c r="E8" s="61">
        <f t="shared" ref="E8:E11" si="0">C8+D8</f>
        <v>580.83796164189005</v>
      </c>
      <c r="F8" s="23"/>
      <c r="G8" s="23"/>
      <c r="H8" s="21" t="s">
        <v>4</v>
      </c>
      <c r="I8" s="24">
        <f>C8*1000</f>
        <v>543886.82445532002</v>
      </c>
      <c r="J8" s="24">
        <f>D8*1000</f>
        <v>36951.137186569998</v>
      </c>
      <c r="K8" s="25">
        <f>SUM(I8:J8)</f>
        <v>580837.96164189</v>
      </c>
    </row>
    <row r="9" spans="2:11">
      <c r="B9" s="42" t="s">
        <v>5</v>
      </c>
      <c r="C9" s="60">
        <v>156.41401477960011</v>
      </c>
      <c r="D9" s="60">
        <v>5.8083707465300005</v>
      </c>
      <c r="E9" s="61">
        <f t="shared" si="0"/>
        <v>162.2223855261301</v>
      </c>
      <c r="F9" s="23"/>
      <c r="G9" s="23"/>
      <c r="H9" s="21" t="s">
        <v>5</v>
      </c>
      <c r="I9" s="24">
        <f t="shared" ref="I9:J14" si="1">C9*1000</f>
        <v>156414.01477960011</v>
      </c>
      <c r="J9" s="24">
        <f t="shared" ref="J9:J12" si="2">D9*1000</f>
        <v>5808.3707465300004</v>
      </c>
      <c r="K9" s="25">
        <f t="shared" ref="K9:K12" si="3">SUM(I9:J9)</f>
        <v>162222.38552613012</v>
      </c>
    </row>
    <row r="10" spans="2:11">
      <c r="B10" s="42" t="s">
        <v>6</v>
      </c>
      <c r="C10" s="60">
        <v>25.005111060079997</v>
      </c>
      <c r="D10" s="60">
        <v>1.9910168062500002</v>
      </c>
      <c r="E10" s="62">
        <f t="shared" si="0"/>
        <v>26.996127866329999</v>
      </c>
      <c r="F10" s="23"/>
      <c r="G10" s="23"/>
      <c r="H10" s="21" t="s">
        <v>6</v>
      </c>
      <c r="I10" s="24">
        <f t="shared" si="1"/>
        <v>25005.111060079998</v>
      </c>
      <c r="J10" s="24">
        <f t="shared" si="2"/>
        <v>1991.0168062500002</v>
      </c>
      <c r="K10" s="25">
        <f t="shared" si="3"/>
        <v>26996.12786633</v>
      </c>
    </row>
    <row r="11" spans="2:11">
      <c r="B11" s="42" t="s">
        <v>7</v>
      </c>
      <c r="C11" s="60">
        <v>131.35272412821001</v>
      </c>
      <c r="D11" s="60">
        <v>0</v>
      </c>
      <c r="E11" s="62">
        <f t="shared" si="0"/>
        <v>131.35272412821001</v>
      </c>
      <c r="F11" s="23"/>
      <c r="G11" s="23"/>
      <c r="H11" s="21" t="s">
        <v>7</v>
      </c>
      <c r="I11" s="24">
        <f t="shared" si="1"/>
        <v>131352.72412821001</v>
      </c>
      <c r="J11" s="24">
        <f t="shared" si="2"/>
        <v>0</v>
      </c>
      <c r="K11" s="25">
        <f t="shared" si="3"/>
        <v>131352.72412821001</v>
      </c>
    </row>
    <row r="12" spans="2:11">
      <c r="B12" s="43" t="s">
        <v>48</v>
      </c>
      <c r="C12" s="64">
        <v>444.44661669457986</v>
      </c>
      <c r="D12" s="64">
        <v>0</v>
      </c>
      <c r="E12" s="77">
        <v>444.44661669457986</v>
      </c>
      <c r="F12" s="23"/>
      <c r="G12" s="23"/>
      <c r="H12" s="26" t="s">
        <v>8</v>
      </c>
      <c r="I12" s="24">
        <f t="shared" si="1"/>
        <v>444446.61669457983</v>
      </c>
      <c r="J12" s="24">
        <f t="shared" si="2"/>
        <v>0</v>
      </c>
      <c r="K12" s="25">
        <f t="shared" si="3"/>
        <v>444446.61669457983</v>
      </c>
    </row>
    <row r="13" spans="2:11" s="16" customFormat="1">
      <c r="B13" s="56" t="s">
        <v>9</v>
      </c>
      <c r="C13" s="67">
        <f>SUM(C14:C16)</f>
        <v>593.52267788700124</v>
      </c>
      <c r="D13" s="67">
        <f t="shared" ref="D13:E13" si="4">SUM(D14:D16)</f>
        <v>25.76989580947787</v>
      </c>
      <c r="E13" s="63">
        <f t="shared" si="4"/>
        <v>619.29257369647917</v>
      </c>
      <c r="F13" s="20"/>
      <c r="G13" s="20"/>
      <c r="H13" s="17" t="s">
        <v>9</v>
      </c>
      <c r="I13" s="18">
        <f>SUM(I14:I16)</f>
        <v>593522.67788700131</v>
      </c>
      <c r="J13" s="18">
        <f>SUM(J14:J16)</f>
        <v>25769.895809477872</v>
      </c>
      <c r="K13" s="19">
        <f>I13+J13</f>
        <v>619292.5736964792</v>
      </c>
    </row>
    <row r="14" spans="2:11">
      <c r="B14" s="43" t="s">
        <v>25</v>
      </c>
      <c r="C14" s="68">
        <v>498.23826036241297</v>
      </c>
      <c r="D14" s="68">
        <v>18.871590355831998</v>
      </c>
      <c r="E14" s="22">
        <f t="shared" ref="E14:E33" si="5">C14+D14</f>
        <v>517.10985071824496</v>
      </c>
      <c r="F14" s="28"/>
      <c r="G14" s="23"/>
      <c r="H14" s="26" t="s">
        <v>25</v>
      </c>
      <c r="I14" s="24">
        <f t="shared" si="1"/>
        <v>498238.26036241296</v>
      </c>
      <c r="J14" s="24">
        <f t="shared" si="1"/>
        <v>18871.590355831999</v>
      </c>
      <c r="K14" s="25">
        <f>SUM(I14:J14)</f>
        <v>517109.85071824497</v>
      </c>
    </row>
    <row r="15" spans="2:11">
      <c r="B15" s="43" t="s">
        <v>10</v>
      </c>
      <c r="C15" s="68">
        <v>14.33572024965142</v>
      </c>
      <c r="D15" s="68">
        <v>2.4563268167994603</v>
      </c>
      <c r="E15" s="22">
        <f t="shared" si="5"/>
        <v>16.792047066450881</v>
      </c>
      <c r="F15" s="23"/>
      <c r="G15" s="23"/>
      <c r="H15" s="26" t="s">
        <v>10</v>
      </c>
      <c r="I15" s="24">
        <f t="shared" ref="I15:J20" si="6">C15*1000</f>
        <v>14335.72024965142</v>
      </c>
      <c r="J15" s="24">
        <f t="shared" ref="J15:J16" si="7">D15*1000</f>
        <v>2456.3268167994602</v>
      </c>
      <c r="K15" s="25">
        <f t="shared" ref="K15:K16" si="8">SUM(I15:J15)</f>
        <v>16792.047066450879</v>
      </c>
    </row>
    <row r="16" spans="2:11">
      <c r="B16" s="43" t="s">
        <v>26</v>
      </c>
      <c r="C16" s="68">
        <v>80.948697274936933</v>
      </c>
      <c r="D16" s="68">
        <v>4.4419786368464109</v>
      </c>
      <c r="E16" s="22">
        <f t="shared" si="5"/>
        <v>85.390675911783347</v>
      </c>
      <c r="F16" s="28"/>
      <c r="G16" s="28"/>
      <c r="H16" s="26" t="s">
        <v>26</v>
      </c>
      <c r="I16" s="24">
        <f t="shared" si="6"/>
        <v>80948.697274936931</v>
      </c>
      <c r="J16" s="24">
        <f t="shared" si="7"/>
        <v>4441.9786368464111</v>
      </c>
      <c r="K16" s="25">
        <f t="shared" si="8"/>
        <v>85390.675911783343</v>
      </c>
    </row>
    <row r="17" spans="2:11" s="16" customFormat="1">
      <c r="B17" s="56" t="s">
        <v>11</v>
      </c>
      <c r="C17" s="67">
        <f t="shared" ref="C17:E17" si="9">SUM(C18:C20)</f>
        <v>286.06080384702477</v>
      </c>
      <c r="D17" s="67">
        <f t="shared" si="9"/>
        <v>3.9470400333017626</v>
      </c>
      <c r="E17" s="63">
        <f t="shared" si="9"/>
        <v>290.00784388032656</v>
      </c>
      <c r="F17" s="20"/>
      <c r="G17" s="20"/>
      <c r="H17" s="17" t="s">
        <v>11</v>
      </c>
      <c r="I17" s="18">
        <f>SUM(I18:I20)</f>
        <v>286060.8038470248</v>
      </c>
      <c r="J17" s="18">
        <f>SUM(J18:J20)</f>
        <v>3947.0400333017624</v>
      </c>
      <c r="K17" s="19">
        <f>I17+J17</f>
        <v>290007.84388032655</v>
      </c>
    </row>
    <row r="18" spans="2:11">
      <c r="B18" s="43" t="s">
        <v>12</v>
      </c>
      <c r="C18" s="68">
        <v>158.45220791133562</v>
      </c>
      <c r="D18" s="68">
        <v>0.32379290209</v>
      </c>
      <c r="E18" s="22">
        <f t="shared" si="5"/>
        <v>158.77600081342561</v>
      </c>
      <c r="F18" s="23"/>
      <c r="G18" s="23"/>
      <c r="H18" s="26" t="s">
        <v>12</v>
      </c>
      <c r="I18" s="24">
        <f t="shared" si="6"/>
        <v>158452.20791133563</v>
      </c>
      <c r="J18" s="24">
        <f t="shared" si="6"/>
        <v>323.79290208999998</v>
      </c>
      <c r="K18" s="25">
        <f>SUM(I18:J18)</f>
        <v>158776.00081342563</v>
      </c>
    </row>
    <row r="19" spans="2:11">
      <c r="B19" s="43" t="s">
        <v>13</v>
      </c>
      <c r="C19" s="68">
        <v>34.821349169492997</v>
      </c>
      <c r="D19" s="68">
        <v>0.113706524133</v>
      </c>
      <c r="E19" s="22">
        <f t="shared" si="5"/>
        <v>34.935055693625998</v>
      </c>
      <c r="F19" s="23"/>
      <c r="G19" s="23"/>
      <c r="H19" s="26" t="s">
        <v>13</v>
      </c>
      <c r="I19" s="24">
        <f t="shared" si="6"/>
        <v>34821.349169492998</v>
      </c>
      <c r="J19" s="24">
        <f t="shared" si="6"/>
        <v>113.706524133</v>
      </c>
      <c r="K19" s="25">
        <f t="shared" ref="K19:K20" si="10">SUM(I19:J19)</f>
        <v>34935.055693625996</v>
      </c>
    </row>
    <row r="20" spans="2:11">
      <c r="B20" s="43" t="s">
        <v>14</v>
      </c>
      <c r="C20" s="68">
        <v>92.787246766196176</v>
      </c>
      <c r="D20" s="68">
        <v>3.5095406070787627</v>
      </c>
      <c r="E20" s="22">
        <f t="shared" si="5"/>
        <v>96.296787373274938</v>
      </c>
      <c r="F20" s="23"/>
      <c r="G20" s="23"/>
      <c r="H20" s="26" t="s">
        <v>14</v>
      </c>
      <c r="I20" s="24">
        <f t="shared" si="6"/>
        <v>92787.246766196171</v>
      </c>
      <c r="J20" s="24">
        <f t="shared" si="6"/>
        <v>3509.5406070787626</v>
      </c>
      <c r="K20" s="25">
        <f t="shared" si="10"/>
        <v>96296.787373274929</v>
      </c>
    </row>
    <row r="21" spans="2:11" s="16" customFormat="1">
      <c r="B21" s="56" t="s">
        <v>15</v>
      </c>
      <c r="C21" s="67">
        <f>SUM(C22:C27)</f>
        <v>221.07559206821156</v>
      </c>
      <c r="D21" s="67">
        <f>SUM(D22:D27)</f>
        <v>28.662827449961149</v>
      </c>
      <c r="E21" s="63">
        <f t="shared" ref="E21" si="11">SUM(E22:E27)</f>
        <v>249.73841951817272</v>
      </c>
      <c r="F21" s="20"/>
      <c r="G21" s="20"/>
      <c r="H21" s="17" t="s">
        <v>15</v>
      </c>
      <c r="I21" s="18">
        <f>SUM(I22:I27)</f>
        <v>221075.59206821161</v>
      </c>
      <c r="J21" s="18">
        <f>SUM(J22:J27)</f>
        <v>28662.827449961151</v>
      </c>
      <c r="K21" s="19">
        <f>I21+J21</f>
        <v>249738.41951817277</v>
      </c>
    </row>
    <row r="22" spans="2:11">
      <c r="B22" s="43" t="s">
        <v>27</v>
      </c>
      <c r="C22" s="68">
        <v>98.614312611450174</v>
      </c>
      <c r="D22" s="68">
        <v>14.14059781813674</v>
      </c>
      <c r="E22" s="22">
        <f t="shared" si="5"/>
        <v>112.75491042958691</v>
      </c>
      <c r="F22" s="28"/>
      <c r="G22" s="23"/>
      <c r="H22" s="26" t="s">
        <v>27</v>
      </c>
      <c r="I22" s="24">
        <f t="shared" ref="I22" si="12">C22*1000</f>
        <v>98614.312611450179</v>
      </c>
      <c r="J22" s="24">
        <f t="shared" ref="J22" si="13">D22*1000</f>
        <v>14140.597818136741</v>
      </c>
      <c r="K22" s="25">
        <f>SUM(I22:J22)</f>
        <v>112754.91042958692</v>
      </c>
    </row>
    <row r="23" spans="2:11">
      <c r="B23" s="43" t="s">
        <v>29</v>
      </c>
      <c r="C23" s="68">
        <v>51.141695279505051</v>
      </c>
      <c r="D23" s="68">
        <v>10.99738393921508</v>
      </c>
      <c r="E23" s="22">
        <f t="shared" si="5"/>
        <v>62.139079218720127</v>
      </c>
      <c r="F23" s="28"/>
      <c r="G23" s="23"/>
      <c r="H23" s="26" t="s">
        <v>29</v>
      </c>
      <c r="I23" s="24">
        <f t="shared" ref="I23:I25" si="14">C23*1000</f>
        <v>51141.695279505053</v>
      </c>
      <c r="J23" s="24">
        <f t="shared" ref="J23:J25" si="15">D23*1000</f>
        <v>10997.38393921508</v>
      </c>
      <c r="K23" s="25">
        <f t="shared" ref="K23:K27" si="16">SUM(I23:J23)</f>
        <v>62139.07921872013</v>
      </c>
    </row>
    <row r="24" spans="2:11">
      <c r="B24" s="43" t="s">
        <v>16</v>
      </c>
      <c r="C24" s="68">
        <v>19.638964360407286</v>
      </c>
      <c r="D24" s="68">
        <v>2.0598150155493289</v>
      </c>
      <c r="E24" s="22">
        <f t="shared" si="5"/>
        <v>21.698779375956615</v>
      </c>
      <c r="F24" s="28"/>
      <c r="G24" s="23"/>
      <c r="H24" s="26" t="s">
        <v>16</v>
      </c>
      <c r="I24" s="24">
        <f t="shared" si="14"/>
        <v>19638.964360407284</v>
      </c>
      <c r="J24" s="24">
        <f t="shared" si="15"/>
        <v>2059.815015549329</v>
      </c>
      <c r="K24" s="25">
        <f t="shared" si="16"/>
        <v>21698.779375956612</v>
      </c>
    </row>
    <row r="25" spans="2:11">
      <c r="B25" s="43" t="s">
        <v>17</v>
      </c>
      <c r="C25" s="68">
        <v>24.308552322939999</v>
      </c>
      <c r="D25" s="68">
        <v>1.4650306770600001</v>
      </c>
      <c r="E25" s="22">
        <f t="shared" si="5"/>
        <v>25.773582999999999</v>
      </c>
      <c r="F25" s="23"/>
      <c r="G25" s="23"/>
      <c r="H25" s="26" t="s">
        <v>17</v>
      </c>
      <c r="I25" s="24">
        <f t="shared" si="14"/>
        <v>24308.552322939999</v>
      </c>
      <c r="J25" s="24">
        <f t="shared" si="15"/>
        <v>1465.03067706</v>
      </c>
      <c r="K25" s="25">
        <f t="shared" si="16"/>
        <v>25773.582999999999</v>
      </c>
    </row>
    <row r="26" spans="2:11">
      <c r="B26" s="43" t="s">
        <v>18</v>
      </c>
      <c r="C26" s="68">
        <v>24.210968553270003</v>
      </c>
      <c r="D26" s="68">
        <v>0</v>
      </c>
      <c r="E26" s="22">
        <f>C26+D26</f>
        <v>24.210968553270003</v>
      </c>
      <c r="F26" s="23"/>
      <c r="G26" s="23"/>
      <c r="H26" s="26" t="s">
        <v>18</v>
      </c>
      <c r="I26" s="24">
        <f>C26*1000</f>
        <v>24210.968553270002</v>
      </c>
      <c r="J26" s="24">
        <f>D26*1000</f>
        <v>0</v>
      </c>
      <c r="K26" s="25">
        <f t="shared" si="16"/>
        <v>24210.968553270002</v>
      </c>
    </row>
    <row r="27" spans="2:11">
      <c r="B27" s="43" t="s">
        <v>19</v>
      </c>
      <c r="C27" s="68">
        <v>3.1610989406390799</v>
      </c>
      <c r="D27" s="68">
        <v>0</v>
      </c>
      <c r="E27" s="22">
        <f>C27+D27</f>
        <v>3.1610989406390799</v>
      </c>
      <c r="F27" s="23"/>
      <c r="G27" s="23"/>
      <c r="H27" s="26" t="s">
        <v>19</v>
      </c>
      <c r="I27" s="24">
        <f>C27*1000</f>
        <v>3161.09894063908</v>
      </c>
      <c r="J27" s="24">
        <f>D27*1000</f>
        <v>0</v>
      </c>
      <c r="K27" s="25">
        <f t="shared" si="16"/>
        <v>3161.09894063908</v>
      </c>
    </row>
    <row r="28" spans="2:11" s="16" customFormat="1">
      <c r="B28" s="56" t="s">
        <v>20</v>
      </c>
      <c r="C28" s="67">
        <f>SUM(C29:C30)</f>
        <v>12.02</v>
      </c>
      <c r="D28" s="67">
        <v>0</v>
      </c>
      <c r="E28" s="63">
        <f>SUM(E29:E30)</f>
        <v>12.02</v>
      </c>
      <c r="F28" s="20"/>
      <c r="G28" s="20"/>
      <c r="H28" s="17" t="s">
        <v>20</v>
      </c>
      <c r="I28" s="18">
        <f>SUM(I29:I30)</f>
        <v>12020</v>
      </c>
      <c r="J28" s="18">
        <f>SUM(J29:J30)</f>
        <v>0</v>
      </c>
      <c r="K28" s="19">
        <f>I28+J28</f>
        <v>12020</v>
      </c>
    </row>
    <row r="29" spans="2:11">
      <c r="B29" s="43" t="s">
        <v>21</v>
      </c>
      <c r="C29" s="68">
        <v>7.76</v>
      </c>
      <c r="D29" s="69">
        <v>0</v>
      </c>
      <c r="E29" s="22">
        <f t="shared" si="5"/>
        <v>7.76</v>
      </c>
      <c r="F29" s="23"/>
      <c r="G29" s="23"/>
      <c r="H29" s="26" t="s">
        <v>21</v>
      </c>
      <c r="I29" s="24">
        <f t="shared" ref="I29" si="17">C29*1000</f>
        <v>7760</v>
      </c>
      <c r="J29" s="24">
        <f t="shared" ref="J29" si="18">D29*1000</f>
        <v>0</v>
      </c>
      <c r="K29" s="25">
        <f>SUM(I29:J29)</f>
        <v>7760</v>
      </c>
    </row>
    <row r="30" spans="2:11">
      <c r="B30" s="43" t="s">
        <v>22</v>
      </c>
      <c r="C30" s="68">
        <v>4.26</v>
      </c>
      <c r="D30" s="27">
        <v>0</v>
      </c>
      <c r="E30" s="22">
        <f t="shared" si="5"/>
        <v>4.26</v>
      </c>
      <c r="F30" s="23"/>
      <c r="G30" s="23"/>
      <c r="H30" s="26" t="s">
        <v>22</v>
      </c>
      <c r="I30" s="24">
        <f t="shared" ref="I30" si="19">C30*1000</f>
        <v>4260</v>
      </c>
      <c r="J30" s="24">
        <f t="shared" ref="J30" si="20">D30*1000</f>
        <v>0</v>
      </c>
      <c r="K30" s="25">
        <f>SUM(I30:J30)</f>
        <v>4260</v>
      </c>
    </row>
    <row r="31" spans="2:11">
      <c r="B31" s="29" t="s">
        <v>23</v>
      </c>
      <c r="C31" s="70">
        <v>0.51686858684361714</v>
      </c>
      <c r="D31" s="70">
        <v>0.40288159127445</v>
      </c>
      <c r="E31" s="59">
        <f t="shared" si="5"/>
        <v>0.91975017811806714</v>
      </c>
      <c r="F31" s="20"/>
      <c r="G31" s="23"/>
      <c r="H31" s="29" t="s">
        <v>23</v>
      </c>
      <c r="I31" s="30">
        <f t="shared" ref="I31:I32" si="21">C31*1000</f>
        <v>516.86858684361709</v>
      </c>
      <c r="J31" s="30">
        <f t="shared" ref="J31:J32" si="22">D31*1000</f>
        <v>402.88159127444999</v>
      </c>
      <c r="K31" s="31">
        <f>SUM(I31:J31)</f>
        <v>919.75017811806708</v>
      </c>
    </row>
    <row r="32" spans="2:11">
      <c r="B32" s="65" t="s">
        <v>45</v>
      </c>
      <c r="C32" s="71">
        <v>2.7313405662093135</v>
      </c>
      <c r="D32" s="71">
        <v>2.8739535253279998E-2</v>
      </c>
      <c r="E32" s="59">
        <f t="shared" si="5"/>
        <v>2.7600801014625937</v>
      </c>
      <c r="F32" s="20"/>
      <c r="G32" s="23"/>
      <c r="H32" s="65" t="s">
        <v>45</v>
      </c>
      <c r="I32" s="30">
        <f t="shared" si="21"/>
        <v>2731.3405662093137</v>
      </c>
      <c r="J32" s="30">
        <f t="shared" si="22"/>
        <v>28.739535253279996</v>
      </c>
      <c r="K32" s="31">
        <f>SUM(I32:J32)</f>
        <v>2760.0801014625936</v>
      </c>
    </row>
    <row r="33" spans="1:11" ht="15.75" thickBot="1">
      <c r="B33" s="32" t="s">
        <v>24</v>
      </c>
      <c r="C33" s="33">
        <f>C21+C17+C13+C7+C31+C28+C32</f>
        <v>2417.0325740730805</v>
      </c>
      <c r="D33" s="33">
        <f>D21+D17+D13+D7+D31+D28+D32</f>
        <v>103.56190915861852</v>
      </c>
      <c r="E33" s="34">
        <f t="shared" si="5"/>
        <v>2520.5944832316991</v>
      </c>
      <c r="F33" s="16"/>
      <c r="H33" s="32" t="s">
        <v>24</v>
      </c>
      <c r="I33" s="33">
        <f>I21+I17+I13+I7+I31+I28+I32</f>
        <v>2417032.5740730809</v>
      </c>
      <c r="J33" s="33">
        <f>J21+J17+J13+J7+J31+J28+J32</f>
        <v>103561.90915861851</v>
      </c>
      <c r="K33" s="66">
        <f>SUM(I33:J33)</f>
        <v>2520594.4832316996</v>
      </c>
    </row>
    <row r="34" spans="1:11">
      <c r="B34" s="3"/>
      <c r="C34" s="3"/>
      <c r="D34" s="3"/>
      <c r="E34" s="35"/>
      <c r="K34" s="36"/>
    </row>
    <row r="35" spans="1:11">
      <c r="B35" s="44" t="s">
        <v>40</v>
      </c>
    </row>
    <row r="36" spans="1:11">
      <c r="B36" s="44" t="s">
        <v>46</v>
      </c>
      <c r="I36" s="37"/>
      <c r="J36" s="37"/>
      <c r="K36" s="37"/>
    </row>
    <row r="37" spans="1:11">
      <c r="B37" s="44" t="s">
        <v>44</v>
      </c>
    </row>
    <row r="38" spans="1:11">
      <c r="B38" s="2" t="s">
        <v>49</v>
      </c>
      <c r="F38" s="38" t="s">
        <v>43</v>
      </c>
    </row>
    <row r="39" spans="1:11">
      <c r="A39" s="38"/>
      <c r="B39" s="39"/>
    </row>
    <row r="40" spans="1:11">
      <c r="A40" s="38"/>
      <c r="B40" s="39"/>
    </row>
    <row r="41" spans="1:11">
      <c r="A41" s="38"/>
      <c r="B41" s="39"/>
    </row>
    <row r="42" spans="1:11">
      <c r="A42" s="38"/>
      <c r="B42" s="39"/>
    </row>
    <row r="43" spans="1:11">
      <c r="A43" s="38"/>
      <c r="B43" s="39"/>
    </row>
    <row r="44" spans="1:11">
      <c r="A44" s="38"/>
      <c r="B44" s="40"/>
      <c r="C44" s="39"/>
      <c r="D44" s="39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zoomScale="90" zoomScaleNormal="90" workbookViewId="0">
      <selection activeCell="W16" sqref="W16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6" customFormat="1" ht="18.75">
      <c r="A1" s="45"/>
      <c r="B1" s="78" t="s">
        <v>36</v>
      </c>
      <c r="C1" s="78"/>
      <c r="D1" s="78"/>
      <c r="E1" s="78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</row>
    <row r="2" spans="1:88" s="46" customFormat="1" ht="18.75">
      <c r="A2" s="45"/>
      <c r="B2" s="78" t="s">
        <v>37</v>
      </c>
      <c r="C2" s="78"/>
      <c r="D2" s="78"/>
      <c r="E2" s="7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</row>
    <row r="3" spans="1:88" ht="15.75" thickBot="1">
      <c r="B3" s="3"/>
      <c r="C3" s="3"/>
      <c r="D3" s="3"/>
      <c r="E3" s="4"/>
    </row>
    <row r="4" spans="1:88">
      <c r="B4" s="79" t="s">
        <v>1</v>
      </c>
      <c r="C4" s="81" t="str">
        <f>'data aset IKNB'!C5:D5</f>
        <v>November 2019</v>
      </c>
      <c r="D4" s="82"/>
      <c r="E4" s="83" t="s">
        <v>28</v>
      </c>
    </row>
    <row r="5" spans="1:88">
      <c r="B5" s="80"/>
      <c r="C5" s="41" t="s">
        <v>34</v>
      </c>
      <c r="D5" s="41" t="s">
        <v>39</v>
      </c>
      <c r="E5" s="84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72">
        <v>53</v>
      </c>
      <c r="D7" s="72">
        <v>7</v>
      </c>
      <c r="E7" s="10">
        <f t="shared" si="0"/>
        <v>60</v>
      </c>
    </row>
    <row r="8" spans="1:88">
      <c r="B8" s="49" t="s">
        <v>5</v>
      </c>
      <c r="C8" s="72">
        <v>74</v>
      </c>
      <c r="D8" s="72">
        <v>5</v>
      </c>
      <c r="E8" s="10">
        <f t="shared" si="0"/>
        <v>79</v>
      </c>
    </row>
    <row r="9" spans="1:88">
      <c r="B9" s="49" t="s">
        <v>6</v>
      </c>
      <c r="C9" s="72">
        <v>6</v>
      </c>
      <c r="D9" s="72">
        <v>1</v>
      </c>
      <c r="E9" s="10">
        <f t="shared" si="0"/>
        <v>7</v>
      </c>
    </row>
    <row r="10" spans="1:88">
      <c r="B10" s="49" t="s">
        <v>7</v>
      </c>
      <c r="C10" s="72">
        <v>3</v>
      </c>
      <c r="D10" s="72">
        <v>0</v>
      </c>
      <c r="E10" s="10">
        <f t="shared" si="0"/>
        <v>3</v>
      </c>
    </row>
    <row r="11" spans="1:88">
      <c r="B11" s="49" t="s">
        <v>8</v>
      </c>
      <c r="C11" s="72">
        <v>2</v>
      </c>
      <c r="D11" s="72">
        <v>0</v>
      </c>
      <c r="E11" s="10">
        <f t="shared" si="0"/>
        <v>2</v>
      </c>
    </row>
    <row r="12" spans="1:88" s="8" customFormat="1">
      <c r="A12" s="1"/>
      <c r="B12" s="50" t="s">
        <v>9</v>
      </c>
      <c r="C12" s="53">
        <f>SUM(C13:C15)</f>
        <v>238</v>
      </c>
      <c r="D12" s="53">
        <f>SUM(D13:D15)</f>
        <v>9</v>
      </c>
      <c r="E12" s="7">
        <f>D12+C12</f>
        <v>247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1" t="s">
        <v>25</v>
      </c>
      <c r="C13" s="55">
        <v>179</v>
      </c>
      <c r="D13" s="55">
        <v>5</v>
      </c>
      <c r="E13" s="10">
        <f>C13+D13</f>
        <v>184</v>
      </c>
    </row>
    <row r="14" spans="1:88">
      <c r="B14" s="51" t="s">
        <v>10</v>
      </c>
      <c r="C14" s="57">
        <v>57</v>
      </c>
      <c r="D14" s="57">
        <v>4</v>
      </c>
      <c r="E14" s="10">
        <f>C14+D14</f>
        <v>61</v>
      </c>
    </row>
    <row r="15" spans="1:88">
      <c r="B15" s="51" t="s">
        <v>26</v>
      </c>
      <c r="C15" s="57">
        <v>2</v>
      </c>
      <c r="D15" s="57">
        <v>0</v>
      </c>
      <c r="E15" s="10">
        <f>C15+D15</f>
        <v>2</v>
      </c>
    </row>
    <row r="16" spans="1:88" s="8" customFormat="1">
      <c r="A16" s="1"/>
      <c r="B16" s="52" t="s">
        <v>11</v>
      </c>
      <c r="C16" s="75">
        <f>SUM(C17:C19)</f>
        <v>225</v>
      </c>
      <c r="D16" s="75">
        <f>SUM(D17:D19)</f>
        <v>3</v>
      </c>
      <c r="E16" s="76">
        <f t="shared" ref="E16:E22" si="1">C16+D16</f>
        <v>228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9" t="s">
        <v>12</v>
      </c>
      <c r="C17" s="73">
        <v>159</v>
      </c>
      <c r="D17" s="73">
        <v>1</v>
      </c>
      <c r="E17" s="74">
        <f t="shared" si="1"/>
        <v>160</v>
      </c>
    </row>
    <row r="18" spans="1:88">
      <c r="B18" s="49" t="s">
        <v>13</v>
      </c>
      <c r="C18" s="73">
        <v>41</v>
      </c>
      <c r="D18" s="73">
        <v>1</v>
      </c>
      <c r="E18" s="74">
        <f t="shared" si="1"/>
        <v>42</v>
      </c>
    </row>
    <row r="19" spans="1:88">
      <c r="B19" s="49" t="s">
        <v>14</v>
      </c>
      <c r="C19" s="73">
        <v>25</v>
      </c>
      <c r="D19" s="73">
        <v>1</v>
      </c>
      <c r="E19" s="74">
        <f t="shared" si="1"/>
        <v>26</v>
      </c>
    </row>
    <row r="20" spans="1:88" s="8" customFormat="1">
      <c r="A20" s="1"/>
      <c r="B20" s="50" t="s">
        <v>15</v>
      </c>
      <c r="C20" s="75">
        <f>SUM(C21:C26)</f>
        <v>102</v>
      </c>
      <c r="D20" s="75">
        <f>SUM(D21:D26)</f>
        <v>5</v>
      </c>
      <c r="E20" s="76">
        <f t="shared" si="1"/>
        <v>107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9" t="s">
        <v>27</v>
      </c>
      <c r="C21" s="73">
        <v>1</v>
      </c>
      <c r="D21" s="73">
        <v>0</v>
      </c>
      <c r="E21" s="74">
        <f t="shared" si="1"/>
        <v>1</v>
      </c>
    </row>
    <row r="22" spans="1:88">
      <c r="B22" s="49" t="s">
        <v>29</v>
      </c>
      <c r="C22" s="73">
        <v>78</v>
      </c>
      <c r="D22" s="73">
        <v>3</v>
      </c>
      <c r="E22" s="74">
        <f t="shared" si="1"/>
        <v>81</v>
      </c>
    </row>
    <row r="23" spans="1:88">
      <c r="B23" s="49" t="s">
        <v>16</v>
      </c>
      <c r="C23" s="58">
        <v>20</v>
      </c>
      <c r="D23" s="58">
        <v>2</v>
      </c>
      <c r="E23" s="11">
        <f t="shared" ref="E23:E32" si="2">C23+D23</f>
        <v>22</v>
      </c>
    </row>
    <row r="24" spans="1:88">
      <c r="B24" s="49" t="s">
        <v>17</v>
      </c>
      <c r="C24" s="58">
        <v>1</v>
      </c>
      <c r="D24" s="58">
        <v>0</v>
      </c>
      <c r="E24" s="11">
        <f t="shared" si="2"/>
        <v>1</v>
      </c>
    </row>
    <row r="25" spans="1:88">
      <c r="B25" s="49" t="s">
        <v>18</v>
      </c>
      <c r="C25" s="58">
        <v>1</v>
      </c>
      <c r="D25" s="58">
        <v>0</v>
      </c>
      <c r="E25" s="11">
        <f t="shared" si="2"/>
        <v>1</v>
      </c>
    </row>
    <row r="26" spans="1:88">
      <c r="B26" s="49" t="s">
        <v>19</v>
      </c>
      <c r="C26" s="58">
        <v>1</v>
      </c>
      <c r="D26" s="58">
        <v>0</v>
      </c>
      <c r="E26" s="11">
        <f t="shared" si="2"/>
        <v>1</v>
      </c>
    </row>
    <row r="27" spans="1:88" s="8" customFormat="1">
      <c r="A27" s="1"/>
      <c r="B27" s="50" t="s">
        <v>30</v>
      </c>
      <c r="C27" s="54">
        <f>SUM(C28:C30)</f>
        <v>232</v>
      </c>
      <c r="D27" s="54">
        <f>SUM(D28:D30)</f>
        <v>0</v>
      </c>
      <c r="E27" s="7">
        <f t="shared" si="2"/>
        <v>232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49" t="s">
        <v>31</v>
      </c>
      <c r="C28" s="55">
        <v>162</v>
      </c>
      <c r="D28" s="55">
        <v>0</v>
      </c>
      <c r="E28" s="10">
        <f t="shared" si="2"/>
        <v>162</v>
      </c>
    </row>
    <row r="29" spans="1:88">
      <c r="B29" s="49" t="s">
        <v>32</v>
      </c>
      <c r="C29" s="55">
        <v>43</v>
      </c>
      <c r="D29" s="55">
        <v>0</v>
      </c>
      <c r="E29" s="10">
        <f t="shared" si="2"/>
        <v>43</v>
      </c>
    </row>
    <row r="30" spans="1:88">
      <c r="B30" s="49" t="s">
        <v>33</v>
      </c>
      <c r="C30" s="55">
        <v>27</v>
      </c>
      <c r="D30" s="55">
        <v>0</v>
      </c>
      <c r="E30" s="10">
        <f t="shared" si="2"/>
        <v>27</v>
      </c>
    </row>
    <row r="31" spans="1:88" s="8" customFormat="1">
      <c r="A31" s="1"/>
      <c r="B31" s="5" t="s">
        <v>23</v>
      </c>
      <c r="C31" s="6">
        <v>127</v>
      </c>
      <c r="D31" s="6">
        <v>74</v>
      </c>
      <c r="E31" s="7">
        <f t="shared" si="2"/>
        <v>201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48" t="s">
        <v>42</v>
      </c>
      <c r="C32" s="6">
        <v>132</v>
      </c>
      <c r="D32" s="6">
        <v>12</v>
      </c>
      <c r="E32" s="7">
        <f t="shared" si="2"/>
        <v>144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2" t="s">
        <v>24</v>
      </c>
      <c r="C33" s="13">
        <f>C20+C16+C12+C6+C31+C27+C32</f>
        <v>1194</v>
      </c>
      <c r="D33" s="13">
        <f t="shared" ref="D33:E33" si="3">D20+D16+D12+D6+D31+D27+D32</f>
        <v>116</v>
      </c>
      <c r="E33" s="13">
        <f t="shared" si="3"/>
        <v>1310</v>
      </c>
    </row>
    <row r="34" spans="2:5">
      <c r="E34" s="14"/>
    </row>
    <row r="35" spans="2:5">
      <c r="B35" s="47" t="s">
        <v>40</v>
      </c>
    </row>
    <row r="36" spans="2:5">
      <c r="B36" s="15" t="s">
        <v>41</v>
      </c>
    </row>
    <row r="37" spans="2:5">
      <c r="B37" s="15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CE4E8D-CBE6-41D9-8820-DC262D7AA09B}"/>
</file>

<file path=customXml/itemProps2.xml><?xml version="1.0" encoding="utf-8"?>
<ds:datastoreItem xmlns:ds="http://schemas.openxmlformats.org/officeDocument/2006/customXml" ds:itemID="{DA5C7CF3-284E-4E88-9E4F-9A4C6C3C8B1A}"/>
</file>

<file path=customXml/itemProps3.xml><?xml version="1.0" encoding="utf-8"?>
<ds:datastoreItem xmlns:ds="http://schemas.openxmlformats.org/officeDocument/2006/customXml" ds:itemID="{48DFF065-8E55-4117-B8D9-9D71E9CD0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2020-01-03T01:47:26Z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