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0730" windowHeight="11160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62913"/>
</workbook>
</file>

<file path=xl/calcChain.xml><?xml version="1.0" encoding="utf-8"?>
<calcChain xmlns="http://schemas.openxmlformats.org/spreadsheetml/2006/main">
  <c r="C22" i="3" l="1"/>
  <c r="D22" i="3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3" i="2"/>
  <c r="C13" i="2" l="1"/>
  <c r="D17" i="2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E13" i="3"/>
  <c r="C12" i="3"/>
  <c r="E12" i="3" s="1"/>
  <c r="E39" i="3" s="1"/>
  <c r="E14" i="3"/>
  <c r="E15" i="3"/>
  <c r="C39" i="3" l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<sst xmlns="http://schemas.openxmlformats.org/spreadsheetml/2006/main" count="113" uniqueCount="53">
  <si>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</si>
  <si>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</si>
  <si>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</si>
  <si>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</si>
  <si>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</si>
  <si>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</si>
  <si>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</si>
  <si>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</si>
  <si>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</si>
  <si>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</si>
  <si>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</si>
  <si>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</si>
  <si>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</si>
  <si>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</si>
  <si>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</si>
  <si>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</si>
  <si>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</si>
  <si>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</si>
  <si>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</si>
  <si>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</si>
  <si>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</si>
  <si>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</si>
  <si>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</si>
  <si>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</si>
  <si>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</si>
  <si>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</si>
  <si>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</si>
  <si>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</si>
  <si>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</si>
  <si>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</si>
  <si>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</si>
  <si>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</si>
  <si>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</si>
  <si>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</si>
  <si>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</si>
  <si>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</si>
  <si>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</si>
  <si>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</si>
  <si>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</si>
  <si>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</si>
  <si>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</si>
  <si>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</si>
  <si>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</si>
  <si>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</si>
  <si>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</si>
  <si>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</si>
  <si>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</si>
  <si>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</si>
  <si>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</si>
  <si>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</si>
  <si>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Desember 2020</t>
  </si>
  <si>
    <t>Data aset Jasa Penunjang menggunakan data Semester II 2020</t>
  </si>
  <si>
    <t>Data aset LKM menggunakan data Empat bulanan periode Desember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</si>
</sst>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  <numFmt numFmtId="190" formatCode="#,##0.00;\(#,##0.00\)"/>
  </numFmts>
  <fonts count="6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9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67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167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50" fillId="8" borderId="2" xfId="845" applyFont="1" applyFill="1" applyBorder="1" applyAlignment="1"/>
    <xf numFmtId="165" fontId="59" fillId="0" borderId="2" xfId="845" applyFont="1" applyFill="1" applyBorder="1" applyAlignment="1"/>
    <xf numFmtId="0" fontId="54" fillId="8" borderId="22" xfId="0" applyFont="1" applyFill="1" applyBorder="1"/>
    <xf numFmtId="165" fontId="51" fillId="0" borderId="2" xfId="845" applyFont="1" applyBorder="1" applyAlignment="1">
      <alignment horizontal="right"/>
    </xf>
    <xf numFmtId="182" fontId="47" fillId="0" borderId="24" xfId="845" applyNumberFormat="1" applyFont="1" applyFill="1" applyBorder="1" applyAlignment="1">
      <alignment vertical="center"/>
    </xf>
    <xf numFmtId="0" fontId="54" fillId="8" borderId="23" xfId="0" applyFont="1" applyFill="1" applyBorder="1" applyAlignment="1">
      <alignment vertical="top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65" fontId="59" fillId="0" borderId="2" xfId="845" applyFont="1" applyFill="1" applyBorder="1" applyAlignment="1">
      <alignment horizontal="right" vertical="center"/>
    </xf>
    <xf numFmtId="165" fontId="59" fillId="0" borderId="20" xfId="845" applyFont="1" applyFill="1" applyBorder="1" applyAlignment="1">
      <alignment horizontal="right" vertical="center"/>
    </xf>
    <xf numFmtId="165" fontId="60" fillId="8" borderId="2" xfId="845" applyFont="1" applyFill="1" applyBorder="1" applyAlignment="1">
      <alignment horizontal="right" vertical="center"/>
    </xf>
    <xf numFmtId="165" fontId="60" fillId="8" borderId="20" xfId="845" applyFont="1" applyFill="1" applyBorder="1" applyAlignment="1">
      <alignment horizontal="right" vertical="center"/>
    </xf>
    <xf numFmtId="182" fontId="54" fillId="8" borderId="20" xfId="845" applyNumberFormat="1" applyFont="1" applyFill="1" applyBorder="1"/>
    <xf numFmtId="182" fontId="54" fillId="9" borderId="25" xfId="845" applyNumberFormat="1" applyFont="1" applyFill="1" applyBorder="1" applyAlignment="1">
      <alignment horizontal="right"/>
    </xf>
    <xf numFmtId="182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165" fontId="61" fillId="0" borderId="20" xfId="845" applyFont="1" applyFill="1" applyBorder="1" applyAlignment="1">
      <alignment horizontal="right" vertical="center"/>
    </xf>
    <xf numFmtId="165" fontId="52" fillId="0" borderId="20" xfId="845" applyFont="1" applyFill="1" applyBorder="1" applyAlignment="1">
      <alignment horizontal="right" vertical="center"/>
    </xf>
    <xf numFmtId="165" fontId="54" fillId="0" borderId="2" xfId="845" applyFont="1" applyFill="1" applyBorder="1" applyAlignment="1">
      <alignment horizontal="right" vertical="center"/>
    </xf>
    <xf numFmtId="165" fontId="50" fillId="8" borderId="2" xfId="845" applyFont="1" applyFill="1" applyBorder="1" applyAlignment="1">
      <alignment vertical="center"/>
    </xf>
    <xf numFmtId="0" fontId="54" fillId="8" borderId="22" xfId="0" applyFont="1" applyFill="1" applyBorder="1" applyAlignment="1">
      <alignment vertical="top"/>
    </xf>
    <xf numFmtId="1" fontId="2" fillId="0" borderId="2" xfId="845" applyNumberFormat="1" applyFont="1" applyFill="1" applyBorder="1" applyAlignment="1">
      <alignment horizontal="right" vertical="center"/>
    </xf>
    <xf numFmtId="165" fontId="49" fillId="8" borderId="2" xfId="845" applyFont="1" applyFill="1" applyBorder="1" applyAlignment="1">
      <alignment horizontal="right"/>
    </xf>
    <xf numFmtId="182" fontId="62" fillId="8" borderId="2" xfId="845" applyNumberFormat="1" applyFont="1" applyFill="1" applyBorder="1" applyAlignment="1">
      <alignment vertical="center"/>
    </xf>
    <xf numFmtId="182" fontId="63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62" fillId="8" borderId="2" xfId="845" applyNumberFormat="1" applyFont="1" applyFill="1" applyBorder="1" applyAlignment="1">
      <alignment horizontal="right" vertical="center"/>
    </xf>
    <xf numFmtId="182" fontId="60" fillId="8" borderId="2" xfId="845" applyNumberFormat="1" applyFont="1" applyFill="1" applyBorder="1" applyAlignment="1">
      <alignment horizontal="right" vertical="center"/>
    </xf>
    <xf numFmtId="182" fontId="60" fillId="8" borderId="2" xfId="845" applyNumberFormat="1" applyFont="1" applyFill="1" applyBorder="1" applyAlignment="1">
      <alignment vertical="center"/>
    </xf>
    <xf numFmtId="0" fontId="54" fillId="8" borderId="26" xfId="0" applyFont="1" applyFill="1" applyBorder="1" applyAlignment="1">
      <alignment vertical="top"/>
    </xf>
    <xf numFmtId="182" fontId="0" fillId="0" borderId="2" xfId="845" applyNumberFormat="1" applyFont="1" applyFill="1" applyBorder="1" applyAlignment="1">
      <alignment vertical="center"/>
    </xf>
    <xf numFmtId="182" fontId="60" fillId="19" borderId="2" xfId="845" applyNumberFormat="1" applyFont="1" applyFill="1" applyBorder="1" applyAlignment="1">
      <alignment vertical="center"/>
    </xf>
    <xf numFmtId="182" fontId="54" fillId="8" borderId="24" xfId="845" applyNumberFormat="1" applyFont="1" applyFill="1" applyBorder="1"/>
    <xf numFmtId="182" fontId="52" fillId="0" borderId="24" xfId="845" applyNumberFormat="1" applyFont="1" applyBorder="1" applyAlignment="1">
      <alignment horizontal="right"/>
    </xf>
    <xf numFmtId="190" fontId="1" fillId="0" borderId="2" xfId="845" applyNumberFormat="1" applyFont="1" applyFill="1" applyBorder="1" applyAlignment="1">
      <alignment vertical="center"/>
    </xf>
    <xf numFmtId="0" fontId="55" fillId="0" borderId="0" xfId="846" applyFont="1" applyBorder="1"/>
    <xf numFmtId="0" fontId="47" fillId="0" borderId="0" xfId="0" applyFont="1" applyBorder="1"/>
    <xf numFmtId="0" fontId="47" fillId="0" borderId="0" xfId="0" applyFont="1" applyFill="1" applyBorder="1"/>
    <xf numFmtId="165" fontId="51" fillId="0" borderId="2" xfId="845" applyNumberFormat="1" applyFont="1" applyBorder="1" applyAlignment="1">
      <alignment horizontal="right"/>
    </xf>
    <xf numFmtId="165" fontId="61" fillId="0" borderId="2" xfId="845" applyFont="1" applyFill="1" applyBorder="1" applyAlignment="1">
      <alignment horizontal="right" vertical="center"/>
    </xf>
    <xf numFmtId="0" fontId="56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728382</xdr:colOff>
      <xdr:row>39</xdr:row>
      <xdr:rowOff>16351</xdr:rowOff>
    </xdr:from>
    <xdr:to>
      <xdr:col>5</xdr:col>
      <xdr:colOff>416170</xdr:colOff>
      <xdr:row>57</xdr:row>
      <xdr:rowOff>138307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382" y="7468263"/>
          <a:ext cx="5705347" cy="3550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212910</xdr:colOff>
      <xdr:row>2</xdr:row>
      <xdr:rowOff>185742</xdr:rowOff>
    </xdr:from>
    <xdr:to>
      <xdr:col>16</xdr:col>
      <xdr:colOff>402474</xdr:colOff>
      <xdr:row>17</xdr:row>
      <xdr:rowOff>22412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2675" y="656389"/>
          <a:ext cx="6509681" cy="2705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abSelected="1" topLeftCell="B12" zoomScale="70" zoomScaleNormal="70" workbookViewId="0">
      <selection activeCell="B37" sqref="B37"/>
    </sheetView>
  </sheetViews>
  <sheetFormatPr defaultColWidth="9.140625" defaultRowHeight="15"/>
  <cols>
    <col min="1" max="1" width="11.42578125" style="1" customWidth="1"/>
    <col min="2" max="2" width="28.42578125" style="2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28.42578125" style="1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1" t="s">
        <v>32</v>
      </c>
      <c r="C2" s="91"/>
      <c r="D2" s="91"/>
      <c r="E2" s="91"/>
      <c r="H2" s="91" t="s">
        <v>32</v>
      </c>
      <c r="I2" s="91"/>
      <c r="J2" s="91"/>
      <c r="K2" s="9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35</v>
      </c>
    </row>
    <row r="5" spans="2:11" s="15" customFormat="1">
      <c r="B5" s="92" t="s">
        <v>1</v>
      </c>
      <c r="C5" s="94" t="s">
        <v>50</v>
      </c>
      <c r="D5" s="95"/>
      <c r="E5" s="96" t="s">
        <v>28</v>
      </c>
      <c r="H5" s="92" t="s">
        <v>1</v>
      </c>
      <c r="I5" s="94" t="str">
        <f>C5</f>
        <v>Desember 2020</v>
      </c>
      <c r="J5" s="95"/>
      <c r="K5" s="96" t="s">
        <v>28</v>
      </c>
    </row>
    <row r="6" spans="2:11" s="15" customFormat="1">
      <c r="B6" s="93"/>
      <c r="C6" s="37" t="s">
        <v>31</v>
      </c>
      <c r="D6" s="37" t="s">
        <v>2</v>
      </c>
      <c r="E6" s="97"/>
      <c r="H6" s="93"/>
      <c r="I6" s="37" t="s">
        <v>31</v>
      </c>
      <c r="J6" s="37" t="s">
        <v>2</v>
      </c>
      <c r="K6" s="97"/>
    </row>
    <row r="7" spans="2:11" s="15" customFormat="1">
      <c r="B7" s="16" t="s">
        <v>3</v>
      </c>
      <c r="C7" s="56">
        <f>SUM(C8:C12)</f>
        <v>1424.2085782701665</v>
      </c>
      <c r="D7" s="56">
        <f>SUM(D8:D12)</f>
        <v>44.084380531030007</v>
      </c>
      <c r="E7" s="18">
        <f>C7+D7</f>
        <v>1468.2929588011966</v>
      </c>
      <c r="F7" s="19"/>
      <c r="G7" s="19"/>
      <c r="H7" s="16" t="s">
        <v>3</v>
      </c>
      <c r="I7" s="17">
        <f>SUM(I8:I12)</f>
        <v>1424208.5782701666</v>
      </c>
      <c r="J7" s="17">
        <f>SUM(J8:J12)</f>
        <v>44084.380531030001</v>
      </c>
      <c r="K7" s="18">
        <f>I7+J7</f>
        <v>1468292.9588011967</v>
      </c>
    </row>
    <row r="8" spans="2:11">
      <c r="B8" s="38" t="s">
        <v>4</v>
      </c>
      <c r="C8" s="76">
        <v>546.91815304374984</v>
      </c>
      <c r="D8" s="76">
        <v>35.839168154860005</v>
      </c>
      <c r="E8" s="53">
        <f t="shared" ref="E8:E12" si="0">C8+D8</f>
        <v>582.75732119860982</v>
      </c>
      <c r="F8" s="21"/>
      <c r="G8" s="21"/>
      <c r="H8" s="20" t="s">
        <v>4</v>
      </c>
      <c r="I8" s="22">
        <f t="shared" ref="I8:I12" si="1">C8*1000</f>
        <v>546918.15304374986</v>
      </c>
      <c r="J8" s="22">
        <f t="shared" ref="J8:J12" si="2">D8*1000</f>
        <v>35839.168154860003</v>
      </c>
      <c r="K8" s="23">
        <f>SUM(I8:J8)</f>
        <v>582757.32119860989</v>
      </c>
    </row>
    <row r="9" spans="2:11">
      <c r="B9" s="38" t="s">
        <v>5</v>
      </c>
      <c r="C9" s="76">
        <v>171.69905484851995</v>
      </c>
      <c r="D9" s="76">
        <v>6.1462604550300002</v>
      </c>
      <c r="E9" s="53">
        <f t="shared" si="0"/>
        <v>177.84531530354994</v>
      </c>
      <c r="F9" s="21"/>
      <c r="G9" s="21"/>
      <c r="H9" s="20" t="s">
        <v>5</v>
      </c>
      <c r="I9" s="22">
        <f t="shared" si="1"/>
        <v>171699.05484851994</v>
      </c>
      <c r="J9" s="22">
        <f t="shared" si="2"/>
        <v>6146.2604550300002</v>
      </c>
      <c r="K9" s="23">
        <f t="shared" ref="K9:K12" si="3">SUM(I9:J9)</f>
        <v>177845.31530354993</v>
      </c>
    </row>
    <row r="10" spans="2:11">
      <c r="B10" s="38" t="s">
        <v>6</v>
      </c>
      <c r="C10" s="76">
        <v>28.753841529830002</v>
      </c>
      <c r="D10" s="76">
        <v>2.0989519211399998</v>
      </c>
      <c r="E10" s="53">
        <f t="shared" si="0"/>
        <v>30.852793450970001</v>
      </c>
      <c r="F10" s="21"/>
      <c r="G10" s="21"/>
      <c r="H10" s="20" t="s">
        <v>6</v>
      </c>
      <c r="I10" s="22">
        <f t="shared" si="1"/>
        <v>28753.841529830002</v>
      </c>
      <c r="J10" s="22">
        <f t="shared" si="2"/>
        <v>2098.9519211399997</v>
      </c>
      <c r="K10" s="23">
        <f t="shared" si="3"/>
        <v>30852.793450970003</v>
      </c>
    </row>
    <row r="11" spans="2:11">
      <c r="B11" s="38" t="s">
        <v>7</v>
      </c>
      <c r="C11" s="85">
        <v>136.27119271452</v>
      </c>
      <c r="D11" s="76">
        <v>0</v>
      </c>
      <c r="E11" s="53">
        <f t="shared" si="0"/>
        <v>136.27119271452</v>
      </c>
      <c r="F11" s="21"/>
      <c r="G11" s="21"/>
      <c r="H11" s="20" t="s">
        <v>7</v>
      </c>
      <c r="I11" s="22">
        <f t="shared" si="1"/>
        <v>136271.19271452</v>
      </c>
      <c r="J11" s="22">
        <f t="shared" si="2"/>
        <v>0</v>
      </c>
      <c r="K11" s="23">
        <f t="shared" si="3"/>
        <v>136271.19271452</v>
      </c>
    </row>
    <row r="12" spans="2:11">
      <c r="B12" s="39" t="s">
        <v>8</v>
      </c>
      <c r="C12" s="81">
        <v>540.56633613354688</v>
      </c>
      <c r="D12" s="81">
        <v>0</v>
      </c>
      <c r="E12" s="53">
        <f t="shared" si="0"/>
        <v>540.56633613354688</v>
      </c>
      <c r="F12" s="21"/>
      <c r="G12" s="21"/>
      <c r="H12" s="24" t="s">
        <v>8</v>
      </c>
      <c r="I12" s="22">
        <f t="shared" si="1"/>
        <v>540566.33613354689</v>
      </c>
      <c r="J12" s="22">
        <f t="shared" si="2"/>
        <v>0</v>
      </c>
      <c r="K12" s="23">
        <f t="shared" si="3"/>
        <v>540566.33613354689</v>
      </c>
    </row>
    <row r="13" spans="2:11" s="15" customFormat="1">
      <c r="B13" s="51" t="s">
        <v>9</v>
      </c>
      <c r="C13" s="79">
        <f>C14+C15+C16</f>
        <v>566.64704165335957</v>
      </c>
      <c r="D13" s="74">
        <f>SUM(D14:D16)</f>
        <v>22.064466410386729</v>
      </c>
      <c r="E13" s="83">
        <f t="shared" ref="E13" si="4">SUM(E14:E16)</f>
        <v>588.71150806374635</v>
      </c>
      <c r="F13" s="19"/>
      <c r="G13" s="19"/>
      <c r="H13" s="16" t="s">
        <v>9</v>
      </c>
      <c r="I13" s="17">
        <f>SUM(I14:I16)</f>
        <v>566647.04165335954</v>
      </c>
      <c r="J13" s="17">
        <f>SUM(J14:J16)</f>
        <v>22064.466410386729</v>
      </c>
      <c r="K13" s="17">
        <f>SUM(K14:K16)</f>
        <v>588711.50806374627</v>
      </c>
    </row>
    <row r="14" spans="2:11">
      <c r="B14" s="39" t="s">
        <v>25</v>
      </c>
      <c r="C14" s="75">
        <v>434.15269060161398</v>
      </c>
      <c r="D14" s="75">
        <v>15.294503694237999</v>
      </c>
      <c r="E14" s="84">
        <f t="shared" ref="E14:E16" si="5">C14+D14</f>
        <v>449.447194295852</v>
      </c>
      <c r="F14" s="25"/>
      <c r="G14" s="21"/>
      <c r="H14" s="24" t="s">
        <v>25</v>
      </c>
      <c r="I14" s="22">
        <f t="shared" ref="I14:K16" si="6">C14*1000</f>
        <v>434152.69060161395</v>
      </c>
      <c r="J14" s="22">
        <f t="shared" si="6"/>
        <v>15294.503694237999</v>
      </c>
      <c r="K14" s="22">
        <f t="shared" si="6"/>
        <v>449447.19429585198</v>
      </c>
    </row>
    <row r="15" spans="2:11">
      <c r="B15" s="39" t="s">
        <v>10</v>
      </c>
      <c r="C15" s="75">
        <v>18.277765550598538</v>
      </c>
      <c r="D15" s="75">
        <v>2.90336240995576</v>
      </c>
      <c r="E15" s="84">
        <f t="shared" si="5"/>
        <v>21.181127960554299</v>
      </c>
      <c r="F15" s="21"/>
      <c r="G15" s="21"/>
      <c r="H15" s="24" t="s">
        <v>10</v>
      </c>
      <c r="I15" s="22">
        <f t="shared" ref="I15:J20" si="7">C15*1000</f>
        <v>18277.765550598539</v>
      </c>
      <c r="J15" s="22">
        <f t="shared" ref="J15:J16" si="8">D15*1000</f>
        <v>2903.3624099557601</v>
      </c>
      <c r="K15" s="22">
        <f t="shared" si="6"/>
        <v>21181.127960554299</v>
      </c>
    </row>
    <row r="16" spans="2:11">
      <c r="B16" s="39" t="s">
        <v>26</v>
      </c>
      <c r="C16" s="75">
        <v>114.21658550114704</v>
      </c>
      <c r="D16" s="75">
        <v>3.8666003061929697</v>
      </c>
      <c r="E16" s="84">
        <f t="shared" si="5"/>
        <v>118.08318580734</v>
      </c>
      <c r="F16" s="25"/>
      <c r="G16" s="25"/>
      <c r="H16" s="24" t="s">
        <v>26</v>
      </c>
      <c r="I16" s="22">
        <f t="shared" si="7"/>
        <v>114216.58550114704</v>
      </c>
      <c r="J16" s="22">
        <f t="shared" si="8"/>
        <v>3866.6003061929696</v>
      </c>
      <c r="K16" s="22">
        <f t="shared" si="6"/>
        <v>118083.18580734001</v>
      </c>
    </row>
    <row r="17" spans="2:11" s="15" customFormat="1">
      <c r="B17" s="51" t="s">
        <v>11</v>
      </c>
      <c r="C17" s="78">
        <f t="shared" ref="C17:D17" si="9">C18+C19+C20</f>
        <v>313.81</v>
      </c>
      <c r="D17" s="77">
        <f t="shared" si="9"/>
        <v>2.0615295938546474</v>
      </c>
      <c r="E17" s="83">
        <f t="shared" ref="E17" si="10">SUM(E18:E20)</f>
        <v>315.87152959385463</v>
      </c>
      <c r="F17" s="19"/>
      <c r="G17" s="19"/>
      <c r="H17" s="16" t="s">
        <v>11</v>
      </c>
      <c r="I17" s="17">
        <f>SUM(I18:I20)</f>
        <v>313810</v>
      </c>
      <c r="J17" s="17">
        <f>SUM(J18:J20)</f>
        <v>2061.5295938546474</v>
      </c>
      <c r="K17" s="18">
        <f>I17+J17</f>
        <v>315871.52959385462</v>
      </c>
    </row>
    <row r="18" spans="2:11">
      <c r="B18" s="39" t="s">
        <v>12</v>
      </c>
      <c r="C18" s="76">
        <v>167.33</v>
      </c>
      <c r="D18" s="76">
        <v>0.60040662029198266</v>
      </c>
      <c r="E18" s="84">
        <f t="shared" ref="E18:E33" si="11">C18+D18</f>
        <v>167.93040662029199</v>
      </c>
      <c r="F18" s="21"/>
      <c r="G18" s="21"/>
      <c r="H18" s="24" t="s">
        <v>12</v>
      </c>
      <c r="I18" s="22">
        <f t="shared" si="7"/>
        <v>167330</v>
      </c>
      <c r="J18" s="22">
        <f t="shared" si="7"/>
        <v>600.40662029198268</v>
      </c>
      <c r="K18" s="23">
        <f>SUM(I18:J18)</f>
        <v>167930.40662029199</v>
      </c>
    </row>
    <row r="19" spans="2:11">
      <c r="B19" s="39" t="s">
        <v>13</v>
      </c>
      <c r="C19" s="76">
        <v>38.159999999999997</v>
      </c>
      <c r="D19" s="76">
        <v>9.8821528981664644E-2</v>
      </c>
      <c r="E19" s="84">
        <f t="shared" si="11"/>
        <v>38.258821528981663</v>
      </c>
      <c r="F19" s="21"/>
      <c r="G19" s="21"/>
      <c r="H19" s="24" t="s">
        <v>13</v>
      </c>
      <c r="I19" s="22">
        <f t="shared" si="7"/>
        <v>38160</v>
      </c>
      <c r="J19" s="22">
        <f t="shared" si="7"/>
        <v>98.821528981664642</v>
      </c>
      <c r="K19" s="23">
        <f t="shared" ref="K19:K20" si="12">SUM(I19:J19)</f>
        <v>38258.821528981665</v>
      </c>
    </row>
    <row r="20" spans="2:11">
      <c r="B20" s="39" t="s">
        <v>14</v>
      </c>
      <c r="C20" s="76">
        <v>108.32</v>
      </c>
      <c r="D20" s="76">
        <v>1.362301444581</v>
      </c>
      <c r="E20" s="84">
        <f t="shared" si="11"/>
        <v>109.68230144458099</v>
      </c>
      <c r="F20" s="21"/>
      <c r="G20" s="21"/>
      <c r="H20" s="24" t="s">
        <v>14</v>
      </c>
      <c r="I20" s="22">
        <f t="shared" si="7"/>
        <v>108320</v>
      </c>
      <c r="J20" s="22">
        <f t="shared" si="7"/>
        <v>1362.3014445809999</v>
      </c>
      <c r="K20" s="23">
        <f t="shared" si="12"/>
        <v>109682.301444581</v>
      </c>
    </row>
    <row r="21" spans="2:11" s="15" customFormat="1">
      <c r="B21" s="51" t="s">
        <v>15</v>
      </c>
      <c r="C21" s="56">
        <f>SUM(C22:C27)</f>
        <v>214.39653851050025</v>
      </c>
      <c r="D21" s="56">
        <f>SUM(D22:D27)</f>
        <v>40.770784017905171</v>
      </c>
      <c r="E21" s="83">
        <f t="shared" ref="E21" si="13">SUM(E22:E27)</f>
        <v>255.16732252840544</v>
      </c>
      <c r="F21" s="19"/>
      <c r="G21" s="19"/>
      <c r="H21" s="16" t="s">
        <v>15</v>
      </c>
      <c r="I21" s="17">
        <f>SUM(I22:I27)</f>
        <v>214396.53851050025</v>
      </c>
      <c r="J21" s="17">
        <f>SUM(J22:J27)</f>
        <v>40770.784017905171</v>
      </c>
      <c r="K21" s="18">
        <f>I21+J21</f>
        <v>255167.32252840541</v>
      </c>
    </row>
    <row r="22" spans="2:11">
      <c r="B22" s="39" t="s">
        <v>27</v>
      </c>
      <c r="C22" s="76">
        <v>78.292405850465684</v>
      </c>
      <c r="D22" s="76">
        <v>13.916157951802669</v>
      </c>
      <c r="E22" s="84">
        <f t="shared" si="11"/>
        <v>92.208563802268358</v>
      </c>
      <c r="F22" s="25"/>
      <c r="G22" s="21"/>
      <c r="H22" s="24" t="s">
        <v>27</v>
      </c>
      <c r="I22" s="22">
        <f t="shared" ref="I22" si="14">C22*1000</f>
        <v>78292.405850465686</v>
      </c>
      <c r="J22" s="22">
        <f t="shared" ref="J22" si="15">D22*1000</f>
        <v>13916.157951802668</v>
      </c>
      <c r="K22" s="23">
        <f>SUM(I22:J22)</f>
        <v>92208.563802268356</v>
      </c>
    </row>
    <row r="23" spans="2:11">
      <c r="B23" s="39" t="s">
        <v>29</v>
      </c>
      <c r="C23" s="75">
        <v>61.084928424492588</v>
      </c>
      <c r="D23" s="75">
        <v>10.54093114924633</v>
      </c>
      <c r="E23" s="84">
        <f t="shared" si="11"/>
        <v>71.625859573738921</v>
      </c>
      <c r="F23" s="25"/>
      <c r="G23" s="21"/>
      <c r="H23" s="24" t="s">
        <v>29</v>
      </c>
      <c r="I23" s="22">
        <f t="shared" ref="I23:I25" si="16">C23*1000</f>
        <v>61084.928424492588</v>
      </c>
      <c r="J23" s="22">
        <f t="shared" ref="J23:J25" si="17">D23*1000</f>
        <v>10540.931149246329</v>
      </c>
      <c r="K23" s="23">
        <f t="shared" ref="K23:K27" si="18">SUM(I23:J23)</f>
        <v>71625.859573738911</v>
      </c>
    </row>
    <row r="24" spans="2:11">
      <c r="B24" s="39" t="s">
        <v>16</v>
      </c>
      <c r="C24" s="75">
        <v>22.336783928288</v>
      </c>
      <c r="D24" s="75">
        <v>3.1361459378181666</v>
      </c>
      <c r="E24" s="84">
        <f t="shared" si="11"/>
        <v>25.472929866106167</v>
      </c>
      <c r="F24" s="25"/>
      <c r="G24" s="21"/>
      <c r="H24" s="24" t="s">
        <v>16</v>
      </c>
      <c r="I24" s="22">
        <f t="shared" si="16"/>
        <v>22336.783928288001</v>
      </c>
      <c r="J24" s="22">
        <f t="shared" si="17"/>
        <v>3136.1459378181667</v>
      </c>
      <c r="K24" s="23">
        <f t="shared" si="18"/>
        <v>25472.929866106169</v>
      </c>
    </row>
    <row r="25" spans="2:11">
      <c r="B25" s="39" t="s">
        <v>17</v>
      </c>
      <c r="C25" s="75">
        <v>29.239858981032</v>
      </c>
      <c r="D25" s="76">
        <v>2.8951710189680004</v>
      </c>
      <c r="E25" s="84">
        <f t="shared" si="11"/>
        <v>32.13503</v>
      </c>
      <c r="F25" s="21"/>
      <c r="G25" s="21"/>
      <c r="H25" s="24" t="s">
        <v>17</v>
      </c>
      <c r="I25" s="22">
        <f t="shared" si="16"/>
        <v>29239.858981032001</v>
      </c>
      <c r="J25" s="22">
        <f t="shared" si="17"/>
        <v>2895.1710189680002</v>
      </c>
      <c r="K25" s="23">
        <f t="shared" si="18"/>
        <v>32135.030000000002</v>
      </c>
    </row>
    <row r="26" spans="2:11">
      <c r="B26" s="39" t="s">
        <v>18</v>
      </c>
      <c r="C26" s="75">
        <v>20.870629876790002</v>
      </c>
      <c r="D26" s="76">
        <v>10.282377960070001</v>
      </c>
      <c r="E26" s="23">
        <f t="shared" si="11"/>
        <v>31.153007836860002</v>
      </c>
      <c r="F26" s="21"/>
      <c r="G26" s="21"/>
      <c r="H26" s="24" t="s">
        <v>18</v>
      </c>
      <c r="I26" s="22">
        <f>C26*1000</f>
        <v>20870.629876790001</v>
      </c>
      <c r="J26" s="22">
        <f>D26*1000</f>
        <v>10282.37796007</v>
      </c>
      <c r="K26" s="23">
        <f t="shared" si="18"/>
        <v>31153.007836860001</v>
      </c>
    </row>
    <row r="27" spans="2:11">
      <c r="B27" s="39" t="s">
        <v>19</v>
      </c>
      <c r="C27" s="57">
        <v>2.5719314494319541</v>
      </c>
      <c r="D27" s="57">
        <v>0</v>
      </c>
      <c r="E27" s="23">
        <f t="shared" si="11"/>
        <v>2.5719314494319541</v>
      </c>
      <c r="F27" s="21"/>
      <c r="G27" s="21"/>
      <c r="H27" s="24" t="s">
        <v>19</v>
      </c>
      <c r="I27" s="22">
        <f>C27*1000</f>
        <v>2571.9314494319542</v>
      </c>
      <c r="J27" s="22">
        <f>D27*1000</f>
        <v>0</v>
      </c>
      <c r="K27" s="23">
        <f t="shared" si="18"/>
        <v>2571.9314494319542</v>
      </c>
    </row>
    <row r="28" spans="2:11" s="15" customFormat="1">
      <c r="B28" s="51" t="s">
        <v>20</v>
      </c>
      <c r="C28" s="79">
        <f>SUM(C29:C30)</f>
        <v>13.883091413887181</v>
      </c>
      <c r="D28" s="74">
        <v>0</v>
      </c>
      <c r="E28" s="62">
        <f>SUM(E29:E30)</f>
        <v>13.883091413887181</v>
      </c>
      <c r="F28" s="19"/>
      <c r="G28" s="19"/>
      <c r="H28" s="16" t="s">
        <v>20</v>
      </c>
      <c r="I28" s="17">
        <f>SUM(I29:I30)</f>
        <v>13883.091413887181</v>
      </c>
      <c r="J28" s="17">
        <f>SUM(J29:J30)</f>
        <v>0</v>
      </c>
      <c r="K28" s="18">
        <f>I28+J28</f>
        <v>13883.091413887181</v>
      </c>
    </row>
    <row r="29" spans="2:11">
      <c r="B29" s="39" t="s">
        <v>21</v>
      </c>
      <c r="C29" s="75">
        <v>9.2265648640614408</v>
      </c>
      <c r="D29" s="76">
        <v>0</v>
      </c>
      <c r="E29" s="23">
        <f t="shared" si="11"/>
        <v>9.2265648640614408</v>
      </c>
      <c r="F29" s="21"/>
      <c r="G29" s="21"/>
      <c r="H29" s="24" t="s">
        <v>21</v>
      </c>
      <c r="I29" s="22">
        <f t="shared" ref="I29" si="19">C29*1000</f>
        <v>9226.5648640614399</v>
      </c>
      <c r="J29" s="22">
        <f t="shared" ref="J29" si="20">D29*1000</f>
        <v>0</v>
      </c>
      <c r="K29" s="23">
        <f>SUM(I29:J29)</f>
        <v>9226.5648640614399</v>
      </c>
    </row>
    <row r="30" spans="2:11">
      <c r="B30" s="39" t="s">
        <v>22</v>
      </c>
      <c r="C30" s="75">
        <v>4.65652654982574</v>
      </c>
      <c r="D30" s="76">
        <v>0</v>
      </c>
      <c r="E30" s="23">
        <f t="shared" si="11"/>
        <v>4.65652654982574</v>
      </c>
      <c r="F30" s="21"/>
      <c r="G30" s="21"/>
      <c r="H30" s="24" t="s">
        <v>22</v>
      </c>
      <c r="I30" s="22">
        <f t="shared" ref="I30" si="21">C30*1000</f>
        <v>4656.5265498257404</v>
      </c>
      <c r="J30" s="22">
        <f t="shared" ref="J30" si="22">D30*1000</f>
        <v>0</v>
      </c>
      <c r="K30" s="23">
        <f>SUM(I30:J30)</f>
        <v>4656.5265498257404</v>
      </c>
    </row>
    <row r="31" spans="2:11">
      <c r="B31" s="71" t="s">
        <v>23</v>
      </c>
      <c r="C31" s="79">
        <v>0.73466994716970602</v>
      </c>
      <c r="D31" s="79">
        <v>0.49969529850194999</v>
      </c>
      <c r="E31" s="63">
        <f t="shared" si="11"/>
        <v>1.2343652456716561</v>
      </c>
      <c r="F31" s="19"/>
      <c r="G31" s="21"/>
      <c r="H31" s="26" t="s">
        <v>23</v>
      </c>
      <c r="I31" s="27">
        <f t="shared" ref="I31:I32" si="23">C31*1000</f>
        <v>734.66994716970601</v>
      </c>
      <c r="J31" s="27">
        <f t="shared" ref="J31:J32" si="24">D31*1000</f>
        <v>499.69529850194999</v>
      </c>
      <c r="K31" s="28">
        <f>SUM(I31:J31)</f>
        <v>1234.3652456716559</v>
      </c>
    </row>
    <row r="32" spans="2:11">
      <c r="B32" s="80" t="s">
        <v>41</v>
      </c>
      <c r="C32" s="82">
        <v>3.8848406883709998</v>
      </c>
      <c r="D32" s="79">
        <v>9.6355929103577501E-2</v>
      </c>
      <c r="E32" s="63">
        <f t="shared" si="11"/>
        <v>3.9811966174745774</v>
      </c>
      <c r="F32" s="19"/>
      <c r="G32" s="21"/>
      <c r="H32" s="54" t="s">
        <v>41</v>
      </c>
      <c r="I32" s="27">
        <f t="shared" si="23"/>
        <v>3884.8406883709999</v>
      </c>
      <c r="J32" s="27">
        <f t="shared" si="24"/>
        <v>96.355929103577495</v>
      </c>
      <c r="K32" s="28">
        <f>SUM(I32:J32)</f>
        <v>3981.1966174745776</v>
      </c>
    </row>
    <row r="33" spans="1:11" ht="15.75" thickBot="1">
      <c r="B33" s="29" t="s">
        <v>24</v>
      </c>
      <c r="C33" s="30">
        <f>C21+C17+C13+C7+C31+C28+C32</f>
        <v>2537.5647604834535</v>
      </c>
      <c r="D33" s="30">
        <f>D21+D17+D13+D7+D31+D28+D32</f>
        <v>109.57721178078208</v>
      </c>
      <c r="E33" s="64">
        <f t="shared" si="11"/>
        <v>2647.1419722642354</v>
      </c>
      <c r="F33" s="15"/>
      <c r="H33" s="29" t="s">
        <v>24</v>
      </c>
      <c r="I33" s="30">
        <f>I21+I17+I13+I7+I31+I28+I32</f>
        <v>2537564.7604834544</v>
      </c>
      <c r="J33" s="30">
        <f>J21+J17+J13+J7+J31+J28+J32</f>
        <v>109577.21178078206</v>
      </c>
      <c r="K33" s="55">
        <f>SUM(I33:J33)</f>
        <v>2647141.9722642363</v>
      </c>
    </row>
    <row r="34" spans="1:11">
      <c r="B34" s="3"/>
      <c r="C34" s="3"/>
      <c r="D34" s="3"/>
      <c r="E34" s="31"/>
      <c r="K34" s="32"/>
    </row>
    <row r="35" spans="1:11">
      <c r="B35" s="40" t="s">
        <v>37</v>
      </c>
    </row>
    <row r="36" spans="1:11">
      <c r="B36" s="40" t="s">
        <v>52</v>
      </c>
      <c r="I36" s="33"/>
      <c r="J36" s="33"/>
      <c r="K36" s="33"/>
    </row>
    <row r="37" spans="1:11">
      <c r="B37" s="40" t="s">
        <v>51</v>
      </c>
    </row>
    <row r="38" spans="1:11">
      <c r="G38" s="34" t="s">
        <v>40</v>
      </c>
      <c r="H38" s="34"/>
      <c r="J38" s="34"/>
    </row>
    <row r="39" spans="1:11">
      <c r="A39" s="34"/>
      <c r="B39" s="86"/>
      <c r="C39" s="87"/>
      <c r="D39" s="87"/>
      <c r="E39" s="87"/>
      <c r="F39" s="88"/>
      <c r="G39" s="88"/>
      <c r="H39" s="88"/>
      <c r="I39" s="88"/>
      <c r="J39" s="88"/>
      <c r="K39" s="88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opLeftCell="A13" zoomScale="70" zoomScaleNormal="70" workbookViewId="0">
      <selection activeCell="C3" sqref="C3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2" customFormat="1" ht="18.75">
      <c r="A1" s="41"/>
      <c r="B1" s="98" t="s">
        <v>33</v>
      </c>
      <c r="C1" s="98"/>
      <c r="D1" s="98"/>
      <c r="E1" s="9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2" customFormat="1" ht="18.75">
      <c r="A2" s="41"/>
      <c r="B2" s="98" t="s">
        <v>34</v>
      </c>
      <c r="C2" s="98"/>
      <c r="D2" s="98"/>
      <c r="E2" s="9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8" ht="15.75" thickBot="1">
      <c r="B3" s="3"/>
      <c r="C3" s="3"/>
      <c r="D3" s="3"/>
      <c r="E3" s="4"/>
    </row>
    <row r="4" spans="1:88">
      <c r="B4" s="92" t="s">
        <v>1</v>
      </c>
      <c r="C4" s="94" t="str">
        <f>'data aset IKNB'!C5:D5</f>
        <v>Desember 2020</v>
      </c>
      <c r="D4" s="95"/>
      <c r="E4" s="96" t="s">
        <v>28</v>
      </c>
    </row>
    <row r="5" spans="1:88">
      <c r="B5" s="93"/>
      <c r="C5" s="37" t="s">
        <v>31</v>
      </c>
      <c r="D5" s="37" t="s">
        <v>36</v>
      </c>
      <c r="E5" s="97"/>
    </row>
    <row r="6" spans="1:88" s="8" customFormat="1">
      <c r="A6" s="1"/>
      <c r="B6" s="5" t="s">
        <v>3</v>
      </c>
      <c r="C6" s="70">
        <f>SUM(C7:C11)</f>
        <v>135</v>
      </c>
      <c r="D6" s="6">
        <f>SUM(D7:D11)</f>
        <v>13</v>
      </c>
      <c r="E6" s="7">
        <f t="shared" ref="E6:E11" si="0">C6+D6</f>
        <v>148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7" t="s">
        <v>4</v>
      </c>
      <c r="C7" s="72">
        <v>52</v>
      </c>
      <c r="D7" s="72">
        <v>7</v>
      </c>
      <c r="E7" s="9">
        <f t="shared" si="0"/>
        <v>59</v>
      </c>
    </row>
    <row r="8" spans="1:88">
      <c r="B8" s="45" t="s">
        <v>5</v>
      </c>
      <c r="C8" s="72">
        <v>72</v>
      </c>
      <c r="D8" s="72">
        <v>5</v>
      </c>
      <c r="E8" s="9">
        <f t="shared" si="0"/>
        <v>77</v>
      </c>
    </row>
    <row r="9" spans="1:88">
      <c r="B9" s="45" t="s">
        <v>6</v>
      </c>
      <c r="C9" s="72">
        <v>6</v>
      </c>
      <c r="D9" s="72">
        <v>1</v>
      </c>
      <c r="E9" s="9">
        <f t="shared" si="0"/>
        <v>7</v>
      </c>
    </row>
    <row r="10" spans="1:88">
      <c r="B10" s="45" t="s">
        <v>7</v>
      </c>
      <c r="C10" s="72">
        <v>3</v>
      </c>
      <c r="D10" s="72">
        <v>0</v>
      </c>
      <c r="E10" s="9">
        <f t="shared" si="0"/>
        <v>3</v>
      </c>
    </row>
    <row r="11" spans="1:88">
      <c r="B11" s="45" t="s">
        <v>8</v>
      </c>
      <c r="C11" s="89">
        <v>2</v>
      </c>
      <c r="D11" s="52">
        <v>0</v>
      </c>
      <c r="E11" s="9">
        <f t="shared" si="0"/>
        <v>2</v>
      </c>
    </row>
    <row r="12" spans="1:88" s="8" customFormat="1">
      <c r="A12" s="1"/>
      <c r="B12" s="46" t="s">
        <v>9</v>
      </c>
      <c r="C12" s="73">
        <f>SUM(C13:C15)</f>
        <v>229</v>
      </c>
      <c r="D12" s="73">
        <f>SUM(D13:D15)</f>
        <v>9</v>
      </c>
      <c r="E12" s="7">
        <f>C12+D12</f>
        <v>238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7" t="s">
        <v>25</v>
      </c>
      <c r="C13" s="72">
        <v>170</v>
      </c>
      <c r="D13" s="72">
        <v>5</v>
      </c>
      <c r="E13" s="9">
        <f>C13+D13</f>
        <v>175</v>
      </c>
    </row>
    <row r="14" spans="1:88">
      <c r="B14" s="47" t="s">
        <v>10</v>
      </c>
      <c r="C14" s="72">
        <v>57</v>
      </c>
      <c r="D14" s="72">
        <v>4</v>
      </c>
      <c r="E14" s="9">
        <f>C14+D14</f>
        <v>61</v>
      </c>
    </row>
    <row r="15" spans="1:88">
      <c r="B15" s="47" t="s">
        <v>26</v>
      </c>
      <c r="C15" s="72">
        <v>2</v>
      </c>
      <c r="D15" s="72">
        <v>0</v>
      </c>
      <c r="E15" s="9">
        <f>C15+D15</f>
        <v>2</v>
      </c>
    </row>
    <row r="16" spans="1:88" s="8" customFormat="1">
      <c r="A16" s="1"/>
      <c r="B16" s="48" t="s">
        <v>11</v>
      </c>
      <c r="C16" s="60">
        <f>SUM(C17:C19)</f>
        <v>215</v>
      </c>
      <c r="D16" s="60">
        <f>SUM(D17:D19)</f>
        <v>4</v>
      </c>
      <c r="E16" s="61">
        <f t="shared" ref="E16:E24" si="1">C16+D16</f>
        <v>219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5" t="s">
        <v>12</v>
      </c>
      <c r="C17" s="72">
        <v>148</v>
      </c>
      <c r="D17" s="72">
        <v>2</v>
      </c>
      <c r="E17" s="59">
        <f t="shared" si="1"/>
        <v>150</v>
      </c>
    </row>
    <row r="18" spans="1:88">
      <c r="B18" s="45" t="s">
        <v>13</v>
      </c>
      <c r="C18" s="72">
        <v>44</v>
      </c>
      <c r="D18" s="72">
        <v>1</v>
      </c>
      <c r="E18" s="59">
        <f t="shared" si="1"/>
        <v>45</v>
      </c>
    </row>
    <row r="19" spans="1:88">
      <c r="B19" s="45" t="s">
        <v>14</v>
      </c>
      <c r="C19" s="72">
        <v>23</v>
      </c>
      <c r="D19" s="72">
        <v>1</v>
      </c>
      <c r="E19" s="59">
        <f t="shared" si="1"/>
        <v>24</v>
      </c>
    </row>
    <row r="20" spans="1:88" s="8" customFormat="1">
      <c r="A20" s="1"/>
      <c r="B20" s="46" t="s">
        <v>15</v>
      </c>
      <c r="C20" s="60">
        <f>C21+C22+C25+C26+C27+C28</f>
        <v>120</v>
      </c>
      <c r="D20" s="60">
        <f>D21+D22+D25+D26+D27+D28</f>
        <v>5</v>
      </c>
      <c r="E20" s="61">
        <f t="shared" si="1"/>
        <v>125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5" t="s">
        <v>27</v>
      </c>
      <c r="C21" s="58">
        <v>1</v>
      </c>
      <c r="D21" s="58">
        <v>0</v>
      </c>
      <c r="E21" s="59">
        <f t="shared" si="1"/>
        <v>1</v>
      </c>
    </row>
    <row r="22" spans="1:88">
      <c r="B22" s="66" t="s">
        <v>29</v>
      </c>
      <c r="C22" s="90">
        <f>SUM(C23:C24)</f>
        <v>96</v>
      </c>
      <c r="D22" s="90">
        <f>SUM(D23:D24)</f>
        <v>3</v>
      </c>
      <c r="E22" s="67">
        <f t="shared" si="1"/>
        <v>99</v>
      </c>
    </row>
    <row r="23" spans="1:88">
      <c r="B23" s="65" t="s">
        <v>42</v>
      </c>
      <c r="C23" s="58">
        <v>65</v>
      </c>
      <c r="D23" s="58">
        <v>2</v>
      </c>
      <c r="E23" s="59">
        <f t="shared" si="1"/>
        <v>67</v>
      </c>
    </row>
    <row r="24" spans="1:88">
      <c r="B24" s="65" t="s">
        <v>46</v>
      </c>
      <c r="C24" s="58">
        <v>31</v>
      </c>
      <c r="D24" s="58">
        <v>1</v>
      </c>
      <c r="E24" s="59">
        <f t="shared" si="1"/>
        <v>32</v>
      </c>
    </row>
    <row r="25" spans="1:88">
      <c r="B25" s="45" t="s">
        <v>16</v>
      </c>
      <c r="C25" s="52">
        <v>20</v>
      </c>
      <c r="D25" s="52">
        <v>2</v>
      </c>
      <c r="E25" s="10">
        <f t="shared" ref="E25:E38" si="2">C25+D25</f>
        <v>22</v>
      </c>
    </row>
    <row r="26" spans="1:88">
      <c r="B26" s="45" t="s">
        <v>17</v>
      </c>
      <c r="C26" s="52">
        <v>1</v>
      </c>
      <c r="D26" s="52">
        <v>0</v>
      </c>
      <c r="E26" s="10">
        <f t="shared" si="2"/>
        <v>1</v>
      </c>
    </row>
    <row r="27" spans="1:88">
      <c r="B27" s="45" t="s">
        <v>18</v>
      </c>
      <c r="C27" s="52">
        <v>1</v>
      </c>
      <c r="D27" s="52">
        <v>0</v>
      </c>
      <c r="E27" s="10">
        <f t="shared" si="2"/>
        <v>1</v>
      </c>
    </row>
    <row r="28" spans="1:88">
      <c r="B28" s="45" t="s">
        <v>19</v>
      </c>
      <c r="C28" s="52">
        <v>1</v>
      </c>
      <c r="D28" s="52">
        <v>0</v>
      </c>
      <c r="E28" s="10">
        <f t="shared" si="2"/>
        <v>1</v>
      </c>
    </row>
    <row r="29" spans="1:88" s="8" customFormat="1">
      <c r="A29" s="1"/>
      <c r="B29" s="46" t="s">
        <v>30</v>
      </c>
      <c r="C29" s="49">
        <f>SUM(C30:C32)</f>
        <v>227</v>
      </c>
      <c r="D29" s="49">
        <f>SUM(D30:D32)</f>
        <v>0</v>
      </c>
      <c r="E29" s="7">
        <f t="shared" si="2"/>
        <v>227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5" t="s">
        <v>47</v>
      </c>
      <c r="C30" s="50">
        <v>159</v>
      </c>
      <c r="D30" s="50">
        <v>0</v>
      </c>
      <c r="E30" s="9">
        <f t="shared" si="2"/>
        <v>159</v>
      </c>
    </row>
    <row r="31" spans="1:88">
      <c r="B31" s="45" t="s">
        <v>48</v>
      </c>
      <c r="C31" s="50">
        <v>42</v>
      </c>
      <c r="D31" s="50">
        <v>0</v>
      </c>
      <c r="E31" s="9">
        <f t="shared" si="2"/>
        <v>42</v>
      </c>
    </row>
    <row r="32" spans="1:88">
      <c r="B32" s="45" t="s">
        <v>49</v>
      </c>
      <c r="C32" s="50">
        <v>26</v>
      </c>
      <c r="D32" s="50">
        <v>0</v>
      </c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147</v>
      </c>
      <c r="D33" s="6">
        <f>D34+D35</f>
        <v>81</v>
      </c>
      <c r="E33" s="7">
        <f t="shared" si="2"/>
        <v>228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5" t="s">
        <v>44</v>
      </c>
      <c r="C34" s="50">
        <v>139</v>
      </c>
      <c r="D34" s="50">
        <v>81</v>
      </c>
      <c r="E34" s="68">
        <f t="shared" si="2"/>
        <v>220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5" t="s">
        <v>45</v>
      </c>
      <c r="C35" s="50">
        <v>8</v>
      </c>
      <c r="D35" s="69">
        <v>0</v>
      </c>
      <c r="E35" s="68">
        <f t="shared" si="2"/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4" t="s">
        <v>39</v>
      </c>
      <c r="C36" s="6">
        <f>C37+C38</f>
        <v>138</v>
      </c>
      <c r="D36" s="6">
        <f>D37+D38</f>
        <v>10</v>
      </c>
      <c r="E36" s="7">
        <f t="shared" si="2"/>
        <v>148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5" t="s">
        <v>42</v>
      </c>
      <c r="C37" s="50">
        <v>39</v>
      </c>
      <c r="D37" s="50">
        <v>2</v>
      </c>
      <c r="E37" s="10">
        <f t="shared" si="2"/>
        <v>41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5" t="s">
        <v>43</v>
      </c>
      <c r="C38" s="50">
        <v>99</v>
      </c>
      <c r="D38" s="50">
        <v>8</v>
      </c>
      <c r="E38" s="10">
        <f t="shared" si="2"/>
        <v>107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1211</v>
      </c>
      <c r="D39" s="12">
        <f>D20+D16+D12+D6+D33+D29+D36</f>
        <v>122</v>
      </c>
      <c r="E39" s="12">
        <f>E6+E12+E16+E20+E29+E33+E36</f>
        <v>1333</v>
      </c>
    </row>
    <row r="40" spans="1:88">
      <c r="E40" s="13"/>
    </row>
    <row r="41" spans="1:88">
      <c r="B41" s="43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CEF130-612F-474D-A9E5-25D5E67CCCF5}"/>
</file>

<file path=customXml/itemProps2.xml><?xml version="1.0" encoding="utf-8"?>
<ds:datastoreItem xmlns:ds="http://schemas.openxmlformats.org/officeDocument/2006/customXml" ds:itemID="{E7CB7013-6288-48F6-8896-9F9AC81311C5}"/>
</file>

<file path=customXml/itemProps3.xml><?xml version="1.0" encoding="utf-8"?>
<ds:datastoreItem xmlns:ds="http://schemas.openxmlformats.org/officeDocument/2006/customXml" ds:itemID="{3057E5D1-69F2-4F01-967C-3C053C1C2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2021-03-02T08:31:44Z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