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 activeTab="1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G36" i="3" l="1"/>
  <c r="C22" i="3" l="1"/>
  <c r="D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3" i="2"/>
  <c r="C13" i="2" l="1"/>
  <c r="D17" i="2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E14" i="3"/>
  <c r="E15" i="3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<sst xmlns="http://schemas.openxmlformats.org/spreadsheetml/2006/main" count="113" uniqueCount="53">
  <si>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</si>
  <si>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</si>
  <si>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</si>
  <si>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</si>
  <si>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</si>
  <si>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</si>
  <si>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</si>
  <si>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</si>
  <si>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</si>
  <si>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</si>
  <si>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</si>
  <si>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</si>
  <si>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</si>
  <si>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</si>
  <si>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</si>
  <si>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</si>
  <si>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</si>
  <si>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</si>
  <si>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</si>
  <si>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</si>
  <si>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</si>
  <si>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</si>
  <si>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</si>
  <si>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</si>
  <si>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</si>
  <si>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</si>
  <si>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</si>
  <si>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</si>
  <si>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</si>
  <si>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</si>
  <si>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</si>
  <si>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</si>
  <si>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</si>
  <si>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</si>
  <si>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</si>
  <si>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</si>
  <si>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</si>
  <si>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</si>
  <si>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</si>
  <si>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</si>
  <si>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</si>
  <si>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</si>
  <si>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</si>
  <si>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</si>
  <si>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</si>
  <si>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</si>
  <si>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</si>
  <si>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</si>
  <si>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</si>
  <si>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</si>
  <si>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II 2020</t>
  </si>
  <si>
    <t>Data aset LKM menggunakan data Empat bulanan periode Desember 2020.</t>
  </si>
  <si>
    <t>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</si>
</sst>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0" formatCode="#,##0.00;\(#,##0.00\)"/>
    <numFmt numFmtId="191" formatCode="0.000"/>
  </numFmts>
  <fonts count="6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1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1" fillId="0" borderId="2" xfId="845" applyFont="1" applyBorder="1" applyAlignment="1">
      <alignment horizontal="right"/>
    </xf>
    <xf numFmtId="182" fontId="47" fillId="0" borderId="24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5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61" fillId="0" borderId="20" xfId="845" applyFont="1" applyFill="1" applyBorder="1" applyAlignment="1">
      <alignment horizontal="right" vertical="center"/>
    </xf>
    <xf numFmtId="165" fontId="52" fillId="0" borderId="20" xfId="845" applyFont="1" applyFill="1" applyBorder="1" applyAlignment="1">
      <alignment horizontal="right" vertical="center"/>
    </xf>
    <xf numFmtId="165" fontId="54" fillId="0" borderId="2" xfId="845" applyFont="1" applyFill="1" applyBorder="1" applyAlignment="1">
      <alignment horizontal="right" vertical="center"/>
    </xf>
    <xf numFmtId="165" fontId="50" fillId="8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165" fontId="49" fillId="8" borderId="2" xfId="845" applyFont="1" applyFill="1" applyBorder="1" applyAlignment="1">
      <alignment horizontal="right"/>
    </xf>
    <xf numFmtId="182" fontId="62" fillId="8" borderId="2" xfId="845" applyNumberFormat="1" applyFont="1" applyFill="1" applyBorder="1" applyAlignment="1">
      <alignment vertical="center"/>
    </xf>
    <xf numFmtId="182" fontId="63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62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2" fontId="0" fillId="0" borderId="2" xfId="845" applyNumberFormat="1" applyFont="1" applyFill="1" applyBorder="1" applyAlignment="1">
      <alignment vertical="center"/>
    </xf>
    <xf numFmtId="182" fontId="60" fillId="19" borderId="2" xfId="845" applyNumberFormat="1" applyFont="1" applyFill="1" applyBorder="1" applyAlignment="1">
      <alignment vertical="center"/>
    </xf>
    <xf numFmtId="182" fontId="54" fillId="8" borderId="24" xfId="845" applyNumberFormat="1" applyFont="1" applyFill="1" applyBorder="1"/>
    <xf numFmtId="182" fontId="52" fillId="0" borderId="24" xfId="845" applyNumberFormat="1" applyFont="1" applyBorder="1" applyAlignment="1">
      <alignment horizontal="right"/>
    </xf>
    <xf numFmtId="190" fontId="1" fillId="0" borderId="2" xfId="845" applyNumberFormat="1" applyFont="1" applyFill="1" applyBorder="1" applyAlignment="1">
      <alignment vertical="center"/>
    </xf>
    <xf numFmtId="0" fontId="55" fillId="0" borderId="0" xfId="846" applyFont="1" applyBorder="1"/>
    <xf numFmtId="0" fontId="47" fillId="0" borderId="0" xfId="0" applyFont="1" applyBorder="1"/>
    <xf numFmtId="0" fontId="47" fillId="0" borderId="0" xfId="0" applyFont="1" applyFill="1" applyBorder="1"/>
    <xf numFmtId="165" fontId="51" fillId="0" borderId="2" xfId="845" applyNumberFormat="1" applyFont="1" applyBorder="1" applyAlignment="1">
      <alignment horizontal="right"/>
    </xf>
    <xf numFmtId="165" fontId="61" fillId="0" borderId="2" xfId="845" applyFont="1" applyFill="1" applyBorder="1" applyAlignment="1">
      <alignment horizontal="right" vertical="center"/>
    </xf>
    <xf numFmtId="1" fontId="2" fillId="0" borderId="22" xfId="845" applyNumberFormat="1" applyFont="1" applyFill="1" applyBorder="1" applyAlignment="1">
      <alignment horizontal="right" vertical="center"/>
    </xf>
    <xf numFmtId="191" fontId="47" fillId="0" borderId="0" xfId="0" applyNumberFormat="1" applyFont="1"/>
    <xf numFmtId="0" fontId="56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37</xdr:row>
      <xdr:rowOff>108857</xdr:rowOff>
    </xdr:from>
    <xdr:to>
      <xdr:col>8</xdr:col>
      <xdr:colOff>226845</xdr:colOff>
      <xdr:row>59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4" y="7184571"/>
          <a:ext cx="8758522" cy="4082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149678</xdr:colOff>
      <xdr:row>2</xdr:row>
      <xdr:rowOff>190500</xdr:rowOff>
    </xdr:from>
    <xdr:to>
      <xdr:col>18</xdr:col>
      <xdr:colOff>503465</xdr:colOff>
      <xdr:row>23</xdr:row>
      <xdr:rowOff>150603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49" y="680357"/>
          <a:ext cx="7973787" cy="39742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Grafik"/>
      <sheetName val="Sheet2"/>
      <sheetName val="Sheet2 (2)"/>
      <sheetName val="Sheet3"/>
      <sheetName val="Sheet3 (2)"/>
      <sheetName val="investasi"/>
      <sheetName val="investasi (2)"/>
    </sheetNames>
    <sheetDataSet>
      <sheetData sheetId="0"/>
      <sheetData sheetId="1"/>
      <sheetData sheetId="2"/>
      <sheetData sheetId="3">
        <row r="10">
          <cell r="X10">
            <v>43862</v>
          </cell>
          <cell r="Y10">
            <v>43891</v>
          </cell>
          <cell r="Z10">
            <v>43922</v>
          </cell>
          <cell r="AA10">
            <v>43952</v>
          </cell>
          <cell r="AB10">
            <v>43983</v>
          </cell>
          <cell r="AC10">
            <v>44013</v>
          </cell>
          <cell r="AD10">
            <v>44044</v>
          </cell>
          <cell r="AE10">
            <v>44075</v>
          </cell>
          <cell r="AF10">
            <v>44105</v>
          </cell>
          <cell r="AG10">
            <v>44136</v>
          </cell>
          <cell r="AH10">
            <v>44166</v>
          </cell>
          <cell r="AI10">
            <v>44197</v>
          </cell>
          <cell r="AJ10">
            <v>44228</v>
          </cell>
        </row>
        <row r="11">
          <cell r="A11" t="str">
            <v>Konv</v>
          </cell>
          <cell r="X11">
            <v>2428.6351059791518</v>
          </cell>
          <cell r="Y11">
            <v>2385.529368699119</v>
          </cell>
          <cell r="Z11">
            <v>2377.8818270252573</v>
          </cell>
          <cell r="AA11">
            <v>2371.5471905243066</v>
          </cell>
          <cell r="AB11">
            <v>2369.6278003335151</v>
          </cell>
          <cell r="AC11">
            <v>2404.9942147686274</v>
          </cell>
          <cell r="AD11">
            <v>2427.8246791926658</v>
          </cell>
          <cell r="AE11">
            <v>2402.6585638150054</v>
          </cell>
          <cell r="AF11">
            <v>2426.0045698323679</v>
          </cell>
          <cell r="AG11">
            <v>2459.4502651733756</v>
          </cell>
          <cell r="AH11">
            <v>2525.3552451597657</v>
          </cell>
          <cell r="AI11">
            <v>2537.5647604834539</v>
          </cell>
          <cell r="AJ11">
            <v>2566.793485629667</v>
          </cell>
        </row>
        <row r="12">
          <cell r="A12" t="str">
            <v>Syariah</v>
          </cell>
          <cell r="X12">
            <v>104.68459897519816</v>
          </cell>
          <cell r="Y12">
            <v>104.56490119908388</v>
          </cell>
          <cell r="Z12">
            <v>104.49609480304781</v>
          </cell>
          <cell r="AA12">
            <v>105.07945388793945</v>
          </cell>
          <cell r="AB12">
            <v>103.23180354015265</v>
          </cell>
          <cell r="AC12">
            <v>106.02472551263222</v>
          </cell>
          <cell r="AD12">
            <v>107.55068897226215</v>
          </cell>
          <cell r="AE12">
            <v>106.66573598142544</v>
          </cell>
          <cell r="AF12">
            <v>107.0907400290828</v>
          </cell>
          <cell r="AG12">
            <v>109.41027271675935</v>
          </cell>
          <cell r="AH12">
            <v>110.52203778109582</v>
          </cell>
          <cell r="AI12">
            <v>109.57721178078208</v>
          </cell>
          <cell r="AJ12">
            <v>110.81507806775126</v>
          </cell>
        </row>
        <row r="13">
          <cell r="A13" t="str">
            <v>TOTAL</v>
          </cell>
          <cell r="X13">
            <v>2533.3197049543501</v>
          </cell>
          <cell r="Y13">
            <v>2490.094269898203</v>
          </cell>
          <cell r="Z13">
            <v>2482.3779218283053</v>
          </cell>
          <cell r="AA13">
            <v>2476.6266444122462</v>
          </cell>
          <cell r="AB13">
            <v>2472.8596038736673</v>
          </cell>
          <cell r="AC13">
            <v>2511.0189402812598</v>
          </cell>
          <cell r="AD13">
            <v>2535.3753681649277</v>
          </cell>
          <cell r="AE13">
            <v>2509.3242997964308</v>
          </cell>
          <cell r="AF13">
            <v>2533.0953098614505</v>
          </cell>
          <cell r="AG13">
            <v>2568.8605378901348</v>
          </cell>
          <cell r="AH13">
            <v>2635.8772829408613</v>
          </cell>
          <cell r="AI13">
            <v>2647.1419722642368</v>
          </cell>
          <cell r="AJ13">
            <v>2677.608563697418</v>
          </cell>
        </row>
        <row r="16">
          <cell r="X16">
            <v>43862</v>
          </cell>
          <cell r="Y16">
            <v>43891</v>
          </cell>
          <cell r="Z16">
            <v>43922</v>
          </cell>
          <cell r="AA16">
            <v>43952</v>
          </cell>
          <cell r="AB16">
            <v>43983</v>
          </cell>
          <cell r="AC16">
            <v>44013</v>
          </cell>
          <cell r="AD16">
            <v>44044</v>
          </cell>
          <cell r="AE16">
            <v>44075</v>
          </cell>
          <cell r="AF16">
            <v>44105</v>
          </cell>
          <cell r="AG16">
            <v>44136</v>
          </cell>
          <cell r="AH16">
            <v>44166</v>
          </cell>
          <cell r="AI16">
            <v>44197</v>
          </cell>
          <cell r="AJ16">
            <v>44228</v>
          </cell>
        </row>
        <row r="17">
          <cell r="A17" t="str">
            <v>Konv</v>
          </cell>
          <cell r="X17">
            <v>1214</v>
          </cell>
          <cell r="Y17">
            <v>1218</v>
          </cell>
          <cell r="Z17">
            <v>1220</v>
          </cell>
          <cell r="AA17">
            <v>1223</v>
          </cell>
          <cell r="AB17">
            <v>1224</v>
          </cell>
          <cell r="AC17">
            <v>1223</v>
          </cell>
          <cell r="AD17">
            <v>1221</v>
          </cell>
          <cell r="AE17">
            <v>1221</v>
          </cell>
          <cell r="AF17">
            <v>1217</v>
          </cell>
          <cell r="AG17">
            <v>1217</v>
          </cell>
          <cell r="AH17">
            <v>1208</v>
          </cell>
          <cell r="AI17">
            <v>1208</v>
          </cell>
          <cell r="AJ17">
            <v>1207</v>
          </cell>
        </row>
        <row r="18">
          <cell r="A18" t="str">
            <v>Syariah</v>
          </cell>
          <cell r="X18">
            <v>117</v>
          </cell>
          <cell r="Y18">
            <v>118</v>
          </cell>
          <cell r="Z18">
            <v>118</v>
          </cell>
          <cell r="AA18">
            <v>118</v>
          </cell>
          <cell r="AB18">
            <v>117</v>
          </cell>
          <cell r="AC18">
            <v>117</v>
          </cell>
          <cell r="AD18">
            <v>119</v>
          </cell>
          <cell r="AE18">
            <v>119</v>
          </cell>
          <cell r="AF18">
            <v>119</v>
          </cell>
          <cell r="AG18">
            <v>119</v>
          </cell>
          <cell r="AH18">
            <v>121</v>
          </cell>
          <cell r="AI18">
            <v>122</v>
          </cell>
          <cell r="AJ18">
            <v>121</v>
          </cell>
        </row>
        <row r="19">
          <cell r="A19" t="str">
            <v>TOTAL</v>
          </cell>
          <cell r="X19">
            <v>1331</v>
          </cell>
          <cell r="Y19">
            <v>1336</v>
          </cell>
          <cell r="Z19">
            <v>1338</v>
          </cell>
          <cell r="AA19">
            <v>1341</v>
          </cell>
          <cell r="AB19">
            <v>1341</v>
          </cell>
          <cell r="AC19">
            <v>1340</v>
          </cell>
          <cell r="AD19">
            <v>1340</v>
          </cell>
          <cell r="AE19">
            <v>1340</v>
          </cell>
          <cell r="AF19">
            <v>1336</v>
          </cell>
          <cell r="AG19">
            <v>1336</v>
          </cell>
          <cell r="AH19">
            <v>1329</v>
          </cell>
          <cell r="AI19">
            <v>1330</v>
          </cell>
          <cell r="AJ19">
            <v>1328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28" zoomScale="70" zoomScaleNormal="70" workbookViewId="0">
      <selection activeCell="K38" sqref="K38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3" t="s">
        <v>32</v>
      </c>
      <c r="C2" s="93"/>
      <c r="D2" s="93"/>
      <c r="E2" s="93"/>
      <c r="H2" s="93" t="s">
        <v>32</v>
      </c>
      <c r="I2" s="93"/>
      <c r="J2" s="93"/>
      <c r="K2" s="93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4" t="s">
        <v>1</v>
      </c>
      <c r="C5" s="96" t="s">
        <v>52</v>
      </c>
      <c r="D5" s="97"/>
      <c r="E5" s="98" t="s">
        <v>28</v>
      </c>
      <c r="H5" s="94" t="s">
        <v>1</v>
      </c>
      <c r="I5" s="96" t="str">
        <f>C5</f>
        <v>Februari 2021</v>
      </c>
      <c r="J5" s="97"/>
      <c r="K5" s="98" t="s">
        <v>28</v>
      </c>
    </row>
    <row r="6" spans="2:11" s="15" customFormat="1">
      <c r="B6" s="95"/>
      <c r="C6" s="37" t="s">
        <v>31</v>
      </c>
      <c r="D6" s="37" t="s">
        <v>2</v>
      </c>
      <c r="E6" s="99"/>
      <c r="H6" s="95"/>
      <c r="I6" s="37" t="s">
        <v>31</v>
      </c>
      <c r="J6" s="37" t="s">
        <v>2</v>
      </c>
      <c r="K6" s="99"/>
    </row>
    <row r="7" spans="2:11" s="15" customFormat="1">
      <c r="B7" s="16" t="s">
        <v>3</v>
      </c>
      <c r="C7" s="56">
        <f>SUM(C8:C12)</f>
        <v>1450.2552028437267</v>
      </c>
      <c r="D7" s="56">
        <f>SUM(D8:D12)</f>
        <v>44.714201893019997</v>
      </c>
      <c r="E7" s="18">
        <f>C7+D7</f>
        <v>1494.9694047367466</v>
      </c>
      <c r="F7" s="19"/>
      <c r="G7" s="19"/>
      <c r="H7" s="16" t="s">
        <v>3</v>
      </c>
      <c r="I7" s="17">
        <f>SUM(I8:I12)</f>
        <v>1450255.2028437266</v>
      </c>
      <c r="J7" s="17">
        <f>SUM(J8:J12)</f>
        <v>44714.201893019999</v>
      </c>
      <c r="K7" s="18">
        <f>I7+J7</f>
        <v>1494969.4047367466</v>
      </c>
    </row>
    <row r="8" spans="2:11">
      <c r="B8" s="38" t="s">
        <v>4</v>
      </c>
      <c r="C8" s="76">
        <v>554.38420672913992</v>
      </c>
      <c r="D8" s="76">
        <v>36.479553107699999</v>
      </c>
      <c r="E8" s="53">
        <f t="shared" ref="E8:E12" si="0">C8+D8</f>
        <v>590.8637598368399</v>
      </c>
      <c r="F8" s="21"/>
      <c r="G8" s="21"/>
      <c r="H8" s="20" t="s">
        <v>4</v>
      </c>
      <c r="I8" s="22">
        <f t="shared" ref="I8:I12" si="1">C8*1000</f>
        <v>554384.2067291399</v>
      </c>
      <c r="J8" s="22">
        <f t="shared" ref="J8:J12" si="2">D8*1000</f>
        <v>36479.553107699998</v>
      </c>
      <c r="K8" s="23">
        <f>SUM(I8:J8)</f>
        <v>590863.75983683986</v>
      </c>
    </row>
    <row r="9" spans="2:11">
      <c r="B9" s="38" t="s">
        <v>5</v>
      </c>
      <c r="C9" s="76">
        <v>177.46852451623005</v>
      </c>
      <c r="D9" s="76">
        <v>6.1374486805899995</v>
      </c>
      <c r="E9" s="53">
        <f t="shared" si="0"/>
        <v>183.60597319682006</v>
      </c>
      <c r="F9" s="21"/>
      <c r="G9" s="21"/>
      <c r="H9" s="20" t="s">
        <v>5</v>
      </c>
      <c r="I9" s="22">
        <f t="shared" si="1"/>
        <v>177468.52451623004</v>
      </c>
      <c r="J9" s="22">
        <f t="shared" si="2"/>
        <v>6137.4486805899996</v>
      </c>
      <c r="K9" s="23">
        <f t="shared" ref="K9:K12" si="3">SUM(I9:J9)</f>
        <v>183605.97319682004</v>
      </c>
    </row>
    <row r="10" spans="2:11">
      <c r="B10" s="38" t="s">
        <v>6</v>
      </c>
      <c r="C10" s="76">
        <v>29.603219617370002</v>
      </c>
      <c r="D10" s="76">
        <v>2.0972001047299997</v>
      </c>
      <c r="E10" s="53">
        <f t="shared" si="0"/>
        <v>31.700419722100001</v>
      </c>
      <c r="F10" s="21"/>
      <c r="G10" s="21"/>
      <c r="H10" s="20" t="s">
        <v>6</v>
      </c>
      <c r="I10" s="22">
        <f t="shared" si="1"/>
        <v>29603.219617370003</v>
      </c>
      <c r="J10" s="22">
        <f t="shared" si="2"/>
        <v>2097.2001047299996</v>
      </c>
      <c r="K10" s="23">
        <f t="shared" si="3"/>
        <v>31700.419722100003</v>
      </c>
    </row>
    <row r="11" spans="2:11">
      <c r="B11" s="38" t="s">
        <v>7</v>
      </c>
      <c r="C11" s="85">
        <v>136.27888611107997</v>
      </c>
      <c r="D11" s="76">
        <v>0</v>
      </c>
      <c r="E11" s="53">
        <f t="shared" si="0"/>
        <v>136.27888611107997</v>
      </c>
      <c r="F11" s="21"/>
      <c r="G11" s="21"/>
      <c r="H11" s="20" t="s">
        <v>7</v>
      </c>
      <c r="I11" s="22">
        <f t="shared" si="1"/>
        <v>136278.88611107998</v>
      </c>
      <c r="J11" s="22">
        <f t="shared" si="2"/>
        <v>0</v>
      </c>
      <c r="K11" s="23">
        <f t="shared" si="3"/>
        <v>136278.88611107998</v>
      </c>
    </row>
    <row r="12" spans="2:11">
      <c r="B12" s="39" t="s">
        <v>8</v>
      </c>
      <c r="C12" s="81">
        <v>552.52036586990675</v>
      </c>
      <c r="D12" s="81">
        <v>0</v>
      </c>
      <c r="E12" s="53">
        <f t="shared" si="0"/>
        <v>552.52036586990675</v>
      </c>
      <c r="F12" s="21"/>
      <c r="G12" s="21"/>
      <c r="H12" s="24" t="s">
        <v>8</v>
      </c>
      <c r="I12" s="22">
        <f t="shared" si="1"/>
        <v>552520.36586990673</v>
      </c>
      <c r="J12" s="22">
        <f t="shared" si="2"/>
        <v>0</v>
      </c>
      <c r="K12" s="23">
        <f t="shared" si="3"/>
        <v>552520.36586990673</v>
      </c>
    </row>
    <row r="13" spans="2:11" s="15" customFormat="1">
      <c r="B13" s="51" t="s">
        <v>9</v>
      </c>
      <c r="C13" s="79">
        <f>C14+C15+C16</f>
        <v>563.94473708642568</v>
      </c>
      <c r="D13" s="74">
        <f>SUM(D14:D16)</f>
        <v>21.9209907260908</v>
      </c>
      <c r="E13" s="83">
        <f t="shared" ref="E13" si="4">SUM(E14:E16)</f>
        <v>585.86572781251652</v>
      </c>
      <c r="F13" s="19"/>
      <c r="G13" s="19"/>
      <c r="H13" s="16" t="s">
        <v>9</v>
      </c>
      <c r="I13" s="17">
        <f>SUM(I14:I16)</f>
        <v>563944.73708642577</v>
      </c>
      <c r="J13" s="17">
        <f>SUM(J14:J16)</f>
        <v>21920.9907260908</v>
      </c>
      <c r="K13" s="17">
        <f>SUM(K14:K16)</f>
        <v>585865.7278125165</v>
      </c>
    </row>
    <row r="14" spans="2:11">
      <c r="B14" s="39" t="s">
        <v>25</v>
      </c>
      <c r="C14" s="75">
        <v>432.78836087475401</v>
      </c>
      <c r="D14" s="75">
        <v>15.137397890187</v>
      </c>
      <c r="E14" s="84">
        <f t="shared" ref="E14:E16" si="5">C14+D14</f>
        <v>447.92575876494101</v>
      </c>
      <c r="F14" s="25"/>
      <c r="G14" s="21"/>
      <c r="H14" s="24" t="s">
        <v>25</v>
      </c>
      <c r="I14" s="22">
        <f t="shared" ref="I14:K16" si="6">C14*1000</f>
        <v>432788.36087475403</v>
      </c>
      <c r="J14" s="22">
        <f t="shared" si="6"/>
        <v>15137.397890187</v>
      </c>
      <c r="K14" s="22">
        <f t="shared" si="6"/>
        <v>447925.75876494101</v>
      </c>
    </row>
    <row r="15" spans="2:11">
      <c r="B15" s="39" t="s">
        <v>10</v>
      </c>
      <c r="C15" s="75">
        <v>18.279600367474739</v>
      </c>
      <c r="D15" s="75">
        <v>2.8865748953767598</v>
      </c>
      <c r="E15" s="84">
        <f t="shared" si="5"/>
        <v>21.1661752628515</v>
      </c>
      <c r="F15" s="21"/>
      <c r="G15" s="21"/>
      <c r="H15" s="24" t="s">
        <v>10</v>
      </c>
      <c r="I15" s="22">
        <f t="shared" ref="I15:J20" si="7">C15*1000</f>
        <v>18279.600367474737</v>
      </c>
      <c r="J15" s="22">
        <f t="shared" ref="J15:J16" si="8">D15*1000</f>
        <v>2886.5748953767597</v>
      </c>
      <c r="K15" s="22">
        <f t="shared" si="6"/>
        <v>21166.175262851499</v>
      </c>
    </row>
    <row r="16" spans="2:11">
      <c r="B16" s="39" t="s">
        <v>26</v>
      </c>
      <c r="C16" s="75">
        <v>112.87677584419697</v>
      </c>
      <c r="D16" s="75">
        <v>3.8970179405270402</v>
      </c>
      <c r="E16" s="84">
        <f t="shared" si="5"/>
        <v>116.77379378472401</v>
      </c>
      <c r="F16" s="25"/>
      <c r="G16" s="25"/>
      <c r="H16" s="24" t="s">
        <v>26</v>
      </c>
      <c r="I16" s="22">
        <f t="shared" si="7"/>
        <v>112876.77584419696</v>
      </c>
      <c r="J16" s="22">
        <f t="shared" si="8"/>
        <v>3897.0179405270401</v>
      </c>
      <c r="K16" s="22">
        <f t="shared" si="6"/>
        <v>116773.79378472401</v>
      </c>
    </row>
    <row r="17" spans="2:11" s="15" customFormat="1">
      <c r="B17" s="51" t="s">
        <v>11</v>
      </c>
      <c r="C17" s="78">
        <f t="shared" ref="C17:D17" si="9">C18+C19+C20</f>
        <v>316.42373886513838</v>
      </c>
      <c r="D17" s="77">
        <f t="shared" si="9"/>
        <v>2.0223517754567863</v>
      </c>
      <c r="E17" s="83">
        <f t="shared" ref="E17" si="10">SUM(E18:E20)</f>
        <v>318.44609064059517</v>
      </c>
      <c r="F17" s="19"/>
      <c r="G17" s="19"/>
      <c r="H17" s="16" t="s">
        <v>11</v>
      </c>
      <c r="I17" s="17">
        <f>SUM(I18:I20)</f>
        <v>316423.73886513838</v>
      </c>
      <c r="J17" s="17">
        <f>SUM(J18:J20)</f>
        <v>2022.3517754567861</v>
      </c>
      <c r="K17" s="18">
        <f>I17+J17</f>
        <v>318446.09064059518</v>
      </c>
    </row>
    <row r="18" spans="2:11">
      <c r="B18" s="39" t="s">
        <v>12</v>
      </c>
      <c r="C18" s="76">
        <v>168.68680782413992</v>
      </c>
      <c r="D18" s="76">
        <v>0.56608927056498271</v>
      </c>
      <c r="E18" s="84">
        <f t="shared" ref="E18:E33" si="11">C18+D18</f>
        <v>169.25289709470491</v>
      </c>
      <c r="F18" s="21"/>
      <c r="G18" s="21"/>
      <c r="H18" s="24" t="s">
        <v>12</v>
      </c>
      <c r="I18" s="22">
        <f t="shared" si="7"/>
        <v>168686.80782413992</v>
      </c>
      <c r="J18" s="22">
        <f t="shared" si="7"/>
        <v>566.08927056498271</v>
      </c>
      <c r="K18" s="23">
        <f>SUM(I18:J18)</f>
        <v>169252.89709470491</v>
      </c>
    </row>
    <row r="19" spans="2:11">
      <c r="B19" s="39" t="s">
        <v>13</v>
      </c>
      <c r="C19" s="76">
        <v>38.391961799163781</v>
      </c>
      <c r="D19" s="76">
        <v>9.5565010591803334E-2</v>
      </c>
      <c r="E19" s="84">
        <f t="shared" si="11"/>
        <v>38.487526809755586</v>
      </c>
      <c r="F19" s="21"/>
      <c r="G19" s="21"/>
      <c r="H19" s="24" t="s">
        <v>13</v>
      </c>
      <c r="I19" s="22">
        <f t="shared" si="7"/>
        <v>38391.961799163779</v>
      </c>
      <c r="J19" s="22">
        <f t="shared" si="7"/>
        <v>95.565010591803329</v>
      </c>
      <c r="K19" s="23">
        <f t="shared" ref="K19:K20" si="12">SUM(I19:J19)</f>
        <v>38487.526809755582</v>
      </c>
    </row>
    <row r="20" spans="2:11">
      <c r="B20" s="39" t="s">
        <v>14</v>
      </c>
      <c r="C20" s="76">
        <v>109.34496924183469</v>
      </c>
      <c r="D20" s="76">
        <v>1.3606974943000001</v>
      </c>
      <c r="E20" s="84">
        <f t="shared" si="11"/>
        <v>110.70566673613469</v>
      </c>
      <c r="F20" s="21"/>
      <c r="G20" s="21"/>
      <c r="H20" s="24" t="s">
        <v>14</v>
      </c>
      <c r="I20" s="22">
        <f t="shared" si="7"/>
        <v>109344.9692418347</v>
      </c>
      <c r="J20" s="22">
        <f t="shared" si="7"/>
        <v>1360.6974943</v>
      </c>
      <c r="K20" s="23">
        <f t="shared" si="12"/>
        <v>110705.66673613469</v>
      </c>
    </row>
    <row r="21" spans="2:11" s="15" customFormat="1">
      <c r="B21" s="51" t="s">
        <v>15</v>
      </c>
      <c r="C21" s="56">
        <f>SUM(C22:C27)</f>
        <v>217.60014796661699</v>
      </c>
      <c r="D21" s="56">
        <f>SUM(D22:D27)</f>
        <v>41.562105939087722</v>
      </c>
      <c r="E21" s="83">
        <f t="shared" ref="E21" si="13">SUM(E22:E27)</f>
        <v>259.16225390570474</v>
      </c>
      <c r="F21" s="19"/>
      <c r="G21" s="19"/>
      <c r="H21" s="16" t="s">
        <v>15</v>
      </c>
      <c r="I21" s="17">
        <f>SUM(I22:I27)</f>
        <v>217600.14796661699</v>
      </c>
      <c r="J21" s="17">
        <f>SUM(J22:J27)</f>
        <v>41562.105939087727</v>
      </c>
      <c r="K21" s="18">
        <f>I21+J21</f>
        <v>259162.25390570471</v>
      </c>
    </row>
    <row r="22" spans="2:11">
      <c r="B22" s="39" t="s">
        <v>27</v>
      </c>
      <c r="C22" s="76">
        <v>77.671824932829864</v>
      </c>
      <c r="D22" s="76">
        <v>13.846323540493097</v>
      </c>
      <c r="E22" s="84">
        <f t="shared" si="11"/>
        <v>91.518148473322967</v>
      </c>
      <c r="F22" s="25"/>
      <c r="G22" s="21"/>
      <c r="H22" s="24" t="s">
        <v>27</v>
      </c>
      <c r="I22" s="22">
        <f t="shared" ref="I22" si="14">C22*1000</f>
        <v>77671.82493282987</v>
      </c>
      <c r="J22" s="22">
        <f t="shared" ref="J22" si="15">D22*1000</f>
        <v>13846.323540493097</v>
      </c>
      <c r="K22" s="23">
        <f>SUM(I22:J22)</f>
        <v>91518.148473322974</v>
      </c>
    </row>
    <row r="23" spans="2:11">
      <c r="B23" s="39" t="s">
        <v>29</v>
      </c>
      <c r="C23" s="75">
        <v>62.272651848556592</v>
      </c>
      <c r="D23" s="75">
        <v>10.613612418719329</v>
      </c>
      <c r="E23" s="84">
        <f t="shared" si="11"/>
        <v>72.886264267275919</v>
      </c>
      <c r="F23" s="25"/>
      <c r="G23" s="21"/>
      <c r="H23" s="24" t="s">
        <v>29</v>
      </c>
      <c r="I23" s="22">
        <f t="shared" ref="I23:I25" si="16">C23*1000</f>
        <v>62272.65184855659</v>
      </c>
      <c r="J23" s="22">
        <f t="shared" ref="J23:J25" si="17">D23*1000</f>
        <v>10613.612418719329</v>
      </c>
      <c r="K23" s="23">
        <f t="shared" ref="K23:K27" si="18">SUM(I23:J23)</f>
        <v>72886.264267275925</v>
      </c>
    </row>
    <row r="24" spans="2:11">
      <c r="B24" s="39" t="s">
        <v>16</v>
      </c>
      <c r="C24" s="75">
        <v>25.75795264246003</v>
      </c>
      <c r="D24" s="75">
        <v>3.2019955527283002</v>
      </c>
      <c r="E24" s="84">
        <f t="shared" si="11"/>
        <v>28.959948195188328</v>
      </c>
      <c r="F24" s="25"/>
      <c r="G24" s="21"/>
      <c r="H24" s="24" t="s">
        <v>16</v>
      </c>
      <c r="I24" s="22">
        <f t="shared" si="16"/>
        <v>25757.95264246003</v>
      </c>
      <c r="J24" s="22">
        <f t="shared" si="17"/>
        <v>3201.9955527283</v>
      </c>
      <c r="K24" s="23">
        <f t="shared" si="18"/>
        <v>28959.948195188328</v>
      </c>
    </row>
    <row r="25" spans="2:11">
      <c r="B25" s="39" t="s">
        <v>17</v>
      </c>
      <c r="C25" s="75">
        <v>28.240342817683</v>
      </c>
      <c r="D25" s="76">
        <v>2.8896171823169996</v>
      </c>
      <c r="E25" s="84">
        <f t="shared" si="11"/>
        <v>31.129960000000001</v>
      </c>
      <c r="F25" s="21"/>
      <c r="G25" s="21"/>
      <c r="H25" s="24" t="s">
        <v>17</v>
      </c>
      <c r="I25" s="22">
        <f t="shared" si="16"/>
        <v>28240.342817683002</v>
      </c>
      <c r="J25" s="22">
        <f t="shared" si="17"/>
        <v>2889.6171823169998</v>
      </c>
      <c r="K25" s="23">
        <f t="shared" si="18"/>
        <v>31129.960000000003</v>
      </c>
    </row>
    <row r="26" spans="2:11">
      <c r="B26" s="39" t="s">
        <v>18</v>
      </c>
      <c r="C26" s="75">
        <v>21.084996386560007</v>
      </c>
      <c r="D26" s="76">
        <v>11.010557244829998</v>
      </c>
      <c r="E26" s="23">
        <f t="shared" si="11"/>
        <v>32.095553631390004</v>
      </c>
      <c r="F26" s="21"/>
      <c r="G26" s="21"/>
      <c r="H26" s="24" t="s">
        <v>18</v>
      </c>
      <c r="I26" s="22">
        <f>C26*1000</f>
        <v>21084.996386560008</v>
      </c>
      <c r="J26" s="22">
        <f>D26*1000</f>
        <v>11010.557244829999</v>
      </c>
      <c r="K26" s="23">
        <f t="shared" si="18"/>
        <v>32095.553631390008</v>
      </c>
    </row>
    <row r="27" spans="2:11">
      <c r="B27" s="39" t="s">
        <v>19</v>
      </c>
      <c r="C27" s="57">
        <v>2.572379338527464</v>
      </c>
      <c r="D27" s="57">
        <v>0</v>
      </c>
      <c r="E27" s="23">
        <f t="shared" si="11"/>
        <v>2.572379338527464</v>
      </c>
      <c r="F27" s="21"/>
      <c r="G27" s="21"/>
      <c r="H27" s="24" t="s">
        <v>19</v>
      </c>
      <c r="I27" s="22">
        <f>C27*1000</f>
        <v>2572.3793385274639</v>
      </c>
      <c r="J27" s="22">
        <f>D27*1000</f>
        <v>0</v>
      </c>
      <c r="K27" s="23">
        <f t="shared" si="18"/>
        <v>2572.3793385274639</v>
      </c>
    </row>
    <row r="28" spans="2:11" s="15" customFormat="1">
      <c r="B28" s="51" t="s">
        <v>20</v>
      </c>
      <c r="C28" s="79">
        <f>SUM(C29:C30)</f>
        <v>13.883091413887181</v>
      </c>
      <c r="D28" s="74">
        <v>0</v>
      </c>
      <c r="E28" s="62">
        <f>SUM(E29:E30)</f>
        <v>13.883091413887181</v>
      </c>
      <c r="F28" s="19"/>
      <c r="G28" s="19"/>
      <c r="H28" s="16" t="s">
        <v>20</v>
      </c>
      <c r="I28" s="17">
        <f>SUM(I29:I30)</f>
        <v>13883.091413887181</v>
      </c>
      <c r="J28" s="17">
        <f>SUM(J29:J30)</f>
        <v>0</v>
      </c>
      <c r="K28" s="18">
        <f>I28+J28</f>
        <v>13883.091413887181</v>
      </c>
    </row>
    <row r="29" spans="2:11">
      <c r="B29" s="39" t="s">
        <v>21</v>
      </c>
      <c r="C29" s="75">
        <v>9.2265648640614408</v>
      </c>
      <c r="D29" s="76">
        <v>0</v>
      </c>
      <c r="E29" s="23">
        <f t="shared" si="11"/>
        <v>9.2265648640614408</v>
      </c>
      <c r="F29" s="21"/>
      <c r="G29" s="21"/>
      <c r="H29" s="24" t="s">
        <v>21</v>
      </c>
      <c r="I29" s="22">
        <f t="shared" ref="I29" si="19">C29*1000</f>
        <v>9226.5648640614399</v>
      </c>
      <c r="J29" s="22">
        <f t="shared" ref="J29" si="20">D29*1000</f>
        <v>0</v>
      </c>
      <c r="K29" s="23">
        <f>SUM(I29:J29)</f>
        <v>9226.5648640614399</v>
      </c>
    </row>
    <row r="30" spans="2:11">
      <c r="B30" s="39" t="s">
        <v>22</v>
      </c>
      <c r="C30" s="75">
        <v>4.65652654982574</v>
      </c>
      <c r="D30" s="76">
        <v>0</v>
      </c>
      <c r="E30" s="23">
        <f t="shared" si="11"/>
        <v>4.65652654982574</v>
      </c>
      <c r="F30" s="21"/>
      <c r="G30" s="21"/>
      <c r="H30" s="24" t="s">
        <v>22</v>
      </c>
      <c r="I30" s="22">
        <f t="shared" ref="I30" si="21">C30*1000</f>
        <v>4656.5265498257404</v>
      </c>
      <c r="J30" s="22">
        <f t="shared" ref="J30" si="22">D30*1000</f>
        <v>0</v>
      </c>
      <c r="K30" s="23">
        <f>SUM(I30:J30)</f>
        <v>4656.5265498257404</v>
      </c>
    </row>
    <row r="31" spans="2:11">
      <c r="B31" s="71" t="s">
        <v>23</v>
      </c>
      <c r="C31" s="79">
        <v>0.73466994716970602</v>
      </c>
      <c r="D31" s="79">
        <v>0.49969529850194999</v>
      </c>
      <c r="E31" s="63">
        <f t="shared" si="11"/>
        <v>1.2343652456716561</v>
      </c>
      <c r="F31" s="19"/>
      <c r="G31" s="21"/>
      <c r="H31" s="26" t="s">
        <v>23</v>
      </c>
      <c r="I31" s="27">
        <f t="shared" ref="I31:I32" si="23">C31*1000</f>
        <v>734.66994716970601</v>
      </c>
      <c r="J31" s="27">
        <f t="shared" ref="J31:J32" si="24">D31*1000</f>
        <v>499.69529850194999</v>
      </c>
      <c r="K31" s="28">
        <f>SUM(I31:J31)</f>
        <v>1234.3652456716559</v>
      </c>
    </row>
    <row r="32" spans="2:11">
      <c r="B32" s="80" t="s">
        <v>41</v>
      </c>
      <c r="C32" s="82">
        <v>3.9518975067020001</v>
      </c>
      <c r="D32" s="79">
        <v>9.5732435594000007E-2</v>
      </c>
      <c r="E32" s="63">
        <f t="shared" si="11"/>
        <v>4.047629942296</v>
      </c>
      <c r="F32" s="19"/>
      <c r="G32" s="21"/>
      <c r="H32" s="54" t="s">
        <v>41</v>
      </c>
      <c r="I32" s="27">
        <f t="shared" si="23"/>
        <v>3951.8975067020001</v>
      </c>
      <c r="J32" s="27">
        <f t="shared" si="24"/>
        <v>95.732435594000009</v>
      </c>
      <c r="K32" s="28">
        <f>SUM(I32:J32)</f>
        <v>4047.6299422960001</v>
      </c>
    </row>
    <row r="33" spans="1:11" ht="15.75" thickBot="1">
      <c r="B33" s="29" t="s">
        <v>24</v>
      </c>
      <c r="C33" s="30">
        <f>C21+C17+C13+C7+C31+C28+C32</f>
        <v>2566.7934856296665</v>
      </c>
      <c r="D33" s="30">
        <f>D21+D17+D13+D7+D31+D28+D32</f>
        <v>110.81507806775124</v>
      </c>
      <c r="E33" s="64">
        <f t="shared" si="11"/>
        <v>2677.6085636974176</v>
      </c>
      <c r="F33" s="15"/>
      <c r="H33" s="29" t="s">
        <v>24</v>
      </c>
      <c r="I33" s="30">
        <f>I21+I17+I13+I7+I31+I28+I32</f>
        <v>2566793.4856296671</v>
      </c>
      <c r="J33" s="30">
        <f>J21+J17+J13+J7+J31+J28+J32</f>
        <v>110815.07806775127</v>
      </c>
      <c r="K33" s="55">
        <f>SUM(I33:J33)</f>
        <v>2677608.5636974182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  <c r="G35" s="34" t="s">
        <v>40</v>
      </c>
    </row>
    <row r="36" spans="1:11">
      <c r="B36" s="40" t="s">
        <v>51</v>
      </c>
      <c r="I36" s="33"/>
      <c r="J36" s="33"/>
      <c r="K36" s="33"/>
    </row>
    <row r="37" spans="1:11">
      <c r="B37" s="40" t="s">
        <v>50</v>
      </c>
      <c r="E37" s="92"/>
    </row>
    <row r="38" spans="1:11">
      <c r="H38" s="34"/>
      <c r="J38" s="34"/>
    </row>
    <row r="39" spans="1:11">
      <c r="A39" s="34"/>
      <c r="B39" s="86"/>
      <c r="C39" s="87"/>
      <c r="D39" s="87"/>
      <c r="E39" s="87"/>
      <c r="F39" s="88"/>
      <c r="G39" s="88"/>
      <c r="H39" s="88"/>
      <c r="I39" s="88"/>
      <c r="J39" s="88"/>
      <c r="K39" s="88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topLeftCell="C1" zoomScale="70" zoomScaleNormal="70" workbookViewId="0">
      <selection activeCell="R29" sqref="R29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100" t="s">
        <v>33</v>
      </c>
      <c r="C1" s="100"/>
      <c r="D1" s="100"/>
      <c r="E1" s="10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100" t="s">
        <v>34</v>
      </c>
      <c r="C2" s="100"/>
      <c r="D2" s="100"/>
      <c r="E2" s="10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4" t="s">
        <v>1</v>
      </c>
      <c r="C4" s="96" t="str">
        <f>'data aset IKNB'!C5:D5</f>
        <v>Februari 2021</v>
      </c>
      <c r="D4" s="97"/>
      <c r="E4" s="98" t="s">
        <v>28</v>
      </c>
    </row>
    <row r="5" spans="1:88">
      <c r="B5" s="95"/>
      <c r="C5" s="37" t="s">
        <v>31</v>
      </c>
      <c r="D5" s="37" t="s">
        <v>36</v>
      </c>
      <c r="E5" s="99"/>
    </row>
    <row r="6" spans="1:88" s="8" customFormat="1">
      <c r="A6" s="1"/>
      <c r="B6" s="5" t="s">
        <v>3</v>
      </c>
      <c r="C6" s="70">
        <f>SUM(C7:C11)</f>
        <v>135</v>
      </c>
      <c r="D6" s="6">
        <f>SUM(D7:D11)</f>
        <v>13</v>
      </c>
      <c r="E6" s="7">
        <f t="shared" ref="E6:E11" si="0">C6+D6</f>
        <v>148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72">
        <v>52</v>
      </c>
      <c r="D7" s="72">
        <v>7</v>
      </c>
      <c r="E7" s="9">
        <f t="shared" si="0"/>
        <v>59</v>
      </c>
    </row>
    <row r="8" spans="1:88">
      <c r="B8" s="45" t="s">
        <v>5</v>
      </c>
      <c r="C8" s="72">
        <v>72</v>
      </c>
      <c r="D8" s="72">
        <v>5</v>
      </c>
      <c r="E8" s="9">
        <f t="shared" si="0"/>
        <v>77</v>
      </c>
    </row>
    <row r="9" spans="1:88">
      <c r="B9" s="45" t="s">
        <v>6</v>
      </c>
      <c r="C9" s="72">
        <v>6</v>
      </c>
      <c r="D9" s="72">
        <v>1</v>
      </c>
      <c r="E9" s="9">
        <f t="shared" si="0"/>
        <v>7</v>
      </c>
    </row>
    <row r="10" spans="1:88">
      <c r="B10" s="45" t="s">
        <v>7</v>
      </c>
      <c r="C10" s="72">
        <v>3</v>
      </c>
      <c r="D10" s="72">
        <v>0</v>
      </c>
      <c r="E10" s="9">
        <f t="shared" si="0"/>
        <v>3</v>
      </c>
    </row>
    <row r="11" spans="1:88">
      <c r="B11" s="45" t="s">
        <v>8</v>
      </c>
      <c r="C11" s="89">
        <v>2</v>
      </c>
      <c r="D11" s="52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73">
        <f>SUM(C13:C15)</f>
        <v>227</v>
      </c>
      <c r="D12" s="73">
        <f>SUM(D13:D15)</f>
        <v>9</v>
      </c>
      <c r="E12" s="7">
        <f>C12+D12</f>
        <v>236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91">
        <v>168</v>
      </c>
      <c r="D13" s="72">
        <v>5</v>
      </c>
      <c r="E13" s="9">
        <f>C13+D13</f>
        <v>173</v>
      </c>
    </row>
    <row r="14" spans="1:88">
      <c r="B14" s="47" t="s">
        <v>10</v>
      </c>
      <c r="C14" s="91">
        <v>57</v>
      </c>
      <c r="D14" s="72">
        <v>4</v>
      </c>
      <c r="E14" s="9">
        <f>C14+D14</f>
        <v>61</v>
      </c>
    </row>
    <row r="15" spans="1:88">
      <c r="B15" s="47" t="s">
        <v>26</v>
      </c>
      <c r="C15" s="91">
        <v>2</v>
      </c>
      <c r="D15" s="72">
        <v>0</v>
      </c>
      <c r="E15" s="9">
        <f>C15+D15</f>
        <v>2</v>
      </c>
    </row>
    <row r="16" spans="1:88" s="8" customFormat="1">
      <c r="A16" s="1"/>
      <c r="B16" s="48" t="s">
        <v>11</v>
      </c>
      <c r="C16" s="60">
        <f>SUM(C17:C19)</f>
        <v>215</v>
      </c>
      <c r="D16" s="60">
        <f>SUM(D17:D19)</f>
        <v>4</v>
      </c>
      <c r="E16" s="61">
        <f t="shared" ref="E16:E24" si="1">C16+D16</f>
        <v>219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2">
        <v>148</v>
      </c>
      <c r="D17" s="72">
        <v>2</v>
      </c>
      <c r="E17" s="59">
        <f t="shared" si="1"/>
        <v>150</v>
      </c>
    </row>
    <row r="18" spans="1:88">
      <c r="B18" s="45" t="s">
        <v>13</v>
      </c>
      <c r="C18" s="72">
        <v>44</v>
      </c>
      <c r="D18" s="72">
        <v>1</v>
      </c>
      <c r="E18" s="59">
        <f t="shared" si="1"/>
        <v>45</v>
      </c>
    </row>
    <row r="19" spans="1:88">
      <c r="B19" s="45" t="s">
        <v>14</v>
      </c>
      <c r="C19" s="72">
        <v>23</v>
      </c>
      <c r="D19" s="72">
        <v>1</v>
      </c>
      <c r="E19" s="59">
        <f t="shared" si="1"/>
        <v>24</v>
      </c>
    </row>
    <row r="20" spans="1:88" s="8" customFormat="1">
      <c r="A20" s="1"/>
      <c r="B20" s="46" t="s">
        <v>15</v>
      </c>
      <c r="C20" s="60">
        <f>C21+C22+C25+C26+C27+C28</f>
        <v>122</v>
      </c>
      <c r="D20" s="60">
        <f>D21+D22+D25+D26+D27+D28</f>
        <v>4</v>
      </c>
      <c r="E20" s="61">
        <f t="shared" si="1"/>
        <v>126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58">
        <v>1</v>
      </c>
      <c r="D21" s="58">
        <v>0</v>
      </c>
      <c r="E21" s="59">
        <f t="shared" si="1"/>
        <v>1</v>
      </c>
    </row>
    <row r="22" spans="1:88">
      <c r="B22" s="66" t="s">
        <v>29</v>
      </c>
      <c r="C22" s="90">
        <f>SUM(C23:C24)</f>
        <v>98</v>
      </c>
      <c r="D22" s="90">
        <f>SUM(D23:D24)</f>
        <v>2</v>
      </c>
      <c r="E22" s="67">
        <f t="shared" si="1"/>
        <v>100</v>
      </c>
    </row>
    <row r="23" spans="1:88">
      <c r="B23" s="65" t="s">
        <v>42</v>
      </c>
      <c r="C23" s="58">
        <v>67</v>
      </c>
      <c r="D23" s="58">
        <v>2</v>
      </c>
      <c r="E23" s="59">
        <f t="shared" si="1"/>
        <v>69</v>
      </c>
    </row>
    <row r="24" spans="1:88">
      <c r="B24" s="65" t="s">
        <v>46</v>
      </c>
      <c r="C24" s="58">
        <v>31</v>
      </c>
      <c r="D24" s="58">
        <v>0</v>
      </c>
      <c r="E24" s="59">
        <f t="shared" si="1"/>
        <v>31</v>
      </c>
    </row>
    <row r="25" spans="1:88">
      <c r="B25" s="45" t="s">
        <v>16</v>
      </c>
      <c r="C25" s="52">
        <v>20</v>
      </c>
      <c r="D25" s="52">
        <v>2</v>
      </c>
      <c r="E25" s="10">
        <f t="shared" ref="E25:E38" si="2">C25+D25</f>
        <v>22</v>
      </c>
    </row>
    <row r="26" spans="1:88">
      <c r="B26" s="45" t="s">
        <v>17</v>
      </c>
      <c r="C26" s="52">
        <v>1</v>
      </c>
      <c r="D26" s="52">
        <v>0</v>
      </c>
      <c r="E26" s="10">
        <f t="shared" si="2"/>
        <v>1</v>
      </c>
    </row>
    <row r="27" spans="1:88">
      <c r="B27" s="45" t="s">
        <v>18</v>
      </c>
      <c r="C27" s="52">
        <v>1</v>
      </c>
      <c r="D27" s="52">
        <v>0</v>
      </c>
      <c r="E27" s="10">
        <f t="shared" si="2"/>
        <v>1</v>
      </c>
    </row>
    <row r="28" spans="1:88">
      <c r="B28" s="45" t="s">
        <v>19</v>
      </c>
      <c r="C28" s="52">
        <v>1</v>
      </c>
      <c r="D28" s="52">
        <v>0</v>
      </c>
      <c r="E28" s="10">
        <f t="shared" si="2"/>
        <v>1</v>
      </c>
    </row>
    <row r="29" spans="1:88" s="8" customFormat="1">
      <c r="A29" s="1"/>
      <c r="B29" s="46" t="s">
        <v>30</v>
      </c>
      <c r="C29" s="49">
        <f>SUM(C30:C32)</f>
        <v>224</v>
      </c>
      <c r="D29" s="49">
        <f>SUM(D30:D32)</f>
        <v>0</v>
      </c>
      <c r="E29" s="7">
        <f t="shared" si="2"/>
        <v>224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47</v>
      </c>
      <c r="C30" s="50">
        <v>156</v>
      </c>
      <c r="D30" s="50">
        <v>0</v>
      </c>
      <c r="E30" s="9">
        <f t="shared" si="2"/>
        <v>156</v>
      </c>
    </row>
    <row r="31" spans="1:88">
      <c r="B31" s="45" t="s">
        <v>48</v>
      </c>
      <c r="C31" s="50">
        <v>42</v>
      </c>
      <c r="D31" s="50">
        <v>0</v>
      </c>
      <c r="E31" s="9">
        <f t="shared" si="2"/>
        <v>42</v>
      </c>
    </row>
    <row r="32" spans="1:88">
      <c r="B32" s="45" t="s">
        <v>49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146</v>
      </c>
      <c r="D33" s="6">
        <f>D34+D35</f>
        <v>81</v>
      </c>
      <c r="E33" s="7">
        <f t="shared" si="2"/>
        <v>227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5" t="s">
        <v>44</v>
      </c>
      <c r="C34" s="50">
        <v>140</v>
      </c>
      <c r="D34" s="50">
        <v>81</v>
      </c>
      <c r="E34" s="68">
        <f t="shared" si="2"/>
        <v>221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5" t="s">
        <v>45</v>
      </c>
      <c r="C35" s="50">
        <v>6</v>
      </c>
      <c r="D35" s="69">
        <v>0</v>
      </c>
      <c r="E35" s="68">
        <f t="shared" si="2"/>
        <v>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138</v>
      </c>
      <c r="D36" s="6">
        <f>D37+D38</f>
        <v>10</v>
      </c>
      <c r="E36" s="7">
        <f t="shared" si="2"/>
        <v>148</v>
      </c>
      <c r="F36" s="1"/>
      <c r="G36" s="1">
        <f>138-42</f>
        <v>96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5" t="s">
        <v>42</v>
      </c>
      <c r="C37" s="50">
        <v>42</v>
      </c>
      <c r="D37" s="50">
        <v>3</v>
      </c>
      <c r="E37" s="10">
        <f t="shared" si="2"/>
        <v>45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5" t="s">
        <v>43</v>
      </c>
      <c r="C38" s="50">
        <v>96</v>
      </c>
      <c r="D38" s="50">
        <v>7</v>
      </c>
      <c r="E38" s="10">
        <f t="shared" si="2"/>
        <v>103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1207</v>
      </c>
      <c r="D39" s="12">
        <f>D20+D16+D12+D6+D33+D29+D36</f>
        <v>121</v>
      </c>
      <c r="E39" s="12">
        <f>E6+E12+E16+E20+E29+E33+E36</f>
        <v>1328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7C9775-4D84-4028-BDD3-90309F37453E}"/>
</file>

<file path=customXml/itemProps2.xml><?xml version="1.0" encoding="utf-8"?>
<ds:datastoreItem xmlns:ds="http://schemas.openxmlformats.org/officeDocument/2006/customXml" ds:itemID="{AD6A3435-2F31-4713-B4C9-9B3D42206A97}"/>
</file>

<file path=customXml/itemProps3.xml><?xml version="1.0" encoding="utf-8"?>
<ds:datastoreItem xmlns:ds="http://schemas.openxmlformats.org/officeDocument/2006/customXml" ds:itemID="{B3226EDA-90E6-4AF0-807B-6747D075B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2021-04-05T04:52:52Z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