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IKNB'!$B$1:$K$39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J32" i="2" l="1"/>
  <c r="I32" i="2"/>
  <c r="E32" i="2"/>
  <c r="C13" i="2"/>
  <c r="D13" i="2"/>
  <c r="K32" i="2" l="1"/>
  <c r="C7" i="2"/>
  <c r="C28" i="2"/>
  <c r="D21" i="2"/>
  <c r="C21" i="2"/>
  <c r="D17" i="2"/>
  <c r="C17" i="2"/>
  <c r="E22" i="3"/>
  <c r="E21" i="3"/>
  <c r="D20" i="3"/>
  <c r="C20" i="3"/>
  <c r="E19" i="3"/>
  <c r="E18" i="3"/>
  <c r="E17" i="3"/>
  <c r="D16" i="3"/>
  <c r="C16" i="3"/>
  <c r="E16" i="3" s="1"/>
  <c r="E20" i="3" l="1"/>
  <c r="C33" i="2"/>
  <c r="E11" i="2"/>
  <c r="E10" i="2"/>
  <c r="E9" i="2"/>
  <c r="E8" i="2"/>
  <c r="E32" i="3" l="1"/>
  <c r="C4" i="3" l="1"/>
  <c r="I5" i="2"/>
  <c r="D27" i="3" l="1"/>
  <c r="C6" i="3"/>
  <c r="E27" i="2" l="1"/>
  <c r="E26" i="2"/>
  <c r="E25" i="2"/>
  <c r="E24" i="2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7" i="2"/>
  <c r="D33" i="2" s="1"/>
  <c r="E28" i="2" l="1"/>
  <c r="E17" i="2"/>
  <c r="J21" i="2" l="1"/>
  <c r="J33" i="2" s="1"/>
  <c r="K17" i="2" l="1"/>
  <c r="K28" i="2"/>
  <c r="E31" i="3"/>
  <c r="E29" i="3"/>
  <c r="E30" i="3"/>
  <c r="E28" i="3"/>
  <c r="C27" i="3"/>
  <c r="E27" i="3" s="1"/>
  <c r="E23" i="3"/>
  <c r="E24" i="3"/>
  <c r="E25" i="3"/>
  <c r="E26" i="3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12" i="3"/>
  <c r="E33" i="3" l="1"/>
  <c r="E23" i="2"/>
  <c r="I23" i="2"/>
  <c r="K23" i="2" s="1"/>
  <c r="I12" i="2" l="1"/>
  <c r="E7" i="2" l="1"/>
  <c r="K12" i="2"/>
  <c r="I7" i="2"/>
  <c r="K7" i="2" l="1"/>
  <c r="E15" i="2" l="1"/>
  <c r="I15" i="2"/>
  <c r="K15" i="2" s="1"/>
  <c r="E14" i="2"/>
  <c r="I14" i="2"/>
  <c r="E16" i="2"/>
  <c r="I16" i="2"/>
  <c r="K16" i="2" s="1"/>
  <c r="E13" i="2" l="1"/>
  <c r="E33" i="2"/>
  <c r="I13" i="2"/>
  <c r="K14" i="2"/>
  <c r="K13" i="2" l="1"/>
  <c r="E22" i="2"/>
  <c r="E21" i="2" s="1"/>
  <c r="I22" i="2"/>
  <c r="K22" i="2" s="1"/>
  <c r="I21" i="2" l="1"/>
  <c r="I33" i="2" s="1"/>
  <c r="K33" i="2" s="1"/>
  <c r="K21" i="2" l="1"/>
</calcChain>
</file>

<file path=xl/sharedStrings.xml><?xml version="1.0" encoding="utf-8"?>
<sst xmlns="http://schemas.openxmlformats.org/spreadsheetml/2006/main" count="108" uniqueCount="50">
  <si>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</si>
  <si>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</si>
  <si>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</si>
  <si>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</si>
  <si>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</si>
  <si>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</si>
  <si>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</si>
  <si>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</si>
  <si>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</si>
  <si>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</si>
  <si>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</si>
  <si>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</si>
  <si>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</si>
  <si>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</si>
  <si>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</si>
  <si>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</si>
  <si>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</si>
  <si>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</si>
  <si>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</si>
  <si>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</si>
  <si>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</si>
  <si>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</si>
  <si>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</si>
  <si>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</si>
  <si>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</si>
  <si>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</si>
  <si>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</si>
  <si>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</si>
  <si>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</si>
  <si>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</si>
  <si>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</si>
  <si>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</si>
  <si>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</si>
  <si>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</si>
  <si>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</si>
  <si>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</si>
  <si>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</si>
  <si>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</si>
  <si>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</si>
  <si>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</si>
  <si>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</si>
  <si>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</si>
  <si>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</si>
  <si>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</si>
  <si>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Data aset Jasa Penunjang menggunakan data Semester I 2019.</t>
  </si>
  <si>
    <t>Fintech</t>
  </si>
  <si>
    <t>Data aset LKM menggunakan data Kuartal II 2019.</t>
  </si>
  <si>
    <t>Asuransi Sosial (BPJS)*</t>
  </si>
  <si>
    <t>*Revisi</t>
  </si>
  <si>
    <t>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</si>
</sst>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6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83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165" fontId="50" fillId="8" borderId="2" xfId="845" applyFont="1" applyFill="1" applyBorder="1" applyAlignment="1">
      <alignment horizontal="right" vertical="center"/>
    </xf>
    <xf numFmtId="165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165" fontId="51" fillId="0" borderId="20" xfId="845" applyFont="1" applyBorder="1" applyAlignment="1">
      <alignment horizontal="right" vertical="center"/>
    </xf>
    <xf numFmtId="165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167" fontId="54" fillId="8" borderId="2" xfId="2" applyNumberFormat="1" applyFont="1" applyFill="1" applyBorder="1"/>
    <xf numFmtId="182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167" fontId="47" fillId="0" borderId="2" xfId="0" applyNumberFormat="1" applyFont="1" applyFill="1" applyBorder="1"/>
    <xf numFmtId="182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182" fontId="47" fillId="0" borderId="2" xfId="845" applyNumberFormat="1" applyFont="1" applyFill="1" applyBorder="1"/>
    <xf numFmtId="167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167" fontId="49" fillId="9" borderId="2" xfId="0" applyNumberFormat="1" applyFont="1" applyFill="1" applyBorder="1"/>
    <xf numFmtId="182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167" fontId="47" fillId="0" borderId="0" xfId="0" applyNumberFormat="1" applyFont="1"/>
    <xf numFmtId="167" fontId="47" fillId="0" borderId="0" xfId="1" applyFont="1" applyFill="1"/>
    <xf numFmtId="182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167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49" fillId="8" borderId="2" xfId="845" applyFont="1" applyFill="1" applyBorder="1" applyAlignment="1"/>
    <xf numFmtId="165" fontId="50" fillId="8" borderId="2" xfId="845" applyFont="1" applyFill="1" applyBorder="1" applyAlignment="1"/>
    <xf numFmtId="165" fontId="59" fillId="0" borderId="2" xfId="845" applyFont="1" applyFill="1" applyBorder="1" applyAlignment="1"/>
    <xf numFmtId="0" fontId="54" fillId="8" borderId="22" xfId="0" applyFont="1" applyFill="1" applyBorder="1"/>
    <xf numFmtId="165" fontId="59" fillId="0" borderId="2" xfId="845" applyFont="1" applyFill="1" applyBorder="1" applyAlignment="1">
      <alignment horizontal="right"/>
    </xf>
    <xf numFmtId="165" fontId="51" fillId="0" borderId="2" xfId="845" applyFont="1" applyBorder="1" applyAlignment="1">
      <alignment horizontal="right"/>
    </xf>
    <xf numFmtId="182" fontId="47" fillId="0" borderId="2" xfId="845" applyNumberFormat="1" applyFont="1" applyFill="1" applyBorder="1" applyAlignment="1">
      <alignment vertical="center"/>
    </xf>
    <xf numFmtId="182" fontId="47" fillId="0" borderId="24" xfId="845" applyNumberFormat="1" applyFont="1" applyFill="1" applyBorder="1" applyAlignment="1">
      <alignment vertical="center"/>
    </xf>
    <xf numFmtId="182" fontId="47" fillId="0" borderId="20" xfId="845" applyNumberFormat="1" applyFont="1" applyFill="1" applyBorder="1" applyAlignment="1">
      <alignment vertical="center"/>
    </xf>
    <xf numFmtId="182" fontId="52" fillId="0" borderId="2" xfId="845" applyNumberFormat="1" applyFont="1" applyFill="1" applyBorder="1" applyAlignment="1">
      <alignment horizontal="right" vertical="center"/>
    </xf>
    <xf numFmtId="0" fontId="54" fillId="8" borderId="23" xfId="0" applyFont="1" applyFill="1" applyBorder="1" applyAlignment="1">
      <alignment vertical="top"/>
    </xf>
    <xf numFmtId="182" fontId="54" fillId="18" borderId="18" xfId="845" applyNumberFormat="1" applyFont="1" applyFill="1" applyBorder="1" applyAlignment="1">
      <alignment horizontal="right"/>
    </xf>
    <xf numFmtId="182" fontId="54" fillId="8" borderId="2" xfId="845" applyNumberFormat="1" applyFont="1" applyFill="1" applyBorder="1"/>
    <xf numFmtId="182" fontId="47" fillId="0" borderId="2" xfId="845" applyNumberFormat="1" applyFont="1" applyBorder="1" applyAlignment="1">
      <alignment horizontal="right" vertical="center"/>
    </xf>
    <xf numFmtId="182" fontId="51" fillId="0" borderId="2" xfId="845" applyNumberFormat="1" applyFont="1" applyBorder="1" applyAlignment="1">
      <alignment horizontal="right" vertical="center"/>
    </xf>
    <xf numFmtId="182" fontId="54" fillId="8" borderId="25" xfId="845" applyNumberFormat="1" applyFont="1" applyFill="1" applyBorder="1"/>
    <xf numFmtId="182" fontId="54" fillId="8" borderId="27" xfId="845" applyNumberFormat="1" applyFont="1" applyFill="1" applyBorder="1"/>
    <xf numFmtId="165" fontId="51" fillId="0" borderId="2" xfId="845" applyFont="1" applyBorder="1" applyAlignment="1"/>
    <xf numFmtId="165" fontId="59" fillId="0" borderId="2" xfId="845" applyFont="1" applyFill="1" applyBorder="1" applyAlignment="1">
      <alignment horizontal="right" vertical="center"/>
    </xf>
    <xf numFmtId="165" fontId="59" fillId="0" borderId="20" xfId="845" applyFont="1" applyFill="1" applyBorder="1" applyAlignment="1">
      <alignment horizontal="right" vertical="center"/>
    </xf>
    <xf numFmtId="165" fontId="60" fillId="8" borderId="2" xfId="845" applyFont="1" applyFill="1" applyBorder="1" applyAlignment="1">
      <alignment horizontal="right" vertical="center"/>
    </xf>
    <xf numFmtId="165" fontId="60" fillId="8" borderId="20" xfId="845" applyFont="1" applyFill="1" applyBorder="1" applyAlignment="1">
      <alignment horizontal="right" vertical="center"/>
    </xf>
    <xf numFmtId="182" fontId="54" fillId="8" borderId="20" xfId="845" applyNumberFormat="1" applyFont="1" applyFill="1" applyBorder="1"/>
    <xf numFmtId="182" fontId="54" fillId="9" borderId="26" xfId="845" applyNumberFormat="1" applyFont="1" applyFill="1" applyBorder="1" applyAlignment="1">
      <alignment horizontal="right"/>
    </xf>
    <xf numFmtId="182" fontId="49" fillId="4" borderId="18" xfId="845" applyNumberFormat="1" applyFont="1" applyFill="1" applyBorder="1" applyAlignment="1">
      <alignment horizontal="right"/>
    </xf>
    <xf numFmtId="0" fontId="57" fillId="16" borderId="0" xfId="0" applyFont="1" applyFill="1" applyAlignment="1">
      <alignment horizontal="center"/>
    </xf>
    <xf numFmtId="167" fontId="56" fillId="17" borderId="14" xfId="1" applyFont="1" applyFill="1" applyBorder="1" applyAlignment="1">
      <alignment horizontal="center" vertical="center"/>
    </xf>
    <xf numFmtId="167" fontId="56" fillId="17" borderId="13" xfId="1" applyFont="1" applyFill="1" applyBorder="1" applyAlignment="1">
      <alignment horizontal="center" vertical="center"/>
    </xf>
    <xf numFmtId="181" fontId="56" fillId="17" borderId="19" xfId="1" quotePrefix="1" applyNumberFormat="1" applyFont="1" applyFill="1" applyBorder="1" applyAlignment="1">
      <alignment horizontal="center" vertical="center"/>
    </xf>
    <xf numFmtId="181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907676</xdr:colOff>
      <xdr:row>38</xdr:row>
      <xdr:rowOff>56029</xdr:rowOff>
    </xdr:from>
    <xdr:to>
      <xdr:col>10</xdr:col>
      <xdr:colOff>25980</xdr:colOff>
      <xdr:row>58</xdr:row>
      <xdr:rowOff>105131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4676" y="7362264"/>
          <a:ext cx="8071804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18</xdr:col>
      <xdr:colOff>309529</xdr:colOff>
      <xdr:row>24</xdr:row>
      <xdr:rowOff>123768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8667" y="1068917"/>
          <a:ext cx="7675529" cy="37432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KASI\_PUBLIKASI%20IKNB\1BULANAN\_PUBLIKASI%20WEBSITE\PW%202019\12.%20PW%20Desember%202019\08.%20IKNB\kk%20publikasi%20website%20O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juni"/>
      <sheetName val="Sep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  <cell r="R10">
            <v>43678</v>
          </cell>
          <cell r="S10">
            <v>43709</v>
          </cell>
          <cell r="T10">
            <v>43739</v>
          </cell>
          <cell r="U10">
            <v>43770</v>
          </cell>
          <cell r="V10">
            <v>43800</v>
          </cell>
        </row>
        <row r="11">
          <cell r="A11" t="str">
            <v>Konv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  <cell r="R11">
            <v>2392.4764811322457</v>
          </cell>
          <cell r="S11">
            <v>2399.2137598101417</v>
          </cell>
          <cell r="T11">
            <v>2417.576220999797</v>
          </cell>
          <cell r="U11">
            <v>2417.0325740730805</v>
          </cell>
          <cell r="V11">
            <v>2452.1639520825179</v>
          </cell>
        </row>
        <row r="12">
          <cell r="A12" t="str">
            <v>Syariah (RHS)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  <cell r="R12">
            <v>103.51692058937293</v>
          </cell>
          <cell r="S12">
            <v>104.17363969512456</v>
          </cell>
          <cell r="T12">
            <v>104.23059301991029</v>
          </cell>
          <cell r="U12">
            <v>103.56190915861852</v>
          </cell>
          <cell r="V12">
            <v>105.61134553117969</v>
          </cell>
        </row>
        <row r="13">
          <cell r="A13" t="str">
            <v>TOTAL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  <cell r="R13">
            <v>2495.9934017216183</v>
          </cell>
          <cell r="S13">
            <v>2503.3873995052663</v>
          </cell>
          <cell r="T13">
            <v>2521.8068140197074</v>
          </cell>
          <cell r="U13">
            <v>2520.5944832316991</v>
          </cell>
          <cell r="V13">
            <v>2557.7752976136971</v>
          </cell>
        </row>
        <row r="16"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  <cell r="Q16">
            <v>43647</v>
          </cell>
          <cell r="R16">
            <v>43678</v>
          </cell>
          <cell r="S16">
            <v>43709</v>
          </cell>
          <cell r="T16">
            <v>43739</v>
          </cell>
          <cell r="U16">
            <v>43770</v>
          </cell>
          <cell r="V16">
            <v>43800</v>
          </cell>
        </row>
        <row r="17">
          <cell r="A17" t="str">
            <v>Konv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  <cell r="Q17">
            <v>1182</v>
          </cell>
          <cell r="R17">
            <v>1175</v>
          </cell>
          <cell r="S17">
            <v>1178</v>
          </cell>
          <cell r="T17">
            <v>1192</v>
          </cell>
          <cell r="U17">
            <v>1194</v>
          </cell>
          <cell r="V17">
            <v>1213</v>
          </cell>
        </row>
        <row r="18">
          <cell r="A18" t="str">
            <v>Syariah (RHS)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  <cell r="Q18">
            <v>106</v>
          </cell>
          <cell r="R18">
            <v>108</v>
          </cell>
          <cell r="S18">
            <v>109</v>
          </cell>
          <cell r="T18">
            <v>115</v>
          </cell>
          <cell r="U18">
            <v>116</v>
          </cell>
          <cell r="V18">
            <v>117</v>
          </cell>
        </row>
        <row r="19">
          <cell r="A19" t="str">
            <v>TOTAL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  <cell r="Q19">
            <v>1288</v>
          </cell>
          <cell r="R19">
            <v>1283</v>
          </cell>
          <cell r="S19">
            <v>1287</v>
          </cell>
          <cell r="T19">
            <v>1307</v>
          </cell>
          <cell r="U19">
            <v>1310</v>
          </cell>
          <cell r="V19">
            <v>1330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showGridLines="0" zoomScale="85" zoomScaleNormal="85" workbookViewId="0">
      <selection activeCell="M9" sqref="M9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3" customFormat="1" ht="18.75">
      <c r="B2" s="76" t="s">
        <v>35</v>
      </c>
      <c r="C2" s="76"/>
      <c r="D2" s="76"/>
      <c r="E2" s="76"/>
      <c r="H2" s="76" t="s">
        <v>35</v>
      </c>
      <c r="I2" s="76"/>
      <c r="J2" s="76"/>
      <c r="K2" s="76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6" customFormat="1">
      <c r="B5" s="77" t="s">
        <v>1</v>
      </c>
      <c r="C5" s="79" t="s">
        <v>49</v>
      </c>
      <c r="D5" s="80"/>
      <c r="E5" s="81" t="s">
        <v>28</v>
      </c>
      <c r="H5" s="77" t="s">
        <v>1</v>
      </c>
      <c r="I5" s="79" t="str">
        <f>C5</f>
        <v>Desember 2019</v>
      </c>
      <c r="J5" s="80"/>
      <c r="K5" s="81" t="s">
        <v>28</v>
      </c>
    </row>
    <row r="6" spans="2:11" s="16" customFormat="1">
      <c r="B6" s="78"/>
      <c r="C6" s="39" t="s">
        <v>34</v>
      </c>
      <c r="D6" s="39" t="s">
        <v>2</v>
      </c>
      <c r="E6" s="82"/>
      <c r="H6" s="78"/>
      <c r="I6" s="39" t="s">
        <v>34</v>
      </c>
      <c r="J6" s="39" t="s">
        <v>2</v>
      </c>
      <c r="K6" s="82"/>
    </row>
    <row r="7" spans="2:11" s="16" customFormat="1">
      <c r="B7" s="17" t="s">
        <v>3</v>
      </c>
      <c r="C7" s="63">
        <f>SUM(C8:C12)</f>
        <v>1325.7044927268939</v>
      </c>
      <c r="D7" s="63">
        <f>SUM(D8:D12)</f>
        <v>45.453182761799994</v>
      </c>
      <c r="E7" s="19">
        <f>C7+D7</f>
        <v>1371.1576754886939</v>
      </c>
      <c r="F7" s="20"/>
      <c r="G7" s="20"/>
      <c r="H7" s="17" t="s">
        <v>3</v>
      </c>
      <c r="I7" s="18">
        <f>SUM(I8:I12)</f>
        <v>1325704.4927268939</v>
      </c>
      <c r="J7" s="18">
        <f>SUM(J8:J12)</f>
        <v>45453.182761799995</v>
      </c>
      <c r="K7" s="19">
        <f>I7+J7</f>
        <v>1371157.6754886939</v>
      </c>
    </row>
    <row r="8" spans="2:11">
      <c r="B8" s="40" t="s">
        <v>4</v>
      </c>
      <c r="C8" s="57">
        <v>553.21450274491997</v>
      </c>
      <c r="D8" s="57">
        <v>37.486554474669994</v>
      </c>
      <c r="E8" s="58">
        <f t="shared" ref="E8:E11" si="0">C8+D8</f>
        <v>590.70105721958998</v>
      </c>
      <c r="F8" s="22"/>
      <c r="G8" s="22"/>
      <c r="H8" s="21" t="s">
        <v>4</v>
      </c>
      <c r="I8" s="23">
        <f>C8*1000</f>
        <v>553214.50274491997</v>
      </c>
      <c r="J8" s="23">
        <f>D8*1000</f>
        <v>37486.554474669996</v>
      </c>
      <c r="K8" s="24">
        <f>SUM(I8:J8)</f>
        <v>590701.05721958994</v>
      </c>
    </row>
    <row r="9" spans="2:11">
      <c r="B9" s="40" t="s">
        <v>5</v>
      </c>
      <c r="C9" s="57">
        <v>157.93332077554001</v>
      </c>
      <c r="D9" s="57">
        <v>5.9033877311899996</v>
      </c>
      <c r="E9" s="58">
        <f t="shared" si="0"/>
        <v>163.83670850673002</v>
      </c>
      <c r="F9" s="22"/>
      <c r="G9" s="22"/>
      <c r="H9" s="21" t="s">
        <v>5</v>
      </c>
      <c r="I9" s="23">
        <f t="shared" ref="I9:J14" si="1">C9*1000</f>
        <v>157933.32077554002</v>
      </c>
      <c r="J9" s="23">
        <f t="shared" ref="J9:J12" si="2">D9*1000</f>
        <v>5903.3877311899996</v>
      </c>
      <c r="K9" s="24">
        <f t="shared" ref="K9:K12" si="3">SUM(I9:J9)</f>
        <v>163836.70850673004</v>
      </c>
    </row>
    <row r="10" spans="2:11">
      <c r="B10" s="40" t="s">
        <v>6</v>
      </c>
      <c r="C10" s="57">
        <v>24.70562627</v>
      </c>
      <c r="D10" s="57">
        <v>2.0632405559399998</v>
      </c>
      <c r="E10" s="59">
        <f t="shared" si="0"/>
        <v>26.768866825939998</v>
      </c>
      <c r="F10" s="22"/>
      <c r="G10" s="22"/>
      <c r="H10" s="21" t="s">
        <v>6</v>
      </c>
      <c r="I10" s="23">
        <f t="shared" si="1"/>
        <v>24705.626270000001</v>
      </c>
      <c r="J10" s="23">
        <f t="shared" si="2"/>
        <v>2063.2405559399999</v>
      </c>
      <c r="K10" s="24">
        <f t="shared" si="3"/>
        <v>26768.86682594</v>
      </c>
    </row>
    <row r="11" spans="2:11">
      <c r="B11" s="40" t="s">
        <v>7</v>
      </c>
      <c r="C11" s="57">
        <v>132.5</v>
      </c>
      <c r="D11" s="57">
        <v>0</v>
      </c>
      <c r="E11" s="59">
        <f t="shared" si="0"/>
        <v>132.5</v>
      </c>
      <c r="F11" s="22"/>
      <c r="G11" s="22"/>
      <c r="H11" s="21" t="s">
        <v>7</v>
      </c>
      <c r="I11" s="23">
        <f t="shared" si="1"/>
        <v>132500</v>
      </c>
      <c r="J11" s="23">
        <f t="shared" si="2"/>
        <v>0</v>
      </c>
      <c r="K11" s="24">
        <f t="shared" si="3"/>
        <v>132500</v>
      </c>
    </row>
    <row r="12" spans="2:11">
      <c r="B12" s="41" t="s">
        <v>47</v>
      </c>
      <c r="C12" s="60">
        <v>457.35104293643394</v>
      </c>
      <c r="D12" s="60">
        <v>0</v>
      </c>
      <c r="E12" s="24">
        <v>444.44661669457986</v>
      </c>
      <c r="F12" s="22"/>
      <c r="G12" s="22"/>
      <c r="H12" s="25" t="s">
        <v>8</v>
      </c>
      <c r="I12" s="23">
        <f t="shared" si="1"/>
        <v>457351.04293643392</v>
      </c>
      <c r="J12" s="23">
        <f t="shared" si="2"/>
        <v>0</v>
      </c>
      <c r="K12" s="24">
        <f t="shared" si="3"/>
        <v>457351.04293643392</v>
      </c>
    </row>
    <row r="13" spans="2:11" s="16" customFormat="1">
      <c r="B13" s="54" t="s">
        <v>9</v>
      </c>
      <c r="C13" s="63">
        <f>SUM(C14:C16)</f>
        <v>597.78477567528842</v>
      </c>
      <c r="D13" s="63">
        <f t="shared" ref="D13:E13" si="4">SUM(D14:D16)</f>
        <v>27.19608554207435</v>
      </c>
      <c r="E13" s="73">
        <f t="shared" si="4"/>
        <v>624.98086121736276</v>
      </c>
      <c r="F13" s="20"/>
      <c r="G13" s="20"/>
      <c r="H13" s="17" t="s">
        <v>9</v>
      </c>
      <c r="I13" s="18">
        <f>SUM(I14:I16)</f>
        <v>597784.7756752884</v>
      </c>
      <c r="J13" s="18">
        <f>SUM(J14:J16)</f>
        <v>27196.08554207435</v>
      </c>
      <c r="K13" s="19">
        <f>I13+J13</f>
        <v>624980.86121736281</v>
      </c>
    </row>
    <row r="14" spans="2:11">
      <c r="B14" s="41" t="s">
        <v>25</v>
      </c>
      <c r="C14" s="64">
        <v>498.121903281838</v>
      </c>
      <c r="D14" s="64">
        <v>20.016320158267</v>
      </c>
      <c r="E14" s="24">
        <f t="shared" ref="E14:E33" si="5">C14+D14</f>
        <v>518.13822344010498</v>
      </c>
      <c r="F14" s="27"/>
      <c r="G14" s="22"/>
      <c r="H14" s="25" t="s">
        <v>25</v>
      </c>
      <c r="I14" s="23">
        <f t="shared" si="1"/>
        <v>498121.90328183799</v>
      </c>
      <c r="J14" s="23">
        <f t="shared" si="1"/>
        <v>20016.320158267001</v>
      </c>
      <c r="K14" s="24">
        <f>SUM(I14:J14)</f>
        <v>518138.22344010498</v>
      </c>
    </row>
    <row r="15" spans="2:11">
      <c r="B15" s="41" t="s">
        <v>10</v>
      </c>
      <c r="C15" s="64">
        <v>15.914693271235411</v>
      </c>
      <c r="D15" s="64">
        <v>2.7342172482293998</v>
      </c>
      <c r="E15" s="24">
        <f t="shared" si="5"/>
        <v>18.64891051946481</v>
      </c>
      <c r="F15" s="22"/>
      <c r="G15" s="22"/>
      <c r="H15" s="25" t="s">
        <v>10</v>
      </c>
      <c r="I15" s="23">
        <f t="shared" ref="I15:J20" si="6">C15*1000</f>
        <v>15914.69327123541</v>
      </c>
      <c r="J15" s="23">
        <f t="shared" ref="J15:J16" si="7">D15*1000</f>
        <v>2734.2172482294</v>
      </c>
      <c r="K15" s="24">
        <f t="shared" ref="K15:K16" si="8">SUM(I15:J15)</f>
        <v>18648.910519464811</v>
      </c>
    </row>
    <row r="16" spans="2:11">
      <c r="B16" s="41" t="s">
        <v>26</v>
      </c>
      <c r="C16" s="64">
        <v>83.748179122215035</v>
      </c>
      <c r="D16" s="64">
        <v>4.4455481355779494</v>
      </c>
      <c r="E16" s="24">
        <f t="shared" si="5"/>
        <v>88.193727257792986</v>
      </c>
      <c r="F16" s="27"/>
      <c r="G16" s="27"/>
      <c r="H16" s="25" t="s">
        <v>26</v>
      </c>
      <c r="I16" s="23">
        <f t="shared" si="6"/>
        <v>83748.179122215035</v>
      </c>
      <c r="J16" s="23">
        <f t="shared" si="7"/>
        <v>4445.5481355779493</v>
      </c>
      <c r="K16" s="24">
        <f t="shared" si="8"/>
        <v>88193.727257792983</v>
      </c>
    </row>
    <row r="17" spans="2:11" s="16" customFormat="1">
      <c r="B17" s="54" t="s">
        <v>11</v>
      </c>
      <c r="C17" s="63">
        <f t="shared" ref="C17:E17" si="9">SUM(C18:C20)</f>
        <v>291.6489654754061</v>
      </c>
      <c r="D17" s="63">
        <f t="shared" si="9"/>
        <v>3.9730574162057919</v>
      </c>
      <c r="E17" s="73">
        <f t="shared" si="9"/>
        <v>295.62202289161189</v>
      </c>
      <c r="F17" s="20"/>
      <c r="G17" s="20"/>
      <c r="H17" s="17" t="s">
        <v>11</v>
      </c>
      <c r="I17" s="18">
        <f>SUM(I18:I20)</f>
        <v>291648.96547540615</v>
      </c>
      <c r="J17" s="18">
        <f>SUM(J18:J20)</f>
        <v>3973.0574162057919</v>
      </c>
      <c r="K17" s="19">
        <f>I17+J17</f>
        <v>295622.02289161197</v>
      </c>
    </row>
    <row r="18" spans="2:11">
      <c r="B18" s="41" t="s">
        <v>12</v>
      </c>
      <c r="C18" s="64">
        <v>160.36689349850704</v>
      </c>
      <c r="D18" s="64">
        <v>0.3297642482706778</v>
      </c>
      <c r="E18" s="24">
        <f t="shared" si="5"/>
        <v>160.69665774677773</v>
      </c>
      <c r="F18" s="22"/>
      <c r="G18" s="22"/>
      <c r="H18" s="25" t="s">
        <v>12</v>
      </c>
      <c r="I18" s="23">
        <f t="shared" si="6"/>
        <v>160366.89349850704</v>
      </c>
      <c r="J18" s="23">
        <f t="shared" si="6"/>
        <v>329.7642482706778</v>
      </c>
      <c r="K18" s="24">
        <f>SUM(I18:J18)</f>
        <v>160696.65774677772</v>
      </c>
    </row>
    <row r="19" spans="2:11">
      <c r="B19" s="41" t="s">
        <v>13</v>
      </c>
      <c r="C19" s="64">
        <v>35.410643138653001</v>
      </c>
      <c r="D19" s="64">
        <v>0.11247312370554136</v>
      </c>
      <c r="E19" s="24">
        <f t="shared" si="5"/>
        <v>35.523116262358542</v>
      </c>
      <c r="F19" s="22"/>
      <c r="G19" s="22"/>
      <c r="H19" s="25" t="s">
        <v>13</v>
      </c>
      <c r="I19" s="23">
        <f t="shared" si="6"/>
        <v>35410.643138653002</v>
      </c>
      <c r="J19" s="23">
        <f t="shared" si="6"/>
        <v>112.47312370554135</v>
      </c>
      <c r="K19" s="24">
        <f t="shared" ref="K19:K20" si="10">SUM(I19:J19)</f>
        <v>35523.116262358541</v>
      </c>
    </row>
    <row r="20" spans="2:11">
      <c r="B20" s="41" t="s">
        <v>14</v>
      </c>
      <c r="C20" s="64">
        <v>95.871428838246061</v>
      </c>
      <c r="D20" s="64">
        <v>3.5308200442295727</v>
      </c>
      <c r="E20" s="24">
        <f t="shared" si="5"/>
        <v>99.402248882475632</v>
      </c>
      <c r="F20" s="22"/>
      <c r="G20" s="22"/>
      <c r="H20" s="25" t="s">
        <v>14</v>
      </c>
      <c r="I20" s="23">
        <f t="shared" si="6"/>
        <v>95871.428838246065</v>
      </c>
      <c r="J20" s="23">
        <f t="shared" si="6"/>
        <v>3530.8200442295729</v>
      </c>
      <c r="K20" s="24">
        <f t="shared" si="10"/>
        <v>99402.248882475644</v>
      </c>
    </row>
    <row r="21" spans="2:11" s="16" customFormat="1">
      <c r="B21" s="54" t="s">
        <v>15</v>
      </c>
      <c r="C21" s="63">
        <f>SUM(C22:C27)</f>
        <v>221.50320396480538</v>
      </c>
      <c r="D21" s="63">
        <f>SUM(D22:D27)</f>
        <v>28.536026591725406</v>
      </c>
      <c r="E21" s="73">
        <f t="shared" ref="E21" si="11">SUM(E22:E27)</f>
        <v>250.03923055653084</v>
      </c>
      <c r="F21" s="20"/>
      <c r="G21" s="20"/>
      <c r="H21" s="17" t="s">
        <v>15</v>
      </c>
      <c r="I21" s="18">
        <f>SUM(I22:I27)</f>
        <v>221503.20396480541</v>
      </c>
      <c r="J21" s="18">
        <f>SUM(J22:J27)</f>
        <v>28536.026591725411</v>
      </c>
      <c r="K21" s="19">
        <f>I21+J21</f>
        <v>250039.23055653082</v>
      </c>
    </row>
    <row r="22" spans="2:11">
      <c r="B22" s="41" t="s">
        <v>27</v>
      </c>
      <c r="C22" s="64">
        <v>95.205524273968479</v>
      </c>
      <c r="D22" s="64">
        <v>13.382978332818816</v>
      </c>
      <c r="E22" s="24">
        <f t="shared" si="5"/>
        <v>108.5885026067873</v>
      </c>
      <c r="F22" s="27"/>
      <c r="G22" s="22"/>
      <c r="H22" s="25" t="s">
        <v>27</v>
      </c>
      <c r="I22" s="23">
        <f t="shared" ref="I22" si="12">C22*1000</f>
        <v>95205.524273968476</v>
      </c>
      <c r="J22" s="23">
        <f t="shared" ref="J22" si="13">D22*1000</f>
        <v>13382.978332818815</v>
      </c>
      <c r="K22" s="24">
        <f>SUM(I22:J22)</f>
        <v>108588.5026067873</v>
      </c>
    </row>
    <row r="23" spans="2:11">
      <c r="B23" s="41" t="s">
        <v>29</v>
      </c>
      <c r="C23" s="64">
        <v>54.407307045239662</v>
      </c>
      <c r="D23" s="64">
        <v>11.252680426215081</v>
      </c>
      <c r="E23" s="24">
        <f t="shared" si="5"/>
        <v>65.659987471454741</v>
      </c>
      <c r="F23" s="27"/>
      <c r="G23" s="22"/>
      <c r="H23" s="25" t="s">
        <v>29</v>
      </c>
      <c r="I23" s="23">
        <f t="shared" ref="I23:I25" si="14">C23*1000</f>
        <v>54407.307045239664</v>
      </c>
      <c r="J23" s="23">
        <f t="shared" ref="J23:J25" si="15">D23*1000</f>
        <v>11252.68042621508</v>
      </c>
      <c r="K23" s="24">
        <f t="shared" ref="K23:K27" si="16">SUM(I23:J23)</f>
        <v>65659.987471454748</v>
      </c>
    </row>
    <row r="24" spans="2:11">
      <c r="B24" s="41" t="s">
        <v>16</v>
      </c>
      <c r="C24" s="64">
        <v>19.681634378401906</v>
      </c>
      <c r="D24" s="64">
        <v>2.2245684581305141</v>
      </c>
      <c r="E24" s="24">
        <f t="shared" si="5"/>
        <v>21.906202836532419</v>
      </c>
      <c r="F24" s="27"/>
      <c r="G24" s="22"/>
      <c r="H24" s="25" t="s">
        <v>16</v>
      </c>
      <c r="I24" s="23">
        <f t="shared" si="14"/>
        <v>19681.634378401905</v>
      </c>
      <c r="J24" s="23">
        <f t="shared" si="15"/>
        <v>2224.568458130514</v>
      </c>
      <c r="K24" s="24">
        <f t="shared" si="16"/>
        <v>21906.202836532419</v>
      </c>
    </row>
    <row r="25" spans="2:11">
      <c r="B25" s="41" t="s">
        <v>17</v>
      </c>
      <c r="C25" s="64">
        <v>25.027668625439002</v>
      </c>
      <c r="D25" s="64">
        <v>1.675799374561</v>
      </c>
      <c r="E25" s="24">
        <f t="shared" si="5"/>
        <v>26.703468000000001</v>
      </c>
      <c r="F25" s="22"/>
      <c r="G25" s="22"/>
      <c r="H25" s="25" t="s">
        <v>17</v>
      </c>
      <c r="I25" s="23">
        <f t="shared" si="14"/>
        <v>25027.668625439001</v>
      </c>
      <c r="J25" s="23">
        <f t="shared" si="15"/>
        <v>1675.7993745609999</v>
      </c>
      <c r="K25" s="24">
        <f t="shared" si="16"/>
        <v>26703.468000000001</v>
      </c>
    </row>
    <row r="26" spans="2:11">
      <c r="B26" s="41" t="s">
        <v>18</v>
      </c>
      <c r="C26" s="64">
        <v>24.760389646650001</v>
      </c>
      <c r="D26" s="64">
        <v>0</v>
      </c>
      <c r="E26" s="24">
        <f>C26+D26</f>
        <v>24.760389646650001</v>
      </c>
      <c r="F26" s="22"/>
      <c r="G26" s="22"/>
      <c r="H26" s="25" t="s">
        <v>18</v>
      </c>
      <c r="I26" s="23">
        <f>C26*1000</f>
        <v>24760.389646650001</v>
      </c>
      <c r="J26" s="23">
        <f>D26*1000</f>
        <v>0</v>
      </c>
      <c r="K26" s="24">
        <f t="shared" si="16"/>
        <v>24760.389646650001</v>
      </c>
    </row>
    <row r="27" spans="2:11">
      <c r="B27" s="41" t="s">
        <v>19</v>
      </c>
      <c r="C27" s="64">
        <v>2.4206799951063602</v>
      </c>
      <c r="D27" s="64">
        <v>0</v>
      </c>
      <c r="E27" s="24">
        <f>C27+D27</f>
        <v>2.4206799951063602</v>
      </c>
      <c r="F27" s="22"/>
      <c r="G27" s="22"/>
      <c r="H27" s="25" t="s">
        <v>19</v>
      </c>
      <c r="I27" s="23">
        <f>C27*1000</f>
        <v>2420.6799951063604</v>
      </c>
      <c r="J27" s="23">
        <f>D27*1000</f>
        <v>0</v>
      </c>
      <c r="K27" s="24">
        <f t="shared" si="16"/>
        <v>2420.6799951063604</v>
      </c>
    </row>
    <row r="28" spans="2:11" s="16" customFormat="1">
      <c r="B28" s="54" t="s">
        <v>20</v>
      </c>
      <c r="C28" s="63">
        <f>SUM(C29:C30)</f>
        <v>12.02</v>
      </c>
      <c r="D28" s="63">
        <v>0</v>
      </c>
      <c r="E28" s="73">
        <f>SUM(E29:E30)</f>
        <v>12.02</v>
      </c>
      <c r="F28" s="20"/>
      <c r="G28" s="20"/>
      <c r="H28" s="17" t="s">
        <v>20</v>
      </c>
      <c r="I28" s="18">
        <f>SUM(I29:I30)</f>
        <v>12020</v>
      </c>
      <c r="J28" s="18">
        <f>SUM(J29:J30)</f>
        <v>0</v>
      </c>
      <c r="K28" s="19">
        <f>I28+J28</f>
        <v>12020</v>
      </c>
    </row>
    <row r="29" spans="2:11">
      <c r="B29" s="41" t="s">
        <v>21</v>
      </c>
      <c r="C29" s="64">
        <v>7.76</v>
      </c>
      <c r="D29" s="65">
        <v>0</v>
      </c>
      <c r="E29" s="24">
        <f t="shared" si="5"/>
        <v>7.76</v>
      </c>
      <c r="F29" s="22"/>
      <c r="G29" s="22"/>
      <c r="H29" s="25" t="s">
        <v>21</v>
      </c>
      <c r="I29" s="23">
        <f t="shared" ref="I29" si="17">C29*1000</f>
        <v>7760</v>
      </c>
      <c r="J29" s="23">
        <f t="shared" ref="J29" si="18">D29*1000</f>
        <v>0</v>
      </c>
      <c r="K29" s="24">
        <f>SUM(I29:J29)</f>
        <v>7760</v>
      </c>
    </row>
    <row r="30" spans="2:11">
      <c r="B30" s="41" t="s">
        <v>22</v>
      </c>
      <c r="C30" s="64">
        <v>4.26</v>
      </c>
      <c r="D30" s="26">
        <v>0</v>
      </c>
      <c r="E30" s="24">
        <f t="shared" si="5"/>
        <v>4.26</v>
      </c>
      <c r="F30" s="22"/>
      <c r="G30" s="22"/>
      <c r="H30" s="25" t="s">
        <v>22</v>
      </c>
      <c r="I30" s="23">
        <f t="shared" ref="I30" si="19">C30*1000</f>
        <v>4260</v>
      </c>
      <c r="J30" s="23">
        <f t="shared" ref="J30" si="20">D30*1000</f>
        <v>0</v>
      </c>
      <c r="K30" s="24">
        <f>SUM(I30:J30)</f>
        <v>4260</v>
      </c>
    </row>
    <row r="31" spans="2:11">
      <c r="B31" s="28" t="s">
        <v>23</v>
      </c>
      <c r="C31" s="66">
        <v>0.51686858684361714</v>
      </c>
      <c r="D31" s="66">
        <v>0.40288159127445</v>
      </c>
      <c r="E31" s="74">
        <f t="shared" si="5"/>
        <v>0.91975017811806714</v>
      </c>
      <c r="F31" s="20"/>
      <c r="G31" s="22"/>
      <c r="H31" s="28" t="s">
        <v>23</v>
      </c>
      <c r="I31" s="29">
        <f t="shared" ref="I31:I32" si="21">C31*1000</f>
        <v>516.86858684361709</v>
      </c>
      <c r="J31" s="29">
        <f t="shared" ref="J31:J32" si="22">D31*1000</f>
        <v>402.88159127444999</v>
      </c>
      <c r="K31" s="30">
        <f>SUM(I31:J31)</f>
        <v>919.75017811806708</v>
      </c>
    </row>
    <row r="32" spans="2:11">
      <c r="B32" s="61" t="s">
        <v>45</v>
      </c>
      <c r="C32" s="67">
        <v>2.9856456532804279</v>
      </c>
      <c r="D32" s="67">
        <v>5.0618571148709997E-2</v>
      </c>
      <c r="E32" s="74">
        <f t="shared" si="5"/>
        <v>3.036264224429138</v>
      </c>
      <c r="F32" s="20"/>
      <c r="G32" s="22"/>
      <c r="H32" s="61" t="s">
        <v>45</v>
      </c>
      <c r="I32" s="29">
        <f t="shared" si="21"/>
        <v>2985.6456532804277</v>
      </c>
      <c r="J32" s="29">
        <f t="shared" si="22"/>
        <v>50.618571148709997</v>
      </c>
      <c r="K32" s="30">
        <f>SUM(I32:J32)</f>
        <v>3036.2642244291378</v>
      </c>
    </row>
    <row r="33" spans="1:11" ht="15.75" thickBot="1">
      <c r="B33" s="31" t="s">
        <v>24</v>
      </c>
      <c r="C33" s="32">
        <f>C21+C17+C13+C7+C31+C28+C32</f>
        <v>2452.1639520825174</v>
      </c>
      <c r="D33" s="32">
        <f>D21+D17+D13+D7+D31+D28+D32</f>
        <v>105.6118524742287</v>
      </c>
      <c r="E33" s="75">
        <f t="shared" si="5"/>
        <v>2557.7758045567462</v>
      </c>
      <c r="F33" s="16"/>
      <c r="H33" s="31" t="s">
        <v>24</v>
      </c>
      <c r="I33" s="32">
        <f>I21+I17+I13+I7+I31+I28+I32</f>
        <v>2452163.952082518</v>
      </c>
      <c r="J33" s="32">
        <f>J21+J17+J13+J7+J31+J28+J32</f>
        <v>105611.8524742287</v>
      </c>
      <c r="K33" s="62">
        <f>SUM(I33:J33)</f>
        <v>2557775.8045567465</v>
      </c>
    </row>
    <row r="34" spans="1:11">
      <c r="B34" s="3"/>
      <c r="C34" s="3"/>
      <c r="D34" s="3"/>
      <c r="E34" s="33"/>
      <c r="K34" s="34"/>
    </row>
    <row r="35" spans="1:11">
      <c r="B35" s="42" t="s">
        <v>40</v>
      </c>
    </row>
    <row r="36" spans="1:11">
      <c r="B36" s="42" t="s">
        <v>46</v>
      </c>
      <c r="I36" s="35"/>
      <c r="J36" s="35"/>
      <c r="K36" s="35"/>
    </row>
    <row r="37" spans="1:11">
      <c r="B37" s="42" t="s">
        <v>44</v>
      </c>
    </row>
    <row r="38" spans="1:11">
      <c r="B38" s="2" t="s">
        <v>48</v>
      </c>
      <c r="J38" s="36" t="s">
        <v>43</v>
      </c>
    </row>
    <row r="39" spans="1:11">
      <c r="A39" s="36"/>
      <c r="B39" s="37"/>
    </row>
    <row r="40" spans="1:11">
      <c r="A40" s="36"/>
      <c r="B40" s="37"/>
    </row>
    <row r="41" spans="1:11">
      <c r="A41" s="36"/>
      <c r="B41" s="37"/>
    </row>
    <row r="42" spans="1:11">
      <c r="A42" s="36"/>
      <c r="B42" s="37"/>
    </row>
    <row r="43" spans="1:11">
      <c r="A43" s="36"/>
      <c r="B43" s="37"/>
    </row>
    <row r="44" spans="1:11">
      <c r="A44" s="36"/>
      <c r="B44" s="38"/>
      <c r="C44" s="37"/>
      <c r="D44" s="37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abSelected="1" zoomScale="90" zoomScaleNormal="90" workbookViewId="0">
      <selection activeCell="N26" sqref="N26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4" customFormat="1" ht="18.75">
      <c r="A1" s="43"/>
      <c r="B1" s="76" t="s">
        <v>36</v>
      </c>
      <c r="C1" s="76"/>
      <c r="D1" s="76"/>
      <c r="E1" s="76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</row>
    <row r="2" spans="1:88" s="44" customFormat="1" ht="18.75">
      <c r="A2" s="43"/>
      <c r="B2" s="76" t="s">
        <v>37</v>
      </c>
      <c r="C2" s="76"/>
      <c r="D2" s="76"/>
      <c r="E2" s="76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</row>
    <row r="3" spans="1:88" ht="15.75" thickBot="1">
      <c r="B3" s="3"/>
      <c r="C3" s="3"/>
      <c r="D3" s="3"/>
      <c r="E3" s="4"/>
    </row>
    <row r="4" spans="1:88">
      <c r="B4" s="77" t="s">
        <v>1</v>
      </c>
      <c r="C4" s="79" t="str">
        <f>'data aset IKNB'!C5:D5</f>
        <v>Desember 2019</v>
      </c>
      <c r="D4" s="80"/>
      <c r="E4" s="81" t="s">
        <v>28</v>
      </c>
    </row>
    <row r="5" spans="1:88">
      <c r="B5" s="78"/>
      <c r="C5" s="39" t="s">
        <v>34</v>
      </c>
      <c r="D5" s="39" t="s">
        <v>39</v>
      </c>
      <c r="E5" s="82"/>
    </row>
    <row r="6" spans="1:88" s="8" customFormat="1">
      <c r="A6" s="1"/>
      <c r="B6" s="5" t="s">
        <v>3</v>
      </c>
      <c r="C6" s="6">
        <f>SUM(C7:C11)</f>
        <v>137</v>
      </c>
      <c r="D6" s="6">
        <f>SUM(D7:D11)</f>
        <v>13</v>
      </c>
      <c r="E6" s="7">
        <f t="shared" ref="E6:E11" si="0">C6+D6</f>
        <v>150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68">
        <v>53</v>
      </c>
      <c r="D7" s="68">
        <v>7</v>
      </c>
      <c r="E7" s="10">
        <f t="shared" si="0"/>
        <v>60</v>
      </c>
    </row>
    <row r="8" spans="1:88">
      <c r="B8" s="47" t="s">
        <v>5</v>
      </c>
      <c r="C8" s="68">
        <v>73</v>
      </c>
      <c r="D8" s="68">
        <v>5</v>
      </c>
      <c r="E8" s="10">
        <f t="shared" si="0"/>
        <v>78</v>
      </c>
    </row>
    <row r="9" spans="1:88">
      <c r="B9" s="47" t="s">
        <v>6</v>
      </c>
      <c r="C9" s="68">
        <v>6</v>
      </c>
      <c r="D9" s="68">
        <v>1</v>
      </c>
      <c r="E9" s="10">
        <f t="shared" si="0"/>
        <v>7</v>
      </c>
    </row>
    <row r="10" spans="1:88">
      <c r="B10" s="47" t="s">
        <v>7</v>
      </c>
      <c r="C10" s="68">
        <v>3</v>
      </c>
      <c r="D10" s="68">
        <v>0</v>
      </c>
      <c r="E10" s="10">
        <f t="shared" si="0"/>
        <v>3</v>
      </c>
    </row>
    <row r="11" spans="1:88">
      <c r="B11" s="47" t="s">
        <v>8</v>
      </c>
      <c r="C11" s="68">
        <v>2</v>
      </c>
      <c r="D11" s="68">
        <v>0</v>
      </c>
      <c r="E11" s="10">
        <f t="shared" si="0"/>
        <v>2</v>
      </c>
    </row>
    <row r="12" spans="1:88" s="8" customFormat="1">
      <c r="A12" s="1"/>
      <c r="B12" s="48" t="s">
        <v>9</v>
      </c>
      <c r="C12" s="51">
        <f>SUM(C13:C15)</f>
        <v>237</v>
      </c>
      <c r="D12" s="51">
        <f>SUM(D13:D15)</f>
        <v>9</v>
      </c>
      <c r="E12" s="7">
        <f>D12+C12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9" t="s">
        <v>25</v>
      </c>
      <c r="C13" s="53">
        <v>179</v>
      </c>
      <c r="D13" s="53">
        <v>5</v>
      </c>
      <c r="E13" s="10">
        <f>C13+D13</f>
        <v>184</v>
      </c>
    </row>
    <row r="14" spans="1:88">
      <c r="B14" s="49" t="s">
        <v>10</v>
      </c>
      <c r="C14" s="55">
        <v>56</v>
      </c>
      <c r="D14" s="55">
        <v>4</v>
      </c>
      <c r="E14" s="10">
        <f>C14+D14</f>
        <v>60</v>
      </c>
    </row>
    <row r="15" spans="1:88">
      <c r="B15" s="49" t="s">
        <v>26</v>
      </c>
      <c r="C15" s="55">
        <v>2</v>
      </c>
      <c r="D15" s="55">
        <v>0</v>
      </c>
      <c r="E15" s="10">
        <f>C15+D15</f>
        <v>2</v>
      </c>
    </row>
    <row r="16" spans="1:88" s="8" customFormat="1">
      <c r="A16" s="1"/>
      <c r="B16" s="50" t="s">
        <v>11</v>
      </c>
      <c r="C16" s="71">
        <f>SUM(C17:C19)</f>
        <v>224</v>
      </c>
      <c r="D16" s="71">
        <f>SUM(D17:D19)</f>
        <v>3</v>
      </c>
      <c r="E16" s="72">
        <f t="shared" ref="E16:E22" si="1">C16+D16</f>
        <v>227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7" t="s">
        <v>12</v>
      </c>
      <c r="C17" s="69">
        <v>158</v>
      </c>
      <c r="D17" s="69">
        <v>1</v>
      </c>
      <c r="E17" s="70">
        <f t="shared" si="1"/>
        <v>159</v>
      </c>
    </row>
    <row r="18" spans="1:88">
      <c r="B18" s="47" t="s">
        <v>13</v>
      </c>
      <c r="C18" s="69">
        <v>41</v>
      </c>
      <c r="D18" s="69">
        <v>1</v>
      </c>
      <c r="E18" s="70">
        <f t="shared" si="1"/>
        <v>42</v>
      </c>
    </row>
    <row r="19" spans="1:88">
      <c r="B19" s="47" t="s">
        <v>14</v>
      </c>
      <c r="C19" s="69">
        <v>25</v>
      </c>
      <c r="D19" s="69">
        <v>1</v>
      </c>
      <c r="E19" s="70">
        <f t="shared" si="1"/>
        <v>26</v>
      </c>
    </row>
    <row r="20" spans="1:88" s="8" customFormat="1">
      <c r="A20" s="1"/>
      <c r="B20" s="48" t="s">
        <v>15</v>
      </c>
      <c r="C20" s="71">
        <f>SUM(C21:C26)</f>
        <v>104</v>
      </c>
      <c r="D20" s="71">
        <f>SUM(D21:D26)</f>
        <v>5</v>
      </c>
      <c r="E20" s="72">
        <f t="shared" si="1"/>
        <v>109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7" t="s">
        <v>27</v>
      </c>
      <c r="C21" s="69">
        <v>1</v>
      </c>
      <c r="D21" s="69">
        <v>0</v>
      </c>
      <c r="E21" s="70">
        <f t="shared" si="1"/>
        <v>1</v>
      </c>
    </row>
    <row r="22" spans="1:88">
      <c r="B22" s="47" t="s">
        <v>29</v>
      </c>
      <c r="C22" s="69">
        <v>80</v>
      </c>
      <c r="D22" s="69">
        <v>3</v>
      </c>
      <c r="E22" s="70">
        <f t="shared" si="1"/>
        <v>83</v>
      </c>
    </row>
    <row r="23" spans="1:88">
      <c r="B23" s="47" t="s">
        <v>16</v>
      </c>
      <c r="C23" s="56">
        <v>20</v>
      </c>
      <c r="D23" s="56">
        <v>2</v>
      </c>
      <c r="E23" s="11">
        <f t="shared" ref="E23:E32" si="2">C23+D23</f>
        <v>22</v>
      </c>
    </row>
    <row r="24" spans="1:88">
      <c r="B24" s="47" t="s">
        <v>17</v>
      </c>
      <c r="C24" s="56">
        <v>1</v>
      </c>
      <c r="D24" s="56">
        <v>0</v>
      </c>
      <c r="E24" s="11">
        <f t="shared" si="2"/>
        <v>1</v>
      </c>
    </row>
    <row r="25" spans="1:88">
      <c r="B25" s="47" t="s">
        <v>18</v>
      </c>
      <c r="C25" s="56">
        <v>1</v>
      </c>
      <c r="D25" s="56">
        <v>0</v>
      </c>
      <c r="E25" s="11">
        <f t="shared" si="2"/>
        <v>1</v>
      </c>
    </row>
    <row r="26" spans="1:88">
      <c r="B26" s="47" t="s">
        <v>19</v>
      </c>
      <c r="C26" s="56">
        <v>1</v>
      </c>
      <c r="D26" s="56">
        <v>0</v>
      </c>
      <c r="E26" s="11">
        <f t="shared" si="2"/>
        <v>1</v>
      </c>
    </row>
    <row r="27" spans="1:88" s="8" customFormat="1">
      <c r="A27" s="1"/>
      <c r="B27" s="48" t="s">
        <v>30</v>
      </c>
      <c r="C27" s="52">
        <f>SUM(C28:C30)</f>
        <v>230</v>
      </c>
      <c r="D27" s="52">
        <f>SUM(D28:D30)</f>
        <v>0</v>
      </c>
      <c r="E27" s="7">
        <f t="shared" si="2"/>
        <v>230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47" t="s">
        <v>31</v>
      </c>
      <c r="C28" s="53">
        <v>161</v>
      </c>
      <c r="D28" s="53">
        <v>0</v>
      </c>
      <c r="E28" s="10">
        <f t="shared" si="2"/>
        <v>161</v>
      </c>
    </row>
    <row r="29" spans="1:88">
      <c r="B29" s="47" t="s">
        <v>32</v>
      </c>
      <c r="C29" s="53">
        <v>42</v>
      </c>
      <c r="D29" s="53">
        <v>0</v>
      </c>
      <c r="E29" s="10">
        <f t="shared" si="2"/>
        <v>42</v>
      </c>
    </row>
    <row r="30" spans="1:88">
      <c r="B30" s="47" t="s">
        <v>33</v>
      </c>
      <c r="C30" s="53">
        <v>27</v>
      </c>
      <c r="D30" s="53">
        <v>0</v>
      </c>
      <c r="E30" s="10">
        <f t="shared" si="2"/>
        <v>27</v>
      </c>
    </row>
    <row r="31" spans="1:88" s="8" customFormat="1">
      <c r="A31" s="1"/>
      <c r="B31" s="5" t="s">
        <v>23</v>
      </c>
      <c r="C31" s="6">
        <v>129</v>
      </c>
      <c r="D31" s="6">
        <v>75</v>
      </c>
      <c r="E31" s="7">
        <f t="shared" si="2"/>
        <v>204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46" t="s">
        <v>42</v>
      </c>
      <c r="C32" s="6">
        <v>152</v>
      </c>
      <c r="D32" s="6">
        <v>12</v>
      </c>
      <c r="E32" s="7">
        <f t="shared" si="2"/>
        <v>164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2" t="s">
        <v>24</v>
      </c>
      <c r="C33" s="13">
        <f>C20+C16+C12+C6+C31+C27+C32</f>
        <v>1213</v>
      </c>
      <c r="D33" s="13">
        <f t="shared" ref="D33:E33" si="3">D20+D16+D12+D6+D31+D27+D32</f>
        <v>117</v>
      </c>
      <c r="E33" s="13">
        <f t="shared" si="3"/>
        <v>1330</v>
      </c>
    </row>
    <row r="34" spans="2:5">
      <c r="E34" s="14"/>
    </row>
    <row r="35" spans="2:5">
      <c r="B35" s="45" t="s">
        <v>40</v>
      </c>
    </row>
    <row r="36" spans="2:5">
      <c r="B36" s="15" t="s">
        <v>41</v>
      </c>
    </row>
    <row r="37" spans="2:5">
      <c r="B37" s="15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3514BD-1F55-488F-9C35-BEF800E0BE6D}"/>
</file>

<file path=customXml/itemProps2.xml><?xml version="1.0" encoding="utf-8"?>
<ds:datastoreItem xmlns:ds="http://schemas.openxmlformats.org/officeDocument/2006/customXml" ds:itemID="{96E3103F-0E82-4F56-BD6D-B7507DEEC479}"/>
</file>

<file path=customXml/itemProps3.xml><?xml version="1.0" encoding="utf-8"?>
<ds:datastoreItem xmlns:ds="http://schemas.openxmlformats.org/officeDocument/2006/customXml" ds:itemID="{BF55D186-3C06-4E10-9EB4-41D666440F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2020-02-05T01:59:10Z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