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06A2B23D-A4F0-4C4D-9C47-C18480881A6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IKNB'!$B$2:$B$62</definedName>
    <definedName name="_xlnm.Print_Area" localSheetId="1">'Pelaku IKNB'!$B$1:$AY$39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3" i="2" l="1"/>
  <c r="O40" i="2"/>
  <c r="AO26" i="2" l="1"/>
  <c r="AO29" i="2" l="1"/>
  <c r="AO22" i="2" l="1"/>
  <c r="AN36" i="3" l="1"/>
  <c r="AM36" i="3"/>
  <c r="AN33" i="3"/>
  <c r="AM33" i="3"/>
  <c r="AO9" i="2"/>
  <c r="AO23" i="3" l="1"/>
  <c r="AO37" i="3"/>
  <c r="AO27" i="3" l="1"/>
  <c r="AO25" i="3"/>
  <c r="AO24" i="3"/>
  <c r="AO21" i="3"/>
  <c r="AO28" i="3"/>
  <c r="AO15" i="2" l="1"/>
  <c r="AO14" i="2" l="1"/>
  <c r="AM16" i="2" l="1"/>
  <c r="AO38" i="3" l="1"/>
  <c r="AO36" i="3"/>
  <c r="AO35" i="3"/>
  <c r="AO34" i="3"/>
  <c r="AO33" i="3"/>
  <c r="AO32" i="3"/>
  <c r="AO31" i="3"/>
  <c r="AO30" i="3"/>
  <c r="AN29" i="3"/>
  <c r="AM29" i="3"/>
  <c r="AO26" i="3"/>
  <c r="AO22" i="3"/>
  <c r="AN20" i="3"/>
  <c r="AM20" i="3"/>
  <c r="AO19" i="3"/>
  <c r="AO18" i="3"/>
  <c r="AO17" i="3"/>
  <c r="AN16" i="3"/>
  <c r="AM16" i="3"/>
  <c r="AO15" i="3"/>
  <c r="AO14" i="3"/>
  <c r="AO13" i="3"/>
  <c r="AN12" i="3"/>
  <c r="AM12" i="3"/>
  <c r="AO11" i="3"/>
  <c r="AO10" i="3"/>
  <c r="AO9" i="3"/>
  <c r="AO8" i="3"/>
  <c r="AO7" i="3"/>
  <c r="AN6" i="3"/>
  <c r="AM6" i="3"/>
  <c r="AO33" i="2"/>
  <c r="AO32" i="2"/>
  <c r="AO31" i="2"/>
  <c r="AN30" i="2"/>
  <c r="AM30" i="2"/>
  <c r="AO28" i="2"/>
  <c r="AO27" i="2"/>
  <c r="AO24" i="2"/>
  <c r="AO23" i="2"/>
  <c r="AM21" i="2"/>
  <c r="AO20" i="2"/>
  <c r="AO19" i="2"/>
  <c r="AO18" i="2"/>
  <c r="AN17" i="2"/>
  <c r="AM17" i="2"/>
  <c r="AO16" i="2"/>
  <c r="AN13" i="2"/>
  <c r="AO13" i="2" s="1"/>
  <c r="AO12" i="2"/>
  <c r="AO11" i="2"/>
  <c r="AO8" i="2"/>
  <c r="AN7" i="2"/>
  <c r="AK29" i="3"/>
  <c r="AL27" i="3"/>
  <c r="AI27" i="3"/>
  <c r="AL28" i="2"/>
  <c r="AI28" i="2"/>
  <c r="AL16" i="2"/>
  <c r="AL15" i="2"/>
  <c r="AL14" i="2"/>
  <c r="AI16" i="2"/>
  <c r="AI15" i="2"/>
  <c r="AI14" i="2"/>
  <c r="AG13" i="2"/>
  <c r="AL34" i="2"/>
  <c r="AI34" i="2"/>
  <c r="AL26" i="2"/>
  <c r="AL25" i="2"/>
  <c r="AL23" i="2"/>
  <c r="AL22" i="2"/>
  <c r="AI26" i="2"/>
  <c r="AI25" i="2"/>
  <c r="AI23" i="2"/>
  <c r="AI22" i="2"/>
  <c r="AL33" i="2"/>
  <c r="AI33" i="2"/>
  <c r="AL38" i="3"/>
  <c r="AL37" i="3"/>
  <c r="AL36" i="3"/>
  <c r="AL35" i="3"/>
  <c r="AL34" i="3"/>
  <c r="AL33" i="3"/>
  <c r="AL32" i="3"/>
  <c r="AL31" i="3"/>
  <c r="AL30" i="3"/>
  <c r="AL26" i="3"/>
  <c r="AL25" i="3"/>
  <c r="AL24" i="3"/>
  <c r="AL23" i="3"/>
  <c r="AL22" i="3"/>
  <c r="AL21" i="3"/>
  <c r="AL19" i="3"/>
  <c r="AL18" i="3"/>
  <c r="AL17" i="3"/>
  <c r="AL15" i="3"/>
  <c r="AL14" i="3"/>
  <c r="AL13" i="3"/>
  <c r="AL11" i="3"/>
  <c r="AL10" i="3"/>
  <c r="AL9" i="3"/>
  <c r="AL8" i="3"/>
  <c r="AL7" i="3"/>
  <c r="AK16" i="3"/>
  <c r="AJ16" i="3"/>
  <c r="AK12" i="3"/>
  <c r="AJ12" i="3"/>
  <c r="AH16" i="3"/>
  <c r="AH12" i="3"/>
  <c r="AG16" i="3"/>
  <c r="AG12" i="3"/>
  <c r="AJ29" i="3"/>
  <c r="AL29" i="3" s="1"/>
  <c r="AI38" i="3"/>
  <c r="AI37" i="3"/>
  <c r="AI36" i="3"/>
  <c r="AI35" i="3"/>
  <c r="AI34" i="3"/>
  <c r="AI33" i="3"/>
  <c r="AI32" i="3"/>
  <c r="AI31" i="3"/>
  <c r="AI30" i="3"/>
  <c r="AI26" i="3"/>
  <c r="AI25" i="3"/>
  <c r="AI24" i="3"/>
  <c r="AI23" i="3"/>
  <c r="AI22" i="3"/>
  <c r="AI21" i="3"/>
  <c r="AI19" i="3"/>
  <c r="AI18" i="3"/>
  <c r="AI17" i="3"/>
  <c r="AI15" i="3"/>
  <c r="AI14" i="3"/>
  <c r="AI13" i="3"/>
  <c r="AI11" i="3"/>
  <c r="AI10" i="3"/>
  <c r="AI9" i="3"/>
  <c r="AI8" i="3"/>
  <c r="AI7" i="3"/>
  <c r="AH29" i="3"/>
  <c r="AG29" i="3"/>
  <c r="AL32" i="2"/>
  <c r="AL31" i="2"/>
  <c r="AL27" i="2"/>
  <c r="AL24" i="2"/>
  <c r="AL20" i="2"/>
  <c r="AL19" i="2"/>
  <c r="AL18" i="2"/>
  <c r="AL12" i="2"/>
  <c r="AL11" i="2"/>
  <c r="AL10" i="2"/>
  <c r="AL9" i="2"/>
  <c r="AL8" i="2"/>
  <c r="AK30" i="2"/>
  <c r="AK21" i="2"/>
  <c r="AK17" i="2"/>
  <c r="AK13" i="2"/>
  <c r="AL13" i="2" s="1"/>
  <c r="AK7" i="2"/>
  <c r="AJ30" i="2"/>
  <c r="AJ21" i="2"/>
  <c r="AJ17" i="2"/>
  <c r="AJ7" i="2"/>
  <c r="AI24" i="2"/>
  <c r="AI32" i="2"/>
  <c r="AI31" i="2"/>
  <c r="AI27" i="2"/>
  <c r="AI20" i="2"/>
  <c r="AI19" i="2"/>
  <c r="AI18" i="2"/>
  <c r="AI12" i="2"/>
  <c r="AI11" i="2"/>
  <c r="AI10" i="2"/>
  <c r="AI9" i="2"/>
  <c r="AI8" i="2"/>
  <c r="AH30" i="2"/>
  <c r="AG30" i="2"/>
  <c r="AH21" i="2"/>
  <c r="AH17" i="2"/>
  <c r="AG17" i="2"/>
  <c r="AH13" i="2"/>
  <c r="AH7" i="2"/>
  <c r="AG7" i="2"/>
  <c r="AK20" i="3"/>
  <c r="AJ20" i="3"/>
  <c r="AK6" i="3"/>
  <c r="AJ6" i="3"/>
  <c r="AH20" i="3"/>
  <c r="AG20" i="3"/>
  <c r="AH6" i="3"/>
  <c r="AG6" i="3"/>
  <c r="AF20" i="3"/>
  <c r="AD20" i="3"/>
  <c r="AE20" i="3"/>
  <c r="AF6" i="3"/>
  <c r="AE6" i="3"/>
  <c r="AD6" i="3"/>
  <c r="AI7" i="2" l="1"/>
  <c r="AO30" i="2"/>
  <c r="AO17" i="2"/>
  <c r="AO12" i="3"/>
  <c r="AO6" i="3"/>
  <c r="AM39" i="3"/>
  <c r="O48" i="3" s="1"/>
  <c r="AN39" i="3"/>
  <c r="O49" i="3" s="1"/>
  <c r="AO29" i="3"/>
  <c r="AO16" i="3"/>
  <c r="AO20" i="3"/>
  <c r="AL6" i="3"/>
  <c r="AL16" i="3"/>
  <c r="AI30" i="2"/>
  <c r="AK35" i="2"/>
  <c r="N40" i="2" s="1"/>
  <c r="AH35" i="2"/>
  <c r="M40" i="2" s="1"/>
  <c r="AE39" i="3"/>
  <c r="L49" i="3" s="1"/>
  <c r="AI16" i="3"/>
  <c r="AL7" i="2"/>
  <c r="AJ35" i="2"/>
  <c r="AL17" i="2"/>
  <c r="AI13" i="2"/>
  <c r="AI6" i="3"/>
  <c r="AI29" i="3"/>
  <c r="AD39" i="3"/>
  <c r="L48" i="3" s="1"/>
  <c r="AI20" i="3"/>
  <c r="AL20" i="3"/>
  <c r="AL12" i="3"/>
  <c r="AI12" i="3"/>
  <c r="AI17" i="2"/>
  <c r="AL30" i="2"/>
  <c r="AJ39" i="3"/>
  <c r="N48" i="3" s="1"/>
  <c r="AK39" i="3"/>
  <c r="N49" i="3" s="1"/>
  <c r="AG39" i="3"/>
  <c r="M48" i="3" s="1"/>
  <c r="AH39" i="3"/>
  <c r="M49" i="3" s="1"/>
  <c r="AF7" i="2"/>
  <c r="AE7" i="2"/>
  <c r="AE35" i="2" s="1"/>
  <c r="L40" i="2" s="1"/>
  <c r="AD7" i="2"/>
  <c r="AD35" i="2" s="1"/>
  <c r="L39" i="2" s="1"/>
  <c r="L41" i="2" s="1"/>
  <c r="AC7" i="2"/>
  <c r="AB7" i="2"/>
  <c r="AB35" i="2" s="1"/>
  <c r="K40" i="2" s="1"/>
  <c r="AA7" i="2"/>
  <c r="AA35" i="2" s="1"/>
  <c r="K39" i="2" s="1"/>
  <c r="O50" i="3" l="1"/>
  <c r="N50" i="3"/>
  <c r="L50" i="3"/>
  <c r="M50" i="3"/>
  <c r="AL35" i="2"/>
  <c r="AO39" i="3"/>
  <c r="N39" i="2"/>
  <c r="N41" i="2"/>
  <c r="AF39" i="3"/>
  <c r="AL39" i="3"/>
  <c r="AI39" i="3"/>
  <c r="AF35" i="2"/>
  <c r="K41" i="2"/>
  <c r="AC35" i="2"/>
  <c r="AB36" i="3" l="1"/>
  <c r="AA36" i="3"/>
  <c r="AC33" i="3"/>
  <c r="AB33" i="3"/>
  <c r="AA33" i="3"/>
  <c r="AC25" i="3"/>
  <c r="AC24" i="3"/>
  <c r="AC21" i="3"/>
  <c r="AC20" i="3" s="1"/>
  <c r="AB20" i="3"/>
  <c r="AA20" i="3"/>
  <c r="AC12" i="3"/>
  <c r="AB12" i="3"/>
  <c r="AA12" i="3"/>
  <c r="AC6" i="3"/>
  <c r="AB6" i="3"/>
  <c r="AA6" i="3"/>
  <c r="R6" i="3"/>
  <c r="AC36" i="3" l="1"/>
  <c r="AA39" i="3"/>
  <c r="K48" i="3" s="1"/>
  <c r="AB39" i="3"/>
  <c r="K49" i="3" s="1"/>
  <c r="K50" i="3" s="1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Z6" i="3"/>
  <c r="Y6" i="3"/>
  <c r="X6" i="3"/>
  <c r="W6" i="3"/>
  <c r="V6" i="3"/>
  <c r="U6" i="3"/>
  <c r="T6" i="3"/>
  <c r="S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N27" i="2"/>
  <c r="K27" i="2"/>
  <c r="H27" i="2"/>
  <c r="E27" i="2"/>
  <c r="Z25" i="3"/>
  <c r="Z24" i="3"/>
  <c r="Z21" i="3"/>
  <c r="AC39" i="3" l="1"/>
  <c r="X20" i="3"/>
  <c r="Y20" i="3"/>
  <c r="Z20" i="3"/>
  <c r="Y33" i="3"/>
  <c r="Z33" i="3"/>
  <c r="X33" i="3"/>
  <c r="W38" i="3"/>
  <c r="T38" i="3"/>
  <c r="Q38" i="3"/>
  <c r="N38" i="3"/>
  <c r="K38" i="3"/>
  <c r="H38" i="3"/>
  <c r="E38" i="3"/>
  <c r="V36" i="3"/>
  <c r="U36" i="3"/>
  <c r="S36" i="3"/>
  <c r="R36" i="3"/>
  <c r="P36" i="3"/>
  <c r="O36" i="3"/>
  <c r="M36" i="3"/>
  <c r="L36" i="3"/>
  <c r="J36" i="3"/>
  <c r="I36" i="3"/>
  <c r="G36" i="3"/>
  <c r="F36" i="3"/>
  <c r="D36" i="3"/>
  <c r="C36" i="3"/>
  <c r="W35" i="3"/>
  <c r="T35" i="3"/>
  <c r="Q35" i="3"/>
  <c r="N35" i="3"/>
  <c r="K35" i="3"/>
  <c r="H35" i="3"/>
  <c r="E35" i="3"/>
  <c r="P33" i="3"/>
  <c r="O33" i="3"/>
  <c r="M33" i="3"/>
  <c r="L33" i="3"/>
  <c r="J33" i="3"/>
  <c r="I33" i="3"/>
  <c r="G33" i="3"/>
  <c r="F33" i="3"/>
  <c r="D33" i="3"/>
  <c r="C33" i="3"/>
  <c r="W25" i="3"/>
  <c r="T25" i="3"/>
  <c r="Q25" i="3"/>
  <c r="N25" i="3"/>
  <c r="K25" i="3"/>
  <c r="H25" i="3"/>
  <c r="E25" i="3"/>
  <c r="W24" i="3"/>
  <c r="T24" i="3"/>
  <c r="Q24" i="3"/>
  <c r="N24" i="3"/>
  <c r="K24" i="3"/>
  <c r="H24" i="3"/>
  <c r="E24" i="3"/>
  <c r="W21" i="3"/>
  <c r="T21" i="3"/>
  <c r="Q21" i="3"/>
  <c r="N21" i="3"/>
  <c r="K21" i="3"/>
  <c r="H21" i="3"/>
  <c r="E21" i="3"/>
  <c r="V20" i="3"/>
  <c r="U20" i="3"/>
  <c r="S20" i="3"/>
  <c r="R20" i="3"/>
  <c r="P20" i="3"/>
  <c r="O20" i="3"/>
  <c r="N20" i="3"/>
  <c r="J20" i="3"/>
  <c r="I20" i="3"/>
  <c r="G20" i="3"/>
  <c r="F20" i="3"/>
  <c r="D20" i="3"/>
  <c r="C20" i="3"/>
  <c r="H33" i="3" l="1"/>
  <c r="N33" i="3"/>
  <c r="M39" i="3"/>
  <c r="F49" i="3" s="1"/>
  <c r="Q20" i="3"/>
  <c r="T20" i="3"/>
  <c r="N36" i="3"/>
  <c r="L39" i="3"/>
  <c r="F48" i="3" s="1"/>
  <c r="F50" i="3" s="1"/>
  <c r="E20" i="3"/>
  <c r="W20" i="3"/>
  <c r="T36" i="3"/>
  <c r="E33" i="3"/>
  <c r="Q33" i="3"/>
  <c r="E36" i="3"/>
  <c r="K36" i="3"/>
  <c r="Q36" i="3"/>
  <c r="W36" i="3"/>
  <c r="H36" i="3"/>
  <c r="K33" i="3"/>
  <c r="J39" i="3"/>
  <c r="E49" i="3" s="1"/>
  <c r="K20" i="3"/>
  <c r="U39" i="3"/>
  <c r="I48" i="3" s="1"/>
  <c r="I50" i="3" s="1"/>
  <c r="V39" i="3"/>
  <c r="I49" i="3" s="1"/>
  <c r="P39" i="3"/>
  <c r="D39" i="3"/>
  <c r="C49" i="3" s="1"/>
  <c r="F39" i="3"/>
  <c r="D48" i="3" s="1"/>
  <c r="G39" i="3"/>
  <c r="D49" i="3" s="1"/>
  <c r="O39" i="3"/>
  <c r="G48" i="3" s="1"/>
  <c r="G50" i="3" s="1"/>
  <c r="R39" i="3"/>
  <c r="H48" i="3" s="1"/>
  <c r="S39" i="3"/>
  <c r="H49" i="3" s="1"/>
  <c r="I39" i="3"/>
  <c r="E48" i="3" s="1"/>
  <c r="E50" i="3" s="1"/>
  <c r="H20" i="3"/>
  <c r="C39" i="3"/>
  <c r="C48" i="3" s="1"/>
  <c r="Y21" i="2"/>
  <c r="X21" i="2"/>
  <c r="X35" i="2" s="1"/>
  <c r="C50" i="3" l="1"/>
  <c r="H50" i="3"/>
  <c r="D50" i="3"/>
  <c r="N39" i="3"/>
  <c r="W39" i="3"/>
  <c r="K39" i="3"/>
  <c r="Q39" i="3"/>
  <c r="E39" i="3"/>
  <c r="T39" i="3"/>
  <c r="H39" i="3"/>
  <c r="J39" i="2"/>
  <c r="Y35" i="2"/>
  <c r="J40" i="2" s="1"/>
  <c r="Z21" i="2"/>
  <c r="J41" i="2" l="1"/>
  <c r="Z35" i="2"/>
  <c r="Y36" i="3" l="1"/>
  <c r="X36" i="3"/>
  <c r="X39" i="3" l="1"/>
  <c r="J48" i="3" s="1"/>
  <c r="Z36" i="3"/>
  <c r="Y39" i="3"/>
  <c r="J49" i="3" s="1"/>
  <c r="J50" i="3" s="1"/>
  <c r="Z39" i="3" l="1"/>
  <c r="V21" i="2"/>
  <c r="U21" i="2"/>
  <c r="U35" i="2" l="1"/>
  <c r="I39" i="2" s="1"/>
  <c r="V35" i="2"/>
  <c r="I40" i="2" s="1"/>
  <c r="W21" i="2"/>
  <c r="I41" i="2" l="1"/>
  <c r="W35" i="2"/>
  <c r="S21" i="2" l="1"/>
  <c r="R21" i="2"/>
  <c r="T21" i="2" l="1"/>
  <c r="P21" i="2"/>
  <c r="O21" i="2"/>
  <c r="O35" i="2" l="1"/>
  <c r="G39" i="2" s="1"/>
  <c r="P35" i="2"/>
  <c r="G40" i="2" s="1"/>
  <c r="Q21" i="2"/>
  <c r="S35" i="2"/>
  <c r="H40" i="2" s="1"/>
  <c r="R35" i="2"/>
  <c r="H39" i="2" s="1"/>
  <c r="M21" i="2"/>
  <c r="L21" i="2"/>
  <c r="H41" i="2" l="1"/>
  <c r="G41" i="2"/>
  <c r="N21" i="2"/>
  <c r="T35" i="2"/>
  <c r="Q35" i="2"/>
  <c r="M35" i="2"/>
  <c r="F40" i="2" s="1"/>
  <c r="L35" i="2"/>
  <c r="F39" i="2" s="1"/>
  <c r="F41" i="2" l="1"/>
  <c r="N35" i="2"/>
  <c r="J21" i="2" l="1"/>
  <c r="I21" i="2"/>
  <c r="K21" i="2" l="1"/>
  <c r="I35" i="2"/>
  <c r="E39" i="2" s="1"/>
  <c r="J35" i="2"/>
  <c r="E40" i="2" s="1"/>
  <c r="E41" i="2" l="1"/>
  <c r="K35" i="2"/>
  <c r="G21" i="2" l="1"/>
  <c r="F21" i="2"/>
  <c r="H21" i="2" l="1"/>
  <c r="F35" i="2"/>
  <c r="D39" i="2" s="1"/>
  <c r="G35" i="2"/>
  <c r="D40" i="2" s="1"/>
  <c r="D21" i="2"/>
  <c r="C21" i="2"/>
  <c r="D41" i="2" l="1"/>
  <c r="E21" i="2"/>
  <c r="H35" i="2"/>
  <c r="D35" i="2"/>
  <c r="C40" i="2" s="1"/>
  <c r="C35" i="2"/>
  <c r="C39" i="2" s="1"/>
  <c r="C41" i="2" l="1"/>
  <c r="E35" i="2"/>
  <c r="AG21" i="2" l="1"/>
  <c r="AI21" i="2" l="1"/>
  <c r="AG35" i="2"/>
  <c r="AI35" i="2" l="1"/>
  <c r="M39" i="2"/>
  <c r="M41" i="2" s="1"/>
  <c r="AO10" i="2" l="1"/>
  <c r="AM7" i="2"/>
  <c r="AO7" i="2" s="1"/>
  <c r="AM35" i="2" l="1"/>
  <c r="O39" i="2" s="1"/>
  <c r="O41" i="2" s="1"/>
  <c r="AN21" i="2"/>
  <c r="AN35" i="2" s="1"/>
  <c r="AO35" i="2" l="1"/>
  <c r="AO21" i="2"/>
</calcChain>
</file>

<file path=xl/sharedStrings.xml><?xml version="1.0" encoding="utf-8"?>
<sst xmlns="http://schemas.openxmlformats.org/spreadsheetml/2006/main" count="188" uniqueCount="69">
  <si>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</si>
  <si>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</si>
  <si>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</si>
  <si>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</si>
  <si>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</si>
  <si>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</si>
  <si>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</si>
  <si>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</si>
  <si>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</si>
  <si>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</si>
  <si>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</si>
  <si>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</si>
  <si>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</si>
  <si>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</si>
  <si>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</si>
  <si>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</si>
  <si>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</si>
  <si>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</si>
  <si>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</si>
  <si>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</si>
  <si>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</si>
  <si>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</si>
  <si>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</si>
  <si>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</si>
  <si>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</si>
  <si>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</si>
  <si>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</si>
  <si>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</si>
  <si>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</si>
  <si>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</si>
  <si>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</si>
  <si>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</si>
  <si>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</si>
  <si>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</si>
  <si>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</si>
  <si>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</si>
  <si>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</si>
  <si>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</si>
  <si>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</si>
  <si>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</si>
  <si>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PT Danareksa (persero) tidak lagi diawasi oleh OJK</t>
  </si>
  <si>
    <t>Pialang Reasuransi</t>
  </si>
  <si>
    <t>Pialang Asuransi</t>
  </si>
  <si>
    <t>Jasa Penunjang</t>
  </si>
  <si>
    <t>September 2022</t>
  </si>
  <si>
    <t>Oktober 2022</t>
  </si>
  <si>
    <t>November 2022</t>
  </si>
  <si>
    <t>Desember 2022</t>
  </si>
  <si>
    <t>Januari 2023</t>
  </si>
  <si>
    <t>2. Pergadaian</t>
  </si>
  <si>
    <t>Februari 2023</t>
  </si>
  <si>
    <t>Maret 2023</t>
  </si>
  <si>
    <t>April 2023</t>
  </si>
  <si>
    <t>*Revisi jumlah total</t>
  </si>
  <si>
    <t>**Per November 2022, OJK hanya melakukan publikasi terkait data Pergadaian yang telah berizin</t>
  </si>
  <si>
    <t>Mei 2023</t>
  </si>
  <si>
    <t>April-23</t>
  </si>
  <si>
    <t>Juni 2023</t>
  </si>
  <si>
    <t>Juli 2023</t>
  </si>
  <si>
    <t>Agustus 2023</t>
  </si>
  <si>
    <t>PP Infrastruktur*</t>
  </si>
  <si>
    <t>* PT SMI sudah tidak menjadi bagian dari PPI</t>
  </si>
  <si>
    <t>***PT SMI sudah tidak menjadi bagian dari PPI</t>
  </si>
  <si>
    <t>PP Infrastruktur</t>
  </si>
  <si>
    <t>7. BP Tapera</t>
  </si>
  <si>
    <t>September 2023</t>
  </si>
  <si>
    <t>8. PT SMI (Persero)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</si>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</sst>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6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10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60">
    <xf numFmtId="0" fontId="0" fillId="0" borderId="0"/>
    <xf numFmtId="167" fontId="6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9" fillId="0" borderId="0"/>
    <xf numFmtId="0" fontId="11" fillId="0" borderId="0"/>
    <xf numFmtId="0" fontId="14" fillId="0" borderId="2">
      <alignment horizontal="center"/>
    </xf>
    <xf numFmtId="0" fontId="15" fillId="0" borderId="1">
      <alignment horizontal="left" wrapText="1" indent="2"/>
    </xf>
    <xf numFmtId="0" fontId="16" fillId="0" borderId="0">
      <alignment wrapText="1"/>
    </xf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7" fillId="0" borderId="0">
      <alignment horizontal="center"/>
    </xf>
    <xf numFmtId="0" fontId="17" fillId="0" borderId="0">
      <alignment horizontal="center"/>
    </xf>
    <xf numFmtId="0" fontId="1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4">
      <alignment horizontal="left" wrapText="1" inden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1" fillId="0" borderId="5">
      <alignment vertical="center" wrapText="1"/>
    </xf>
    <xf numFmtId="0" fontId="22" fillId="0" borderId="6">
      <alignment horizontal="center"/>
    </xf>
    <xf numFmtId="0" fontId="7" fillId="0" borderId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0" fillId="0" borderId="0"/>
    <xf numFmtId="0" fontId="27" fillId="0" borderId="0" applyNumberFormat="0" applyFill="0" applyBorder="0" applyAlignment="0" applyProtection="0"/>
    <xf numFmtId="0" fontId="28" fillId="0" borderId="8">
      <alignment horizontal="center"/>
    </xf>
    <xf numFmtId="0" fontId="28" fillId="0" borderId="8">
      <alignment horizontal="center"/>
    </xf>
    <xf numFmtId="0" fontId="28" fillId="0" borderId="8">
      <alignment horizontal="center"/>
    </xf>
    <xf numFmtId="0" fontId="28" fillId="0" borderId="8">
      <alignment horizontal="center"/>
    </xf>
    <xf numFmtId="167" fontId="7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28" fillId="0" borderId="8">
      <alignment horizontal="center"/>
    </xf>
    <xf numFmtId="0" fontId="28" fillId="0" borderId="8">
      <alignment horizontal="center"/>
    </xf>
    <xf numFmtId="0" fontId="28" fillId="0" borderId="8">
      <alignment horizontal="center"/>
    </xf>
    <xf numFmtId="0" fontId="28" fillId="0" borderId="8">
      <alignment horizontal="center"/>
    </xf>
    <xf numFmtId="0" fontId="28" fillId="0" borderId="9">
      <alignment horizontal="center"/>
    </xf>
    <xf numFmtId="0" fontId="28" fillId="0" borderId="9">
      <alignment horizontal="center"/>
    </xf>
    <xf numFmtId="0" fontId="28" fillId="0" borderId="9">
      <alignment horizontal="center"/>
    </xf>
    <xf numFmtId="0" fontId="28" fillId="0" borderId="9">
      <alignment horizontal="center"/>
    </xf>
    <xf numFmtId="0" fontId="28" fillId="0" borderId="9">
      <alignment horizontal="center"/>
    </xf>
    <xf numFmtId="0" fontId="28" fillId="0" borderId="9">
      <alignment horizontal="center"/>
    </xf>
    <xf numFmtId="0" fontId="28" fillId="0" borderId="9">
      <alignment horizontal="center"/>
    </xf>
    <xf numFmtId="0" fontId="28" fillId="0" borderId="9">
      <alignment horizontal="center"/>
    </xf>
    <xf numFmtId="0" fontId="11" fillId="0" borderId="0" applyFill="0" applyBorder="0">
      <alignment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165" fontId="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1" fillId="0" borderId="10" applyFont="0" applyFill="0" applyAlignment="0">
      <protection locked="0"/>
    </xf>
    <xf numFmtId="170" fontId="11" fillId="0" borderId="11" applyFill="0" applyAlignment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39" fontId="11" fillId="0" borderId="10" applyFont="0" applyFill="0" applyAlignment="0">
      <protection locked="0"/>
    </xf>
    <xf numFmtId="165" fontId="11" fillId="0" borderId="0" applyFont="0" applyFill="0" applyBorder="0" applyAlignment="0" applyProtection="0"/>
    <xf numFmtId="39" fontId="11" fillId="0" borderId="10" applyFont="0" applyFill="0" applyAlignment="0">
      <protection locked="0"/>
    </xf>
    <xf numFmtId="165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10" applyFont="0" applyFill="0" applyAlignment="0">
      <protection locked="0"/>
    </xf>
    <xf numFmtId="165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3" fillId="0" borderId="0"/>
    <xf numFmtId="0" fontId="33" fillId="0" borderId="0"/>
    <xf numFmtId="164" fontId="30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38" fontId="34" fillId="5" borderId="0" applyNumberFormat="0" applyBorder="0" applyAlignment="0" applyProtection="0"/>
    <xf numFmtId="0" fontId="35" fillId="0" borderId="7" applyNumberFormat="0" applyAlignment="0" applyProtection="0">
      <alignment horizontal="left" vertical="center"/>
    </xf>
    <xf numFmtId="0" fontId="35" fillId="0" borderId="7" applyNumberFormat="0" applyAlignment="0" applyProtection="0">
      <alignment horizontal="left" vertical="center"/>
    </xf>
    <xf numFmtId="0" fontId="35" fillId="0" borderId="7" applyNumberFormat="0" applyAlignment="0" applyProtection="0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4" fillId="6" borderId="2" applyNumberFormat="0" applyBorder="0" applyAlignment="0" applyProtection="0"/>
    <xf numFmtId="10" fontId="34" fillId="6" borderId="2" applyNumberFormat="0" applyBorder="0" applyAlignment="0" applyProtection="0"/>
    <xf numFmtId="37" fontId="37" fillId="0" borderId="0"/>
    <xf numFmtId="174" fontId="38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26" fillId="0" borderId="0" applyNumberFormat="0" applyFill="0" applyBorder="0" applyAlignment="0" applyProtection="0"/>
    <xf numFmtId="0" fontId="7" fillId="0" borderId="0"/>
    <xf numFmtId="0" fontId="7" fillId="0" borderId="0"/>
    <xf numFmtId="0" fontId="2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 applyNumberFormat="0" applyFill="0" applyBorder="0" applyAlignment="0" applyProtection="0"/>
    <xf numFmtId="0" fontId="6" fillId="0" borderId="0"/>
    <xf numFmtId="0" fontId="6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6" fillId="0" borderId="0"/>
    <xf numFmtId="0" fontId="7" fillId="0" borderId="0"/>
    <xf numFmtId="0" fontId="2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39" fillId="0" borderId="0"/>
    <xf numFmtId="0" fontId="27" fillId="0" borderId="0"/>
    <xf numFmtId="0" fontId="27" fillId="0" borderId="0"/>
    <xf numFmtId="0" fontId="26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39" fillId="0" borderId="0"/>
    <xf numFmtId="0" fontId="7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/>
    <xf numFmtId="10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1" fillId="0" borderId="12" applyFont="0" applyFill="0" applyAlignment="0" applyProtection="0"/>
    <xf numFmtId="9" fontId="30" fillId="0" borderId="0" applyFont="0" applyFill="0" applyBorder="0" applyAlignment="0" applyProtection="0"/>
    <xf numFmtId="9" fontId="11" fillId="0" borderId="12" applyFont="0" applyFill="0" applyAlignment="0" applyProtection="0"/>
    <xf numFmtId="9" fontId="11" fillId="0" borderId="12" applyFont="0" applyFill="0" applyAlignment="0" applyProtection="0"/>
    <xf numFmtId="9" fontId="11" fillId="0" borderId="12" applyFont="0" applyFill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11" fillId="0" borderId="12" applyFont="0" applyFill="0" applyAlignment="0" applyProtection="0"/>
    <xf numFmtId="9" fontId="11" fillId="0" borderId="12" applyFont="0" applyFill="0" applyAlignment="0" applyProtection="0"/>
    <xf numFmtId="0" fontId="7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40" fillId="0" borderId="2">
      <alignment horizontal="center"/>
    </xf>
    <xf numFmtId="0" fontId="24" fillId="0" borderId="0">
      <alignment vertical="top"/>
    </xf>
    <xf numFmtId="0" fontId="40" fillId="0" borderId="2">
      <alignment horizontal="center"/>
    </xf>
    <xf numFmtId="0" fontId="40" fillId="0" borderId="2">
      <alignment horizontal="center"/>
    </xf>
    <xf numFmtId="0" fontId="40" fillId="0" borderId="2">
      <alignment horizontal="center"/>
    </xf>
    <xf numFmtId="0" fontId="40" fillId="0" borderId="0">
      <alignment horizontal="center" vertical="center"/>
    </xf>
    <xf numFmtId="0" fontId="41" fillId="7" borderId="0" applyNumberFormat="0" applyFill="0">
      <alignment horizontal="left" vertical="center"/>
    </xf>
    <xf numFmtId="4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42" fillId="0" borderId="0" applyFont="0" applyFill="0" applyBorder="0" applyAlignment="0" applyProtection="0"/>
    <xf numFmtId="178" fontId="42" fillId="0" borderId="0" applyFont="0" applyFill="0" applyBorder="0" applyAlignment="0" applyProtection="0"/>
    <xf numFmtId="0" fontId="43" fillId="0" borderId="0"/>
    <xf numFmtId="165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0"/>
    <xf numFmtId="179" fontId="7" fillId="0" borderId="0"/>
    <xf numFmtId="180" fontId="7" fillId="3" borderId="0" applyNumberFormat="0" applyBorder="0" applyAlignment="0" applyProtection="0"/>
    <xf numFmtId="180" fontId="8" fillId="2" borderId="0" applyNumberFormat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5" fillId="0" borderId="0"/>
    <xf numFmtId="180" fontId="11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0" fontId="10" fillId="0" borderId="0"/>
    <xf numFmtId="0" fontId="10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5" fillId="0" borderId="0"/>
    <xf numFmtId="0" fontId="6" fillId="0" borderId="0"/>
    <xf numFmtId="167" fontId="5" fillId="0" borderId="0" applyFont="0" applyFill="0" applyBorder="0" applyAlignment="0" applyProtection="0"/>
    <xf numFmtId="0" fontId="5" fillId="14" borderId="0" applyNumberFormat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0" borderId="20" applyNumberFormat="0" applyFont="0" applyAlignment="0" applyProtection="0"/>
    <xf numFmtId="165" fontId="5" fillId="0" borderId="0" applyFont="0" applyFill="0" applyBorder="0" applyAlignment="0" applyProtection="0"/>
    <xf numFmtId="0" fontId="9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39" fontId="11" fillId="0" borderId="10" applyFont="0" applyFill="0" applyAlignment="0">
      <protection locked="0"/>
    </xf>
    <xf numFmtId="167" fontId="3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5" fillId="0" borderId="0"/>
    <xf numFmtId="180" fontId="5" fillId="3" borderId="0" applyNumberFormat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0" fontId="5" fillId="0" borderId="0"/>
    <xf numFmtId="180" fontId="5" fillId="0" borderId="0"/>
    <xf numFmtId="180" fontId="5" fillId="0" borderId="0"/>
    <xf numFmtId="18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5" fillId="0" borderId="0"/>
    <xf numFmtId="180" fontId="5" fillId="3" borderId="0" applyNumberFormat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0" fontId="5" fillId="0" borderId="0"/>
    <xf numFmtId="180" fontId="5" fillId="0" borderId="0"/>
    <xf numFmtId="180" fontId="5" fillId="0" borderId="0"/>
    <xf numFmtId="18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10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41" fontId="6" fillId="0" borderId="0" applyFont="0" applyFill="0" applyBorder="0" applyAlignment="0" applyProtection="0"/>
    <xf numFmtId="0" fontId="9" fillId="0" borderId="0"/>
    <xf numFmtId="0" fontId="11" fillId="0" borderId="0"/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7" fontId="33" fillId="0" borderId="0"/>
    <xf numFmtId="37" fontId="33" fillId="0" borderId="0"/>
    <xf numFmtId="37" fontId="33" fillId="0" borderId="0"/>
    <xf numFmtId="37" fontId="33" fillId="0" borderId="0"/>
    <xf numFmtId="37" fontId="33" fillId="0" borderId="0"/>
    <xf numFmtId="37" fontId="33" fillId="0" borderId="0"/>
    <xf numFmtId="37" fontId="33" fillId="0" borderId="0"/>
    <xf numFmtId="37" fontId="33" fillId="0" borderId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4" fontId="34" fillId="0" borderId="0"/>
    <xf numFmtId="188" fontId="47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9" fillId="0" borderId="0">
      <protection locked="0"/>
    </xf>
    <xf numFmtId="10" fontId="34" fillId="15" borderId="2" applyNumberFormat="0" applyBorder="0" applyAlignment="0" applyProtection="0"/>
    <xf numFmtId="188" fontId="29" fillId="0" borderId="0"/>
    <xf numFmtId="189" fontId="5" fillId="0" borderId="0"/>
    <xf numFmtId="188" fontId="5" fillId="0" borderId="0"/>
    <xf numFmtId="188" fontId="5" fillId="0" borderId="0"/>
    <xf numFmtId="189" fontId="5" fillId="0" borderId="0"/>
    <xf numFmtId="0" fontId="11" fillId="0" borderId="0"/>
    <xf numFmtId="188" fontId="5" fillId="0" borderId="0"/>
    <xf numFmtId="188" fontId="11" fillId="0" borderId="0"/>
    <xf numFmtId="183" fontId="11" fillId="0" borderId="0"/>
    <xf numFmtId="183" fontId="11" fillId="0" borderId="0"/>
    <xf numFmtId="183" fontId="11" fillId="0" borderId="0"/>
    <xf numFmtId="183" fontId="11" fillId="0" borderId="0"/>
    <xf numFmtId="183" fontId="11" fillId="0" borderId="0"/>
    <xf numFmtId="183" fontId="11" fillId="0" borderId="0"/>
    <xf numFmtId="189" fontId="11" fillId="0" borderId="0"/>
    <xf numFmtId="188" fontId="11" fillId="0" borderId="0"/>
    <xf numFmtId="188" fontId="11" fillId="0" borderId="0"/>
    <xf numFmtId="188" fontId="11" fillId="0" borderId="0"/>
    <xf numFmtId="188" fontId="11" fillId="0" borderId="0"/>
    <xf numFmtId="188" fontId="11" fillId="0" borderId="0"/>
    <xf numFmtId="189" fontId="11" fillId="0" borderId="0"/>
    <xf numFmtId="188" fontId="11" fillId="0" borderId="0"/>
    <xf numFmtId="188" fontId="5" fillId="0" borderId="0"/>
    <xf numFmtId="188" fontId="5" fillId="0" borderId="0"/>
    <xf numFmtId="43" fontId="5" fillId="0" borderId="0"/>
    <xf numFmtId="188" fontId="11" fillId="0" borderId="0"/>
    <xf numFmtId="188" fontId="11" fillId="0" borderId="0"/>
    <xf numFmtId="189" fontId="5" fillId="0" borderId="0"/>
    <xf numFmtId="188" fontId="5" fillId="0" borderId="0"/>
    <xf numFmtId="188" fontId="5" fillId="0" borderId="0"/>
    <xf numFmtId="9" fontId="11" fillId="0" borderId="0" applyFont="0" applyFill="0" applyBorder="0" applyAlignment="0" applyProtection="0"/>
    <xf numFmtId="188" fontId="40" fillId="0" borderId="2">
      <alignment horizontal="center"/>
    </xf>
    <xf numFmtId="188" fontId="40" fillId="0" borderId="0">
      <alignment horizontal="center" vertical="center"/>
    </xf>
    <xf numFmtId="188" fontId="41" fillId="7" borderId="0" applyNumberFormat="0" applyFill="0">
      <alignment horizontal="left" vertical="center"/>
    </xf>
    <xf numFmtId="41" fontId="11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0" fillId="0" borderId="0">
      <alignment vertical="center"/>
    </xf>
    <xf numFmtId="0" fontId="6" fillId="0" borderId="0"/>
    <xf numFmtId="0" fontId="31" fillId="0" borderId="0"/>
    <xf numFmtId="0" fontId="5" fillId="0" borderId="0"/>
    <xf numFmtId="43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" fillId="0" borderId="0"/>
    <xf numFmtId="41" fontId="50" fillId="0" borderId="0" applyFont="0" applyFill="0" applyBorder="0" applyAlignment="0" applyProtection="0"/>
    <xf numFmtId="0" fontId="50" fillId="0" borderId="0">
      <alignment vertical="center"/>
    </xf>
    <xf numFmtId="43" fontId="50" fillId="0" borderId="0" applyFont="0" applyFill="0" applyBorder="0" applyAlignment="0" applyProtection="0"/>
    <xf numFmtId="9" fontId="50" fillId="0" borderId="0" applyFont="0" applyFill="0" applyBorder="0" applyAlignment="0" applyProtection="0"/>
  </cellStyleXfs>
  <cellXfs count="138">
    <xf numFmtId="0" fontId="0" fillId="0" borderId="0" xfId="0"/>
    <xf numFmtId="0" fontId="51" fillId="0" borderId="0" xfId="0" applyFont="1"/>
    <xf numFmtId="167" fontId="51" fillId="0" borderId="0" xfId="1" applyFont="1"/>
    <xf numFmtId="165" fontId="53" fillId="4" borderId="16" xfId="845" applyFont="1" applyFill="1" applyBorder="1" applyAlignment="1">
      <alignment vertical="center"/>
    </xf>
    <xf numFmtId="167" fontId="58" fillId="17" borderId="2" xfId="1" applyFont="1" applyFill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4" fillId="0" borderId="21" xfId="0" applyFont="1" applyBorder="1" applyAlignment="1">
      <alignment vertical="center"/>
    </xf>
    <xf numFmtId="0" fontId="52" fillId="8" borderId="21" xfId="0" applyFont="1" applyFill="1" applyBorder="1" applyAlignment="1">
      <alignment vertical="center"/>
    </xf>
    <xf numFmtId="0" fontId="51" fillId="0" borderId="21" xfId="0" applyFont="1" applyBorder="1" applyAlignment="1">
      <alignment vertical="center"/>
    </xf>
    <xf numFmtId="0" fontId="53" fillId="8" borderId="21" xfId="0" applyFont="1" applyFill="1" applyBorder="1" applyAlignment="1">
      <alignment vertical="center"/>
    </xf>
    <xf numFmtId="165" fontId="53" fillId="8" borderId="2" xfId="845" applyFont="1" applyFill="1" applyBorder="1" applyAlignment="1"/>
    <xf numFmtId="182" fontId="51" fillId="0" borderId="22" xfId="845" applyNumberFormat="1" applyFont="1" applyFill="1" applyBorder="1" applyAlignment="1">
      <alignment vertical="center"/>
    </xf>
    <xf numFmtId="0" fontId="54" fillId="0" borderId="21" xfId="0" applyFont="1" applyBorder="1" applyAlignment="1">
      <alignment horizontal="left" vertical="center" indent="3"/>
    </xf>
    <xf numFmtId="165" fontId="53" fillId="8" borderId="2" xfId="845" applyFont="1" applyFill="1" applyBorder="1" applyAlignment="1">
      <alignment vertical="center"/>
    </xf>
    <xf numFmtId="182" fontId="60" fillId="0" borderId="2" xfId="845" applyNumberFormat="1" applyFont="1" applyFill="1" applyBorder="1" applyAlignment="1">
      <alignment vertical="center"/>
    </xf>
    <xf numFmtId="182" fontId="5" fillId="0" borderId="2" xfId="845" applyNumberFormat="1" applyFont="1" applyFill="1" applyBorder="1" applyAlignment="1">
      <alignment vertical="center"/>
    </xf>
    <xf numFmtId="182" fontId="59" fillId="8" borderId="2" xfId="845" applyNumberFormat="1" applyFont="1" applyFill="1" applyBorder="1" applyAlignment="1">
      <alignment horizontal="right" vertical="center"/>
    </xf>
    <xf numFmtId="182" fontId="59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165" fontId="53" fillId="4" borderId="17" xfId="845" applyFont="1" applyFill="1" applyBorder="1" applyAlignment="1">
      <alignment vertical="center"/>
    </xf>
    <xf numFmtId="165" fontId="55" fillId="0" borderId="2" xfId="845" applyFont="1" applyFill="1" applyBorder="1" applyAlignment="1"/>
    <xf numFmtId="167" fontId="51" fillId="0" borderId="0" xfId="1" applyFont="1" applyAlignment="1">
      <alignment vertical="center"/>
    </xf>
    <xf numFmtId="0" fontId="55" fillId="0" borderId="21" xfId="0" applyFont="1" applyBorder="1" applyAlignment="1">
      <alignment horizontal="left" vertical="center"/>
    </xf>
    <xf numFmtId="0" fontId="55" fillId="0" borderId="21" xfId="0" applyFont="1" applyBorder="1" applyAlignment="1">
      <alignment horizontal="left" vertical="center" wrapText="1"/>
    </xf>
    <xf numFmtId="0" fontId="56" fillId="8" borderId="21" xfId="0" applyFont="1" applyFill="1" applyBorder="1" applyAlignment="1">
      <alignment vertical="center"/>
    </xf>
    <xf numFmtId="0" fontId="56" fillId="8" borderId="24" xfId="0" applyFont="1" applyFill="1" applyBorder="1" applyAlignment="1">
      <alignment vertical="center"/>
    </xf>
    <xf numFmtId="0" fontId="5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7" fillId="0" borderId="0" xfId="846" applyFont="1" applyAlignment="1">
      <alignment vertical="center"/>
    </xf>
    <xf numFmtId="0" fontId="57" fillId="0" borderId="0" xfId="846" applyFont="1" applyFill="1" applyAlignment="1">
      <alignment vertical="center"/>
    </xf>
    <xf numFmtId="0" fontId="54" fillId="0" borderId="21" xfId="0" applyFont="1" applyBorder="1" applyAlignment="1">
      <alignment vertical="center" wrapText="1"/>
    </xf>
    <xf numFmtId="0" fontId="52" fillId="0" borderId="0" xfId="0" applyFont="1" applyAlignment="1">
      <alignment vertical="center"/>
    </xf>
    <xf numFmtId="182" fontId="56" fillId="8" borderId="2" xfId="845" applyNumberFormat="1" applyFont="1" applyFill="1" applyBorder="1" applyAlignment="1">
      <alignment vertical="center"/>
    </xf>
    <xf numFmtId="182" fontId="55" fillId="0" borderId="19" xfId="845" applyNumberFormat="1" applyFont="1" applyBorder="1" applyAlignment="1">
      <alignment horizontal="right" vertical="center"/>
    </xf>
    <xf numFmtId="182" fontId="56" fillId="8" borderId="22" xfId="845" applyNumberFormat="1" applyFont="1" applyFill="1" applyBorder="1" applyAlignment="1">
      <alignment vertical="center"/>
    </xf>
    <xf numFmtId="182" fontId="55" fillId="0" borderId="22" xfId="845" applyNumberFormat="1" applyFont="1" applyBorder="1" applyAlignment="1">
      <alignment horizontal="right" vertical="center"/>
    </xf>
    <xf numFmtId="182" fontId="56" fillId="9" borderId="23" xfId="845" applyNumberFormat="1" applyFont="1" applyFill="1" applyBorder="1" applyAlignment="1">
      <alignment horizontal="right" vertical="center"/>
    </xf>
    <xf numFmtId="182" fontId="52" fillId="4" borderId="17" xfId="845" applyNumberFormat="1" applyFont="1" applyFill="1" applyBorder="1" applyAlignment="1">
      <alignment horizontal="right" vertical="center"/>
    </xf>
    <xf numFmtId="0" fontId="51" fillId="0" borderId="0" xfId="0" applyFont="1" applyAlignment="1">
      <alignment horizontal="right" vertical="center"/>
    </xf>
    <xf numFmtId="167" fontId="58" fillId="17" borderId="13" xfId="1" applyFont="1" applyFill="1" applyBorder="1" applyAlignment="1">
      <alignment horizontal="center" vertical="center"/>
    </xf>
    <xf numFmtId="0" fontId="52" fillId="4" borderId="25" xfId="0" applyFont="1" applyFill="1" applyBorder="1" applyAlignment="1">
      <alignment vertical="center"/>
    </xf>
    <xf numFmtId="0" fontId="53" fillId="8" borderId="24" xfId="0" applyFont="1" applyFill="1" applyBorder="1" applyAlignment="1">
      <alignment vertical="center"/>
    </xf>
    <xf numFmtId="0" fontId="53" fillId="4" borderId="25" xfId="0" applyFont="1" applyFill="1" applyBorder="1" applyAlignment="1">
      <alignment vertical="center"/>
    </xf>
    <xf numFmtId="165" fontId="53" fillId="8" borderId="13" xfId="845" applyFont="1" applyFill="1" applyBorder="1" applyAlignment="1">
      <alignment vertical="center"/>
    </xf>
    <xf numFmtId="165" fontId="53" fillId="8" borderId="13" xfId="845" applyFont="1" applyFill="1" applyBorder="1" applyAlignment="1"/>
    <xf numFmtId="165" fontId="55" fillId="0" borderId="13" xfId="845" applyFont="1" applyFill="1" applyBorder="1" applyAlignment="1"/>
    <xf numFmtId="165" fontId="53" fillId="4" borderId="15" xfId="845" applyFont="1" applyFill="1" applyBorder="1" applyAlignment="1">
      <alignment vertical="center"/>
    </xf>
    <xf numFmtId="165" fontId="53" fillId="8" borderId="19" xfId="845" applyFont="1" applyFill="1" applyBorder="1" applyAlignment="1">
      <alignment vertical="center"/>
    </xf>
    <xf numFmtId="165" fontId="54" fillId="0" borderId="19" xfId="845" applyFont="1" applyBorder="1" applyAlignment="1">
      <alignment vertical="center"/>
    </xf>
    <xf numFmtId="165" fontId="54" fillId="0" borderId="2" xfId="845" applyFont="1" applyBorder="1" applyAlignment="1"/>
    <xf numFmtId="165" fontId="54" fillId="0" borderId="13" xfId="845" applyFont="1" applyBorder="1" applyAlignment="1"/>
    <xf numFmtId="165" fontId="52" fillId="8" borderId="2" xfId="845" applyFont="1" applyFill="1" applyBorder="1" applyAlignment="1"/>
    <xf numFmtId="165" fontId="52" fillId="8" borderId="13" xfId="845" applyFont="1" applyFill="1" applyBorder="1" applyAlignment="1"/>
    <xf numFmtId="165" fontId="56" fillId="8" borderId="19" xfId="845" applyFont="1" applyFill="1" applyBorder="1" applyAlignment="1">
      <alignment vertical="center"/>
    </xf>
    <xf numFmtId="165" fontId="56" fillId="8" borderId="2" xfId="845" applyFont="1" applyFill="1" applyBorder="1" applyAlignment="1">
      <alignment vertical="center"/>
    </xf>
    <xf numFmtId="165" fontId="56" fillId="8" borderId="13" xfId="845" applyFont="1" applyFill="1" applyBorder="1" applyAlignment="1">
      <alignment vertical="center"/>
    </xf>
    <xf numFmtId="165" fontId="55" fillId="0" borderId="19" xfId="845" applyFont="1" applyFill="1" applyBorder="1" applyAlignment="1">
      <alignment vertical="center"/>
    </xf>
    <xf numFmtId="165" fontId="55" fillId="0" borderId="2" xfId="845" applyFont="1" applyFill="1" applyBorder="1" applyAlignment="1">
      <alignment vertical="center"/>
    </xf>
    <xf numFmtId="165" fontId="55" fillId="0" borderId="13" xfId="845" applyFont="1" applyFill="1" applyBorder="1" applyAlignment="1">
      <alignment vertical="center"/>
    </xf>
    <xf numFmtId="165" fontId="56" fillId="0" borderId="2" xfId="845" applyFont="1" applyFill="1" applyBorder="1" applyAlignment="1">
      <alignment vertical="center"/>
    </xf>
    <xf numFmtId="165" fontId="54" fillId="0" borderId="19" xfId="845" applyFont="1" applyFill="1" applyBorder="1" applyAlignment="1">
      <alignment vertical="center"/>
    </xf>
    <xf numFmtId="165" fontId="52" fillId="0" borderId="0" xfId="845" applyFont="1" applyFill="1"/>
    <xf numFmtId="182" fontId="52" fillId="4" borderId="16" xfId="845" applyNumberFormat="1" applyFont="1" applyFill="1" applyBorder="1" applyAlignment="1">
      <alignment horizontal="right" vertical="center"/>
    </xf>
    <xf numFmtId="165" fontId="54" fillId="0" borderId="0" xfId="845" applyFont="1" applyBorder="1" applyAlignment="1">
      <alignment vertical="center"/>
    </xf>
    <xf numFmtId="43" fontId="55" fillId="0" borderId="0" xfId="0" applyNumberFormat="1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8" fillId="16" borderId="0" xfId="0" applyFont="1" applyFill="1"/>
    <xf numFmtId="182" fontId="51" fillId="0" borderId="0" xfId="845" applyNumberFormat="1" applyFont="1" applyFill="1" applyAlignment="1">
      <alignment vertical="center"/>
    </xf>
    <xf numFmtId="0" fontId="58" fillId="16" borderId="0" xfId="0" applyFont="1" applyFill="1" applyAlignment="1">
      <alignment horizontal="center" vertical="center"/>
    </xf>
    <xf numFmtId="165" fontId="54" fillId="19" borderId="13" xfId="845" applyFont="1" applyFill="1" applyBorder="1" applyAlignment="1"/>
    <xf numFmtId="165" fontId="54" fillId="19" borderId="2" xfId="845" applyFont="1" applyFill="1" applyBorder="1" applyAlignment="1"/>
    <xf numFmtId="165" fontId="54" fillId="19" borderId="19" xfId="845" applyFont="1" applyFill="1" applyBorder="1" applyAlignment="1">
      <alignment vertical="center"/>
    </xf>
    <xf numFmtId="182" fontId="56" fillId="8" borderId="3" xfId="845" applyNumberFormat="1" applyFont="1" applyFill="1" applyBorder="1" applyAlignment="1">
      <alignment vertical="center"/>
    </xf>
    <xf numFmtId="182" fontId="56" fillId="8" borderId="13" xfId="845" applyNumberFormat="1" applyFont="1" applyFill="1" applyBorder="1" applyAlignment="1">
      <alignment vertical="center"/>
    </xf>
    <xf numFmtId="182" fontId="5" fillId="0" borderId="13" xfId="845" applyNumberFormat="1" applyFont="1" applyFill="1" applyBorder="1" applyAlignment="1">
      <alignment vertical="center"/>
    </xf>
    <xf numFmtId="182" fontId="59" fillId="8" borderId="13" xfId="845" applyNumberFormat="1" applyFont="1" applyFill="1" applyBorder="1" applyAlignment="1">
      <alignment horizontal="right" vertical="center"/>
    </xf>
    <xf numFmtId="182" fontId="60" fillId="0" borderId="13" xfId="845" applyNumberFormat="1" applyFont="1" applyFill="1" applyBorder="1" applyAlignment="1">
      <alignment vertical="center"/>
    </xf>
    <xf numFmtId="182" fontId="59" fillId="8" borderId="13" xfId="845" applyNumberFormat="1" applyFont="1" applyFill="1" applyBorder="1" applyAlignment="1">
      <alignment vertical="center"/>
    </xf>
    <xf numFmtId="182" fontId="59" fillId="8" borderId="19" xfId="845" applyNumberFormat="1" applyFont="1" applyFill="1" applyBorder="1" applyAlignment="1">
      <alignment vertical="center"/>
    </xf>
    <xf numFmtId="182" fontId="59" fillId="18" borderId="13" xfId="845" applyNumberFormat="1" applyFont="1" applyFill="1" applyBorder="1" applyAlignment="1">
      <alignment vertical="center"/>
    </xf>
    <xf numFmtId="182" fontId="52" fillId="4" borderId="15" xfId="845" applyNumberFormat="1" applyFont="1" applyFill="1" applyBorder="1" applyAlignment="1">
      <alignment horizontal="right" vertical="center"/>
    </xf>
    <xf numFmtId="182" fontId="59" fillId="20" borderId="13" xfId="845" applyNumberFormat="1" applyFont="1" applyFill="1" applyBorder="1" applyAlignment="1">
      <alignment vertical="center"/>
    </xf>
    <xf numFmtId="17" fontId="58" fillId="17" borderId="18" xfId="1" quotePrefix="1" applyNumberFormat="1" applyFont="1" applyFill="1" applyBorder="1" applyAlignment="1">
      <alignment vertical="center"/>
    </xf>
    <xf numFmtId="182" fontId="51" fillId="0" borderId="0" xfId="845" applyNumberFormat="1" applyFont="1" applyAlignment="1">
      <alignment vertical="center"/>
    </xf>
    <xf numFmtId="0" fontId="58" fillId="17" borderId="14" xfId="0" applyFont="1" applyFill="1" applyBorder="1" applyAlignment="1">
      <alignment horizontal="center" vertical="center"/>
    </xf>
    <xf numFmtId="0" fontId="58" fillId="17" borderId="19" xfId="0" applyFont="1" applyFill="1" applyBorder="1" applyAlignment="1">
      <alignment horizontal="center" vertical="center"/>
    </xf>
    <xf numFmtId="165" fontId="51" fillId="0" borderId="0" xfId="845" applyFont="1" applyAlignment="1">
      <alignment vertical="center"/>
    </xf>
    <xf numFmtId="182" fontId="3" fillId="19" borderId="22" xfId="845" applyNumberFormat="1" applyFont="1" applyFill="1" applyBorder="1" applyAlignment="1">
      <alignment vertical="center"/>
    </xf>
    <xf numFmtId="182" fontId="3" fillId="19" borderId="29" xfId="845" applyNumberFormat="1" applyFont="1" applyFill="1" applyBorder="1" applyAlignment="1">
      <alignment vertical="center"/>
    </xf>
    <xf numFmtId="165" fontId="60" fillId="22" borderId="13" xfId="845" applyFont="1" applyFill="1" applyBorder="1" applyAlignment="1">
      <alignment horizontal="center" vertical="center"/>
    </xf>
    <xf numFmtId="165" fontId="60" fillId="22" borderId="2" xfId="845" applyFont="1" applyFill="1" applyBorder="1" applyAlignment="1">
      <alignment horizontal="center" vertical="center"/>
    </xf>
    <xf numFmtId="165" fontId="60" fillId="22" borderId="19" xfId="845" applyFont="1" applyFill="1" applyBorder="1" applyAlignment="1">
      <alignment horizontal="center" vertical="center"/>
    </xf>
    <xf numFmtId="165" fontId="3" fillId="22" borderId="2" xfId="845" applyFont="1" applyFill="1" applyBorder="1" applyAlignment="1">
      <alignment horizontal="center" vertical="center"/>
    </xf>
    <xf numFmtId="165" fontId="3" fillId="22" borderId="2" xfId="845" applyFont="1" applyFill="1" applyBorder="1" applyAlignment="1">
      <alignment horizontal="center" vertical="center" wrapText="1"/>
    </xf>
    <xf numFmtId="165" fontId="51" fillId="0" borderId="13" xfId="845" applyFont="1" applyFill="1" applyBorder="1" applyAlignment="1">
      <alignment vertical="center"/>
    </xf>
    <xf numFmtId="165" fontId="51" fillId="0" borderId="2" xfId="845" applyFont="1" applyFill="1" applyBorder="1" applyAlignment="1">
      <alignment vertical="center"/>
    </xf>
    <xf numFmtId="165" fontId="4" fillId="0" borderId="21" xfId="845" applyFont="1" applyFill="1" applyBorder="1" applyAlignment="1">
      <alignment horizontal="center" vertical="center"/>
    </xf>
    <xf numFmtId="165" fontId="60" fillId="0" borderId="2" xfId="845" applyFont="1" applyFill="1" applyBorder="1" applyAlignment="1">
      <alignment horizontal="center" vertical="center" wrapText="1"/>
    </xf>
    <xf numFmtId="165" fontId="60" fillId="21" borderId="19" xfId="845" applyFont="1" applyFill="1" applyBorder="1" applyAlignment="1">
      <alignment horizontal="center" vertical="center"/>
    </xf>
    <xf numFmtId="165" fontId="4" fillId="0" borderId="13" xfId="845" applyFont="1" applyFill="1" applyBorder="1" applyAlignment="1">
      <alignment horizontal="center" vertical="center"/>
    </xf>
    <xf numFmtId="0" fontId="58" fillId="16" borderId="0" xfId="0" applyFont="1" applyFill="1" applyAlignment="1">
      <alignment horizontal="left" vertical="center"/>
    </xf>
    <xf numFmtId="0" fontId="61" fillId="0" borderId="0" xfId="846" applyFont="1" applyAlignment="1">
      <alignment vertical="center"/>
    </xf>
    <xf numFmtId="17" fontId="58" fillId="17" borderId="18" xfId="1" quotePrefix="1" applyNumberFormat="1" applyFont="1" applyFill="1" applyBorder="1" applyAlignment="1">
      <alignment horizontal="right" vertical="center"/>
    </xf>
    <xf numFmtId="182" fontId="2" fillId="0" borderId="13" xfId="845" applyNumberFormat="1" applyFont="1" applyFill="1" applyBorder="1" applyAlignment="1">
      <alignment vertical="center"/>
    </xf>
    <xf numFmtId="182" fontId="59" fillId="8" borderId="31" xfId="845" applyNumberFormat="1" applyFont="1" applyFill="1" applyBorder="1" applyAlignment="1">
      <alignment vertical="center"/>
    </xf>
    <xf numFmtId="165" fontId="56" fillId="8" borderId="26" xfId="845" applyFont="1" applyFill="1" applyBorder="1" applyAlignment="1">
      <alignment vertical="center"/>
    </xf>
    <xf numFmtId="167" fontId="58" fillId="17" borderId="32" xfId="1" applyFont="1" applyFill="1" applyBorder="1" applyAlignment="1">
      <alignment horizontal="center" vertical="center"/>
    </xf>
    <xf numFmtId="167" fontId="58" fillId="17" borderId="33" xfId="1" applyFont="1" applyFill="1" applyBorder="1" applyAlignment="1">
      <alignment horizontal="center" vertical="center"/>
    </xf>
    <xf numFmtId="165" fontId="56" fillId="8" borderId="35" xfId="845" applyFont="1" applyFill="1" applyBorder="1" applyAlignment="1">
      <alignment vertical="center"/>
    </xf>
    <xf numFmtId="165" fontId="56" fillId="8" borderId="36" xfId="845" applyFont="1" applyFill="1" applyBorder="1" applyAlignment="1">
      <alignment vertical="center"/>
    </xf>
    <xf numFmtId="165" fontId="56" fillId="8" borderId="30" xfId="845" applyFont="1" applyFill="1" applyBorder="1" applyAlignment="1">
      <alignment vertical="center"/>
    </xf>
    <xf numFmtId="165" fontId="60" fillId="22" borderId="32" xfId="845" applyFont="1" applyFill="1" applyBorder="1" applyAlignment="1">
      <alignment horizontal="center" vertical="center"/>
    </xf>
    <xf numFmtId="165" fontId="3" fillId="22" borderId="33" xfId="845" applyFont="1" applyFill="1" applyBorder="1" applyAlignment="1">
      <alignment horizontal="center" vertical="center" wrapText="1"/>
    </xf>
    <xf numFmtId="165" fontId="60" fillId="22" borderId="34" xfId="845" applyFont="1" applyFill="1" applyBorder="1" applyAlignment="1">
      <alignment horizontal="center" vertical="center"/>
    </xf>
    <xf numFmtId="165" fontId="51" fillId="0" borderId="33" xfId="845" applyFont="1" applyFill="1" applyBorder="1" applyAlignment="1">
      <alignment vertical="center"/>
    </xf>
    <xf numFmtId="165" fontId="51" fillId="0" borderId="32" xfId="845" applyFont="1" applyFill="1" applyBorder="1" applyAlignment="1">
      <alignment vertical="center"/>
    </xf>
    <xf numFmtId="165" fontId="54" fillId="0" borderId="34" xfId="845" applyFont="1" applyBorder="1" applyAlignment="1">
      <alignment vertical="center"/>
    </xf>
    <xf numFmtId="182" fontId="3" fillId="19" borderId="3" xfId="845" applyNumberFormat="1" applyFont="1" applyFill="1" applyBorder="1" applyAlignment="1">
      <alignment vertical="center"/>
    </xf>
    <xf numFmtId="0" fontId="55" fillId="0" borderId="0" xfId="846" applyFont="1" applyAlignment="1">
      <alignment vertical="center"/>
    </xf>
    <xf numFmtId="182" fontId="1" fillId="0" borderId="13" xfId="845" applyNumberFormat="1" applyFont="1" applyFill="1" applyBorder="1" applyAlignment="1">
      <alignment vertical="center"/>
    </xf>
    <xf numFmtId="182" fontId="1" fillId="0" borderId="2" xfId="845" applyNumberFormat="1" applyFont="1" applyFill="1" applyBorder="1" applyAlignment="1">
      <alignment vertical="center"/>
    </xf>
    <xf numFmtId="182" fontId="55" fillId="0" borderId="22" xfId="845" applyNumberFormat="1" applyFont="1" applyFill="1" applyBorder="1" applyAlignment="1">
      <alignment horizontal="right" vertical="center"/>
    </xf>
    <xf numFmtId="182" fontId="55" fillId="0" borderId="19" xfId="845" applyNumberFormat="1" applyFont="1" applyFill="1" applyBorder="1" applyAlignment="1">
      <alignment horizontal="right" vertical="center"/>
    </xf>
    <xf numFmtId="182" fontId="59" fillId="0" borderId="13" xfId="845" applyNumberFormat="1" applyFont="1" applyFill="1" applyBorder="1" applyAlignment="1">
      <alignment vertical="center"/>
    </xf>
    <xf numFmtId="182" fontId="59" fillId="0" borderId="31" xfId="845" applyNumberFormat="1" applyFont="1" applyFill="1" applyBorder="1" applyAlignment="1">
      <alignment vertical="center"/>
    </xf>
    <xf numFmtId="182" fontId="59" fillId="0" borderId="19" xfId="845" applyNumberFormat="1" applyFont="1" applyFill="1" applyBorder="1" applyAlignment="1">
      <alignment vertical="center"/>
    </xf>
    <xf numFmtId="181" fontId="58" fillId="17" borderId="5" xfId="1" quotePrefix="1" applyNumberFormat="1" applyFont="1" applyFill="1" applyBorder="1" applyAlignment="1">
      <alignment horizontal="center" vertical="center"/>
    </xf>
    <xf numFmtId="181" fontId="58" fillId="17" borderId="28" xfId="1" quotePrefix="1" applyNumberFormat="1" applyFont="1" applyFill="1" applyBorder="1" applyAlignment="1">
      <alignment horizontal="center" vertical="center"/>
    </xf>
    <xf numFmtId="0" fontId="58" fillId="17" borderId="14" xfId="0" applyFont="1" applyFill="1" applyBorder="1" applyAlignment="1">
      <alignment horizontal="center" vertical="center"/>
    </xf>
    <xf numFmtId="0" fontId="58" fillId="17" borderId="19" xfId="0" applyFont="1" applyFill="1" applyBorder="1" applyAlignment="1">
      <alignment horizontal="center" vertical="center"/>
    </xf>
    <xf numFmtId="0" fontId="58" fillId="17" borderId="30" xfId="0" applyFont="1" applyFill="1" applyBorder="1" applyAlignment="1">
      <alignment horizontal="center" vertical="center"/>
    </xf>
    <xf numFmtId="0" fontId="58" fillId="17" borderId="23" xfId="0" applyFont="1" applyFill="1" applyBorder="1" applyAlignment="1">
      <alignment horizontal="center" vertical="center"/>
    </xf>
    <xf numFmtId="167" fontId="58" fillId="17" borderId="5" xfId="1" applyFont="1" applyFill="1" applyBorder="1" applyAlignment="1">
      <alignment horizontal="center" vertical="center"/>
    </xf>
    <xf numFmtId="167" fontId="58" fillId="17" borderId="21" xfId="1" applyFont="1" applyFill="1" applyBorder="1" applyAlignment="1">
      <alignment horizontal="center" vertical="center"/>
    </xf>
    <xf numFmtId="181" fontId="58" fillId="17" borderId="27" xfId="1" quotePrefix="1" applyNumberFormat="1" applyFont="1" applyFill="1" applyBorder="1" applyAlignment="1">
      <alignment horizontal="center" vertical="center"/>
    </xf>
    <xf numFmtId="181" fontId="58" fillId="17" borderId="18" xfId="1" applyNumberFormat="1" applyFont="1" applyFill="1" applyBorder="1" applyAlignment="1">
      <alignment horizontal="center" vertical="center"/>
    </xf>
    <xf numFmtId="0" fontId="58" fillId="17" borderId="34" xfId="0" applyFont="1" applyFill="1" applyBorder="1" applyAlignment="1">
      <alignment horizontal="center"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IKNB'!$B$39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IKNB'!$C$38:$O$38</c:f>
              <c:strCache>
                <c:ptCount val="13"/>
                <c:pt idx="0">
                  <c:v>Sep-22</c:v>
                </c:pt>
                <c:pt idx="1">
                  <c:v>Oct-22</c:v>
                </c:pt>
                <c:pt idx="2">
                  <c:v>Nov-22</c:v>
                </c:pt>
                <c:pt idx="3">
                  <c:v>Dec-22</c:v>
                </c:pt>
                <c:pt idx="4">
                  <c:v>Jan-23</c:v>
                </c:pt>
                <c:pt idx="5">
                  <c:v>Feb-23</c:v>
                </c:pt>
                <c:pt idx="6">
                  <c:v>Mar-23</c:v>
                </c:pt>
                <c:pt idx="7">
                  <c:v>April-23</c:v>
                </c:pt>
                <c:pt idx="8">
                  <c:v>May-23</c:v>
                </c:pt>
                <c:pt idx="9">
                  <c:v>Jun-23</c:v>
                </c:pt>
                <c:pt idx="10">
                  <c:v>Jul-23</c:v>
                </c:pt>
                <c:pt idx="11">
                  <c:v>Aug-23</c:v>
                </c:pt>
                <c:pt idx="12">
                  <c:v>Sep-23</c:v>
                </c:pt>
              </c:strCache>
            </c:strRef>
          </c:cat>
          <c:val>
            <c:numRef>
              <c:f>'data aset IKNB'!$C$39:$O$39</c:f>
              <c:numCache>
                <c:formatCode>_(* #,##0.00_);_(* \(#,##0.00\);_(* "-"_);_(@_)</c:formatCode>
                <c:ptCount val="13"/>
                <c:pt idx="0">
                  <c:v>2873.9376488180656</c:v>
                </c:pt>
                <c:pt idx="1">
                  <c:v>2891.8258820818728</c:v>
                </c:pt>
                <c:pt idx="2">
                  <c:v>2915.3929249915927</c:v>
                </c:pt>
                <c:pt idx="3">
                  <c:v>2942.7158331562359</c:v>
                </c:pt>
                <c:pt idx="4">
                  <c:v>2951.8319286512606</c:v>
                </c:pt>
                <c:pt idx="5">
                  <c:v>2978.9129557014317</c:v>
                </c:pt>
                <c:pt idx="6">
                  <c:v>2995.706193342498</c:v>
                </c:pt>
                <c:pt idx="7">
                  <c:v>3013.9615506146361</c:v>
                </c:pt>
                <c:pt idx="8">
                  <c:v>3025.1424001772075</c:v>
                </c:pt>
                <c:pt idx="9">
                  <c:v>3053.171922101888</c:v>
                </c:pt>
                <c:pt idx="10">
                  <c:v>3065.5299999999997</c:v>
                </c:pt>
                <c:pt idx="11">
                  <c:v>2925.63</c:v>
                </c:pt>
                <c:pt idx="12">
                  <c:v>2980.2837775807898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IKNB'!$B$40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IKNB'!$C$38:$O$38</c:f>
              <c:strCache>
                <c:ptCount val="13"/>
                <c:pt idx="0">
                  <c:v>Sep-22</c:v>
                </c:pt>
                <c:pt idx="1">
                  <c:v>Oct-22</c:v>
                </c:pt>
                <c:pt idx="2">
                  <c:v>Nov-22</c:v>
                </c:pt>
                <c:pt idx="3">
                  <c:v>Dec-22</c:v>
                </c:pt>
                <c:pt idx="4">
                  <c:v>Jan-23</c:v>
                </c:pt>
                <c:pt idx="5">
                  <c:v>Feb-23</c:v>
                </c:pt>
                <c:pt idx="6">
                  <c:v>Mar-23</c:v>
                </c:pt>
                <c:pt idx="7">
                  <c:v>April-23</c:v>
                </c:pt>
                <c:pt idx="8">
                  <c:v>May-23</c:v>
                </c:pt>
                <c:pt idx="9">
                  <c:v>Jun-23</c:v>
                </c:pt>
                <c:pt idx="10">
                  <c:v>Jul-23</c:v>
                </c:pt>
                <c:pt idx="11">
                  <c:v>Aug-23</c:v>
                </c:pt>
                <c:pt idx="12">
                  <c:v>Sep-23</c:v>
                </c:pt>
              </c:strCache>
            </c:strRef>
          </c:cat>
          <c:val>
            <c:numRef>
              <c:f>'data aset IKNB'!$C$40:$O$40</c:f>
              <c:numCache>
                <c:formatCode>_(* #,##0.00_);_(* \(#,##0.00\);_(* "-"_);_(@_)</c:formatCode>
                <c:ptCount val="13"/>
                <c:pt idx="0">
                  <c:v>132.35105401152234</c:v>
                </c:pt>
                <c:pt idx="1">
                  <c:v>134.62833363838206</c:v>
                </c:pt>
                <c:pt idx="2">
                  <c:v>136.3760865953908</c:v>
                </c:pt>
                <c:pt idx="3">
                  <c:v>138.53271302698411</c:v>
                </c:pt>
                <c:pt idx="4">
                  <c:v>140.1653441243426</c:v>
                </c:pt>
                <c:pt idx="5">
                  <c:v>142.69632359099921</c:v>
                </c:pt>
                <c:pt idx="6">
                  <c:v>146.06558445191595</c:v>
                </c:pt>
                <c:pt idx="7">
                  <c:v>147.01346120574553</c:v>
                </c:pt>
                <c:pt idx="8">
                  <c:v>146.45992053435086</c:v>
                </c:pt>
                <c:pt idx="9">
                  <c:v>149.57555703775418</c:v>
                </c:pt>
                <c:pt idx="10">
                  <c:v>151.21</c:v>
                </c:pt>
                <c:pt idx="11">
                  <c:v>152.49</c:v>
                </c:pt>
                <c:pt idx="12">
                  <c:v>144.94603067397748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IKNB'!$C$38:$O$38</c:f>
              <c:strCache>
                <c:ptCount val="13"/>
                <c:pt idx="0">
                  <c:v>Sep-22</c:v>
                </c:pt>
                <c:pt idx="1">
                  <c:v>Oct-22</c:v>
                </c:pt>
                <c:pt idx="2">
                  <c:v>Nov-22</c:v>
                </c:pt>
                <c:pt idx="3">
                  <c:v>Dec-22</c:v>
                </c:pt>
                <c:pt idx="4">
                  <c:v>Jan-23</c:v>
                </c:pt>
                <c:pt idx="5">
                  <c:v>Feb-23</c:v>
                </c:pt>
                <c:pt idx="6">
                  <c:v>Mar-23</c:v>
                </c:pt>
                <c:pt idx="7">
                  <c:v>April-23</c:v>
                </c:pt>
                <c:pt idx="8">
                  <c:v>May-23</c:v>
                </c:pt>
                <c:pt idx="9">
                  <c:v>Jun-23</c:v>
                </c:pt>
                <c:pt idx="10">
                  <c:v>Jul-23</c:v>
                </c:pt>
                <c:pt idx="11">
                  <c:v>Aug-23</c:v>
                </c:pt>
                <c:pt idx="12">
                  <c:v>Sep-23</c:v>
                </c:pt>
              </c:strCache>
            </c:strRef>
          </c:cat>
          <c:val>
            <c:numRef>
              <c:f>'data aset IKNB'!$C$41:$O$41</c:f>
              <c:numCache>
                <c:formatCode>_(* #,##0.00_);_(* \(#,##0.00\);_(* "-"_);_(@_)</c:formatCode>
                <c:ptCount val="13"/>
                <c:pt idx="0">
                  <c:v>3006.2887028295877</c:v>
                </c:pt>
                <c:pt idx="1">
                  <c:v>3026.454215720255</c:v>
                </c:pt>
                <c:pt idx="2">
                  <c:v>3051.7690115869837</c:v>
                </c:pt>
                <c:pt idx="3">
                  <c:v>3081.2485461832202</c:v>
                </c:pt>
                <c:pt idx="4">
                  <c:v>3091.9972727756031</c:v>
                </c:pt>
                <c:pt idx="5">
                  <c:v>3121.609279292431</c:v>
                </c:pt>
                <c:pt idx="6">
                  <c:v>3141.771777794414</c:v>
                </c:pt>
                <c:pt idx="7">
                  <c:v>3160.9750118203815</c:v>
                </c:pt>
                <c:pt idx="8">
                  <c:v>3171.6023207115581</c:v>
                </c:pt>
                <c:pt idx="9">
                  <c:v>3202.7474791396421</c:v>
                </c:pt>
                <c:pt idx="10">
                  <c:v>3216.74</c:v>
                </c:pt>
                <c:pt idx="11">
                  <c:v>3078.12</c:v>
                </c:pt>
                <c:pt idx="12">
                  <c:v>3125.2298082547672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IKNB'!$B$48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IKNB'!$C$47:$O$47</c:f>
              <c:numCache>
                <c:formatCode>mmm\-yy</c:formatCode>
                <c:ptCount val="1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</c:numCache>
            </c:numRef>
          </c:cat>
          <c:val>
            <c:numRef>
              <c:f>'Pelaku IKNB'!$C$48:$O$48</c:f>
              <c:numCache>
                <c:formatCode>_(* #,##0_);_(* \(#,##0\);_(* "-"_);_(@_)</c:formatCode>
                <c:ptCount val="13"/>
                <c:pt idx="0">
                  <c:v>1147</c:v>
                </c:pt>
                <c:pt idx="1">
                  <c:v>1145</c:v>
                </c:pt>
                <c:pt idx="2">
                  <c:v>1154</c:v>
                </c:pt>
                <c:pt idx="3">
                  <c:v>1154</c:v>
                </c:pt>
                <c:pt idx="4">
                  <c:v>1151</c:v>
                </c:pt>
                <c:pt idx="5">
                  <c:v>1150</c:v>
                </c:pt>
                <c:pt idx="6">
                  <c:v>1149</c:v>
                </c:pt>
                <c:pt idx="7">
                  <c:v>1151</c:v>
                </c:pt>
                <c:pt idx="8">
                  <c:v>1153</c:v>
                </c:pt>
                <c:pt idx="9">
                  <c:v>1158</c:v>
                </c:pt>
                <c:pt idx="10">
                  <c:v>1159</c:v>
                </c:pt>
                <c:pt idx="11">
                  <c:v>1165</c:v>
                </c:pt>
                <c:pt idx="12">
                  <c:v>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IKNB'!$B$49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IKNB'!$C$47:$O$47</c:f>
              <c:numCache>
                <c:formatCode>mmm\-yy</c:formatCode>
                <c:ptCount val="1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</c:numCache>
            </c:numRef>
          </c:cat>
          <c:val>
            <c:numRef>
              <c:f>'Pelaku IKNB'!$C$49:$O$49</c:f>
              <c:numCache>
                <c:formatCode>_(* #,##0_);_(* \(#,##0\);_(* "-"_);_(@_)</c:formatCode>
                <c:ptCount val="13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121</c:v>
                </c:pt>
                <c:pt idx="4">
                  <c:v>122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123</c:v>
                </c:pt>
                <c:pt idx="10">
                  <c:v>122</c:v>
                </c:pt>
                <c:pt idx="11">
                  <c:v>123</c:v>
                </c:pt>
                <c:pt idx="1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IKNB'!$B$50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IKNB'!$C$47:$O$47</c:f>
              <c:numCache>
                <c:formatCode>mmm\-yy</c:formatCode>
                <c:ptCount val="1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</c:numCache>
            </c:numRef>
          </c:cat>
          <c:val>
            <c:numRef>
              <c:f>'Pelaku IKNB'!$C$50:$O$50</c:f>
              <c:numCache>
                <c:formatCode>_(* #,##0_);_(* \(#,##0\);_(* "-"_);_(@_)</c:formatCode>
                <c:ptCount val="13"/>
                <c:pt idx="0">
                  <c:v>1268</c:v>
                </c:pt>
                <c:pt idx="1">
                  <c:v>1266</c:v>
                </c:pt>
                <c:pt idx="2">
                  <c:v>1275</c:v>
                </c:pt>
                <c:pt idx="3">
                  <c:v>1275</c:v>
                </c:pt>
                <c:pt idx="4">
                  <c:v>1273</c:v>
                </c:pt>
                <c:pt idx="5">
                  <c:v>1272</c:v>
                </c:pt>
                <c:pt idx="6">
                  <c:v>1271</c:v>
                </c:pt>
                <c:pt idx="7">
                  <c:v>1273</c:v>
                </c:pt>
                <c:pt idx="8">
                  <c:v>1275</c:v>
                </c:pt>
                <c:pt idx="9">
                  <c:v>1281</c:v>
                </c:pt>
                <c:pt idx="10">
                  <c:v>1281</c:v>
                </c:pt>
                <c:pt idx="11">
                  <c:v>1288</c:v>
                </c:pt>
                <c:pt idx="12">
                  <c:v>1291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36</xdr:row>
      <xdr:rowOff>84367</xdr:rowOff>
    </xdr:from>
    <xdr:to>
      <xdr:col>23</xdr:col>
      <xdr:colOff>1137556</xdr:colOff>
      <xdr:row>59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797274</xdr:colOff>
      <xdr:row>40</xdr:row>
      <xdr:rowOff>71541</xdr:rowOff>
    </xdr:from>
    <xdr:to>
      <xdr:col>28</xdr:col>
      <xdr:colOff>560946</xdr:colOff>
      <xdr:row>63</xdr:row>
      <xdr:rowOff>117063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X46"/>
  <sheetViews>
    <sheetView showGridLines="0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defaultColWidth="9.109375" defaultRowHeight="14.4"/>
  <cols>
    <col min="1" max="1" width="11.44140625" style="27" customWidth="1"/>
    <col min="2" max="2" width="31.109375" style="27" customWidth="1"/>
    <col min="3" max="50" width="17.109375" style="27" customWidth="1"/>
    <col min="51" max="16384" width="9.109375" style="27"/>
  </cols>
  <sheetData>
    <row r="2" spans="2:50" ht="33" customHeight="1">
      <c r="B2" s="101" t="s">
        <v>25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</row>
    <row r="3" spans="2:50">
      <c r="B3" s="21"/>
    </row>
    <row r="4" spans="2:50" ht="15" thickBot="1">
      <c r="B4" s="21"/>
    </row>
    <row r="5" spans="2:50" s="66" customFormat="1">
      <c r="B5" s="133" t="s">
        <v>0</v>
      </c>
      <c r="C5" s="127" t="s">
        <v>44</v>
      </c>
      <c r="D5" s="128"/>
      <c r="E5" s="131" t="s">
        <v>22</v>
      </c>
      <c r="F5" s="127" t="s">
        <v>45</v>
      </c>
      <c r="G5" s="128"/>
      <c r="H5" s="131" t="s">
        <v>22</v>
      </c>
      <c r="I5" s="127" t="s">
        <v>46</v>
      </c>
      <c r="J5" s="128"/>
      <c r="K5" s="131" t="s">
        <v>22</v>
      </c>
      <c r="L5" s="127" t="s">
        <v>47</v>
      </c>
      <c r="M5" s="128"/>
      <c r="N5" s="131" t="s">
        <v>22</v>
      </c>
      <c r="O5" s="127" t="s">
        <v>48</v>
      </c>
      <c r="P5" s="128"/>
      <c r="Q5" s="131" t="s">
        <v>22</v>
      </c>
      <c r="R5" s="127" t="s">
        <v>50</v>
      </c>
      <c r="S5" s="128"/>
      <c r="T5" s="131" t="s">
        <v>22</v>
      </c>
      <c r="U5" s="127" t="s">
        <v>51</v>
      </c>
      <c r="V5" s="128"/>
      <c r="W5" s="129" t="s">
        <v>22</v>
      </c>
      <c r="X5" s="127" t="s">
        <v>52</v>
      </c>
      <c r="Y5" s="128"/>
      <c r="Z5" s="129" t="s">
        <v>22</v>
      </c>
      <c r="AA5" s="127" t="s">
        <v>55</v>
      </c>
      <c r="AB5" s="128"/>
      <c r="AC5" s="129" t="s">
        <v>22</v>
      </c>
      <c r="AD5" s="127" t="s">
        <v>57</v>
      </c>
      <c r="AE5" s="128"/>
      <c r="AF5" s="129" t="s">
        <v>22</v>
      </c>
      <c r="AG5" s="127" t="s">
        <v>58</v>
      </c>
      <c r="AH5" s="128"/>
      <c r="AI5" s="129" t="s">
        <v>22</v>
      </c>
      <c r="AJ5" s="127" t="s">
        <v>59</v>
      </c>
      <c r="AK5" s="128"/>
      <c r="AL5" s="129" t="s">
        <v>22</v>
      </c>
      <c r="AM5" s="127" t="s">
        <v>65</v>
      </c>
      <c r="AN5" s="128"/>
      <c r="AO5" s="129" t="s">
        <v>22</v>
      </c>
    </row>
    <row r="6" spans="2:50" s="66" customFormat="1">
      <c r="B6" s="134"/>
      <c r="C6" s="39" t="s">
        <v>24</v>
      </c>
      <c r="D6" s="4" t="s">
        <v>1</v>
      </c>
      <c r="E6" s="132"/>
      <c r="F6" s="39" t="s">
        <v>24</v>
      </c>
      <c r="G6" s="4" t="s">
        <v>1</v>
      </c>
      <c r="H6" s="132"/>
      <c r="I6" s="39" t="s">
        <v>24</v>
      </c>
      <c r="J6" s="4" t="s">
        <v>1</v>
      </c>
      <c r="K6" s="132"/>
      <c r="L6" s="39" t="s">
        <v>24</v>
      </c>
      <c r="M6" s="4" t="s">
        <v>1</v>
      </c>
      <c r="N6" s="132"/>
      <c r="O6" s="39" t="s">
        <v>24</v>
      </c>
      <c r="P6" s="4" t="s">
        <v>1</v>
      </c>
      <c r="Q6" s="132"/>
      <c r="R6" s="39" t="s">
        <v>24</v>
      </c>
      <c r="S6" s="4" t="s">
        <v>1</v>
      </c>
      <c r="T6" s="132"/>
      <c r="U6" s="39" t="s">
        <v>24</v>
      </c>
      <c r="V6" s="4" t="s">
        <v>1</v>
      </c>
      <c r="W6" s="130"/>
      <c r="X6" s="39" t="s">
        <v>24</v>
      </c>
      <c r="Y6" s="4" t="s">
        <v>1</v>
      </c>
      <c r="Z6" s="130"/>
      <c r="AA6" s="39" t="s">
        <v>24</v>
      </c>
      <c r="AB6" s="4" t="s">
        <v>1</v>
      </c>
      <c r="AC6" s="130"/>
      <c r="AD6" s="39" t="s">
        <v>24</v>
      </c>
      <c r="AE6" s="4" t="s">
        <v>1</v>
      </c>
      <c r="AF6" s="130"/>
      <c r="AG6" s="39" t="s">
        <v>24</v>
      </c>
      <c r="AH6" s="4" t="s">
        <v>1</v>
      </c>
      <c r="AI6" s="130"/>
      <c r="AJ6" s="39" t="s">
        <v>24</v>
      </c>
      <c r="AK6" s="4" t="s">
        <v>1</v>
      </c>
      <c r="AL6" s="130"/>
      <c r="AM6" s="39" t="s">
        <v>24</v>
      </c>
      <c r="AN6" s="4" t="s">
        <v>1</v>
      </c>
      <c r="AO6" s="130"/>
    </row>
    <row r="7" spans="2:50" s="31" customFormat="1">
      <c r="B7" s="24" t="s">
        <v>2</v>
      </c>
      <c r="C7" s="32">
        <f t="shared" ref="C7:Z7" si="0">SUM(C8:C12)</f>
        <v>1702.8007069171686</v>
      </c>
      <c r="D7" s="32">
        <f t="shared" si="0"/>
        <v>44.990323094620003</v>
      </c>
      <c r="E7" s="32">
        <f t="shared" si="0"/>
        <v>1747.7910300117887</v>
      </c>
      <c r="F7" s="32">
        <f t="shared" si="0"/>
        <v>1711.3005042631253</v>
      </c>
      <c r="G7" s="32">
        <f t="shared" si="0"/>
        <v>45.189458472660007</v>
      </c>
      <c r="H7" s="32">
        <f t="shared" si="0"/>
        <v>1756.4899627357854</v>
      </c>
      <c r="I7" s="32">
        <f t="shared" si="0"/>
        <v>1726.3111642522754</v>
      </c>
      <c r="J7" s="32">
        <f t="shared" si="0"/>
        <v>45.199225436730003</v>
      </c>
      <c r="K7" s="32">
        <f t="shared" si="0"/>
        <v>1771.5103896890055</v>
      </c>
      <c r="L7" s="32">
        <f t="shared" si="0"/>
        <v>1738.2450783546922</v>
      </c>
      <c r="M7" s="32">
        <f t="shared" si="0"/>
        <v>45.02496684938</v>
      </c>
      <c r="N7" s="32">
        <f t="shared" si="0"/>
        <v>1783.2700452040722</v>
      </c>
      <c r="O7" s="32">
        <f t="shared" si="0"/>
        <v>1753.9820442750001</v>
      </c>
      <c r="P7" s="32">
        <f t="shared" si="0"/>
        <v>45.28</v>
      </c>
      <c r="Q7" s="32">
        <f t="shared" si="0"/>
        <v>1799.2620442750001</v>
      </c>
      <c r="R7" s="32">
        <f t="shared" si="0"/>
        <v>1765.2043464275243</v>
      </c>
      <c r="S7" s="32">
        <f t="shared" si="0"/>
        <v>45.559934977429997</v>
      </c>
      <c r="T7" s="32">
        <f t="shared" si="0"/>
        <v>1810.7642814049541</v>
      </c>
      <c r="U7" s="32">
        <f t="shared" si="0"/>
        <v>1766.27975673424</v>
      </c>
      <c r="V7" s="32">
        <f t="shared" si="0"/>
        <v>45.341374251690006</v>
      </c>
      <c r="W7" s="32">
        <f t="shared" si="0"/>
        <v>1811.6211309859298</v>
      </c>
      <c r="X7" s="32">
        <f t="shared" si="0"/>
        <v>1781.7674975033588</v>
      </c>
      <c r="Y7" s="32">
        <f t="shared" si="0"/>
        <v>45.723416544650014</v>
      </c>
      <c r="Z7" s="32">
        <f t="shared" si="0"/>
        <v>1827.4909140480088</v>
      </c>
      <c r="AA7" s="32">
        <f t="shared" ref="AA7:AC7" si="1">SUM(AA8:AA12)</f>
        <v>1786.6574090708973</v>
      </c>
      <c r="AB7" s="32">
        <f t="shared" si="1"/>
        <v>45.691577343279995</v>
      </c>
      <c r="AC7" s="32">
        <f t="shared" si="1"/>
        <v>1832.3489864141775</v>
      </c>
      <c r="AD7" s="32">
        <f t="shared" ref="AD7:AH7" si="2">SUM(AD8:AD12)</f>
        <v>1803.5989059842689</v>
      </c>
      <c r="AE7" s="32">
        <f t="shared" si="2"/>
        <v>45.737207087100003</v>
      </c>
      <c r="AF7" s="32">
        <f t="shared" si="2"/>
        <v>1849.336113071369</v>
      </c>
      <c r="AG7" s="32">
        <f t="shared" si="2"/>
        <v>1816.1499999999999</v>
      </c>
      <c r="AH7" s="32">
        <f t="shared" si="2"/>
        <v>46.29</v>
      </c>
      <c r="AI7" s="32">
        <f t="shared" ref="AI7" si="3">SUM(AG7:AH7)</f>
        <v>1862.4399999999998</v>
      </c>
      <c r="AJ7" s="32">
        <f>SUM(AJ8:AJ12)</f>
        <v>1817.69</v>
      </c>
      <c r="AK7" s="32">
        <f>SUM(AK8:AK12)</f>
        <v>46.21</v>
      </c>
      <c r="AL7" s="32">
        <f>SUM(AJ7:AK7)</f>
        <v>1863.9</v>
      </c>
      <c r="AM7" s="32">
        <f>SUM(AM8:AM12)</f>
        <v>1817.8756088731359</v>
      </c>
      <c r="AN7" s="32">
        <f>SUM(AN8:AN12)</f>
        <v>46.097493594440003</v>
      </c>
      <c r="AO7" s="32">
        <f>SUM(AM7:AN7)</f>
        <v>1863.9731024675759</v>
      </c>
    </row>
    <row r="8" spans="2:50">
      <c r="B8" s="22" t="s">
        <v>3</v>
      </c>
      <c r="C8" s="75">
        <v>596.6812514553601</v>
      </c>
      <c r="D8" s="15">
        <v>35.300610733330004</v>
      </c>
      <c r="E8" s="11">
        <v>631.98186218869012</v>
      </c>
      <c r="F8" s="75">
        <v>596.31171230182997</v>
      </c>
      <c r="G8" s="15">
        <v>35.358299960260005</v>
      </c>
      <c r="H8" s="11">
        <v>631.67001226208993</v>
      </c>
      <c r="I8" s="75">
        <v>600.19499190350996</v>
      </c>
      <c r="J8" s="15">
        <v>35.11472329195</v>
      </c>
      <c r="K8" s="11">
        <v>635.30971519545994</v>
      </c>
      <c r="L8" s="75">
        <v>585.85803254837992</v>
      </c>
      <c r="M8" s="15">
        <v>34.89111415939</v>
      </c>
      <c r="N8" s="11">
        <v>620.74914670776991</v>
      </c>
      <c r="O8" s="75">
        <v>589.26</v>
      </c>
      <c r="P8" s="15">
        <v>35.18</v>
      </c>
      <c r="Q8" s="11">
        <v>624.43999999999994</v>
      </c>
      <c r="R8" s="75">
        <v>590.31190839745</v>
      </c>
      <c r="S8" s="15">
        <v>35.348393765529998</v>
      </c>
      <c r="T8" s="11">
        <v>625.66030216297997</v>
      </c>
      <c r="U8" s="75">
        <v>586.2030947679599</v>
      </c>
      <c r="V8" s="15">
        <v>34.929402294360003</v>
      </c>
      <c r="W8" s="11">
        <v>621.13249706231989</v>
      </c>
      <c r="X8" s="75">
        <v>586.25298108192999</v>
      </c>
      <c r="Y8" s="15">
        <v>35.13865939041002</v>
      </c>
      <c r="Z8" s="11">
        <v>621.39164047233999</v>
      </c>
      <c r="AA8" s="75">
        <v>585.93848614944045</v>
      </c>
      <c r="AB8" s="15">
        <v>35.057472055079998</v>
      </c>
      <c r="AC8" s="11">
        <v>620.99595820452043</v>
      </c>
      <c r="AD8" s="75">
        <v>587.18115026122996</v>
      </c>
      <c r="AE8" s="15">
        <v>34.921530995369999</v>
      </c>
      <c r="AF8" s="11">
        <v>622.10268125659991</v>
      </c>
      <c r="AG8" s="104">
        <v>590.79999999999995</v>
      </c>
      <c r="AH8" s="15">
        <v>35.31</v>
      </c>
      <c r="AI8" s="11">
        <f>SUM(AG8:AH8)</f>
        <v>626.1099999999999</v>
      </c>
      <c r="AJ8" s="75">
        <v>588.76</v>
      </c>
      <c r="AK8" s="15">
        <v>35.1</v>
      </c>
      <c r="AL8" s="11">
        <f t="shared" ref="AL8:AL32" si="4">SUM(AJ8:AK8)</f>
        <v>623.86</v>
      </c>
      <c r="AM8" s="75">
        <v>582.87496848219996</v>
      </c>
      <c r="AN8" s="15">
        <v>34.90998938421</v>
      </c>
      <c r="AO8" s="11">
        <f t="shared" ref="AO8:AO23" si="5">SUM(AM8:AN8)</f>
        <v>617.78495786640997</v>
      </c>
    </row>
    <row r="9" spans="2:50">
      <c r="B9" s="22" t="s">
        <v>4</v>
      </c>
      <c r="C9" s="75">
        <v>195.77667747866994</v>
      </c>
      <c r="D9" s="15">
        <v>7.4505128037799997</v>
      </c>
      <c r="E9" s="11">
        <v>203.22719028244993</v>
      </c>
      <c r="F9" s="75">
        <v>195.99690955957007</v>
      </c>
      <c r="G9" s="15">
        <v>7.5273996449099991</v>
      </c>
      <c r="H9" s="11">
        <v>203.52430920448006</v>
      </c>
      <c r="I9" s="75">
        <v>194.39785506466998</v>
      </c>
      <c r="J9" s="15">
        <v>7.7373476319800005</v>
      </c>
      <c r="K9" s="11">
        <v>202.13520269664997</v>
      </c>
      <c r="L9" s="75">
        <v>196.75172558325994</v>
      </c>
      <c r="M9" s="15">
        <v>7.7278089384199999</v>
      </c>
      <c r="N9" s="11">
        <v>204.47953452167994</v>
      </c>
      <c r="O9" s="75">
        <v>200.46</v>
      </c>
      <c r="P9" s="15">
        <v>7.76</v>
      </c>
      <c r="Q9" s="11">
        <v>208.22</v>
      </c>
      <c r="R9" s="75">
        <v>201.24508670457999</v>
      </c>
      <c r="S9" s="15">
        <v>7.8320198375599999</v>
      </c>
      <c r="T9" s="11">
        <v>209.07710654214</v>
      </c>
      <c r="U9" s="75">
        <v>199.93054165878002</v>
      </c>
      <c r="V9" s="15">
        <v>7.9541500776700005</v>
      </c>
      <c r="W9" s="11">
        <v>207.88469173645001</v>
      </c>
      <c r="X9" s="75">
        <v>201.49437843197015</v>
      </c>
      <c r="Y9" s="15">
        <v>8.1098229035499987</v>
      </c>
      <c r="Z9" s="11">
        <v>209.60420133552014</v>
      </c>
      <c r="AA9" s="75">
        <v>199.90666571311007</v>
      </c>
      <c r="AB9" s="15">
        <v>8.1236735803099993</v>
      </c>
      <c r="AC9" s="11">
        <v>208.03033929342007</v>
      </c>
      <c r="AD9" s="75">
        <v>202.4663400638</v>
      </c>
      <c r="AE9" s="15">
        <v>8.2117616899500003</v>
      </c>
      <c r="AF9" s="11">
        <v>210.67810175375001</v>
      </c>
      <c r="AG9" s="75">
        <v>204.91</v>
      </c>
      <c r="AH9" s="15">
        <v>8.33</v>
      </c>
      <c r="AI9" s="11">
        <f t="shared" ref="AI9:AI34" si="6">SUM(AG9:AH9)</f>
        <v>213.24</v>
      </c>
      <c r="AJ9" s="75">
        <v>203.59</v>
      </c>
      <c r="AK9" s="15">
        <v>8.43</v>
      </c>
      <c r="AL9" s="11">
        <f t="shared" si="4"/>
        <v>212.02</v>
      </c>
      <c r="AM9" s="120">
        <v>205.78349156605</v>
      </c>
      <c r="AN9" s="121">
        <v>8.4699945018299996</v>
      </c>
      <c r="AO9" s="11">
        <f t="shared" si="5"/>
        <v>214.25348606788</v>
      </c>
    </row>
    <row r="10" spans="2:50">
      <c r="B10" s="22" t="s">
        <v>5</v>
      </c>
      <c r="C10" s="75">
        <v>34.053904944680006</v>
      </c>
      <c r="D10" s="15">
        <v>2.2391995575100001</v>
      </c>
      <c r="E10" s="11">
        <v>36.293104502190005</v>
      </c>
      <c r="F10" s="75">
        <v>34.188042869530001</v>
      </c>
      <c r="G10" s="15">
        <v>2.3037588674900005</v>
      </c>
      <c r="H10" s="11">
        <v>36.491801737020005</v>
      </c>
      <c r="I10" s="75">
        <v>34.51036000885</v>
      </c>
      <c r="J10" s="15">
        <v>2.3471545128</v>
      </c>
      <c r="K10" s="11">
        <v>36.857514521650003</v>
      </c>
      <c r="L10" s="75">
        <v>33.810731955549997</v>
      </c>
      <c r="M10" s="15">
        <v>2.4060437515699999</v>
      </c>
      <c r="N10" s="11">
        <v>36.21677570712</v>
      </c>
      <c r="O10" s="75">
        <v>34.44</v>
      </c>
      <c r="P10" s="15">
        <v>2.34</v>
      </c>
      <c r="Q10" s="11">
        <v>36.78</v>
      </c>
      <c r="R10" s="75">
        <v>35.256508636219998</v>
      </c>
      <c r="S10" s="15">
        <v>2.3795213743399999</v>
      </c>
      <c r="T10" s="11">
        <v>37.636030010559999</v>
      </c>
      <c r="U10" s="75">
        <v>35.236037622929992</v>
      </c>
      <c r="V10" s="15">
        <v>2.45782187966</v>
      </c>
      <c r="W10" s="11">
        <v>37.693859502589994</v>
      </c>
      <c r="X10" s="75">
        <v>35.619651875359999</v>
      </c>
      <c r="Y10" s="15">
        <v>2.4749342506900001</v>
      </c>
      <c r="Z10" s="11">
        <v>38.094586126049997</v>
      </c>
      <c r="AA10" s="75">
        <v>35.366887840920008</v>
      </c>
      <c r="AB10" s="15">
        <v>2.5104317078900005</v>
      </c>
      <c r="AC10" s="11">
        <v>37.877319548810007</v>
      </c>
      <c r="AD10" s="75">
        <v>35.20408738487</v>
      </c>
      <c r="AE10" s="15">
        <v>2.60391440178</v>
      </c>
      <c r="AF10" s="11">
        <v>37.808001786650003</v>
      </c>
      <c r="AG10" s="75">
        <v>35.520000000000003</v>
      </c>
      <c r="AH10" s="15">
        <v>2.65</v>
      </c>
      <c r="AI10" s="11">
        <f t="shared" si="6"/>
        <v>38.17</v>
      </c>
      <c r="AJ10" s="75">
        <v>36.6</v>
      </c>
      <c r="AK10" s="15">
        <v>2.68</v>
      </c>
      <c r="AL10" s="11">
        <f t="shared" si="4"/>
        <v>39.28</v>
      </c>
      <c r="AM10" s="75">
        <v>37.82034689492</v>
      </c>
      <c r="AN10" s="15">
        <v>2.7175097084000002</v>
      </c>
      <c r="AO10" s="11">
        <f t="shared" si="5"/>
        <v>40.537856603320002</v>
      </c>
    </row>
    <row r="11" spans="2:50" ht="46.5" customHeight="1">
      <c r="B11" s="23" t="s">
        <v>38</v>
      </c>
      <c r="C11" s="75">
        <v>140.20602939954</v>
      </c>
      <c r="D11" s="15">
        <v>0</v>
      </c>
      <c r="E11" s="11">
        <v>140.20602939954</v>
      </c>
      <c r="F11" s="75">
        <v>140.08331186702998</v>
      </c>
      <c r="G11" s="15">
        <v>0</v>
      </c>
      <c r="H11" s="11">
        <v>140.08331186702998</v>
      </c>
      <c r="I11" s="75">
        <v>142.79987819446998</v>
      </c>
      <c r="J11" s="15">
        <v>0</v>
      </c>
      <c r="K11" s="11">
        <v>142.79987819446998</v>
      </c>
      <c r="L11" s="75">
        <v>163.87047152746999</v>
      </c>
      <c r="M11" s="15">
        <v>0</v>
      </c>
      <c r="N11" s="11">
        <v>163.87047152746999</v>
      </c>
      <c r="O11" s="75">
        <v>162.692044275</v>
      </c>
      <c r="P11" s="15">
        <v>0</v>
      </c>
      <c r="Q11" s="11">
        <v>162.692044275</v>
      </c>
      <c r="R11" s="75">
        <v>163.05472802276</v>
      </c>
      <c r="S11" s="15">
        <v>0</v>
      </c>
      <c r="T11" s="11">
        <v>163.05472802276</v>
      </c>
      <c r="U11" s="75">
        <v>163.22174021411001</v>
      </c>
      <c r="V11" s="15">
        <v>0</v>
      </c>
      <c r="W11" s="11">
        <v>163.22174021411001</v>
      </c>
      <c r="X11" s="75">
        <v>163.83280120782001</v>
      </c>
      <c r="Y11" s="15">
        <v>0</v>
      </c>
      <c r="Z11" s="11">
        <v>163.83280120782001</v>
      </c>
      <c r="AA11" s="75">
        <v>164.36812259429999</v>
      </c>
      <c r="AB11" s="15">
        <v>0</v>
      </c>
      <c r="AC11" s="11">
        <v>164.36812259429999</v>
      </c>
      <c r="AD11" s="75">
        <v>166.03825601944999</v>
      </c>
      <c r="AE11" s="15"/>
      <c r="AF11" s="11">
        <v>166.03825601944999</v>
      </c>
      <c r="AG11" s="75">
        <v>166.19</v>
      </c>
      <c r="AH11" s="15">
        <v>0</v>
      </c>
      <c r="AI11" s="11">
        <f t="shared" si="6"/>
        <v>166.19</v>
      </c>
      <c r="AJ11" s="75">
        <v>165.82</v>
      </c>
      <c r="AK11" s="15"/>
      <c r="AL11" s="11">
        <f t="shared" si="4"/>
        <v>165.82</v>
      </c>
      <c r="AM11" s="75">
        <v>164.23900187999999</v>
      </c>
      <c r="AN11" s="15"/>
      <c r="AO11" s="11">
        <f t="shared" si="5"/>
        <v>164.23900187999999</v>
      </c>
    </row>
    <row r="12" spans="2:50">
      <c r="B12" s="22" t="s">
        <v>6</v>
      </c>
      <c r="C12" s="75">
        <v>736.08284363891869</v>
      </c>
      <c r="D12" s="18">
        <v>0</v>
      </c>
      <c r="E12" s="11">
        <v>736.08284363891869</v>
      </c>
      <c r="F12" s="75">
        <v>744.72052766516538</v>
      </c>
      <c r="G12" s="18">
        <v>0</v>
      </c>
      <c r="H12" s="11">
        <v>744.72052766516538</v>
      </c>
      <c r="I12" s="75">
        <v>754.40807908077534</v>
      </c>
      <c r="J12" s="18">
        <v>0</v>
      </c>
      <c r="K12" s="11">
        <v>754.40807908077534</v>
      </c>
      <c r="L12" s="75">
        <v>757.9541167400323</v>
      </c>
      <c r="M12" s="18">
        <v>0</v>
      </c>
      <c r="N12" s="11">
        <v>757.9541167400323</v>
      </c>
      <c r="O12" s="75">
        <v>767.13000000000011</v>
      </c>
      <c r="P12" s="18">
        <v>0</v>
      </c>
      <c r="Q12" s="11">
        <v>767.13000000000011</v>
      </c>
      <c r="R12" s="75">
        <v>775.33611466651416</v>
      </c>
      <c r="S12" s="18">
        <v>0</v>
      </c>
      <c r="T12" s="11">
        <v>775.33611466651416</v>
      </c>
      <c r="U12" s="75">
        <v>781.68834247045993</v>
      </c>
      <c r="V12" s="18">
        <v>0</v>
      </c>
      <c r="W12" s="11">
        <v>781.68834247045993</v>
      </c>
      <c r="X12" s="75">
        <v>794.5676849062786</v>
      </c>
      <c r="Y12" s="18">
        <v>0</v>
      </c>
      <c r="Z12" s="11">
        <v>794.5676849062786</v>
      </c>
      <c r="AA12" s="75">
        <v>801.07724677312694</v>
      </c>
      <c r="AB12" s="18">
        <v>0</v>
      </c>
      <c r="AC12" s="11">
        <v>801.07724677312694</v>
      </c>
      <c r="AD12" s="75">
        <v>812.70907225491896</v>
      </c>
      <c r="AE12" s="18">
        <v>0</v>
      </c>
      <c r="AF12" s="11">
        <v>812.70907225491896</v>
      </c>
      <c r="AG12" s="75">
        <v>818.73</v>
      </c>
      <c r="AH12" s="15">
        <v>0</v>
      </c>
      <c r="AI12" s="11">
        <f t="shared" si="6"/>
        <v>818.73</v>
      </c>
      <c r="AJ12" s="75">
        <v>822.92</v>
      </c>
      <c r="AK12" s="18"/>
      <c r="AL12" s="11">
        <f t="shared" si="4"/>
        <v>822.92</v>
      </c>
      <c r="AM12" s="75">
        <v>827.157800049966</v>
      </c>
      <c r="AN12" s="18"/>
      <c r="AO12" s="11">
        <f t="shared" si="5"/>
        <v>827.157800049966</v>
      </c>
    </row>
    <row r="13" spans="2:50" s="31" customFormat="1">
      <c r="B13" s="24" t="s">
        <v>7</v>
      </c>
      <c r="C13" s="76">
        <v>590.14362881775139</v>
      </c>
      <c r="D13" s="16">
        <v>30.633433916127949</v>
      </c>
      <c r="E13" s="34">
        <v>620.77706273387935</v>
      </c>
      <c r="F13" s="76">
        <v>598.93651242175429</v>
      </c>
      <c r="G13" s="16">
        <v>30.716774014109003</v>
      </c>
      <c r="H13" s="34">
        <v>629.65328643586327</v>
      </c>
      <c r="I13" s="76">
        <v>604.83000716556808</v>
      </c>
      <c r="J13" s="16">
        <v>32.071626848362996</v>
      </c>
      <c r="K13" s="34">
        <v>636.90163401393102</v>
      </c>
      <c r="L13" s="76">
        <v>614.6562053828693</v>
      </c>
      <c r="M13" s="16">
        <v>33.100400148686937</v>
      </c>
      <c r="N13" s="34">
        <v>647.75660553155626</v>
      </c>
      <c r="O13" s="76">
        <v>611.95107628376002</v>
      </c>
      <c r="P13" s="16">
        <v>33.772136713528333</v>
      </c>
      <c r="Q13" s="34">
        <v>645.72321299728833</v>
      </c>
      <c r="R13" s="76">
        <v>622.38176609615039</v>
      </c>
      <c r="S13" s="16">
        <v>35.447070652613817</v>
      </c>
      <c r="T13" s="34">
        <v>657.82883674876416</v>
      </c>
      <c r="U13" s="76">
        <v>630.91414268871335</v>
      </c>
      <c r="V13" s="16">
        <v>36.555907159070635</v>
      </c>
      <c r="W13" s="34">
        <v>667.47004984778403</v>
      </c>
      <c r="X13" s="76">
        <v>634.31373275139413</v>
      </c>
      <c r="Y13" s="16">
        <v>36.901010360595919</v>
      </c>
      <c r="Z13" s="34">
        <v>671.21474311199006</v>
      </c>
      <c r="AA13" s="76">
        <v>638.20146010481892</v>
      </c>
      <c r="AB13" s="16">
        <v>37.109913997389995</v>
      </c>
      <c r="AC13" s="34">
        <v>675.3113741022089</v>
      </c>
      <c r="AD13" s="76">
        <v>644.267325322896</v>
      </c>
      <c r="AE13" s="16">
        <v>39.069937096196</v>
      </c>
      <c r="AF13" s="34">
        <v>683.33726241909199</v>
      </c>
      <c r="AG13" s="76">
        <f>SUM(AG14:AG16)</f>
        <v>643.42999999999995</v>
      </c>
      <c r="AH13" s="16">
        <f t="shared" ref="AH13" si="7">SUM(AH14:AH16)</f>
        <v>39.959999999999994</v>
      </c>
      <c r="AI13" s="34">
        <f t="shared" si="6"/>
        <v>683.39</v>
      </c>
      <c r="AJ13" s="76">
        <v>540.33000000000004</v>
      </c>
      <c r="AK13" s="16">
        <f>SUM(AK14:AK16)</f>
        <v>40.620000000000005</v>
      </c>
      <c r="AL13" s="34">
        <f t="shared" si="4"/>
        <v>580.95000000000005</v>
      </c>
      <c r="AM13" s="76">
        <f>SUM(AM14:AM16)</f>
        <v>548.08391076520093</v>
      </c>
      <c r="AN13" s="16">
        <f>SUM(AN14:AN16)</f>
        <v>32.342856635507999</v>
      </c>
      <c r="AO13" s="34">
        <f t="shared" si="5"/>
        <v>580.42676740070897</v>
      </c>
    </row>
    <row r="14" spans="2:50">
      <c r="B14" s="22" t="s">
        <v>20</v>
      </c>
      <c r="C14" s="77">
        <v>445.28987065285901</v>
      </c>
      <c r="D14" s="14">
        <v>20.971676522677001</v>
      </c>
      <c r="E14" s="35">
        <v>466.26154717553601</v>
      </c>
      <c r="F14" s="77">
        <v>453.45645256161202</v>
      </c>
      <c r="G14" s="14">
        <v>20.831886625721001</v>
      </c>
      <c r="H14" s="35">
        <v>474.28833918733301</v>
      </c>
      <c r="I14" s="77">
        <v>457.008876229534</v>
      </c>
      <c r="J14" s="14">
        <v>21.250016727037</v>
      </c>
      <c r="K14" s="35">
        <v>478.258892956571</v>
      </c>
      <c r="L14" s="77">
        <v>466.04047395656897</v>
      </c>
      <c r="M14" s="14">
        <v>21.878702990901999</v>
      </c>
      <c r="N14" s="35">
        <v>487.91917694747099</v>
      </c>
      <c r="O14" s="77">
        <v>466.525720133692</v>
      </c>
      <c r="P14" s="14">
        <v>22.629960832696</v>
      </c>
      <c r="Q14" s="35">
        <v>489.15568096638799</v>
      </c>
      <c r="R14" s="77">
        <v>477.72098708681</v>
      </c>
      <c r="S14" s="14">
        <v>24.150528294731</v>
      </c>
      <c r="T14" s="35">
        <v>501.87151538154097</v>
      </c>
      <c r="U14" s="77">
        <v>486.43736143214699</v>
      </c>
      <c r="V14" s="14">
        <v>25.073889184995998</v>
      </c>
      <c r="W14" s="35">
        <v>511.51125061714299</v>
      </c>
      <c r="X14" s="77">
        <v>488.86119481719396</v>
      </c>
      <c r="Y14" s="14">
        <v>25.503889347775999</v>
      </c>
      <c r="Z14" s="35">
        <v>514.36508416496997</v>
      </c>
      <c r="AA14" s="77">
        <v>488.96690892527096</v>
      </c>
      <c r="AB14" s="14">
        <v>25.729131919170001</v>
      </c>
      <c r="AC14" s="35">
        <v>514.69604084444097</v>
      </c>
      <c r="AD14" s="77">
        <v>497.50431473062696</v>
      </c>
      <c r="AE14" s="14">
        <v>26.891273120628</v>
      </c>
      <c r="AF14" s="35">
        <v>524.39558785125496</v>
      </c>
      <c r="AG14" s="77">
        <v>497.86999999999995</v>
      </c>
      <c r="AH14" s="14">
        <v>27.06</v>
      </c>
      <c r="AI14" s="35">
        <f t="shared" si="6"/>
        <v>524.92999999999995</v>
      </c>
      <c r="AJ14" s="77">
        <v>501.88</v>
      </c>
      <c r="AK14" s="14">
        <v>27.85</v>
      </c>
      <c r="AL14" s="35">
        <f t="shared" si="4"/>
        <v>529.73</v>
      </c>
      <c r="AM14" s="77">
        <v>510.05350411428299</v>
      </c>
      <c r="AN14" s="14">
        <v>28.342664469984001</v>
      </c>
      <c r="AO14" s="35">
        <f>AM14+AN14</f>
        <v>538.396168584267</v>
      </c>
    </row>
    <row r="15" spans="2:50">
      <c r="B15" s="22" t="s">
        <v>8</v>
      </c>
      <c r="C15" s="77">
        <v>20.013012149920002</v>
      </c>
      <c r="D15" s="14">
        <v>4.1854992674279998</v>
      </c>
      <c r="E15" s="35">
        <v>24.198511417348001</v>
      </c>
      <c r="F15" s="77">
        <v>20.224612543939998</v>
      </c>
      <c r="G15" s="14">
        <v>4.2546041474849998</v>
      </c>
      <c r="H15" s="35">
        <v>24.479216691424998</v>
      </c>
      <c r="I15" s="77">
        <v>20.414163310966003</v>
      </c>
      <c r="J15" s="14">
        <v>4.1837718760399998</v>
      </c>
      <c r="K15" s="35">
        <v>24.597935187006001</v>
      </c>
      <c r="L15" s="77">
        <v>21.710235711187</v>
      </c>
      <c r="M15" s="14">
        <v>4.2294585188309997</v>
      </c>
      <c r="N15" s="35">
        <v>25.939694230017999</v>
      </c>
      <c r="O15" s="77">
        <v>21.883295174386998</v>
      </c>
      <c r="P15" s="14">
        <v>4.2148283818249999</v>
      </c>
      <c r="Q15" s="35">
        <v>26.098123556211998</v>
      </c>
      <c r="R15" s="77">
        <v>22.398465942021001</v>
      </c>
      <c r="S15" s="14">
        <v>4.3498129181860001</v>
      </c>
      <c r="T15" s="35">
        <v>26.748278860207002</v>
      </c>
      <c r="U15" s="77">
        <v>23.423249594791002</v>
      </c>
      <c r="V15" s="14">
        <v>4.4885265065290003</v>
      </c>
      <c r="W15" s="35">
        <v>27.911776101320001</v>
      </c>
      <c r="X15" s="77">
        <v>23.360027338779002</v>
      </c>
      <c r="Y15" s="14">
        <v>4.3713449878999997</v>
      </c>
      <c r="Z15" s="35">
        <v>27.731372326679001</v>
      </c>
      <c r="AA15" s="77">
        <v>23.436354308614</v>
      </c>
      <c r="AB15" s="14">
        <v>4.2088402412299999</v>
      </c>
      <c r="AC15" s="35">
        <v>27.645194549844</v>
      </c>
      <c r="AD15" s="77">
        <v>23.515044358063999</v>
      </c>
      <c r="AE15" s="14">
        <v>3.8354571051869999</v>
      </c>
      <c r="AF15" s="35">
        <v>27.350501463251</v>
      </c>
      <c r="AG15" s="77">
        <v>23.53</v>
      </c>
      <c r="AH15" s="14">
        <v>4.1100000000000003</v>
      </c>
      <c r="AI15" s="35">
        <f t="shared" si="6"/>
        <v>27.64</v>
      </c>
      <c r="AJ15" s="77">
        <v>23.57</v>
      </c>
      <c r="AK15" s="14">
        <v>4.04</v>
      </c>
      <c r="AL15" s="35">
        <f t="shared" si="4"/>
        <v>27.61</v>
      </c>
      <c r="AM15" s="77">
        <v>23.242290902866003</v>
      </c>
      <c r="AN15" s="15">
        <v>4.000192165524</v>
      </c>
      <c r="AO15" s="35">
        <f>AM15+AN15</f>
        <v>27.242483068390001</v>
      </c>
    </row>
    <row r="16" spans="2:50">
      <c r="B16" s="22" t="s">
        <v>60</v>
      </c>
      <c r="C16" s="77">
        <v>124.84074601497237</v>
      </c>
      <c r="D16" s="14">
        <v>5.4762581260229499</v>
      </c>
      <c r="E16" s="35">
        <v>130.31700414099532</v>
      </c>
      <c r="F16" s="77">
        <v>125.25544731620221</v>
      </c>
      <c r="G16" s="14">
        <v>5.6302832409030001</v>
      </c>
      <c r="H16" s="35">
        <v>130.88573055710521</v>
      </c>
      <c r="I16" s="77">
        <v>127.40696762506813</v>
      </c>
      <c r="J16" s="14">
        <v>6.6378382452859999</v>
      </c>
      <c r="K16" s="35">
        <v>134.04480587035414</v>
      </c>
      <c r="L16" s="77">
        <v>126.9054957151133</v>
      </c>
      <c r="M16" s="14">
        <v>6.9922386389539399</v>
      </c>
      <c r="N16" s="35">
        <v>133.89773435406724</v>
      </c>
      <c r="O16" s="77">
        <v>123.54206097568097</v>
      </c>
      <c r="P16" s="14">
        <v>6.9273474990073298</v>
      </c>
      <c r="Q16" s="35">
        <v>130.46940847468829</v>
      </c>
      <c r="R16" s="77">
        <v>122.2623130673194</v>
      </c>
      <c r="S16" s="14">
        <v>6.9467294396968207</v>
      </c>
      <c r="T16" s="35">
        <v>129.20904250701622</v>
      </c>
      <c r="U16" s="77">
        <v>121.05353166177538</v>
      </c>
      <c r="V16" s="14">
        <v>6.9934914675456392</v>
      </c>
      <c r="W16" s="35">
        <v>128.04702312932102</v>
      </c>
      <c r="X16" s="77">
        <v>122.09251059542107</v>
      </c>
      <c r="Y16" s="14">
        <v>7.0257760249199199</v>
      </c>
      <c r="Z16" s="35">
        <v>129.118286620341</v>
      </c>
      <c r="AA16" s="77">
        <v>125.79819687093401</v>
      </c>
      <c r="AB16" s="14">
        <v>7.171941836989995</v>
      </c>
      <c r="AC16" s="35">
        <v>132.97013870792401</v>
      </c>
      <c r="AD16" s="77">
        <v>123.24796623420501</v>
      </c>
      <c r="AE16" s="14">
        <v>8.3432068703809996</v>
      </c>
      <c r="AF16" s="35">
        <v>131.59117310458601</v>
      </c>
      <c r="AG16" s="77">
        <v>122.03</v>
      </c>
      <c r="AH16" s="14">
        <v>8.7899999999999991</v>
      </c>
      <c r="AI16" s="35">
        <f t="shared" si="6"/>
        <v>130.82</v>
      </c>
      <c r="AJ16" s="77">
        <v>120.97999999999999</v>
      </c>
      <c r="AK16" s="15">
        <v>8.73</v>
      </c>
      <c r="AL16" s="35">
        <f t="shared" si="4"/>
        <v>129.70999999999998</v>
      </c>
      <c r="AM16" s="77">
        <f>14.788115748052</f>
        <v>14.788115748052</v>
      </c>
      <c r="AN16" s="15">
        <v>0</v>
      </c>
      <c r="AO16" s="35">
        <f t="shared" si="5"/>
        <v>14.788115748052</v>
      </c>
    </row>
    <row r="17" spans="2:41" s="31" customFormat="1">
      <c r="B17" s="24" t="s">
        <v>9</v>
      </c>
      <c r="C17" s="76">
        <v>335.28474534886084</v>
      </c>
      <c r="D17" s="16">
        <v>2.211217222284946</v>
      </c>
      <c r="E17" s="34">
        <v>337.49596257114581</v>
      </c>
      <c r="F17" s="76">
        <v>336.49612006448945</v>
      </c>
      <c r="G17" s="16">
        <v>2.2174484583014791</v>
      </c>
      <c r="H17" s="34">
        <v>338.71356852279092</v>
      </c>
      <c r="I17" s="76">
        <v>339.63709534723614</v>
      </c>
      <c r="J17" s="16">
        <v>2.2371620739158757</v>
      </c>
      <c r="K17" s="34">
        <v>341.87425742115204</v>
      </c>
      <c r="L17" s="76">
        <v>342.63559934569236</v>
      </c>
      <c r="M17" s="16">
        <v>2.249641057723867</v>
      </c>
      <c r="N17" s="34">
        <v>344.88524040341622</v>
      </c>
      <c r="O17" s="76">
        <v>343.81779994595018</v>
      </c>
      <c r="P17" s="16">
        <v>3.0438238271488665</v>
      </c>
      <c r="Q17" s="34">
        <v>346.86162377309904</v>
      </c>
      <c r="R17" s="76">
        <v>344.84033544686866</v>
      </c>
      <c r="S17" s="16">
        <v>3.0524438433638701</v>
      </c>
      <c r="T17" s="34">
        <v>347.89277929023251</v>
      </c>
      <c r="U17" s="76">
        <v>346.97756356047529</v>
      </c>
      <c r="V17" s="16">
        <v>3.1032623026441799</v>
      </c>
      <c r="W17" s="34">
        <v>350.08082586311946</v>
      </c>
      <c r="X17" s="76">
        <v>349.72046531842426</v>
      </c>
      <c r="Y17" s="16">
        <v>3.1301739023258222</v>
      </c>
      <c r="Z17" s="34">
        <v>352.85063922075005</v>
      </c>
      <c r="AA17" s="76">
        <v>351.96401436506494</v>
      </c>
      <c r="AB17" s="16">
        <v>3.169674977177364</v>
      </c>
      <c r="AC17" s="34">
        <v>355.13368934224229</v>
      </c>
      <c r="AD17" s="76">
        <v>355.45884542379082</v>
      </c>
      <c r="AE17" s="16">
        <v>3.203530415529364</v>
      </c>
      <c r="AF17" s="34">
        <v>358.66237583932019</v>
      </c>
      <c r="AG17" s="76">
        <f>SUM(AG18:AG20)</f>
        <v>356.84000000000003</v>
      </c>
      <c r="AH17" s="16">
        <f t="shared" ref="AH17" si="8">SUM(AH18:AH20)</f>
        <v>3.2300000000000004</v>
      </c>
      <c r="AI17" s="34">
        <f t="shared" si="6"/>
        <v>360.07000000000005</v>
      </c>
      <c r="AJ17" s="76">
        <f>SUM(AJ18:AJ20)</f>
        <v>357.73</v>
      </c>
      <c r="AK17" s="16">
        <f>SUM(AK18:AK20)</f>
        <v>3.2800000000000002</v>
      </c>
      <c r="AL17" s="34">
        <f t="shared" si="4"/>
        <v>361.01</v>
      </c>
      <c r="AM17" s="76">
        <f>SUM(AM18:AM20)</f>
        <v>357.35774033299492</v>
      </c>
      <c r="AN17" s="16">
        <f>SUM(AN18:AN20)</f>
        <v>3.26132380836669</v>
      </c>
      <c r="AO17" s="34">
        <f t="shared" si="5"/>
        <v>360.6190641413616</v>
      </c>
    </row>
    <row r="18" spans="2:41">
      <c r="B18" s="22" t="s">
        <v>10</v>
      </c>
      <c r="C18" s="75">
        <v>175.99619329471028</v>
      </c>
      <c r="D18" s="15">
        <v>0.65362359547094595</v>
      </c>
      <c r="E18" s="35">
        <v>176.64981689018123</v>
      </c>
      <c r="F18" s="75">
        <v>176.44325037267359</v>
      </c>
      <c r="G18" s="15">
        <v>0.65531894774347899</v>
      </c>
      <c r="H18" s="35">
        <v>177.09856932041706</v>
      </c>
      <c r="I18" s="75">
        <v>177.83890085084198</v>
      </c>
      <c r="J18" s="15">
        <v>0.66342425025887597</v>
      </c>
      <c r="K18" s="35">
        <v>178.50232510110087</v>
      </c>
      <c r="L18" s="75">
        <v>177.71705182968134</v>
      </c>
      <c r="M18" s="15">
        <v>0.66224273602386696</v>
      </c>
      <c r="N18" s="35">
        <v>178.37929456570521</v>
      </c>
      <c r="O18" s="75">
        <v>178.02934708382901</v>
      </c>
      <c r="P18" s="15">
        <v>1.4504283471748667</v>
      </c>
      <c r="Q18" s="35">
        <v>179.47977543100387</v>
      </c>
      <c r="R18" s="75">
        <v>178.39763987368673</v>
      </c>
      <c r="S18" s="15">
        <v>1.4509432532848701</v>
      </c>
      <c r="T18" s="35">
        <v>179.84858312697159</v>
      </c>
      <c r="U18" s="75">
        <v>178.67059085534692</v>
      </c>
      <c r="V18" s="15">
        <v>1.48893345575618</v>
      </c>
      <c r="W18" s="35">
        <v>180.1595243111031</v>
      </c>
      <c r="X18" s="75">
        <v>179.84073432775131</v>
      </c>
      <c r="Y18" s="15">
        <v>1.5038259549628221</v>
      </c>
      <c r="Z18" s="35">
        <v>181.34456028271413</v>
      </c>
      <c r="AA18" s="75">
        <v>181.12612214759284</v>
      </c>
      <c r="AB18" s="15">
        <v>1.5289336472813639</v>
      </c>
      <c r="AC18" s="35">
        <v>182.65505579487422</v>
      </c>
      <c r="AD18" s="75">
        <v>183.7580452011824</v>
      </c>
      <c r="AE18" s="15">
        <v>1.5514523939503639</v>
      </c>
      <c r="AF18" s="35">
        <v>185.30949759513277</v>
      </c>
      <c r="AG18" s="75">
        <v>184.68</v>
      </c>
      <c r="AH18" s="15">
        <v>1.57</v>
      </c>
      <c r="AI18" s="35">
        <f t="shared" si="6"/>
        <v>186.25</v>
      </c>
      <c r="AJ18" s="75">
        <v>184.82</v>
      </c>
      <c r="AK18" s="15">
        <v>1.58</v>
      </c>
      <c r="AL18" s="35">
        <f t="shared" si="4"/>
        <v>186.4</v>
      </c>
      <c r="AM18" s="75">
        <v>183.881820153457</v>
      </c>
      <c r="AN18" s="15">
        <v>1.5803204652599701</v>
      </c>
      <c r="AO18" s="35">
        <f t="shared" si="5"/>
        <v>185.46214061871697</v>
      </c>
    </row>
    <row r="19" spans="2:41">
      <c r="B19" s="22" t="s">
        <v>11</v>
      </c>
      <c r="C19" s="75">
        <v>42.609615381534901</v>
      </c>
      <c r="D19" s="15">
        <v>7.4646969475000005E-2</v>
      </c>
      <c r="E19" s="35">
        <v>42.684262351009899</v>
      </c>
      <c r="F19" s="75">
        <v>43.035320656558596</v>
      </c>
      <c r="G19" s="15">
        <v>7.3326129714000002E-2</v>
      </c>
      <c r="H19" s="35">
        <v>43.108646786272594</v>
      </c>
      <c r="I19" s="75">
        <v>43.61819441303804</v>
      </c>
      <c r="J19" s="15">
        <v>7.3961809241000001E-2</v>
      </c>
      <c r="K19" s="35">
        <v>43.692156222279039</v>
      </c>
      <c r="L19" s="75">
        <v>43.422622879519686</v>
      </c>
      <c r="M19" s="15">
        <v>7.7868264382999999E-2</v>
      </c>
      <c r="N19" s="35">
        <v>43.500491143902686</v>
      </c>
      <c r="O19" s="75">
        <v>43.5361706076582</v>
      </c>
      <c r="P19" s="15">
        <v>7.6724528412999995E-2</v>
      </c>
      <c r="Q19" s="35">
        <v>43.612895136071202</v>
      </c>
      <c r="R19" s="75">
        <v>43.857313467712885</v>
      </c>
      <c r="S19" s="15">
        <v>7.6724528412999995E-2</v>
      </c>
      <c r="T19" s="35">
        <v>43.934037996125888</v>
      </c>
      <c r="U19" s="75">
        <v>44.132862861428315</v>
      </c>
      <c r="V19" s="15">
        <v>7.6724528412999995E-2</v>
      </c>
      <c r="W19" s="35">
        <v>44.209587389841317</v>
      </c>
      <c r="X19" s="75">
        <v>44.631328323688557</v>
      </c>
      <c r="Y19" s="15">
        <v>7.6146727240000003E-2</v>
      </c>
      <c r="Z19" s="35">
        <v>44.707475050928558</v>
      </c>
      <c r="AA19" s="75">
        <v>44.840581898433236</v>
      </c>
      <c r="AB19" s="15">
        <v>7.5979990297000005E-2</v>
      </c>
      <c r="AC19" s="35">
        <v>44.916561888730236</v>
      </c>
      <c r="AD19" s="75">
        <v>45.428810157970581</v>
      </c>
      <c r="AE19" s="15">
        <v>7.4006782061000004E-2</v>
      </c>
      <c r="AF19" s="35">
        <v>45.502816940031579</v>
      </c>
      <c r="AG19" s="75">
        <v>45.55</v>
      </c>
      <c r="AH19" s="15">
        <v>7.0000000000000007E-2</v>
      </c>
      <c r="AI19" s="35">
        <f t="shared" si="6"/>
        <v>45.62</v>
      </c>
      <c r="AJ19" s="75">
        <v>45.79</v>
      </c>
      <c r="AK19" s="15">
        <v>7.0000000000000007E-2</v>
      </c>
      <c r="AL19" s="35">
        <f t="shared" si="4"/>
        <v>45.86</v>
      </c>
      <c r="AM19" s="75">
        <v>45.748088001309902</v>
      </c>
      <c r="AN19" s="15">
        <v>7.0116799483720002E-2</v>
      </c>
      <c r="AO19" s="35">
        <f t="shared" si="5"/>
        <v>45.818204800793623</v>
      </c>
    </row>
    <row r="20" spans="2:41">
      <c r="B20" s="22" t="s">
        <v>12</v>
      </c>
      <c r="C20" s="75">
        <v>116.67893667261568</v>
      </c>
      <c r="D20" s="15">
        <v>1.482946657339</v>
      </c>
      <c r="E20" s="35">
        <v>118.16188332995468</v>
      </c>
      <c r="F20" s="75">
        <v>117.01754903525725</v>
      </c>
      <c r="G20" s="15">
        <v>1.488803380844</v>
      </c>
      <c r="H20" s="35">
        <v>118.50635241610125</v>
      </c>
      <c r="I20" s="75">
        <v>118.18000008335609</v>
      </c>
      <c r="J20" s="15">
        <v>1.4997760144159999</v>
      </c>
      <c r="K20" s="35">
        <v>119.67977609777209</v>
      </c>
      <c r="L20" s="75">
        <v>121.49592463649134</v>
      </c>
      <c r="M20" s="15">
        <v>1.5095300573170001</v>
      </c>
      <c r="N20" s="35">
        <v>123.00545469380833</v>
      </c>
      <c r="O20" s="75">
        <v>122.252282254463</v>
      </c>
      <c r="P20" s="15">
        <v>1.516670951561</v>
      </c>
      <c r="Q20" s="35">
        <v>123.76895320602399</v>
      </c>
      <c r="R20" s="75">
        <v>122.58538210546907</v>
      </c>
      <c r="S20" s="15">
        <v>1.524776061666</v>
      </c>
      <c r="T20" s="35">
        <v>124.11015816713507</v>
      </c>
      <c r="U20" s="75">
        <v>124.17410984370005</v>
      </c>
      <c r="V20" s="15">
        <v>1.5376043184749999</v>
      </c>
      <c r="W20" s="35">
        <v>125.71171416217506</v>
      </c>
      <c r="X20" s="75">
        <v>125.24840266698439</v>
      </c>
      <c r="Y20" s="15">
        <v>1.550201220123</v>
      </c>
      <c r="Z20" s="35">
        <v>126.79860388710739</v>
      </c>
      <c r="AA20" s="75">
        <v>125.99731031903885</v>
      </c>
      <c r="AB20" s="15">
        <v>1.5647613395990001</v>
      </c>
      <c r="AC20" s="35">
        <v>127.56207165863785</v>
      </c>
      <c r="AD20" s="75">
        <v>126.27199006463783</v>
      </c>
      <c r="AE20" s="15">
        <v>1.5780712395180001</v>
      </c>
      <c r="AF20" s="35">
        <v>127.85006130415583</v>
      </c>
      <c r="AG20" s="75">
        <v>126.61</v>
      </c>
      <c r="AH20" s="15">
        <v>1.59</v>
      </c>
      <c r="AI20" s="35">
        <f t="shared" si="6"/>
        <v>128.19999999999999</v>
      </c>
      <c r="AJ20" s="75">
        <v>127.12</v>
      </c>
      <c r="AK20" s="15">
        <v>1.63</v>
      </c>
      <c r="AL20" s="35">
        <f t="shared" si="4"/>
        <v>128.75</v>
      </c>
      <c r="AM20" s="75">
        <v>127.727832178228</v>
      </c>
      <c r="AN20" s="15">
        <v>1.610886543623</v>
      </c>
      <c r="AO20" s="35">
        <f t="shared" si="5"/>
        <v>129.338718721851</v>
      </c>
    </row>
    <row r="21" spans="2:41" s="31" customFormat="1">
      <c r="B21" s="24" t="s">
        <v>13</v>
      </c>
      <c r="C21" s="74">
        <f>SUM(C22:C27)</f>
        <v>222.0662720385113</v>
      </c>
      <c r="D21" s="32">
        <f>SUM(D22:D27)</f>
        <v>53.812497069952755</v>
      </c>
      <c r="E21" s="34">
        <f t="shared" ref="E21" si="9">C21+D21</f>
        <v>275.87876910846404</v>
      </c>
      <c r="F21" s="74">
        <f>SUM(F22:F27)</f>
        <v>221.30063978154635</v>
      </c>
      <c r="G21" s="32">
        <f>SUM(G22:G27)</f>
        <v>55.804102547534896</v>
      </c>
      <c r="H21" s="34">
        <f t="shared" ref="H21" si="10">F21+G21</f>
        <v>277.10474232908126</v>
      </c>
      <c r="I21" s="74">
        <f>SUM(I22:I27)</f>
        <v>220.66875665369389</v>
      </c>
      <c r="J21" s="32">
        <f>SUM(J22:J27)</f>
        <v>56.13137049570723</v>
      </c>
      <c r="K21" s="34">
        <f t="shared" ref="K21" si="11">I21+J21</f>
        <v>276.80012714940113</v>
      </c>
      <c r="L21" s="74">
        <f>SUM(L22:L27)</f>
        <v>223.51206218277267</v>
      </c>
      <c r="M21" s="32">
        <f>SUM(M22:M27)</f>
        <v>57.423639917542801</v>
      </c>
      <c r="N21" s="34">
        <f t="shared" ref="N21" si="12">L21+M21</f>
        <v>280.93570210031544</v>
      </c>
      <c r="O21" s="74">
        <f>SUM(O22:O27)</f>
        <v>217.51364603731298</v>
      </c>
      <c r="P21" s="32">
        <f>SUM(P22:P27)</f>
        <v>57.333215335429877</v>
      </c>
      <c r="Q21" s="34">
        <f t="shared" ref="Q21" si="13">O21+P21</f>
        <v>274.84686137274286</v>
      </c>
      <c r="R21" s="74">
        <f>SUM(R22:R27)</f>
        <v>221.89729829950937</v>
      </c>
      <c r="S21" s="32">
        <f>SUM(S22:S27)</f>
        <v>57.90868087551501</v>
      </c>
      <c r="T21" s="34">
        <f t="shared" ref="T21" si="14">R21+S21</f>
        <v>279.80597917502439</v>
      </c>
      <c r="U21" s="74">
        <f>SUM(U22:U27)</f>
        <v>226.98719314383513</v>
      </c>
      <c r="V21" s="32">
        <f>SUM(V22:V27)</f>
        <v>60.33574969530661</v>
      </c>
      <c r="W21" s="34">
        <f t="shared" ref="W21" si="15">U21+V21</f>
        <v>287.32294283914172</v>
      </c>
      <c r="X21" s="74">
        <f>SUM(X22:X27)</f>
        <v>221.50332950381818</v>
      </c>
      <c r="Y21" s="32">
        <f>SUM(Y22:Y27)</f>
        <v>60.543161843456502</v>
      </c>
      <c r="Z21" s="34">
        <f t="shared" ref="Z21" si="16">X21+Y21</f>
        <v>282.0464913472747</v>
      </c>
      <c r="AA21" s="74">
        <v>221.68457928852439</v>
      </c>
      <c r="AB21" s="32">
        <v>59.774165602125223</v>
      </c>
      <c r="AC21" s="34">
        <v>281.4587448906496</v>
      </c>
      <c r="AD21" s="74">
        <v>222.80906143338825</v>
      </c>
      <c r="AE21" s="32">
        <v>60.847402759204535</v>
      </c>
      <c r="AF21" s="73">
        <v>283.65646419259281</v>
      </c>
      <c r="AG21" s="32">
        <f>SUM(AG22:AG26)</f>
        <v>222.01</v>
      </c>
      <c r="AH21" s="32">
        <f t="shared" ref="AH21" si="17">SUM(AH22:AH26)</f>
        <v>61.010000000000005</v>
      </c>
      <c r="AI21" s="34">
        <f t="shared" si="6"/>
        <v>283.02</v>
      </c>
      <c r="AJ21" s="74">
        <f>SUM(AJ22:AJ27)</f>
        <v>182.42000000000002</v>
      </c>
      <c r="AK21" s="32">
        <f>SUM(AK22:AK27)</f>
        <v>61.660000000000004</v>
      </c>
      <c r="AL21" s="34" t="s">
        <v>67</v>
      </c>
      <c r="AM21" s="74">
        <f>SUM(AM22:AM27)</f>
        <v>229.4414524738738</v>
      </c>
      <c r="AN21" s="32">
        <f>SUM(AN22:AN27)</f>
        <v>62.494356635662797</v>
      </c>
      <c r="AO21" s="34">
        <f t="shared" si="5"/>
        <v>291.93580910953659</v>
      </c>
    </row>
    <row r="22" spans="2:41">
      <c r="B22" s="22" t="s">
        <v>21</v>
      </c>
      <c r="C22" s="75">
        <v>76.259212763985673</v>
      </c>
      <c r="D22" s="15">
        <v>9.6762651217212312</v>
      </c>
      <c r="E22" s="35">
        <v>85.935477885706902</v>
      </c>
      <c r="F22" s="75">
        <v>75.939043688842574</v>
      </c>
      <c r="G22" s="15">
        <v>9.7378255058628262</v>
      </c>
      <c r="H22" s="35">
        <v>85.676869194705404</v>
      </c>
      <c r="I22" s="75">
        <v>74.894742482128379</v>
      </c>
      <c r="J22" s="15">
        <v>8.7327715178716296</v>
      </c>
      <c r="K22" s="35">
        <v>83.627514000000005</v>
      </c>
      <c r="L22" s="75">
        <v>78.157827659957348</v>
      </c>
      <c r="M22" s="15">
        <v>8.87581270056676</v>
      </c>
      <c r="N22" s="35">
        <v>87.033640360524103</v>
      </c>
      <c r="O22" s="75">
        <v>73.724203373220575</v>
      </c>
      <c r="P22" s="15">
        <v>8.8949639166659296</v>
      </c>
      <c r="Q22" s="35">
        <v>82.619167289886505</v>
      </c>
      <c r="R22" s="75">
        <v>73.043709274999998</v>
      </c>
      <c r="S22" s="15">
        <v>8.7882329450000007</v>
      </c>
      <c r="T22" s="35">
        <v>81.831942220000002</v>
      </c>
      <c r="U22" s="75">
        <v>73.774228162716994</v>
      </c>
      <c r="V22" s="15">
        <v>8.8574838756383105</v>
      </c>
      <c r="W22" s="35">
        <v>82.631712038355303</v>
      </c>
      <c r="X22" s="75">
        <v>68.189831931596871</v>
      </c>
      <c r="Y22" s="15">
        <v>8.7734297615044241</v>
      </c>
      <c r="Z22" s="35">
        <v>76.963261693101302</v>
      </c>
      <c r="AA22" s="75">
        <v>66.05887538246489</v>
      </c>
      <c r="AB22" s="15">
        <v>8.7685305258632198</v>
      </c>
      <c r="AC22" s="35">
        <v>74.827405908328103</v>
      </c>
      <c r="AD22" s="75">
        <v>67.604815666072</v>
      </c>
      <c r="AE22" s="15">
        <v>8.614248375292</v>
      </c>
      <c r="AF22" s="35">
        <v>76.219064041364007</v>
      </c>
      <c r="AG22" s="75">
        <v>63.35</v>
      </c>
      <c r="AH22" s="15">
        <v>8.18</v>
      </c>
      <c r="AI22" s="35">
        <f t="shared" ref="AI22:AI26" si="18">SUM(AG22:AH22)</f>
        <v>71.53</v>
      </c>
      <c r="AJ22" s="75">
        <v>63.620000000000005</v>
      </c>
      <c r="AK22" s="15">
        <v>8.17</v>
      </c>
      <c r="AL22" s="35">
        <f t="shared" si="4"/>
        <v>71.790000000000006</v>
      </c>
      <c r="AM22" s="75">
        <v>66.391869259594003</v>
      </c>
      <c r="AN22" s="15">
        <v>8.1309282689100009</v>
      </c>
      <c r="AO22" s="122">
        <f t="shared" si="5"/>
        <v>74.522797528504</v>
      </c>
    </row>
    <row r="23" spans="2:41">
      <c r="B23" s="22" t="s">
        <v>49</v>
      </c>
      <c r="C23" s="77">
        <v>61.310535093918496</v>
      </c>
      <c r="D23" s="14">
        <v>9.8453242270883798</v>
      </c>
      <c r="E23" s="35">
        <v>71.155859321006872</v>
      </c>
      <c r="F23" s="77">
        <v>60.978724843236918</v>
      </c>
      <c r="G23" s="14">
        <v>10.558567456528898</v>
      </c>
      <c r="H23" s="35">
        <v>71.537292299765824</v>
      </c>
      <c r="I23" s="77">
        <v>60.873855039940921</v>
      </c>
      <c r="J23" s="14">
        <v>10.994262003053899</v>
      </c>
      <c r="K23" s="35">
        <v>71.868117042994825</v>
      </c>
      <c r="L23" s="77">
        <v>64.140052498420928</v>
      </c>
      <c r="M23" s="14">
        <v>11.146005810270902</v>
      </c>
      <c r="N23" s="35">
        <v>75.286058308691835</v>
      </c>
      <c r="O23" s="77">
        <v>63.446221037228106</v>
      </c>
      <c r="P23" s="14">
        <v>10.913176157127999</v>
      </c>
      <c r="Q23" s="35">
        <v>74.359397194356106</v>
      </c>
      <c r="R23" s="77">
        <v>66.015291188713107</v>
      </c>
      <c r="S23" s="14">
        <v>10.799851326999999</v>
      </c>
      <c r="T23" s="35">
        <v>76.815142515713106</v>
      </c>
      <c r="U23" s="77">
        <v>67.043416446756098</v>
      </c>
      <c r="V23" s="14">
        <v>11.237657364857</v>
      </c>
      <c r="W23" s="35">
        <v>78.281073811613098</v>
      </c>
      <c r="X23" s="77">
        <v>66.392052783126061</v>
      </c>
      <c r="Y23" s="14">
        <v>11.132428137010999</v>
      </c>
      <c r="Z23" s="35">
        <v>77.524480920137066</v>
      </c>
      <c r="AA23" s="77">
        <v>67.758364612916054</v>
      </c>
      <c r="AB23" s="14">
        <v>11.310945619491001</v>
      </c>
      <c r="AC23" s="35">
        <v>79.069310232407048</v>
      </c>
      <c r="AD23" s="77">
        <v>68.313094641548048</v>
      </c>
      <c r="AE23" s="14">
        <v>11.511615534109001</v>
      </c>
      <c r="AF23" s="35">
        <v>79.824710175657046</v>
      </c>
      <c r="AG23" s="75">
        <v>69.350000000000009</v>
      </c>
      <c r="AH23" s="14">
        <v>12.13</v>
      </c>
      <c r="AI23" s="35">
        <f t="shared" si="18"/>
        <v>81.48</v>
      </c>
      <c r="AJ23" s="75">
        <v>69.84</v>
      </c>
      <c r="AK23" s="14">
        <v>12.57</v>
      </c>
      <c r="AL23" s="35">
        <f t="shared" si="4"/>
        <v>82.41</v>
      </c>
      <c r="AM23" s="75">
        <v>70.025000000000006</v>
      </c>
      <c r="AN23" s="14">
        <v>13</v>
      </c>
      <c r="AO23" s="122">
        <f t="shared" si="5"/>
        <v>83.025000000000006</v>
      </c>
    </row>
    <row r="24" spans="2:41">
      <c r="B24" s="22" t="s">
        <v>14</v>
      </c>
      <c r="C24" s="77">
        <v>35.62537864091</v>
      </c>
      <c r="D24" s="14">
        <v>4.8379104830303001</v>
      </c>
      <c r="E24" s="35">
        <v>40.463289123940299</v>
      </c>
      <c r="F24" s="77">
        <v>36.859748132470202</v>
      </c>
      <c r="G24" s="14">
        <v>4.9151056478798001</v>
      </c>
      <c r="H24" s="35">
        <v>41.77485378035</v>
      </c>
      <c r="I24" s="77">
        <v>38.279367444715099</v>
      </c>
      <c r="J24" s="14">
        <v>5.0244650604312504</v>
      </c>
      <c r="K24" s="35">
        <v>43.303832505146346</v>
      </c>
      <c r="L24" s="77">
        <v>34.029279853251502</v>
      </c>
      <c r="M24" s="14">
        <v>5.0886806227080097</v>
      </c>
      <c r="N24" s="35">
        <v>39.117960475959514</v>
      </c>
      <c r="O24" s="77">
        <v>33.753212686913301</v>
      </c>
      <c r="P24" s="14">
        <v>5.2178588012969502</v>
      </c>
      <c r="Q24" s="35">
        <v>38.971071488210249</v>
      </c>
      <c r="R24" s="77">
        <v>35.443644557985252</v>
      </c>
      <c r="S24" s="14">
        <v>5.014281481036007</v>
      </c>
      <c r="T24" s="35">
        <v>40.45792603902126</v>
      </c>
      <c r="U24" s="77">
        <v>36.843610947040013</v>
      </c>
      <c r="V24" s="14">
        <v>5.1716301269833007</v>
      </c>
      <c r="W24" s="35">
        <v>42.015241074023315</v>
      </c>
      <c r="X24" s="77">
        <v>37.078557127956202</v>
      </c>
      <c r="Y24" s="14">
        <v>5.216243785780116</v>
      </c>
      <c r="Z24" s="35">
        <v>42.294800913736317</v>
      </c>
      <c r="AA24" s="77">
        <v>37.961688366374446</v>
      </c>
      <c r="AB24" s="14">
        <v>5.2389663320700066</v>
      </c>
      <c r="AC24" s="35">
        <v>43.200654698444453</v>
      </c>
      <c r="AD24" s="77">
        <v>38.475727024790999</v>
      </c>
      <c r="AE24" s="14">
        <v>5.3042061940679996</v>
      </c>
      <c r="AF24" s="35">
        <v>43.779933218859</v>
      </c>
      <c r="AG24" s="77">
        <v>39.29</v>
      </c>
      <c r="AH24" s="14">
        <v>5.35</v>
      </c>
      <c r="AI24" s="35">
        <f t="shared" si="18"/>
        <v>44.64</v>
      </c>
      <c r="AJ24" s="77" t="s">
        <v>68</v>
      </c>
      <c r="AK24" s="14">
        <v>5.42</v>
      </c>
      <c r="AL24" s="35">
        <f>SUM(AJ24:AK24)</f>
        <v>5.42</v>
      </c>
      <c r="AM24" s="77">
        <v>40.442999999999998</v>
      </c>
      <c r="AN24" s="14">
        <v>5.4630000000000001</v>
      </c>
      <c r="AO24" s="122">
        <f>SUM(AM24:AN24)</f>
        <v>45.905999999999999</v>
      </c>
    </row>
    <row r="25" spans="2:41">
      <c r="B25" s="22" t="s">
        <v>15</v>
      </c>
      <c r="C25" s="77">
        <v>29.739075924597156</v>
      </c>
      <c r="D25" s="15">
        <v>3.13192607540284</v>
      </c>
      <c r="E25" s="35">
        <v>32.871001999999997</v>
      </c>
      <c r="F25" s="77">
        <v>29.459896627556631</v>
      </c>
      <c r="G25" s="15">
        <v>3.4705953724433702</v>
      </c>
      <c r="H25" s="35">
        <v>32.930492000000001</v>
      </c>
      <c r="I25" s="77">
        <v>28.848177983679548</v>
      </c>
      <c r="J25" s="15">
        <v>3.7608170163204502</v>
      </c>
      <c r="K25" s="35">
        <v>32.608995</v>
      </c>
      <c r="L25" s="77">
        <v>29.067480215182872</v>
      </c>
      <c r="M25" s="15">
        <v>3.87196078481713</v>
      </c>
      <c r="N25" s="35">
        <v>32.939441000000002</v>
      </c>
      <c r="O25" s="77">
        <v>28.296138538840999</v>
      </c>
      <c r="P25" s="15">
        <v>3.8660364611590001</v>
      </c>
      <c r="Q25" s="35">
        <v>32.162174999999998</v>
      </c>
      <c r="R25" s="77">
        <v>30.099881538840997</v>
      </c>
      <c r="S25" s="15">
        <v>3.8660364611590001</v>
      </c>
      <c r="T25" s="35">
        <v>33.965917999999995</v>
      </c>
      <c r="U25" s="77">
        <v>30.306192781951996</v>
      </c>
      <c r="V25" s="15">
        <v>4.2346472180479999</v>
      </c>
      <c r="W25" s="35">
        <v>34.540839999999996</v>
      </c>
      <c r="X25" s="77">
        <v>30.433840214809045</v>
      </c>
      <c r="Y25" s="15">
        <v>4.1673148851909598</v>
      </c>
      <c r="Z25" s="35">
        <v>34.601155100000007</v>
      </c>
      <c r="AA25" s="77">
        <v>30.272492493419001</v>
      </c>
      <c r="AB25" s="15">
        <v>4.3012425065809996</v>
      </c>
      <c r="AC25" s="35">
        <v>34.573734999999999</v>
      </c>
      <c r="AD25" s="77">
        <v>29.725861835907001</v>
      </c>
      <c r="AE25" s="15">
        <v>4.5433821640929999</v>
      </c>
      <c r="AF25" s="35">
        <v>34.269244</v>
      </c>
      <c r="AG25" s="75">
        <v>30.89</v>
      </c>
      <c r="AH25" s="15">
        <v>4.8899999999999997</v>
      </c>
      <c r="AI25" s="35">
        <f t="shared" si="18"/>
        <v>35.78</v>
      </c>
      <c r="AJ25" s="75">
        <v>30.82</v>
      </c>
      <c r="AK25" s="15">
        <v>5.14</v>
      </c>
      <c r="AL25" s="35">
        <f t="shared" ref="AL25:AL28" si="19">SUM(AJ25:AK25)</f>
        <v>35.96</v>
      </c>
      <c r="AM25" s="75">
        <v>33.729999999999997</v>
      </c>
      <c r="AN25" s="14">
        <v>5.27</v>
      </c>
      <c r="AO25" s="122">
        <v>39.003891000000003</v>
      </c>
    </row>
    <row r="26" spans="2:41">
      <c r="B26" s="22" t="s">
        <v>16</v>
      </c>
      <c r="C26" s="77">
        <v>19.132069615100001</v>
      </c>
      <c r="D26" s="15">
        <v>26.321071162709998</v>
      </c>
      <c r="E26" s="33">
        <v>45.453140777809999</v>
      </c>
      <c r="F26" s="77">
        <v>18.063226489439998</v>
      </c>
      <c r="G26" s="15">
        <v>27.12200856482</v>
      </c>
      <c r="H26" s="33">
        <v>45.185235054259998</v>
      </c>
      <c r="I26" s="77">
        <v>17.772613703229993</v>
      </c>
      <c r="J26" s="15">
        <v>27.619054898030001</v>
      </c>
      <c r="K26" s="33">
        <v>45.391668601259994</v>
      </c>
      <c r="L26" s="77">
        <v>18.117421955960005</v>
      </c>
      <c r="M26" s="15">
        <v>28.441179999180001</v>
      </c>
      <c r="N26" s="33">
        <v>46.558601955140006</v>
      </c>
      <c r="O26" s="77">
        <v>18.293870401109999</v>
      </c>
      <c r="P26" s="15">
        <v>28.441179999180001</v>
      </c>
      <c r="Q26" s="33">
        <v>46.73505040029</v>
      </c>
      <c r="R26" s="77">
        <v>17.294771738969999</v>
      </c>
      <c r="S26" s="15">
        <v>29.440278661320001</v>
      </c>
      <c r="T26" s="33">
        <v>46.73505040029</v>
      </c>
      <c r="U26" s="77">
        <v>19.019744805370006</v>
      </c>
      <c r="V26" s="15">
        <v>30.834331109779999</v>
      </c>
      <c r="W26" s="33">
        <v>49.854075915150005</v>
      </c>
      <c r="X26" s="77">
        <v>19.409047446329996</v>
      </c>
      <c r="Y26" s="15">
        <v>31.253745273970001</v>
      </c>
      <c r="Z26" s="33">
        <v>50.662792720299997</v>
      </c>
      <c r="AA26" s="77">
        <v>19.633158433349994</v>
      </c>
      <c r="AB26" s="15">
        <v>30.154480618120001</v>
      </c>
      <c r="AC26" s="33">
        <v>49.787639051469995</v>
      </c>
      <c r="AD26" s="77">
        <v>18.689562265070194</v>
      </c>
      <c r="AE26" s="15">
        <v>30.873950491642532</v>
      </c>
      <c r="AF26" s="33">
        <v>49.563512756712726</v>
      </c>
      <c r="AG26" s="75">
        <v>19.130000000000003</v>
      </c>
      <c r="AH26" s="15">
        <v>30.46</v>
      </c>
      <c r="AI26" s="33">
        <f t="shared" si="18"/>
        <v>49.59</v>
      </c>
      <c r="AJ26" s="75">
        <v>18.14</v>
      </c>
      <c r="AK26" s="15">
        <v>30.36</v>
      </c>
      <c r="AL26" s="35">
        <f t="shared" si="19"/>
        <v>48.5</v>
      </c>
      <c r="AM26" s="75">
        <v>18.851583214279803</v>
      </c>
      <c r="AN26" s="15">
        <v>30.630428366752799</v>
      </c>
      <c r="AO26" s="122">
        <f>AM26+AN26</f>
        <v>49.482011581032602</v>
      </c>
    </row>
    <row r="27" spans="2:41">
      <c r="B27" s="22" t="s">
        <v>17</v>
      </c>
      <c r="C27" s="88"/>
      <c r="D27" s="88"/>
      <c r="E27" s="89">
        <f t="shared" ref="E27" si="20">C27+D27</f>
        <v>0</v>
      </c>
      <c r="F27" s="88"/>
      <c r="G27" s="88"/>
      <c r="H27" s="89">
        <f t="shared" ref="H27" si="21">F27+G27</f>
        <v>0</v>
      </c>
      <c r="I27" s="88"/>
      <c r="J27" s="88"/>
      <c r="K27" s="89">
        <f t="shared" ref="K27" si="22">I27+J27</f>
        <v>0</v>
      </c>
      <c r="L27" s="88"/>
      <c r="M27" s="88"/>
      <c r="N27" s="89">
        <f t="shared" ref="N27" si="23">L27+M27</f>
        <v>0</v>
      </c>
      <c r="O27" s="88"/>
      <c r="P27" s="88"/>
      <c r="Q27" s="89"/>
      <c r="R27" s="88"/>
      <c r="S27" s="88"/>
      <c r="T27" s="89"/>
      <c r="U27" s="88"/>
      <c r="V27" s="88"/>
      <c r="W27" s="89"/>
      <c r="X27" s="88"/>
      <c r="Y27" s="88"/>
      <c r="Z27" s="89"/>
      <c r="AA27" s="88"/>
      <c r="AB27" s="88"/>
      <c r="AC27" s="89"/>
      <c r="AD27" s="88"/>
      <c r="AE27" s="88"/>
      <c r="AF27" s="89"/>
      <c r="AG27" s="88"/>
      <c r="AH27" s="88"/>
      <c r="AI27" s="89">
        <f t="shared" si="6"/>
        <v>0</v>
      </c>
      <c r="AJ27" s="88"/>
      <c r="AK27" s="88"/>
      <c r="AL27" s="89">
        <f t="shared" si="4"/>
        <v>0</v>
      </c>
      <c r="AM27" s="88"/>
      <c r="AN27" s="88"/>
      <c r="AO27" s="89">
        <f t="shared" ref="AO27:AO33" si="24">SUM(AM27:AN27)</f>
        <v>0</v>
      </c>
    </row>
    <row r="28" spans="2:41">
      <c r="B28" s="22" t="s">
        <v>64</v>
      </c>
      <c r="C28" s="118"/>
      <c r="D28" s="118"/>
      <c r="E28" s="88"/>
      <c r="F28" s="88"/>
      <c r="G28" s="118"/>
      <c r="H28" s="88"/>
      <c r="I28" s="88"/>
      <c r="J28" s="11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77">
        <v>3.82</v>
      </c>
      <c r="AH28" s="15">
        <v>0</v>
      </c>
      <c r="AI28" s="33">
        <f t="shared" si="6"/>
        <v>3.82</v>
      </c>
      <c r="AJ28" s="77">
        <v>3.83</v>
      </c>
      <c r="AK28" s="15">
        <v>0</v>
      </c>
      <c r="AL28" s="33">
        <f t="shared" si="19"/>
        <v>3.83</v>
      </c>
      <c r="AM28" s="77">
        <v>11.74</v>
      </c>
      <c r="AN28" s="15">
        <v>0</v>
      </c>
      <c r="AO28" s="123">
        <f t="shared" si="24"/>
        <v>11.74</v>
      </c>
    </row>
    <row r="29" spans="2:41">
      <c r="B29" s="22" t="s">
        <v>66</v>
      </c>
      <c r="C29" s="118"/>
      <c r="D29" s="118"/>
      <c r="E29" s="88"/>
      <c r="F29" s="88"/>
      <c r="G29" s="118"/>
      <c r="H29" s="88"/>
      <c r="I29" s="88"/>
      <c r="J29" s="118"/>
      <c r="K29" s="88"/>
      <c r="L29" s="88"/>
      <c r="M29" s="118"/>
      <c r="N29" s="88"/>
      <c r="O29" s="88"/>
      <c r="P29" s="118"/>
      <c r="Q29" s="88"/>
      <c r="R29" s="88"/>
      <c r="S29" s="118"/>
      <c r="T29" s="88"/>
      <c r="U29" s="88"/>
      <c r="V29" s="118"/>
      <c r="W29" s="88"/>
      <c r="X29" s="88"/>
      <c r="Y29" s="118"/>
      <c r="Z29" s="88"/>
      <c r="AA29" s="88"/>
      <c r="AB29" s="118"/>
      <c r="AC29" s="88"/>
      <c r="AD29" s="88"/>
      <c r="AE29" s="118"/>
      <c r="AF29" s="88"/>
      <c r="AG29" s="88"/>
      <c r="AH29" s="88"/>
      <c r="AI29" s="88"/>
      <c r="AJ29" s="88"/>
      <c r="AK29" s="88"/>
      <c r="AL29" s="88"/>
      <c r="AM29" s="77">
        <v>105.889980657647</v>
      </c>
      <c r="AN29" s="15">
        <v>9.1991070024739994</v>
      </c>
      <c r="AO29" s="123">
        <f>AM29+AN29</f>
        <v>115.089087660121</v>
      </c>
    </row>
    <row r="30" spans="2:41" s="31" customFormat="1">
      <c r="B30" s="24" t="s">
        <v>43</v>
      </c>
      <c r="C30" s="78">
        <v>17.795339096011599</v>
      </c>
      <c r="D30" s="17">
        <v>0</v>
      </c>
      <c r="E30" s="79">
        <v>17.795339096011599</v>
      </c>
      <c r="F30" s="79">
        <v>17.795339096011599</v>
      </c>
      <c r="G30" s="17">
        <v>0</v>
      </c>
      <c r="H30" s="79">
        <v>17.795339096011599</v>
      </c>
      <c r="I30" s="79">
        <v>17.795339096011599</v>
      </c>
      <c r="J30" s="17">
        <v>0</v>
      </c>
      <c r="K30" s="79">
        <v>17.795339096011599</v>
      </c>
      <c r="L30" s="79">
        <v>17.3730616811659</v>
      </c>
      <c r="M30" s="17">
        <v>0</v>
      </c>
      <c r="N30" s="79">
        <v>17.3730616811659</v>
      </c>
      <c r="O30" s="79">
        <v>17.3730616811659</v>
      </c>
      <c r="P30" s="17">
        <v>0</v>
      </c>
      <c r="Q30" s="79">
        <v>17.3730616811659</v>
      </c>
      <c r="R30" s="79">
        <v>17.3730616811659</v>
      </c>
      <c r="S30" s="17">
        <v>0</v>
      </c>
      <c r="T30" s="79">
        <v>17.3730616811659</v>
      </c>
      <c r="U30" s="79">
        <v>17.3730616811659</v>
      </c>
      <c r="V30" s="17">
        <v>0</v>
      </c>
      <c r="W30" s="79">
        <v>17.3730616811659</v>
      </c>
      <c r="X30" s="79">
        <v>19.463175039382101</v>
      </c>
      <c r="Y30" s="17">
        <v>0</v>
      </c>
      <c r="Z30" s="79">
        <v>19.463175039382101</v>
      </c>
      <c r="AA30" s="79">
        <v>19.463175039382101</v>
      </c>
      <c r="AB30" s="17">
        <v>0</v>
      </c>
      <c r="AC30" s="79">
        <v>19.463175039382101</v>
      </c>
      <c r="AD30" s="79">
        <v>19.463175039382101</v>
      </c>
      <c r="AE30" s="17">
        <v>0</v>
      </c>
      <c r="AF30" s="79">
        <v>19.463175039382101</v>
      </c>
      <c r="AG30" s="78">
        <f>SUM(AG31:AG32)</f>
        <v>19.29</v>
      </c>
      <c r="AH30" s="105">
        <f t="shared" ref="AH30" si="25">SUM(AH31:AH32)</f>
        <v>0</v>
      </c>
      <c r="AI30" s="79">
        <f t="shared" si="6"/>
        <v>19.29</v>
      </c>
      <c r="AJ30" s="78">
        <f>SUM(AJ31:AJ32)</f>
        <v>19.29</v>
      </c>
      <c r="AK30" s="105">
        <f>SUM(AK31:AK32)</f>
        <v>0</v>
      </c>
      <c r="AL30" s="79">
        <f t="shared" si="4"/>
        <v>19.29</v>
      </c>
      <c r="AM30" s="124">
        <f>SUM(AM31:AM32)</f>
        <v>19.355065135583999</v>
      </c>
      <c r="AN30" s="125">
        <f>SUM(AN31:AN32)</f>
        <v>0</v>
      </c>
      <c r="AO30" s="126">
        <f t="shared" si="24"/>
        <v>19.355065135583999</v>
      </c>
    </row>
    <row r="31" spans="2:41">
      <c r="B31" s="22" t="s">
        <v>42</v>
      </c>
      <c r="C31" s="77">
        <v>10.3940588127466</v>
      </c>
      <c r="D31" s="15">
        <v>0</v>
      </c>
      <c r="E31" s="33">
        <v>10.3940588127466</v>
      </c>
      <c r="F31" s="77">
        <v>10.3940588127466</v>
      </c>
      <c r="G31" s="15">
        <v>0</v>
      </c>
      <c r="H31" s="33">
        <v>10.3940588127466</v>
      </c>
      <c r="I31" s="77">
        <v>10.3940588127466</v>
      </c>
      <c r="J31" s="15">
        <v>0</v>
      </c>
      <c r="K31" s="33">
        <v>10.3940588127466</v>
      </c>
      <c r="L31" s="77">
        <v>10.6730917269039</v>
      </c>
      <c r="M31" s="15">
        <v>0</v>
      </c>
      <c r="N31" s="33">
        <v>10.6730917269039</v>
      </c>
      <c r="O31" s="77">
        <v>10.6730917269039</v>
      </c>
      <c r="P31" s="15">
        <v>0</v>
      </c>
      <c r="Q31" s="33">
        <v>10.6730917269039</v>
      </c>
      <c r="R31" s="77">
        <v>10.6730917269039</v>
      </c>
      <c r="S31" s="15">
        <v>0</v>
      </c>
      <c r="T31" s="33">
        <v>10.6730917269039</v>
      </c>
      <c r="U31" s="77">
        <v>10.6730917269039</v>
      </c>
      <c r="V31" s="15">
        <v>0</v>
      </c>
      <c r="W31" s="33">
        <v>10.6730917269039</v>
      </c>
      <c r="X31" s="77">
        <v>10.6730917269039</v>
      </c>
      <c r="Y31" s="15">
        <v>0</v>
      </c>
      <c r="Z31" s="33">
        <v>10.6730917269039</v>
      </c>
      <c r="AA31" s="77">
        <v>11.6660805733031</v>
      </c>
      <c r="AB31" s="15">
        <v>0</v>
      </c>
      <c r="AC31" s="33">
        <v>11.6660805733031</v>
      </c>
      <c r="AD31" s="77">
        <v>11.6660805733031</v>
      </c>
      <c r="AE31" s="15">
        <v>0</v>
      </c>
      <c r="AF31" s="33">
        <v>11.6660805733031</v>
      </c>
      <c r="AG31" s="77">
        <v>9.86</v>
      </c>
      <c r="AH31" s="15">
        <v>0</v>
      </c>
      <c r="AI31" s="33">
        <f t="shared" si="6"/>
        <v>9.86</v>
      </c>
      <c r="AJ31" s="77">
        <v>9.86</v>
      </c>
      <c r="AK31" s="15">
        <v>0</v>
      </c>
      <c r="AL31" s="33">
        <f t="shared" si="4"/>
        <v>9.86</v>
      </c>
      <c r="AM31" s="77">
        <v>11.219062465247999</v>
      </c>
      <c r="AN31" s="15">
        <v>0</v>
      </c>
      <c r="AO31" s="123">
        <f t="shared" si="24"/>
        <v>11.219062465247999</v>
      </c>
    </row>
    <row r="32" spans="2:41">
      <c r="B32" s="22" t="s">
        <v>41</v>
      </c>
      <c r="C32" s="77">
        <v>7.4012802832649998</v>
      </c>
      <c r="D32" s="15">
        <v>0</v>
      </c>
      <c r="E32" s="33">
        <v>7.4012802832649998</v>
      </c>
      <c r="F32" s="77">
        <v>7.4012802832649998</v>
      </c>
      <c r="G32" s="15">
        <v>0</v>
      </c>
      <c r="H32" s="33">
        <v>7.4012802832649998</v>
      </c>
      <c r="I32" s="77">
        <v>7.4012802832649998</v>
      </c>
      <c r="J32" s="15">
        <v>0</v>
      </c>
      <c r="K32" s="33">
        <v>7.4012802832649998</v>
      </c>
      <c r="L32" s="77">
        <v>6.6999699542620004</v>
      </c>
      <c r="M32" s="15">
        <v>0</v>
      </c>
      <c r="N32" s="33">
        <v>6.6999699542620004</v>
      </c>
      <c r="O32" s="77">
        <v>6.6999699542620004</v>
      </c>
      <c r="P32" s="15">
        <v>0</v>
      </c>
      <c r="Q32" s="33">
        <v>6.6999699542620004</v>
      </c>
      <c r="R32" s="77">
        <v>6.6999699542620004</v>
      </c>
      <c r="S32" s="15">
        <v>0</v>
      </c>
      <c r="T32" s="33">
        <v>6.6999699542620004</v>
      </c>
      <c r="U32" s="77">
        <v>6.6999699542620004</v>
      </c>
      <c r="V32" s="15">
        <v>0</v>
      </c>
      <c r="W32" s="33">
        <v>6.6999699542620004</v>
      </c>
      <c r="X32" s="77">
        <v>6.6999699542620004</v>
      </c>
      <c r="Y32" s="15">
        <v>0</v>
      </c>
      <c r="Z32" s="33">
        <v>6.6999699542620004</v>
      </c>
      <c r="AA32" s="77">
        <v>7.7970944660789998</v>
      </c>
      <c r="AB32" s="15">
        <v>0</v>
      </c>
      <c r="AC32" s="33">
        <v>7.7970944660789998</v>
      </c>
      <c r="AD32" s="77">
        <v>7.7970944660789998</v>
      </c>
      <c r="AE32" s="15">
        <v>0</v>
      </c>
      <c r="AF32" s="33">
        <v>7.7970944660789998</v>
      </c>
      <c r="AG32" s="77">
        <v>9.43</v>
      </c>
      <c r="AH32" s="15">
        <v>0</v>
      </c>
      <c r="AI32" s="33">
        <f t="shared" si="6"/>
        <v>9.43</v>
      </c>
      <c r="AJ32" s="77">
        <v>9.43</v>
      </c>
      <c r="AK32" s="15">
        <v>0</v>
      </c>
      <c r="AL32" s="33">
        <f t="shared" si="4"/>
        <v>9.43</v>
      </c>
      <c r="AM32" s="77">
        <v>8.1360026703359996</v>
      </c>
      <c r="AN32" s="15">
        <v>0</v>
      </c>
      <c r="AO32" s="123">
        <f t="shared" si="24"/>
        <v>8.1360026703359996</v>
      </c>
    </row>
    <row r="33" spans="1:50">
      <c r="B33" s="24" t="s">
        <v>18</v>
      </c>
      <c r="C33" s="82">
        <v>0.85572238473713502</v>
      </c>
      <c r="D33" s="17">
        <v>0.58062136300767997</v>
      </c>
      <c r="E33" s="36">
        <v>1.4363437477448149</v>
      </c>
      <c r="F33" s="78">
        <v>0.85572238473713502</v>
      </c>
      <c r="G33" s="17">
        <v>0.58062136300767997</v>
      </c>
      <c r="H33" s="36">
        <v>1.4363437477448149</v>
      </c>
      <c r="I33" s="78">
        <v>0.85572238473713502</v>
      </c>
      <c r="J33" s="17">
        <v>0.58062136300767997</v>
      </c>
      <c r="K33" s="36">
        <v>1.4363437477448149</v>
      </c>
      <c r="L33" s="78">
        <v>0.91488662727513503</v>
      </c>
      <c r="M33" s="17">
        <v>0.6004250962305</v>
      </c>
      <c r="N33" s="36">
        <v>1.515311723505635</v>
      </c>
      <c r="O33" s="78">
        <v>0.91488662727513503</v>
      </c>
      <c r="P33" s="17">
        <v>0.6004250962305</v>
      </c>
      <c r="Q33" s="36">
        <v>1.515311723505635</v>
      </c>
      <c r="R33" s="78">
        <v>0.91488662727513503</v>
      </c>
      <c r="S33" s="17">
        <v>0.6004250962305</v>
      </c>
      <c r="T33" s="36">
        <v>1.515311723505635</v>
      </c>
      <c r="U33" s="78">
        <v>0.91488662727513503</v>
      </c>
      <c r="V33" s="17">
        <v>0.6004250962305</v>
      </c>
      <c r="W33" s="36">
        <v>1.515311723505635</v>
      </c>
      <c r="X33" s="78">
        <v>0.87894350949004996</v>
      </c>
      <c r="Y33" s="17">
        <v>0.58775072963427988</v>
      </c>
      <c r="Z33" s="36">
        <v>1.4666942391243298</v>
      </c>
      <c r="AA33" s="78">
        <v>0.87894350949004996</v>
      </c>
      <c r="AB33" s="17">
        <v>0.58775072963427988</v>
      </c>
      <c r="AC33" s="36">
        <v>1.4666942391243298</v>
      </c>
      <c r="AD33" s="78">
        <v>0.87894350949004996</v>
      </c>
      <c r="AE33" s="17">
        <v>0.58775072963427988</v>
      </c>
      <c r="AF33" s="36">
        <v>1.4666942391243298</v>
      </c>
      <c r="AG33" s="78">
        <v>0.88</v>
      </c>
      <c r="AH33" s="17">
        <v>0.59</v>
      </c>
      <c r="AI33" s="36">
        <f t="shared" si="6"/>
        <v>1.47</v>
      </c>
      <c r="AJ33" s="78">
        <v>0.88</v>
      </c>
      <c r="AK33" s="17">
        <v>0.59</v>
      </c>
      <c r="AL33" s="36">
        <f t="shared" ref="AL33:AL34" si="26">SUM(AJ33:AK33)</f>
        <v>1.47</v>
      </c>
      <c r="AM33" s="78">
        <v>0.89</v>
      </c>
      <c r="AN33" s="17">
        <v>0.61</v>
      </c>
      <c r="AO33" s="36">
        <f t="shared" si="24"/>
        <v>1.5</v>
      </c>
    </row>
    <row r="34" spans="1:50">
      <c r="B34" s="25" t="s">
        <v>30</v>
      </c>
      <c r="C34" s="80">
        <v>4.991234215025</v>
      </c>
      <c r="D34" s="17">
        <v>0.122961345529</v>
      </c>
      <c r="E34" s="36">
        <v>5.1141955605540002</v>
      </c>
      <c r="F34" s="80">
        <v>5.1410440702090003</v>
      </c>
      <c r="G34" s="17">
        <v>0.119928782769</v>
      </c>
      <c r="H34" s="36">
        <v>5.260972852978</v>
      </c>
      <c r="I34" s="80">
        <v>5.2948400920710004</v>
      </c>
      <c r="J34" s="17">
        <v>0.156080377667</v>
      </c>
      <c r="K34" s="36">
        <v>5.4509204697380005</v>
      </c>
      <c r="L34" s="80">
        <v>5.3789395817679999</v>
      </c>
      <c r="M34" s="17">
        <v>0.13363995742000001</v>
      </c>
      <c r="N34" s="36">
        <v>5.5125795391879997</v>
      </c>
      <c r="O34" s="80">
        <v>6.2794138007960001</v>
      </c>
      <c r="P34" s="17">
        <v>0.13574315200500001</v>
      </c>
      <c r="Q34" s="36">
        <v>6.4151569528010004</v>
      </c>
      <c r="R34" s="80">
        <v>6.3012611229379996</v>
      </c>
      <c r="S34" s="17">
        <v>0.12776814584599999</v>
      </c>
      <c r="T34" s="36">
        <v>6.4290292687839994</v>
      </c>
      <c r="U34" s="80">
        <v>6.2595889067929997</v>
      </c>
      <c r="V34" s="17">
        <v>0.128865946974</v>
      </c>
      <c r="W34" s="36">
        <v>6.3884548537669996</v>
      </c>
      <c r="X34" s="80">
        <v>6.314406988769</v>
      </c>
      <c r="Y34" s="17">
        <v>0.12794782508300001</v>
      </c>
      <c r="Z34" s="36">
        <v>6.4423548138519999</v>
      </c>
      <c r="AA34" s="80">
        <v>6.29281879903</v>
      </c>
      <c r="AB34" s="17">
        <v>0.12683788474400001</v>
      </c>
      <c r="AC34" s="36">
        <v>6.4196566837739999</v>
      </c>
      <c r="AD34" s="80">
        <v>6.6956653886720003</v>
      </c>
      <c r="AE34" s="17">
        <v>0.12972895008999999</v>
      </c>
      <c r="AF34" s="36">
        <v>6.825394338762</v>
      </c>
      <c r="AG34" s="80">
        <v>6.93</v>
      </c>
      <c r="AH34" s="17">
        <v>0.13</v>
      </c>
      <c r="AI34" s="36">
        <f t="shared" si="6"/>
        <v>7.06</v>
      </c>
      <c r="AJ34" s="80">
        <v>7.29</v>
      </c>
      <c r="AK34" s="17">
        <v>0.13</v>
      </c>
      <c r="AL34" s="36">
        <f t="shared" si="26"/>
        <v>7.42</v>
      </c>
      <c r="AM34" s="80">
        <v>7.28</v>
      </c>
      <c r="AN34" s="17">
        <v>0.14000000000000001</v>
      </c>
      <c r="AO34" s="36">
        <v>7.4131213323320004</v>
      </c>
    </row>
    <row r="35" spans="1:50" ht="15" thickBot="1">
      <c r="B35" s="40" t="s">
        <v>19</v>
      </c>
      <c r="C35" s="81">
        <f>C21+C17+C13+C7+C33+C30+C34</f>
        <v>2873.9376488180656</v>
      </c>
      <c r="D35" s="62">
        <f>D21+D17+D13+D7+D33+D30+D34</f>
        <v>132.35105401152234</v>
      </c>
      <c r="E35" s="37">
        <f t="shared" ref="E35" si="27">C35+D35</f>
        <v>3006.2887028295877</v>
      </c>
      <c r="F35" s="81">
        <f>F21+F17+F13+F7+F33+F30+F34</f>
        <v>2891.8258820818728</v>
      </c>
      <c r="G35" s="62">
        <f>G21+G17+G13+G7+G33+G30+G34</f>
        <v>134.62833363838206</v>
      </c>
      <c r="H35" s="37">
        <f t="shared" ref="H35" si="28">F35+G35</f>
        <v>3026.454215720255</v>
      </c>
      <c r="I35" s="81">
        <f>I21+I17+I13+I7+I33+I30+I34</f>
        <v>2915.3929249915927</v>
      </c>
      <c r="J35" s="62">
        <f>J21+J17+J13+J7+J33+J30+J34</f>
        <v>136.3760865953908</v>
      </c>
      <c r="K35" s="37">
        <f t="shared" ref="K35" si="29">I35+J35</f>
        <v>3051.7690115869837</v>
      </c>
      <c r="L35" s="81">
        <f>L21+L17+L13+L7+L33+L30+L34</f>
        <v>2942.7158331562359</v>
      </c>
      <c r="M35" s="62">
        <f>M21+M17+M13+M7+M33+M30+M34</f>
        <v>138.53271302698411</v>
      </c>
      <c r="N35" s="37">
        <f t="shared" ref="N35" si="30">L35+M35</f>
        <v>3081.2485461832202</v>
      </c>
      <c r="O35" s="81">
        <f>O21+O17+O13+O7+O33+O30+O34</f>
        <v>2951.8319286512606</v>
      </c>
      <c r="P35" s="62">
        <f>P21+P17+P13+P7+P33+P30+P34</f>
        <v>140.1653441243426</v>
      </c>
      <c r="Q35" s="37">
        <f>O35+P35</f>
        <v>3091.9972727756031</v>
      </c>
      <c r="R35" s="81">
        <f>R21+R17+R13+R7+R33+R30+R34</f>
        <v>2978.9129557014317</v>
      </c>
      <c r="S35" s="62">
        <f>S21+S17+S13+S7+S33+S30+S34</f>
        <v>142.69632359099921</v>
      </c>
      <c r="T35" s="37">
        <f>R35+S35</f>
        <v>3121.609279292431</v>
      </c>
      <c r="U35" s="81">
        <f>U21+U17+U13+U7+U33+U30+U34</f>
        <v>2995.706193342498</v>
      </c>
      <c r="V35" s="62">
        <f>V21+V17+V13+V7+V33+V30+V34</f>
        <v>146.06558445191595</v>
      </c>
      <c r="W35" s="37">
        <f t="shared" ref="W35" si="31">U35+V35</f>
        <v>3141.771777794414</v>
      </c>
      <c r="X35" s="81">
        <f>X21+X17+X13+X7+X33+X30+X34</f>
        <v>3013.9615506146361</v>
      </c>
      <c r="Y35" s="62">
        <f>Y21+Y17+Y13+Y7+Y33+Y30+Y34</f>
        <v>147.01346120574553</v>
      </c>
      <c r="Z35" s="37">
        <f t="shared" ref="Z35" si="32">X35+Y35</f>
        <v>3160.9750118203815</v>
      </c>
      <c r="AA35" s="81">
        <f>AA21+AA17+AA13+AA7+AA33+AA30+AA34</f>
        <v>3025.1424001772075</v>
      </c>
      <c r="AB35" s="62">
        <f>AB21+AB17+AB13+AB7+AB33+AB30+AB34</f>
        <v>146.45992053435086</v>
      </c>
      <c r="AC35" s="37">
        <f>AA35+AB35</f>
        <v>3171.6023207115581</v>
      </c>
      <c r="AD35" s="81">
        <f>AD21+AD17+AD13+AD7+AD33+AD30+AD34</f>
        <v>3053.171922101888</v>
      </c>
      <c r="AE35" s="62">
        <f>AE21+AE17+AE13+AE7+AE33+AE30+AE34</f>
        <v>149.57555703775418</v>
      </c>
      <c r="AF35" s="37">
        <f>AD35+AE35</f>
        <v>3202.7474791396421</v>
      </c>
      <c r="AG35" s="81">
        <f>AG21+AG17+AG13+AG7+AG33+AG30+AG34</f>
        <v>3065.5299999999997</v>
      </c>
      <c r="AH35" s="62">
        <f>AH21+AH17+AH13+AH7+AH33+AH30+AH34</f>
        <v>151.21</v>
      </c>
      <c r="AI35" s="37">
        <f>AG35+AH35</f>
        <v>3216.74</v>
      </c>
      <c r="AJ35" s="81">
        <f>AJ21+AJ17+AJ13+AJ7+AJ33+AJ30+AJ34</f>
        <v>2925.63</v>
      </c>
      <c r="AK35" s="62">
        <f>AK21+AK17+AK13+AK7+AK33+AK30+AK34</f>
        <v>152.49</v>
      </c>
      <c r="AL35" s="37">
        <f>AJ35+AK35</f>
        <v>3078.12</v>
      </c>
      <c r="AM35" s="81">
        <f>AM21+AM17+AM13+AM7+AM33+AM30+AM34</f>
        <v>2980.2837775807898</v>
      </c>
      <c r="AN35" s="62">
        <f>AN21+AN17+AN13+AN7+AN33+AN30+AN34</f>
        <v>144.94603067397748</v>
      </c>
      <c r="AO35" s="37">
        <f>AM35+AN35</f>
        <v>3125.2298082547672</v>
      </c>
    </row>
    <row r="36" spans="1:50">
      <c r="B36" s="21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</row>
    <row r="37" spans="1:50" ht="15" thickBot="1">
      <c r="B37" s="26" t="s">
        <v>28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</row>
    <row r="38" spans="1:50">
      <c r="C38" s="83">
        <v>44805</v>
      </c>
      <c r="D38" s="83">
        <v>44835</v>
      </c>
      <c r="E38" s="83">
        <v>44866</v>
      </c>
      <c r="F38" s="83">
        <v>44896</v>
      </c>
      <c r="G38" s="83">
        <v>44927</v>
      </c>
      <c r="H38" s="83">
        <v>44958</v>
      </c>
      <c r="I38" s="83">
        <v>44986</v>
      </c>
      <c r="J38" s="103" t="s">
        <v>56</v>
      </c>
      <c r="K38" s="83">
        <v>45047</v>
      </c>
      <c r="L38" s="83">
        <v>45078</v>
      </c>
      <c r="M38" s="83">
        <v>45108</v>
      </c>
      <c r="N38" s="83">
        <v>45139</v>
      </c>
      <c r="O38" s="83">
        <v>45170</v>
      </c>
    </row>
    <row r="39" spans="1:50">
      <c r="B39" s="4" t="s">
        <v>24</v>
      </c>
      <c r="C39" s="84">
        <f>C35</f>
        <v>2873.9376488180656</v>
      </c>
      <c r="D39" s="84">
        <f>F35</f>
        <v>2891.8258820818728</v>
      </c>
      <c r="E39" s="84">
        <f>I35</f>
        <v>2915.3929249915927</v>
      </c>
      <c r="F39" s="84">
        <f>L35</f>
        <v>2942.7158331562359</v>
      </c>
      <c r="G39" s="84">
        <f>O35</f>
        <v>2951.8319286512606</v>
      </c>
      <c r="H39" s="84">
        <f>R35</f>
        <v>2978.9129557014317</v>
      </c>
      <c r="I39" s="84">
        <f>U35</f>
        <v>2995.706193342498</v>
      </c>
      <c r="J39" s="84">
        <f>X35</f>
        <v>3013.9615506146361</v>
      </c>
      <c r="K39" s="84">
        <f>AA35</f>
        <v>3025.1424001772075</v>
      </c>
      <c r="L39" s="84">
        <f>AD35</f>
        <v>3053.171922101888</v>
      </c>
      <c r="M39" s="84">
        <f>AG35</f>
        <v>3065.5299999999997</v>
      </c>
      <c r="N39" s="84">
        <f>AJ35</f>
        <v>2925.63</v>
      </c>
      <c r="O39" s="84">
        <f>AM35</f>
        <v>2980.2837775807898</v>
      </c>
    </row>
    <row r="40" spans="1:50">
      <c r="B40" s="4" t="s">
        <v>1</v>
      </c>
      <c r="C40" s="84">
        <f>D35</f>
        <v>132.35105401152234</v>
      </c>
      <c r="D40" s="84">
        <f>G35</f>
        <v>134.62833363838206</v>
      </c>
      <c r="E40" s="84">
        <f>J35</f>
        <v>136.3760865953908</v>
      </c>
      <c r="F40" s="84">
        <f>M35</f>
        <v>138.53271302698411</v>
      </c>
      <c r="G40" s="84">
        <f>P35</f>
        <v>140.1653441243426</v>
      </c>
      <c r="H40" s="84">
        <f>S35</f>
        <v>142.69632359099921</v>
      </c>
      <c r="I40" s="84">
        <f>V35</f>
        <v>146.06558445191595</v>
      </c>
      <c r="J40" s="84">
        <f>Y35</f>
        <v>147.01346120574553</v>
      </c>
      <c r="K40" s="84">
        <f>AB35</f>
        <v>146.45992053435086</v>
      </c>
      <c r="L40" s="84">
        <f>AE35</f>
        <v>149.57555703775418</v>
      </c>
      <c r="M40" s="84">
        <f>AH35</f>
        <v>151.21</v>
      </c>
      <c r="N40" s="84">
        <f>AK35</f>
        <v>152.49</v>
      </c>
      <c r="O40" s="84">
        <f>AN35</f>
        <v>144.94603067397748</v>
      </c>
    </row>
    <row r="41" spans="1:50" ht="15" thickBot="1">
      <c r="A41" s="38"/>
      <c r="B41" s="40" t="s">
        <v>19</v>
      </c>
      <c r="C41" s="84">
        <f t="shared" ref="C41:L41" si="33">SUM(C39:C40)</f>
        <v>3006.2887028295877</v>
      </c>
      <c r="D41" s="84">
        <f t="shared" si="33"/>
        <v>3026.454215720255</v>
      </c>
      <c r="E41" s="84">
        <f t="shared" si="33"/>
        <v>3051.7690115869837</v>
      </c>
      <c r="F41" s="84">
        <f t="shared" si="33"/>
        <v>3081.2485461832202</v>
      </c>
      <c r="G41" s="84">
        <f t="shared" si="33"/>
        <v>3091.9972727756031</v>
      </c>
      <c r="H41" s="84">
        <f t="shared" si="33"/>
        <v>3121.609279292431</v>
      </c>
      <c r="I41" s="84">
        <f t="shared" si="33"/>
        <v>3141.771777794414</v>
      </c>
      <c r="J41" s="84">
        <f t="shared" si="33"/>
        <v>3160.9750118203815</v>
      </c>
      <c r="K41" s="84">
        <f t="shared" si="33"/>
        <v>3171.6023207115581</v>
      </c>
      <c r="L41" s="84">
        <f t="shared" si="33"/>
        <v>3202.7474791396421</v>
      </c>
      <c r="M41" s="84">
        <f t="shared" ref="M41:N41" si="34">SUM(M39:M40)</f>
        <v>3216.74</v>
      </c>
      <c r="N41" s="84">
        <f t="shared" si="34"/>
        <v>3078.12</v>
      </c>
      <c r="O41" s="84">
        <f t="shared" ref="O41" si="35">SUM(O39:O40)</f>
        <v>3125.2298082547672</v>
      </c>
    </row>
    <row r="42" spans="1:50">
      <c r="A42" s="38"/>
      <c r="B42" s="28"/>
    </row>
    <row r="43" spans="1:50">
      <c r="A43" s="38"/>
      <c r="B43" s="119" t="s">
        <v>61</v>
      </c>
    </row>
    <row r="44" spans="1:50">
      <c r="A44" s="38"/>
      <c r="B44" s="102"/>
    </row>
    <row r="45" spans="1:50">
      <c r="A45" s="38"/>
      <c r="B45" s="28"/>
    </row>
    <row r="46" spans="1:50">
      <c r="A46" s="38"/>
      <c r="B46" s="29"/>
    </row>
  </sheetData>
  <mergeCells count="27">
    <mergeCell ref="B5:B6"/>
    <mergeCell ref="O5:P5"/>
    <mergeCell ref="L5:M5"/>
    <mergeCell ref="N5:N6"/>
    <mergeCell ref="X5:Y5"/>
    <mergeCell ref="U5:V5"/>
    <mergeCell ref="W5:W6"/>
    <mergeCell ref="R5:S5"/>
    <mergeCell ref="T5:T6"/>
    <mergeCell ref="C5:D5"/>
    <mergeCell ref="E5:E6"/>
    <mergeCell ref="F5:G5"/>
    <mergeCell ref="H5:H6"/>
    <mergeCell ref="AM5:AN5"/>
    <mergeCell ref="AO5:AO6"/>
    <mergeCell ref="Q5:Q6"/>
    <mergeCell ref="I5:J5"/>
    <mergeCell ref="K5:K6"/>
    <mergeCell ref="AL5:AL6"/>
    <mergeCell ref="AA5:AB5"/>
    <mergeCell ref="AG5:AH5"/>
    <mergeCell ref="AI5:AI6"/>
    <mergeCell ref="AJ5:AK5"/>
    <mergeCell ref="AD5:AE5"/>
    <mergeCell ref="AF5:AF6"/>
    <mergeCell ref="AC5:AC6"/>
    <mergeCell ref="Z5:Z6"/>
  </mergeCells>
  <conditionalFormatting sqref="C37:AX37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I8:AI12 AI17:AI20 AI27 AI22:AI26 AH30 AI13:AI16 AK30" formulaRange="1"/>
    <ignoredError sqref="AI30:AI32 AJ30 AI33:AI34" formula="1" formulaRange="1"/>
    <ignoredError sqref="AJ33:AJ34 AJ31:AJ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0"/>
  <sheetViews>
    <sheetView showGridLines="0" tabSelected="1" zoomScale="55" zoomScaleNormal="55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H46" sqref="AH46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50" width="16.109375" style="1" customWidth="1"/>
    <col min="51" max="16384" width="9.109375" style="1"/>
  </cols>
  <sheetData>
    <row r="1" spans="2:50">
      <c r="B1" s="67" t="s">
        <v>26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2:50">
      <c r="B2" s="67" t="s">
        <v>27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</row>
    <row r="3" spans="2:50" ht="15" thickBot="1">
      <c r="B3" s="2"/>
    </row>
    <row r="4" spans="2:50" s="65" customFormat="1">
      <c r="B4" s="133" t="s">
        <v>0</v>
      </c>
      <c r="C4" s="127" t="s">
        <v>44</v>
      </c>
      <c r="D4" s="128"/>
      <c r="E4" s="85" t="s">
        <v>22</v>
      </c>
      <c r="F4" s="127" t="s">
        <v>45</v>
      </c>
      <c r="G4" s="128"/>
      <c r="H4" s="85" t="s">
        <v>22</v>
      </c>
      <c r="I4" s="127" t="s">
        <v>46</v>
      </c>
      <c r="J4" s="128"/>
      <c r="K4" s="85" t="s">
        <v>22</v>
      </c>
      <c r="L4" s="127" t="s">
        <v>47</v>
      </c>
      <c r="M4" s="128"/>
      <c r="N4" s="85" t="s">
        <v>22</v>
      </c>
      <c r="O4" s="127" t="s">
        <v>48</v>
      </c>
      <c r="P4" s="128"/>
      <c r="Q4" s="85" t="s">
        <v>22</v>
      </c>
      <c r="R4" s="127" t="s">
        <v>50</v>
      </c>
      <c r="S4" s="128"/>
      <c r="T4" s="85" t="s">
        <v>22</v>
      </c>
      <c r="U4" s="135" t="s">
        <v>51</v>
      </c>
      <c r="V4" s="136"/>
      <c r="W4" s="129" t="s">
        <v>22</v>
      </c>
      <c r="X4" s="135" t="s">
        <v>52</v>
      </c>
      <c r="Y4" s="136"/>
      <c r="Z4" s="129" t="s">
        <v>22</v>
      </c>
      <c r="AA4" s="135" t="s">
        <v>55</v>
      </c>
      <c r="AB4" s="136"/>
      <c r="AC4" s="129" t="s">
        <v>22</v>
      </c>
      <c r="AD4" s="135" t="s">
        <v>57</v>
      </c>
      <c r="AE4" s="136"/>
      <c r="AF4" s="129" t="s">
        <v>22</v>
      </c>
      <c r="AG4" s="135" t="s">
        <v>58</v>
      </c>
      <c r="AH4" s="136"/>
      <c r="AI4" s="129" t="s">
        <v>22</v>
      </c>
      <c r="AJ4" s="135" t="s">
        <v>59</v>
      </c>
      <c r="AK4" s="136"/>
      <c r="AL4" s="129" t="s">
        <v>22</v>
      </c>
      <c r="AM4" s="135" t="s">
        <v>65</v>
      </c>
      <c r="AN4" s="136"/>
      <c r="AO4" s="129" t="s">
        <v>22</v>
      </c>
    </row>
    <row r="5" spans="2:50" s="65" customFormat="1" ht="15" thickBot="1">
      <c r="B5" s="134"/>
      <c r="C5" s="39" t="s">
        <v>24</v>
      </c>
      <c r="D5" s="4" t="s">
        <v>1</v>
      </c>
      <c r="E5" s="86"/>
      <c r="F5" s="39" t="s">
        <v>24</v>
      </c>
      <c r="G5" s="4" t="s">
        <v>1</v>
      </c>
      <c r="H5" s="86"/>
      <c r="I5" s="39" t="s">
        <v>24</v>
      </c>
      <c r="J5" s="4" t="s">
        <v>1</v>
      </c>
      <c r="K5" s="86"/>
      <c r="L5" s="39" t="s">
        <v>24</v>
      </c>
      <c r="M5" s="4" t="s">
        <v>1</v>
      </c>
      <c r="N5" s="86"/>
      <c r="O5" s="39" t="s">
        <v>24</v>
      </c>
      <c r="P5" s="4" t="s">
        <v>1</v>
      </c>
      <c r="Q5" s="86"/>
      <c r="R5" s="39" t="s">
        <v>24</v>
      </c>
      <c r="S5" s="4" t="s">
        <v>1</v>
      </c>
      <c r="T5" s="86"/>
      <c r="U5" s="39" t="s">
        <v>24</v>
      </c>
      <c r="V5" s="4" t="s">
        <v>1</v>
      </c>
      <c r="W5" s="130"/>
      <c r="X5" s="39" t="s">
        <v>24</v>
      </c>
      <c r="Y5" s="4" t="s">
        <v>1</v>
      </c>
      <c r="Z5" s="130"/>
      <c r="AA5" s="39" t="s">
        <v>24</v>
      </c>
      <c r="AB5" s="4" t="s">
        <v>1</v>
      </c>
      <c r="AC5" s="130"/>
      <c r="AD5" s="39" t="s">
        <v>24</v>
      </c>
      <c r="AE5" s="4" t="s">
        <v>1</v>
      </c>
      <c r="AF5" s="130"/>
      <c r="AG5" s="39" t="s">
        <v>24</v>
      </c>
      <c r="AH5" s="4" t="s">
        <v>1</v>
      </c>
      <c r="AI5" s="130"/>
      <c r="AJ5" s="107" t="s">
        <v>24</v>
      </c>
      <c r="AK5" s="108" t="s">
        <v>1</v>
      </c>
      <c r="AL5" s="137"/>
      <c r="AM5" s="107" t="s">
        <v>24</v>
      </c>
      <c r="AN5" s="108" t="s">
        <v>1</v>
      </c>
      <c r="AO5" s="137"/>
    </row>
    <row r="6" spans="2:50" s="31" customFormat="1">
      <c r="B6" s="24" t="s">
        <v>2</v>
      </c>
      <c r="C6" s="54">
        <f t="shared" ref="C6:Z6" si="0">SUM(C7:C11)</f>
        <v>136</v>
      </c>
      <c r="D6" s="54">
        <f t="shared" si="0"/>
        <v>15</v>
      </c>
      <c r="E6" s="54">
        <f t="shared" si="0"/>
        <v>151</v>
      </c>
      <c r="F6" s="54">
        <f t="shared" si="0"/>
        <v>136</v>
      </c>
      <c r="G6" s="54">
        <f t="shared" si="0"/>
        <v>15</v>
      </c>
      <c r="H6" s="54">
        <f t="shared" si="0"/>
        <v>151</v>
      </c>
      <c r="I6" s="54">
        <f t="shared" si="0"/>
        <v>137</v>
      </c>
      <c r="J6" s="54">
        <f t="shared" si="0"/>
        <v>15</v>
      </c>
      <c r="K6" s="54">
        <f t="shared" si="0"/>
        <v>152</v>
      </c>
      <c r="L6" s="54">
        <f t="shared" si="0"/>
        <v>136</v>
      </c>
      <c r="M6" s="54">
        <f t="shared" si="0"/>
        <v>15</v>
      </c>
      <c r="N6" s="54">
        <f t="shared" si="0"/>
        <v>151</v>
      </c>
      <c r="O6" s="54">
        <f t="shared" si="0"/>
        <v>136</v>
      </c>
      <c r="P6" s="54">
        <f t="shared" si="0"/>
        <v>15</v>
      </c>
      <c r="Q6" s="54">
        <f t="shared" si="0"/>
        <v>151</v>
      </c>
      <c r="R6" s="54">
        <f>SUM(R7:R11)</f>
        <v>136</v>
      </c>
      <c r="S6" s="54">
        <f t="shared" si="0"/>
        <v>15</v>
      </c>
      <c r="T6" s="54">
        <f t="shared" si="0"/>
        <v>151</v>
      </c>
      <c r="U6" s="54">
        <f t="shared" si="0"/>
        <v>136</v>
      </c>
      <c r="V6" s="54">
        <f t="shared" si="0"/>
        <v>15</v>
      </c>
      <c r="W6" s="54">
        <f t="shared" si="0"/>
        <v>151</v>
      </c>
      <c r="X6" s="54">
        <f t="shared" si="0"/>
        <v>136</v>
      </c>
      <c r="Y6" s="54">
        <f t="shared" si="0"/>
        <v>15</v>
      </c>
      <c r="Z6" s="54">
        <f t="shared" si="0"/>
        <v>151</v>
      </c>
      <c r="AA6" s="54">
        <f t="shared" ref="AA6:AC6" si="1">SUM(AA7:AA11)</f>
        <v>135</v>
      </c>
      <c r="AB6" s="54">
        <f t="shared" si="1"/>
        <v>15</v>
      </c>
      <c r="AC6" s="54">
        <f t="shared" si="1"/>
        <v>150</v>
      </c>
      <c r="AD6" s="54">
        <f t="shared" ref="AD6:AF6" si="2">SUM(AD7:AD11)</f>
        <v>134</v>
      </c>
      <c r="AE6" s="54">
        <f t="shared" si="2"/>
        <v>15</v>
      </c>
      <c r="AF6" s="54">
        <f t="shared" si="2"/>
        <v>149</v>
      </c>
      <c r="AG6" s="54">
        <f t="shared" ref="AG6:AH6" si="3">SUM(AG7:AG11)</f>
        <v>134</v>
      </c>
      <c r="AH6" s="54">
        <f t="shared" si="3"/>
        <v>15</v>
      </c>
      <c r="AI6" s="106">
        <f t="shared" ref="AI6" si="4">SUM(AG6:AH6)</f>
        <v>149</v>
      </c>
      <c r="AJ6" s="109">
        <f t="shared" ref="AJ6:AK6" si="5">SUM(AJ7:AJ11)</f>
        <v>134</v>
      </c>
      <c r="AK6" s="110">
        <f t="shared" si="5"/>
        <v>16</v>
      </c>
      <c r="AL6" s="111">
        <f>SUM(AJ6:AK6)</f>
        <v>150</v>
      </c>
      <c r="AM6" s="109">
        <f t="shared" ref="AM6:AN6" si="6">SUM(AM7:AM11)</f>
        <v>134</v>
      </c>
      <c r="AN6" s="110">
        <f t="shared" si="6"/>
        <v>16</v>
      </c>
      <c r="AO6" s="111">
        <f>SUM(AM6:AN6)</f>
        <v>150</v>
      </c>
    </row>
    <row r="7" spans="2:50">
      <c r="B7" s="8" t="s">
        <v>3</v>
      </c>
      <c r="C7" s="90">
        <v>53</v>
      </c>
      <c r="D7" s="91">
        <v>8</v>
      </c>
      <c r="E7" s="92">
        <v>61</v>
      </c>
      <c r="F7" s="90">
        <v>53</v>
      </c>
      <c r="G7" s="91">
        <v>8</v>
      </c>
      <c r="H7" s="92">
        <v>61</v>
      </c>
      <c r="I7" s="90">
        <v>53</v>
      </c>
      <c r="J7" s="91">
        <v>8</v>
      </c>
      <c r="K7" s="92">
        <v>61</v>
      </c>
      <c r="L7" s="90">
        <v>52</v>
      </c>
      <c r="M7" s="91">
        <v>8</v>
      </c>
      <c r="N7" s="92">
        <v>60</v>
      </c>
      <c r="O7" s="90">
        <v>52</v>
      </c>
      <c r="P7" s="91">
        <v>8</v>
      </c>
      <c r="Q7" s="92">
        <v>60</v>
      </c>
      <c r="R7" s="90">
        <v>52</v>
      </c>
      <c r="S7" s="91">
        <v>8</v>
      </c>
      <c r="T7" s="92">
        <v>60</v>
      </c>
      <c r="U7" s="90">
        <v>52</v>
      </c>
      <c r="V7" s="91">
        <v>8</v>
      </c>
      <c r="W7" s="92">
        <v>60</v>
      </c>
      <c r="X7" s="90">
        <v>52</v>
      </c>
      <c r="Y7" s="91">
        <v>8</v>
      </c>
      <c r="Z7" s="92">
        <v>60</v>
      </c>
      <c r="AA7" s="90">
        <v>51</v>
      </c>
      <c r="AB7" s="91">
        <v>8</v>
      </c>
      <c r="AC7" s="92">
        <v>59</v>
      </c>
      <c r="AD7" s="90">
        <v>50</v>
      </c>
      <c r="AE7" s="91">
        <v>8</v>
      </c>
      <c r="AF7" s="92">
        <v>58</v>
      </c>
      <c r="AG7" s="90">
        <v>50</v>
      </c>
      <c r="AH7" s="91">
        <v>8</v>
      </c>
      <c r="AI7" s="92">
        <f>SUM(AG7:AH7)</f>
        <v>58</v>
      </c>
      <c r="AJ7" s="90">
        <v>50</v>
      </c>
      <c r="AK7" s="91">
        <v>9</v>
      </c>
      <c r="AL7" s="92">
        <f t="shared" ref="AL7:AL39" si="7">SUM(AJ7:AK7)</f>
        <v>59</v>
      </c>
      <c r="AM7" s="90">
        <v>50</v>
      </c>
      <c r="AN7" s="91">
        <v>9</v>
      </c>
      <c r="AO7" s="92">
        <f t="shared" ref="AO7:AO39" si="8">SUM(AM7:AN7)</f>
        <v>59</v>
      </c>
    </row>
    <row r="8" spans="2:50">
      <c r="B8" s="6" t="s">
        <v>4</v>
      </c>
      <c r="C8" s="90">
        <v>71</v>
      </c>
      <c r="D8" s="93">
        <v>6</v>
      </c>
      <c r="E8" s="92">
        <v>77</v>
      </c>
      <c r="F8" s="90">
        <v>71</v>
      </c>
      <c r="G8" s="93">
        <v>6</v>
      </c>
      <c r="H8" s="92">
        <v>77</v>
      </c>
      <c r="I8" s="90">
        <v>72</v>
      </c>
      <c r="J8" s="93">
        <v>6</v>
      </c>
      <c r="K8" s="92">
        <v>78</v>
      </c>
      <c r="L8" s="90">
        <v>72</v>
      </c>
      <c r="M8" s="93">
        <v>6</v>
      </c>
      <c r="N8" s="92">
        <v>78</v>
      </c>
      <c r="O8" s="90">
        <v>72</v>
      </c>
      <c r="P8" s="93">
        <v>6</v>
      </c>
      <c r="Q8" s="92">
        <v>78</v>
      </c>
      <c r="R8" s="90">
        <v>72</v>
      </c>
      <c r="S8" s="93">
        <v>6</v>
      </c>
      <c r="T8" s="92">
        <v>78</v>
      </c>
      <c r="U8" s="90">
        <v>72</v>
      </c>
      <c r="V8" s="93">
        <v>6</v>
      </c>
      <c r="W8" s="92">
        <v>78</v>
      </c>
      <c r="X8" s="90">
        <v>72</v>
      </c>
      <c r="Y8" s="93">
        <v>6</v>
      </c>
      <c r="Z8" s="92">
        <v>78</v>
      </c>
      <c r="AA8" s="90">
        <v>72</v>
      </c>
      <c r="AB8" s="93">
        <v>6</v>
      </c>
      <c r="AC8" s="92">
        <v>78</v>
      </c>
      <c r="AD8" s="90">
        <v>72</v>
      </c>
      <c r="AE8" s="93">
        <v>6</v>
      </c>
      <c r="AF8" s="92">
        <v>78</v>
      </c>
      <c r="AG8" s="90">
        <v>72</v>
      </c>
      <c r="AH8" s="93">
        <v>6</v>
      </c>
      <c r="AI8" s="92">
        <f t="shared" ref="AI8:AI38" si="9">SUM(AG8:AH8)</f>
        <v>78</v>
      </c>
      <c r="AJ8" s="90">
        <v>72</v>
      </c>
      <c r="AK8" s="93">
        <v>6</v>
      </c>
      <c r="AL8" s="92">
        <f t="shared" si="7"/>
        <v>78</v>
      </c>
      <c r="AM8" s="90">
        <v>72</v>
      </c>
      <c r="AN8" s="93">
        <v>6</v>
      </c>
      <c r="AO8" s="92">
        <f t="shared" si="8"/>
        <v>78</v>
      </c>
    </row>
    <row r="9" spans="2:50">
      <c r="B9" s="6" t="s">
        <v>5</v>
      </c>
      <c r="C9" s="90">
        <v>7</v>
      </c>
      <c r="D9" s="93">
        <v>1</v>
      </c>
      <c r="E9" s="92">
        <v>8</v>
      </c>
      <c r="F9" s="90">
        <v>7</v>
      </c>
      <c r="G9" s="93">
        <v>1</v>
      </c>
      <c r="H9" s="92">
        <v>8</v>
      </c>
      <c r="I9" s="90">
        <v>7</v>
      </c>
      <c r="J9" s="93">
        <v>1</v>
      </c>
      <c r="K9" s="92">
        <v>8</v>
      </c>
      <c r="L9" s="90">
        <v>7</v>
      </c>
      <c r="M9" s="93">
        <v>1</v>
      </c>
      <c r="N9" s="92">
        <v>8</v>
      </c>
      <c r="O9" s="90">
        <v>7</v>
      </c>
      <c r="P9" s="93">
        <v>1</v>
      </c>
      <c r="Q9" s="92">
        <v>8</v>
      </c>
      <c r="R9" s="90">
        <v>7</v>
      </c>
      <c r="S9" s="93">
        <v>1</v>
      </c>
      <c r="T9" s="92">
        <v>8</v>
      </c>
      <c r="U9" s="90">
        <v>7</v>
      </c>
      <c r="V9" s="93">
        <v>1</v>
      </c>
      <c r="W9" s="92">
        <v>8</v>
      </c>
      <c r="X9" s="90">
        <v>7</v>
      </c>
      <c r="Y9" s="93">
        <v>1</v>
      </c>
      <c r="Z9" s="92">
        <v>8</v>
      </c>
      <c r="AA9" s="90">
        <v>7</v>
      </c>
      <c r="AB9" s="93">
        <v>1</v>
      </c>
      <c r="AC9" s="92">
        <v>8</v>
      </c>
      <c r="AD9" s="90">
        <v>7</v>
      </c>
      <c r="AE9" s="93">
        <v>1</v>
      </c>
      <c r="AF9" s="92">
        <v>8</v>
      </c>
      <c r="AG9" s="90">
        <v>7</v>
      </c>
      <c r="AH9" s="93">
        <v>1</v>
      </c>
      <c r="AI9" s="92">
        <f t="shared" si="9"/>
        <v>8</v>
      </c>
      <c r="AJ9" s="90">
        <v>7</v>
      </c>
      <c r="AK9" s="93">
        <v>1</v>
      </c>
      <c r="AL9" s="92">
        <f t="shared" si="7"/>
        <v>8</v>
      </c>
      <c r="AM9" s="90">
        <v>7</v>
      </c>
      <c r="AN9" s="93">
        <v>1</v>
      </c>
      <c r="AO9" s="92">
        <f t="shared" si="8"/>
        <v>8</v>
      </c>
    </row>
    <row r="10" spans="2:50" ht="28.8">
      <c r="B10" s="30" t="s">
        <v>38</v>
      </c>
      <c r="C10" s="90">
        <v>3</v>
      </c>
      <c r="D10" s="94">
        <v>0</v>
      </c>
      <c r="E10" s="92">
        <v>3</v>
      </c>
      <c r="F10" s="90">
        <v>3</v>
      </c>
      <c r="G10" s="94">
        <v>0</v>
      </c>
      <c r="H10" s="92">
        <v>3</v>
      </c>
      <c r="I10" s="90">
        <v>3</v>
      </c>
      <c r="J10" s="94"/>
      <c r="K10" s="92">
        <v>3</v>
      </c>
      <c r="L10" s="90">
        <v>3</v>
      </c>
      <c r="M10" s="94">
        <v>0</v>
      </c>
      <c r="N10" s="92">
        <v>3</v>
      </c>
      <c r="O10" s="90">
        <v>3</v>
      </c>
      <c r="P10" s="94"/>
      <c r="Q10" s="92">
        <v>3</v>
      </c>
      <c r="R10" s="90">
        <v>3</v>
      </c>
      <c r="S10" s="94">
        <v>0</v>
      </c>
      <c r="T10" s="92">
        <v>3</v>
      </c>
      <c r="U10" s="90">
        <v>3</v>
      </c>
      <c r="V10" s="94">
        <v>0</v>
      </c>
      <c r="W10" s="92">
        <v>3</v>
      </c>
      <c r="X10" s="90">
        <v>3</v>
      </c>
      <c r="Y10" s="94">
        <v>0</v>
      </c>
      <c r="Z10" s="92">
        <v>3</v>
      </c>
      <c r="AA10" s="90">
        <v>3</v>
      </c>
      <c r="AB10" s="94">
        <v>0</v>
      </c>
      <c r="AC10" s="92">
        <v>3</v>
      </c>
      <c r="AD10" s="90">
        <v>3</v>
      </c>
      <c r="AE10" s="94">
        <v>0</v>
      </c>
      <c r="AF10" s="92">
        <v>3</v>
      </c>
      <c r="AG10" s="90">
        <v>3</v>
      </c>
      <c r="AH10" s="94">
        <v>0</v>
      </c>
      <c r="AI10" s="92">
        <f t="shared" si="9"/>
        <v>3</v>
      </c>
      <c r="AJ10" s="90">
        <v>3</v>
      </c>
      <c r="AK10" s="94">
        <v>0</v>
      </c>
      <c r="AL10" s="92">
        <f t="shared" si="7"/>
        <v>3</v>
      </c>
      <c r="AM10" s="90">
        <v>3</v>
      </c>
      <c r="AN10" s="94">
        <v>0</v>
      </c>
      <c r="AO10" s="92">
        <f t="shared" si="8"/>
        <v>3</v>
      </c>
    </row>
    <row r="11" spans="2:50">
      <c r="B11" s="6" t="s">
        <v>6</v>
      </c>
      <c r="C11" s="90">
        <v>2</v>
      </c>
      <c r="D11" s="94">
        <v>0</v>
      </c>
      <c r="E11" s="92">
        <v>2</v>
      </c>
      <c r="F11" s="90">
        <v>2</v>
      </c>
      <c r="G11" s="94">
        <v>0</v>
      </c>
      <c r="H11" s="92">
        <v>2</v>
      </c>
      <c r="I11" s="90">
        <v>2</v>
      </c>
      <c r="J11" s="94">
        <v>0</v>
      </c>
      <c r="K11" s="92">
        <v>2</v>
      </c>
      <c r="L11" s="90">
        <v>2</v>
      </c>
      <c r="M11" s="94">
        <v>0</v>
      </c>
      <c r="N11" s="92">
        <v>2</v>
      </c>
      <c r="O11" s="90">
        <v>2</v>
      </c>
      <c r="P11" s="94">
        <v>0</v>
      </c>
      <c r="Q11" s="92">
        <v>2</v>
      </c>
      <c r="R11" s="90">
        <v>2</v>
      </c>
      <c r="S11" s="94">
        <v>0</v>
      </c>
      <c r="T11" s="92">
        <v>2</v>
      </c>
      <c r="U11" s="90">
        <v>2</v>
      </c>
      <c r="V11" s="94">
        <v>0</v>
      </c>
      <c r="W11" s="92">
        <v>2</v>
      </c>
      <c r="X11" s="90">
        <v>2</v>
      </c>
      <c r="Y11" s="94">
        <v>0</v>
      </c>
      <c r="Z11" s="92">
        <v>2</v>
      </c>
      <c r="AA11" s="90">
        <v>2</v>
      </c>
      <c r="AB11" s="94">
        <v>0</v>
      </c>
      <c r="AC11" s="92">
        <v>2</v>
      </c>
      <c r="AD11" s="90">
        <v>2</v>
      </c>
      <c r="AE11" s="94">
        <v>0</v>
      </c>
      <c r="AF11" s="92">
        <v>2</v>
      </c>
      <c r="AG11" s="90">
        <v>2</v>
      </c>
      <c r="AH11" s="94">
        <v>0</v>
      </c>
      <c r="AI11" s="92">
        <f t="shared" si="9"/>
        <v>2</v>
      </c>
      <c r="AJ11" s="112">
        <v>2</v>
      </c>
      <c r="AK11" s="113">
        <v>0</v>
      </c>
      <c r="AL11" s="114">
        <f t="shared" si="7"/>
        <v>2</v>
      </c>
      <c r="AM11" s="112">
        <v>2</v>
      </c>
      <c r="AN11" s="113">
        <v>0</v>
      </c>
      <c r="AO11" s="114">
        <f t="shared" si="8"/>
        <v>2</v>
      </c>
    </row>
    <row r="12" spans="2:50">
      <c r="B12" s="7" t="s">
        <v>7</v>
      </c>
      <c r="C12" s="52">
        <f t="shared" ref="C12:Z12" si="10">SUM(C13:C15)</f>
        <v>203</v>
      </c>
      <c r="D12" s="52">
        <f t="shared" si="10"/>
        <v>9</v>
      </c>
      <c r="E12" s="52">
        <f t="shared" si="10"/>
        <v>212</v>
      </c>
      <c r="F12" s="52">
        <f t="shared" si="10"/>
        <v>201</v>
      </c>
      <c r="G12" s="52">
        <f t="shared" si="10"/>
        <v>9</v>
      </c>
      <c r="H12" s="52">
        <f t="shared" si="10"/>
        <v>210</v>
      </c>
      <c r="I12" s="52">
        <f t="shared" si="10"/>
        <v>200</v>
      </c>
      <c r="J12" s="52">
        <f t="shared" si="10"/>
        <v>9</v>
      </c>
      <c r="K12" s="52">
        <f t="shared" si="10"/>
        <v>209</v>
      </c>
      <c r="L12" s="52">
        <f t="shared" si="10"/>
        <v>200</v>
      </c>
      <c r="M12" s="52">
        <f t="shared" si="10"/>
        <v>9</v>
      </c>
      <c r="N12" s="52">
        <f t="shared" si="10"/>
        <v>209</v>
      </c>
      <c r="O12" s="52">
        <f t="shared" si="10"/>
        <v>201</v>
      </c>
      <c r="P12" s="52">
        <f t="shared" si="10"/>
        <v>9</v>
      </c>
      <c r="Q12" s="52">
        <f t="shared" si="10"/>
        <v>210</v>
      </c>
      <c r="R12" s="52">
        <f t="shared" si="10"/>
        <v>201</v>
      </c>
      <c r="S12" s="52">
        <f t="shared" si="10"/>
        <v>9</v>
      </c>
      <c r="T12" s="52">
        <f t="shared" si="10"/>
        <v>210</v>
      </c>
      <c r="U12" s="52">
        <f t="shared" si="10"/>
        <v>201</v>
      </c>
      <c r="V12" s="52">
        <f t="shared" si="10"/>
        <v>9</v>
      </c>
      <c r="W12" s="52">
        <f t="shared" si="10"/>
        <v>210</v>
      </c>
      <c r="X12" s="52">
        <f t="shared" si="10"/>
        <v>201</v>
      </c>
      <c r="Y12" s="52">
        <f t="shared" si="10"/>
        <v>9</v>
      </c>
      <c r="Z12" s="52">
        <f t="shared" si="10"/>
        <v>210</v>
      </c>
      <c r="AA12" s="52">
        <f t="shared" ref="AA12:AC12" si="11">SUM(AA13:AA15)</f>
        <v>200</v>
      </c>
      <c r="AB12" s="52">
        <f t="shared" si="11"/>
        <v>9</v>
      </c>
      <c r="AC12" s="52">
        <f t="shared" si="11"/>
        <v>209</v>
      </c>
      <c r="AD12" s="52">
        <v>200</v>
      </c>
      <c r="AE12" s="52">
        <v>9</v>
      </c>
      <c r="AF12" s="52">
        <v>209</v>
      </c>
      <c r="AG12" s="54">
        <f>SUM(AG13:AG15)</f>
        <v>199</v>
      </c>
      <c r="AH12" s="54">
        <f>SUM(AH13:AH15)</f>
        <v>9</v>
      </c>
      <c r="AI12" s="54">
        <f t="shared" si="9"/>
        <v>208</v>
      </c>
      <c r="AJ12" s="55">
        <f>SUM(AJ13:AJ15)</f>
        <v>200</v>
      </c>
      <c r="AK12" s="54">
        <f>SUM(AK13:AK15)</f>
        <v>9</v>
      </c>
      <c r="AL12" s="53">
        <f t="shared" si="7"/>
        <v>209</v>
      </c>
      <c r="AM12" s="55">
        <f>SUM(AM13:AM15)</f>
        <v>197</v>
      </c>
      <c r="AN12" s="54">
        <f>SUM(AN13:AN15)</f>
        <v>9</v>
      </c>
      <c r="AO12" s="53">
        <f t="shared" si="8"/>
        <v>206</v>
      </c>
    </row>
    <row r="13" spans="2:50">
      <c r="B13" s="8" t="s">
        <v>20</v>
      </c>
      <c r="C13" s="95">
        <v>150</v>
      </c>
      <c r="D13" s="96">
        <v>4</v>
      </c>
      <c r="E13" s="48">
        <v>154</v>
      </c>
      <c r="F13" s="95">
        <v>150</v>
      </c>
      <c r="G13" s="96">
        <v>4</v>
      </c>
      <c r="H13" s="48">
        <v>154</v>
      </c>
      <c r="I13" s="95">
        <v>149</v>
      </c>
      <c r="J13" s="96">
        <v>4</v>
      </c>
      <c r="K13" s="48">
        <v>153</v>
      </c>
      <c r="L13" s="95">
        <v>149</v>
      </c>
      <c r="M13" s="96">
        <v>4</v>
      </c>
      <c r="N13" s="48">
        <v>153</v>
      </c>
      <c r="O13" s="95">
        <v>149</v>
      </c>
      <c r="P13" s="96">
        <v>4</v>
      </c>
      <c r="Q13" s="48">
        <v>153</v>
      </c>
      <c r="R13" s="95">
        <v>149</v>
      </c>
      <c r="S13" s="96">
        <v>4</v>
      </c>
      <c r="T13" s="48">
        <v>153</v>
      </c>
      <c r="U13" s="95">
        <v>149</v>
      </c>
      <c r="V13" s="96">
        <v>4</v>
      </c>
      <c r="W13" s="48">
        <v>153</v>
      </c>
      <c r="X13" s="95">
        <v>149</v>
      </c>
      <c r="Y13" s="96">
        <v>4</v>
      </c>
      <c r="Z13" s="48">
        <v>153</v>
      </c>
      <c r="AA13" s="95">
        <v>148</v>
      </c>
      <c r="AB13" s="96">
        <v>4</v>
      </c>
      <c r="AC13" s="48">
        <v>152</v>
      </c>
      <c r="AD13" s="95">
        <v>148</v>
      </c>
      <c r="AE13" s="96">
        <v>4</v>
      </c>
      <c r="AF13" s="48">
        <v>152</v>
      </c>
      <c r="AG13" s="95">
        <v>147</v>
      </c>
      <c r="AH13" s="96">
        <v>4</v>
      </c>
      <c r="AI13" s="48">
        <f t="shared" si="9"/>
        <v>151</v>
      </c>
      <c r="AJ13" s="95">
        <v>148</v>
      </c>
      <c r="AK13" s="96">
        <v>4</v>
      </c>
      <c r="AL13" s="48">
        <f t="shared" si="7"/>
        <v>152</v>
      </c>
      <c r="AM13" s="95">
        <v>146</v>
      </c>
      <c r="AN13" s="96">
        <v>4</v>
      </c>
      <c r="AO13" s="48">
        <f t="shared" si="8"/>
        <v>150</v>
      </c>
    </row>
    <row r="14" spans="2:50">
      <c r="B14" s="8" t="s">
        <v>8</v>
      </c>
      <c r="C14" s="95">
        <v>51</v>
      </c>
      <c r="D14" s="96">
        <v>5</v>
      </c>
      <c r="E14" s="48">
        <v>56</v>
      </c>
      <c r="F14" s="95">
        <v>49</v>
      </c>
      <c r="G14" s="96">
        <v>5</v>
      </c>
      <c r="H14" s="48">
        <v>54</v>
      </c>
      <c r="I14" s="95">
        <v>49</v>
      </c>
      <c r="J14" s="96">
        <v>5</v>
      </c>
      <c r="K14" s="48">
        <v>54</v>
      </c>
      <c r="L14" s="95">
        <v>49</v>
      </c>
      <c r="M14" s="96">
        <v>5</v>
      </c>
      <c r="N14" s="48">
        <v>54</v>
      </c>
      <c r="O14" s="95">
        <v>50</v>
      </c>
      <c r="P14" s="96">
        <v>5</v>
      </c>
      <c r="Q14" s="48">
        <v>55</v>
      </c>
      <c r="R14" s="95">
        <v>50</v>
      </c>
      <c r="S14" s="96">
        <v>5</v>
      </c>
      <c r="T14" s="48">
        <v>55</v>
      </c>
      <c r="U14" s="95">
        <v>50</v>
      </c>
      <c r="V14" s="96">
        <v>5</v>
      </c>
      <c r="W14" s="48">
        <v>55</v>
      </c>
      <c r="X14" s="95">
        <v>50</v>
      </c>
      <c r="Y14" s="96">
        <v>5</v>
      </c>
      <c r="Z14" s="48">
        <v>55</v>
      </c>
      <c r="AA14" s="95">
        <v>50</v>
      </c>
      <c r="AB14" s="96">
        <v>5</v>
      </c>
      <c r="AC14" s="48">
        <v>55</v>
      </c>
      <c r="AD14" s="95">
        <v>50</v>
      </c>
      <c r="AE14" s="96">
        <v>5</v>
      </c>
      <c r="AF14" s="48">
        <v>55</v>
      </c>
      <c r="AG14" s="95">
        <v>50</v>
      </c>
      <c r="AH14" s="96">
        <v>5</v>
      </c>
      <c r="AI14" s="48">
        <f t="shared" si="9"/>
        <v>55</v>
      </c>
      <c r="AJ14" s="95">
        <v>50</v>
      </c>
      <c r="AK14" s="96">
        <v>5</v>
      </c>
      <c r="AL14" s="48">
        <f t="shared" si="7"/>
        <v>55</v>
      </c>
      <c r="AM14" s="95">
        <v>50</v>
      </c>
      <c r="AN14" s="96">
        <v>5</v>
      </c>
      <c r="AO14" s="48">
        <f t="shared" si="8"/>
        <v>55</v>
      </c>
    </row>
    <row r="15" spans="2:50">
      <c r="B15" s="8" t="s">
        <v>63</v>
      </c>
      <c r="C15" s="95">
        <v>2</v>
      </c>
      <c r="D15" s="96">
        <v>0</v>
      </c>
      <c r="E15" s="48">
        <v>2</v>
      </c>
      <c r="F15" s="95">
        <v>2</v>
      </c>
      <c r="G15" s="96">
        <v>0</v>
      </c>
      <c r="H15" s="48">
        <v>2</v>
      </c>
      <c r="I15" s="95">
        <v>2</v>
      </c>
      <c r="J15" s="96">
        <v>0</v>
      </c>
      <c r="K15" s="48">
        <v>2</v>
      </c>
      <c r="L15" s="95">
        <v>2</v>
      </c>
      <c r="M15" s="96">
        <v>0</v>
      </c>
      <c r="N15" s="48">
        <v>2</v>
      </c>
      <c r="O15" s="95">
        <v>2</v>
      </c>
      <c r="P15" s="96">
        <v>0</v>
      </c>
      <c r="Q15" s="48">
        <v>2</v>
      </c>
      <c r="R15" s="95">
        <v>2</v>
      </c>
      <c r="S15" s="96">
        <v>0</v>
      </c>
      <c r="T15" s="48">
        <v>2</v>
      </c>
      <c r="U15" s="95">
        <v>2</v>
      </c>
      <c r="V15" s="96">
        <v>0</v>
      </c>
      <c r="W15" s="48">
        <v>2</v>
      </c>
      <c r="X15" s="95">
        <v>2</v>
      </c>
      <c r="Y15" s="96">
        <v>0</v>
      </c>
      <c r="Z15" s="48">
        <v>2</v>
      </c>
      <c r="AA15" s="95">
        <v>2</v>
      </c>
      <c r="AB15" s="96">
        <v>0</v>
      </c>
      <c r="AC15" s="48">
        <v>2</v>
      </c>
      <c r="AD15" s="95">
        <v>2</v>
      </c>
      <c r="AE15" s="96">
        <v>0</v>
      </c>
      <c r="AF15" s="48">
        <v>2</v>
      </c>
      <c r="AG15" s="95">
        <v>2</v>
      </c>
      <c r="AH15" s="96">
        <v>0</v>
      </c>
      <c r="AI15" s="48">
        <f t="shared" si="9"/>
        <v>2</v>
      </c>
      <c r="AJ15" s="116">
        <v>2</v>
      </c>
      <c r="AK15" s="115">
        <v>0</v>
      </c>
      <c r="AL15" s="117">
        <f t="shared" si="7"/>
        <v>2</v>
      </c>
      <c r="AM15" s="116">
        <v>1</v>
      </c>
      <c r="AN15" s="115">
        <v>0</v>
      </c>
      <c r="AO15" s="117">
        <f t="shared" si="8"/>
        <v>1</v>
      </c>
    </row>
    <row r="16" spans="2:50">
      <c r="B16" s="9" t="s">
        <v>9</v>
      </c>
      <c r="C16" s="52">
        <v>198</v>
      </c>
      <c r="D16" s="51">
        <v>4</v>
      </c>
      <c r="E16" s="53">
        <v>202</v>
      </c>
      <c r="F16" s="52">
        <v>197</v>
      </c>
      <c r="G16" s="51">
        <v>4</v>
      </c>
      <c r="H16" s="53">
        <v>201</v>
      </c>
      <c r="I16" s="52">
        <v>197</v>
      </c>
      <c r="J16" s="51">
        <v>4</v>
      </c>
      <c r="K16" s="53">
        <v>201</v>
      </c>
      <c r="L16" s="52">
        <v>197</v>
      </c>
      <c r="M16" s="51">
        <v>4</v>
      </c>
      <c r="N16" s="53">
        <v>201</v>
      </c>
      <c r="O16" s="52">
        <v>195</v>
      </c>
      <c r="P16" s="52">
        <v>5</v>
      </c>
      <c r="Q16" s="52">
        <v>200</v>
      </c>
      <c r="R16" s="52">
        <v>194</v>
      </c>
      <c r="S16" s="52">
        <v>5</v>
      </c>
      <c r="T16" s="52">
        <v>199</v>
      </c>
      <c r="U16" s="52">
        <v>194</v>
      </c>
      <c r="V16" s="52">
        <v>5</v>
      </c>
      <c r="W16" s="52">
        <v>199</v>
      </c>
      <c r="X16" s="52">
        <v>194</v>
      </c>
      <c r="Y16" s="52">
        <v>5</v>
      </c>
      <c r="Z16" s="52">
        <v>199</v>
      </c>
      <c r="AA16" s="52">
        <v>194</v>
      </c>
      <c r="AB16" s="52">
        <v>5</v>
      </c>
      <c r="AC16" s="52">
        <v>199</v>
      </c>
      <c r="AD16" s="44">
        <v>194</v>
      </c>
      <c r="AE16" s="10">
        <v>5</v>
      </c>
      <c r="AF16" s="47">
        <v>199</v>
      </c>
      <c r="AG16" s="54">
        <f>SUM(AG17:AG19)</f>
        <v>194</v>
      </c>
      <c r="AH16" s="54">
        <f>SUM(AH17:AH19)</f>
        <v>5</v>
      </c>
      <c r="AI16" s="54">
        <f t="shared" si="9"/>
        <v>199</v>
      </c>
      <c r="AJ16" s="55">
        <f>SUM(AJ17:AJ19)</f>
        <v>193</v>
      </c>
      <c r="AK16" s="54">
        <f>SUM(AK17:AK19)</f>
        <v>5</v>
      </c>
      <c r="AL16" s="53">
        <f t="shared" si="7"/>
        <v>198</v>
      </c>
      <c r="AM16" s="55">
        <f>SUM(AM17:AM19)</f>
        <v>193</v>
      </c>
      <c r="AN16" s="54">
        <f>SUM(AN17:AN19)</f>
        <v>5</v>
      </c>
      <c r="AO16" s="53">
        <f t="shared" si="8"/>
        <v>198</v>
      </c>
    </row>
    <row r="17" spans="2:41">
      <c r="B17" s="6" t="s">
        <v>10</v>
      </c>
      <c r="C17" s="95">
        <v>137</v>
      </c>
      <c r="D17" s="96">
        <v>2</v>
      </c>
      <c r="E17" s="48">
        <v>139</v>
      </c>
      <c r="F17" s="95">
        <v>137</v>
      </c>
      <c r="G17" s="96">
        <v>2</v>
      </c>
      <c r="H17" s="48">
        <v>139</v>
      </c>
      <c r="I17" s="95">
        <v>136</v>
      </c>
      <c r="J17" s="96">
        <v>2</v>
      </c>
      <c r="K17" s="48">
        <v>138</v>
      </c>
      <c r="L17" s="95">
        <v>136</v>
      </c>
      <c r="M17" s="96">
        <v>2</v>
      </c>
      <c r="N17" s="48">
        <v>138</v>
      </c>
      <c r="O17" s="95">
        <v>135</v>
      </c>
      <c r="P17" s="96">
        <v>3</v>
      </c>
      <c r="Q17" s="48">
        <v>138</v>
      </c>
      <c r="R17" s="95">
        <v>135</v>
      </c>
      <c r="S17" s="96">
        <v>3</v>
      </c>
      <c r="T17" s="48">
        <v>138</v>
      </c>
      <c r="U17" s="95">
        <v>135</v>
      </c>
      <c r="V17" s="96">
        <v>3</v>
      </c>
      <c r="W17" s="48">
        <v>138</v>
      </c>
      <c r="X17" s="95">
        <v>135</v>
      </c>
      <c r="Y17" s="96">
        <v>3</v>
      </c>
      <c r="Z17" s="48">
        <v>138</v>
      </c>
      <c r="AA17" s="95">
        <v>135</v>
      </c>
      <c r="AB17" s="96">
        <v>3</v>
      </c>
      <c r="AC17" s="48">
        <v>138</v>
      </c>
      <c r="AD17" s="95">
        <v>135</v>
      </c>
      <c r="AE17" s="96">
        <v>3</v>
      </c>
      <c r="AF17" s="48">
        <v>138</v>
      </c>
      <c r="AG17" s="95">
        <v>135</v>
      </c>
      <c r="AH17" s="96">
        <v>3</v>
      </c>
      <c r="AI17" s="48">
        <f t="shared" si="9"/>
        <v>138</v>
      </c>
      <c r="AJ17" s="95">
        <v>135</v>
      </c>
      <c r="AK17" s="96">
        <v>3</v>
      </c>
      <c r="AL17" s="48">
        <f t="shared" si="7"/>
        <v>138</v>
      </c>
      <c r="AM17" s="95">
        <v>135</v>
      </c>
      <c r="AN17" s="96">
        <v>3</v>
      </c>
      <c r="AO17" s="48">
        <f t="shared" si="8"/>
        <v>138</v>
      </c>
    </row>
    <row r="18" spans="2:41">
      <c r="B18" s="6" t="s">
        <v>11</v>
      </c>
      <c r="C18" s="95">
        <v>36</v>
      </c>
      <c r="D18" s="96">
        <v>1</v>
      </c>
      <c r="E18" s="48">
        <v>37</v>
      </c>
      <c r="F18" s="95">
        <v>35</v>
      </c>
      <c r="G18" s="96">
        <v>1</v>
      </c>
      <c r="H18" s="48">
        <v>36</v>
      </c>
      <c r="I18" s="95">
        <v>36</v>
      </c>
      <c r="J18" s="96">
        <v>1</v>
      </c>
      <c r="K18" s="48">
        <v>37</v>
      </c>
      <c r="L18" s="95">
        <v>36</v>
      </c>
      <c r="M18" s="96">
        <v>1</v>
      </c>
      <c r="N18" s="48">
        <v>37</v>
      </c>
      <c r="O18" s="95">
        <v>35</v>
      </c>
      <c r="P18" s="96">
        <v>1</v>
      </c>
      <c r="Q18" s="48">
        <v>36</v>
      </c>
      <c r="R18" s="95">
        <v>35</v>
      </c>
      <c r="S18" s="96">
        <v>1</v>
      </c>
      <c r="T18" s="48">
        <v>36</v>
      </c>
      <c r="U18" s="95">
        <v>35</v>
      </c>
      <c r="V18" s="96">
        <v>1</v>
      </c>
      <c r="W18" s="48">
        <v>36</v>
      </c>
      <c r="X18" s="95">
        <v>35</v>
      </c>
      <c r="Y18" s="96">
        <v>1</v>
      </c>
      <c r="Z18" s="48">
        <v>36</v>
      </c>
      <c r="AA18" s="95">
        <v>35</v>
      </c>
      <c r="AB18" s="96">
        <v>1</v>
      </c>
      <c r="AC18" s="48">
        <v>36</v>
      </c>
      <c r="AD18" s="95">
        <v>35</v>
      </c>
      <c r="AE18" s="96">
        <v>1</v>
      </c>
      <c r="AF18" s="48">
        <v>36</v>
      </c>
      <c r="AG18" s="95">
        <v>35</v>
      </c>
      <c r="AH18" s="96">
        <v>1</v>
      </c>
      <c r="AI18" s="48">
        <f t="shared" si="9"/>
        <v>36</v>
      </c>
      <c r="AJ18" s="95">
        <v>35</v>
      </c>
      <c r="AK18" s="96">
        <v>1</v>
      </c>
      <c r="AL18" s="48">
        <f t="shared" si="7"/>
        <v>36</v>
      </c>
      <c r="AM18" s="95">
        <v>35</v>
      </c>
      <c r="AN18" s="96">
        <v>1</v>
      </c>
      <c r="AO18" s="48">
        <f t="shared" si="8"/>
        <v>36</v>
      </c>
    </row>
    <row r="19" spans="2:41">
      <c r="B19" s="6" t="s">
        <v>12</v>
      </c>
      <c r="C19" s="95">
        <v>25</v>
      </c>
      <c r="D19" s="96">
        <v>1</v>
      </c>
      <c r="E19" s="48">
        <v>26</v>
      </c>
      <c r="F19" s="95">
        <v>25</v>
      </c>
      <c r="G19" s="96">
        <v>1</v>
      </c>
      <c r="H19" s="48">
        <v>26</v>
      </c>
      <c r="I19" s="95">
        <v>25</v>
      </c>
      <c r="J19" s="96">
        <v>1</v>
      </c>
      <c r="K19" s="48">
        <v>26</v>
      </c>
      <c r="L19" s="95">
        <v>25</v>
      </c>
      <c r="M19" s="96">
        <v>1</v>
      </c>
      <c r="N19" s="48">
        <v>26</v>
      </c>
      <c r="O19" s="95">
        <v>25</v>
      </c>
      <c r="P19" s="96">
        <v>1</v>
      </c>
      <c r="Q19" s="48">
        <v>26</v>
      </c>
      <c r="R19" s="95">
        <v>24</v>
      </c>
      <c r="S19" s="96">
        <v>1</v>
      </c>
      <c r="T19" s="48">
        <v>25</v>
      </c>
      <c r="U19" s="95">
        <v>24</v>
      </c>
      <c r="V19" s="96">
        <v>1</v>
      </c>
      <c r="W19" s="48">
        <v>25</v>
      </c>
      <c r="X19" s="95">
        <v>24</v>
      </c>
      <c r="Y19" s="96">
        <v>1</v>
      </c>
      <c r="Z19" s="48">
        <v>25</v>
      </c>
      <c r="AA19" s="95">
        <v>24</v>
      </c>
      <c r="AB19" s="96">
        <v>1</v>
      </c>
      <c r="AC19" s="48">
        <v>25</v>
      </c>
      <c r="AD19" s="95">
        <v>24</v>
      </c>
      <c r="AE19" s="96">
        <v>1</v>
      </c>
      <c r="AF19" s="48">
        <v>25</v>
      </c>
      <c r="AG19" s="95">
        <v>24</v>
      </c>
      <c r="AH19" s="96">
        <v>1</v>
      </c>
      <c r="AI19" s="48">
        <f t="shared" si="9"/>
        <v>25</v>
      </c>
      <c r="AJ19" s="116">
        <v>23</v>
      </c>
      <c r="AK19" s="115">
        <v>1</v>
      </c>
      <c r="AL19" s="117">
        <f t="shared" si="7"/>
        <v>24</v>
      </c>
      <c r="AM19" s="116">
        <v>23</v>
      </c>
      <c r="AN19" s="115">
        <v>1</v>
      </c>
      <c r="AO19" s="117">
        <f t="shared" si="8"/>
        <v>24</v>
      </c>
    </row>
    <row r="20" spans="2:41">
      <c r="B20" s="7" t="s">
        <v>13</v>
      </c>
      <c r="C20" s="55">
        <f>C21+C22+C23+C24+C25+C26</f>
        <v>135</v>
      </c>
      <c r="D20" s="54">
        <f>D21+D22+D23+D24+D25+D26</f>
        <v>5</v>
      </c>
      <c r="E20" s="53">
        <f>SUM(C20:D20)</f>
        <v>140</v>
      </c>
      <c r="F20" s="55">
        <f>F21+F22+F23+F24+F25+F26</f>
        <v>136</v>
      </c>
      <c r="G20" s="54">
        <f>G21+G22+G23+G24+G25+G26</f>
        <v>5</v>
      </c>
      <c r="H20" s="53">
        <f>SUM(F20:G20)</f>
        <v>141</v>
      </c>
      <c r="I20" s="55">
        <f>I21+I22+I23+I24+I25+I26</f>
        <v>141</v>
      </c>
      <c r="J20" s="54">
        <f>J21+J22+J23+J24+J25+J26</f>
        <v>5</v>
      </c>
      <c r="K20" s="53">
        <f>SUM(I20:J20)</f>
        <v>146</v>
      </c>
      <c r="L20" s="55">
        <v>142</v>
      </c>
      <c r="M20" s="54">
        <v>5</v>
      </c>
      <c r="N20" s="53">
        <f>SUM(L20:M20)</f>
        <v>147</v>
      </c>
      <c r="O20" s="55">
        <f t="shared" ref="O20:AC20" si="12">SUM(O21:O26)</f>
        <v>143</v>
      </c>
      <c r="P20" s="55">
        <f t="shared" si="12"/>
        <v>5</v>
      </c>
      <c r="Q20" s="55">
        <f t="shared" si="12"/>
        <v>148</v>
      </c>
      <c r="R20" s="55">
        <f t="shared" si="12"/>
        <v>144</v>
      </c>
      <c r="S20" s="55">
        <f t="shared" si="12"/>
        <v>5</v>
      </c>
      <c r="T20" s="55">
        <f t="shared" si="12"/>
        <v>149</v>
      </c>
      <c r="U20" s="55">
        <f t="shared" si="12"/>
        <v>146</v>
      </c>
      <c r="V20" s="55">
        <f t="shared" si="12"/>
        <v>5</v>
      </c>
      <c r="W20" s="55">
        <f t="shared" si="12"/>
        <v>151</v>
      </c>
      <c r="X20" s="55">
        <f t="shared" si="12"/>
        <v>148</v>
      </c>
      <c r="Y20" s="55">
        <f t="shared" si="12"/>
        <v>5</v>
      </c>
      <c r="Z20" s="55">
        <f t="shared" si="12"/>
        <v>153</v>
      </c>
      <c r="AA20" s="55">
        <f t="shared" si="12"/>
        <v>152</v>
      </c>
      <c r="AB20" s="55">
        <f t="shared" si="12"/>
        <v>5</v>
      </c>
      <c r="AC20" s="55">
        <f t="shared" si="12"/>
        <v>156</v>
      </c>
      <c r="AD20" s="44">
        <f>SUM(AD21:AD25)</f>
        <v>154</v>
      </c>
      <c r="AE20" s="10">
        <f>SUM(AE21:AE25)</f>
        <v>6</v>
      </c>
      <c r="AF20" s="47">
        <f>SUM(AF21:AF25)</f>
        <v>158</v>
      </c>
      <c r="AG20" s="54">
        <f>SUM(AG21:AG25)</f>
        <v>155</v>
      </c>
      <c r="AH20" s="54">
        <f>SUM(AH21:AH25)</f>
        <v>6</v>
      </c>
      <c r="AI20" s="54">
        <f t="shared" si="9"/>
        <v>161</v>
      </c>
      <c r="AJ20" s="55">
        <f>SUM(AJ21:AJ25)</f>
        <v>162</v>
      </c>
      <c r="AK20" s="54">
        <f>SUM(AK21:AK25)</f>
        <v>6</v>
      </c>
      <c r="AL20" s="53">
        <f t="shared" si="7"/>
        <v>168</v>
      </c>
      <c r="AM20" s="55">
        <f>SUM(AM21:AM25)</f>
        <v>166</v>
      </c>
      <c r="AN20" s="54">
        <f>SUM(AN21:AN25)</f>
        <v>6</v>
      </c>
      <c r="AO20" s="53">
        <f t="shared" si="8"/>
        <v>172</v>
      </c>
    </row>
    <row r="21" spans="2:41">
      <c r="B21" s="6" t="s">
        <v>21</v>
      </c>
      <c r="C21" s="58">
        <v>1</v>
      </c>
      <c r="D21" s="57">
        <v>0</v>
      </c>
      <c r="E21" s="56">
        <f t="shared" ref="E21:E25" si="13">SUM(C21:D21)</f>
        <v>1</v>
      </c>
      <c r="F21" s="58">
        <v>1</v>
      </c>
      <c r="G21" s="57">
        <v>0</v>
      </c>
      <c r="H21" s="56">
        <f t="shared" ref="H21:H25" si="14">SUM(F21:G21)</f>
        <v>1</v>
      </c>
      <c r="I21" s="58">
        <v>1</v>
      </c>
      <c r="J21" s="57">
        <v>0</v>
      </c>
      <c r="K21" s="56">
        <f t="shared" ref="K21:K25" si="15">SUM(I21:J21)</f>
        <v>1</v>
      </c>
      <c r="L21" s="58">
        <v>1</v>
      </c>
      <c r="M21" s="57">
        <v>0</v>
      </c>
      <c r="N21" s="56">
        <f t="shared" ref="N21:N25" si="16">SUM(L21:M21)</f>
        <v>1</v>
      </c>
      <c r="O21" s="58">
        <v>1</v>
      </c>
      <c r="P21" s="57">
        <v>0</v>
      </c>
      <c r="Q21" s="56">
        <f t="shared" ref="Q21" si="17">SUM(O21:P21)</f>
        <v>1</v>
      </c>
      <c r="R21" s="58">
        <v>1</v>
      </c>
      <c r="S21" s="57">
        <v>0</v>
      </c>
      <c r="T21" s="56">
        <f t="shared" ref="T21" si="18">SUM(R21:S21)</f>
        <v>1</v>
      </c>
      <c r="U21" s="58">
        <v>1</v>
      </c>
      <c r="V21" s="57">
        <v>0</v>
      </c>
      <c r="W21" s="56">
        <f t="shared" ref="W21" si="19">SUM(U21:V21)</f>
        <v>1</v>
      </c>
      <c r="X21" s="58">
        <v>1</v>
      </c>
      <c r="Y21" s="57">
        <v>0</v>
      </c>
      <c r="Z21" s="56">
        <f t="shared" ref="Z21" si="20">SUM(X21:Y21)</f>
        <v>1</v>
      </c>
      <c r="AA21" s="58">
        <v>1</v>
      </c>
      <c r="AB21" s="57">
        <v>0</v>
      </c>
      <c r="AC21" s="56">
        <f t="shared" ref="AC21" si="21">SUM(AA21:AB21)</f>
        <v>1</v>
      </c>
      <c r="AD21" s="58">
        <v>1</v>
      </c>
      <c r="AE21" s="57">
        <v>0</v>
      </c>
      <c r="AF21" s="56">
        <v>1</v>
      </c>
      <c r="AG21" s="58">
        <v>1</v>
      </c>
      <c r="AH21" s="57">
        <v>0</v>
      </c>
      <c r="AI21" s="56">
        <f t="shared" si="9"/>
        <v>1</v>
      </c>
      <c r="AJ21" s="58">
        <v>1</v>
      </c>
      <c r="AK21" s="57">
        <v>0</v>
      </c>
      <c r="AL21" s="56">
        <f t="shared" si="7"/>
        <v>1</v>
      </c>
      <c r="AM21" s="58">
        <v>1</v>
      </c>
      <c r="AN21" s="57">
        <v>0</v>
      </c>
      <c r="AO21" s="56">
        <f t="shared" si="8"/>
        <v>1</v>
      </c>
    </row>
    <row r="22" spans="2:41">
      <c r="B22" s="6" t="s">
        <v>39</v>
      </c>
      <c r="C22" s="58">
        <v>112</v>
      </c>
      <c r="D22" s="57">
        <v>3</v>
      </c>
      <c r="E22" s="56">
        <v>115</v>
      </c>
      <c r="F22" s="58">
        <v>113</v>
      </c>
      <c r="G22" s="57">
        <v>3</v>
      </c>
      <c r="H22" s="56">
        <v>116</v>
      </c>
      <c r="I22" s="58">
        <v>118</v>
      </c>
      <c r="J22" s="57">
        <v>3</v>
      </c>
      <c r="K22" s="56">
        <v>121</v>
      </c>
      <c r="L22" s="58">
        <v>119</v>
      </c>
      <c r="M22" s="57">
        <v>3</v>
      </c>
      <c r="N22" s="56">
        <v>122</v>
      </c>
      <c r="O22" s="58">
        <v>120</v>
      </c>
      <c r="P22" s="57">
        <v>3</v>
      </c>
      <c r="Q22" s="56">
        <v>123</v>
      </c>
      <c r="R22" s="58">
        <v>121</v>
      </c>
      <c r="S22" s="57">
        <v>3</v>
      </c>
      <c r="T22" s="56">
        <v>124</v>
      </c>
      <c r="U22" s="58">
        <v>123</v>
      </c>
      <c r="V22" s="57">
        <v>3</v>
      </c>
      <c r="W22" s="56">
        <v>126</v>
      </c>
      <c r="X22" s="58">
        <v>125</v>
      </c>
      <c r="Y22" s="57">
        <v>3</v>
      </c>
      <c r="Z22" s="56">
        <v>128</v>
      </c>
      <c r="AA22" s="58">
        <v>129</v>
      </c>
      <c r="AB22" s="57">
        <v>3</v>
      </c>
      <c r="AC22" s="56">
        <v>131</v>
      </c>
      <c r="AD22" s="58">
        <v>131</v>
      </c>
      <c r="AE22" s="57">
        <v>4</v>
      </c>
      <c r="AF22" s="56">
        <v>133</v>
      </c>
      <c r="AG22" s="58">
        <v>132</v>
      </c>
      <c r="AH22" s="57">
        <v>4</v>
      </c>
      <c r="AI22" s="56">
        <f t="shared" si="9"/>
        <v>136</v>
      </c>
      <c r="AJ22" s="58">
        <v>139</v>
      </c>
      <c r="AK22" s="57">
        <v>4</v>
      </c>
      <c r="AL22" s="56">
        <f t="shared" si="7"/>
        <v>143</v>
      </c>
      <c r="AM22" s="58">
        <v>143</v>
      </c>
      <c r="AN22" s="57">
        <v>4</v>
      </c>
      <c r="AO22" s="56">
        <f t="shared" si="8"/>
        <v>147</v>
      </c>
    </row>
    <row r="23" spans="2:41">
      <c r="B23" s="6" t="s">
        <v>14</v>
      </c>
      <c r="C23" s="50">
        <v>20</v>
      </c>
      <c r="D23" s="49">
        <v>2</v>
      </c>
      <c r="E23" s="60">
        <v>22</v>
      </c>
      <c r="F23" s="50">
        <v>20</v>
      </c>
      <c r="G23" s="49">
        <v>2</v>
      </c>
      <c r="H23" s="60">
        <v>22</v>
      </c>
      <c r="I23" s="50">
        <v>20</v>
      </c>
      <c r="J23" s="49">
        <v>2</v>
      </c>
      <c r="K23" s="60">
        <v>22</v>
      </c>
      <c r="L23" s="50">
        <v>20</v>
      </c>
      <c r="M23" s="49">
        <v>2</v>
      </c>
      <c r="N23" s="60">
        <v>22</v>
      </c>
      <c r="O23" s="50">
        <v>20</v>
      </c>
      <c r="P23" s="49">
        <v>2</v>
      </c>
      <c r="Q23" s="60">
        <v>22</v>
      </c>
      <c r="R23" s="50">
        <v>20</v>
      </c>
      <c r="S23" s="49">
        <v>2</v>
      </c>
      <c r="T23" s="60">
        <v>22</v>
      </c>
      <c r="U23" s="50">
        <v>20</v>
      </c>
      <c r="V23" s="49">
        <v>2</v>
      </c>
      <c r="W23" s="60">
        <v>22</v>
      </c>
      <c r="X23" s="50">
        <v>20</v>
      </c>
      <c r="Y23" s="49">
        <v>2</v>
      </c>
      <c r="Z23" s="60">
        <v>22</v>
      </c>
      <c r="AA23" s="50">
        <v>20</v>
      </c>
      <c r="AB23" s="49">
        <v>2</v>
      </c>
      <c r="AC23" s="60">
        <v>22</v>
      </c>
      <c r="AD23" s="50">
        <v>20</v>
      </c>
      <c r="AE23" s="49">
        <v>2</v>
      </c>
      <c r="AF23" s="60">
        <v>22</v>
      </c>
      <c r="AG23" s="50">
        <v>20</v>
      </c>
      <c r="AH23" s="49">
        <v>2</v>
      </c>
      <c r="AI23" s="60">
        <f t="shared" si="9"/>
        <v>22</v>
      </c>
      <c r="AJ23" s="50">
        <v>20</v>
      </c>
      <c r="AK23" s="49">
        <v>2</v>
      </c>
      <c r="AL23" s="60">
        <f t="shared" si="7"/>
        <v>22</v>
      </c>
      <c r="AM23" s="50">
        <v>20</v>
      </c>
      <c r="AN23" s="49">
        <v>2</v>
      </c>
      <c r="AO23" s="60">
        <f t="shared" si="8"/>
        <v>22</v>
      </c>
    </row>
    <row r="24" spans="2:41">
      <c r="B24" s="6" t="s">
        <v>15</v>
      </c>
      <c r="C24" s="50">
        <v>1</v>
      </c>
      <c r="D24" s="49">
        <v>0</v>
      </c>
      <c r="E24" s="60">
        <f t="shared" si="13"/>
        <v>1</v>
      </c>
      <c r="F24" s="50">
        <v>1</v>
      </c>
      <c r="G24" s="49">
        <v>0</v>
      </c>
      <c r="H24" s="60">
        <f t="shared" si="14"/>
        <v>1</v>
      </c>
      <c r="I24" s="50">
        <v>1</v>
      </c>
      <c r="J24" s="49">
        <v>0</v>
      </c>
      <c r="K24" s="60">
        <f t="shared" si="15"/>
        <v>1</v>
      </c>
      <c r="L24" s="50">
        <v>1</v>
      </c>
      <c r="M24" s="49">
        <v>0</v>
      </c>
      <c r="N24" s="60">
        <f t="shared" si="16"/>
        <v>1</v>
      </c>
      <c r="O24" s="50">
        <v>1</v>
      </c>
      <c r="P24" s="49">
        <v>0</v>
      </c>
      <c r="Q24" s="60">
        <f t="shared" ref="Q24:Q25" si="22">SUM(O24:P24)</f>
        <v>1</v>
      </c>
      <c r="R24" s="50">
        <v>1</v>
      </c>
      <c r="S24" s="49">
        <v>0</v>
      </c>
      <c r="T24" s="60">
        <f t="shared" ref="T24:T25" si="23">SUM(R24:S24)</f>
        <v>1</v>
      </c>
      <c r="U24" s="50">
        <v>1</v>
      </c>
      <c r="V24" s="49">
        <v>0</v>
      </c>
      <c r="W24" s="60">
        <f t="shared" ref="W24:W25" si="24">SUM(U24:V24)</f>
        <v>1</v>
      </c>
      <c r="X24" s="50">
        <v>1</v>
      </c>
      <c r="Y24" s="49">
        <v>0</v>
      </c>
      <c r="Z24" s="60">
        <f t="shared" ref="Z24:Z25" si="25">SUM(X24:Y24)</f>
        <v>1</v>
      </c>
      <c r="AA24" s="50">
        <v>1</v>
      </c>
      <c r="AB24" s="49">
        <v>0</v>
      </c>
      <c r="AC24" s="60">
        <f t="shared" ref="AC24:AC25" si="26">SUM(AA24:AB24)</f>
        <v>1</v>
      </c>
      <c r="AD24" s="50">
        <v>1</v>
      </c>
      <c r="AE24" s="49">
        <v>0</v>
      </c>
      <c r="AF24" s="60">
        <v>1</v>
      </c>
      <c r="AG24" s="50">
        <v>1</v>
      </c>
      <c r="AH24" s="49">
        <v>0</v>
      </c>
      <c r="AI24" s="60">
        <f t="shared" si="9"/>
        <v>1</v>
      </c>
      <c r="AJ24" s="50">
        <v>1</v>
      </c>
      <c r="AK24" s="49">
        <v>0</v>
      </c>
      <c r="AL24" s="60">
        <f t="shared" si="7"/>
        <v>1</v>
      </c>
      <c r="AM24" s="50">
        <v>1</v>
      </c>
      <c r="AN24" s="49">
        <v>0</v>
      </c>
      <c r="AO24" s="60">
        <f t="shared" si="8"/>
        <v>1</v>
      </c>
    </row>
    <row r="25" spans="2:41">
      <c r="B25" s="6" t="s">
        <v>16</v>
      </c>
      <c r="C25" s="50">
        <v>1</v>
      </c>
      <c r="D25" s="49">
        <v>0</v>
      </c>
      <c r="E25" s="60">
        <f t="shared" si="13"/>
        <v>1</v>
      </c>
      <c r="F25" s="50">
        <v>1</v>
      </c>
      <c r="G25" s="49">
        <v>0</v>
      </c>
      <c r="H25" s="60">
        <f t="shared" si="14"/>
        <v>1</v>
      </c>
      <c r="I25" s="50">
        <v>1</v>
      </c>
      <c r="J25" s="49">
        <v>0</v>
      </c>
      <c r="K25" s="60">
        <f t="shared" si="15"/>
        <v>1</v>
      </c>
      <c r="L25" s="50">
        <v>1</v>
      </c>
      <c r="M25" s="49">
        <v>0</v>
      </c>
      <c r="N25" s="60">
        <f t="shared" si="16"/>
        <v>1</v>
      </c>
      <c r="O25" s="50">
        <v>1</v>
      </c>
      <c r="P25" s="49">
        <v>0</v>
      </c>
      <c r="Q25" s="60">
        <f t="shared" si="22"/>
        <v>1</v>
      </c>
      <c r="R25" s="50">
        <v>1</v>
      </c>
      <c r="S25" s="49">
        <v>0</v>
      </c>
      <c r="T25" s="60">
        <f t="shared" si="23"/>
        <v>1</v>
      </c>
      <c r="U25" s="50">
        <v>1</v>
      </c>
      <c r="V25" s="49">
        <v>0</v>
      </c>
      <c r="W25" s="60">
        <f t="shared" si="24"/>
        <v>1</v>
      </c>
      <c r="X25" s="50">
        <v>1</v>
      </c>
      <c r="Y25" s="49">
        <v>0</v>
      </c>
      <c r="Z25" s="60">
        <f t="shared" si="25"/>
        <v>1</v>
      </c>
      <c r="AA25" s="50">
        <v>1</v>
      </c>
      <c r="AB25" s="49">
        <v>0</v>
      </c>
      <c r="AC25" s="60">
        <f t="shared" si="26"/>
        <v>1</v>
      </c>
      <c r="AD25" s="50">
        <v>1</v>
      </c>
      <c r="AE25" s="49">
        <v>0</v>
      </c>
      <c r="AF25" s="60">
        <v>1</v>
      </c>
      <c r="AG25" s="50">
        <v>1</v>
      </c>
      <c r="AH25" s="49">
        <v>0</v>
      </c>
      <c r="AI25" s="60">
        <f t="shared" si="9"/>
        <v>1</v>
      </c>
      <c r="AJ25" s="50">
        <v>1</v>
      </c>
      <c r="AK25" s="49">
        <v>0</v>
      </c>
      <c r="AL25" s="60">
        <f t="shared" si="7"/>
        <v>1</v>
      </c>
      <c r="AM25" s="50">
        <v>1</v>
      </c>
      <c r="AN25" s="49">
        <v>0</v>
      </c>
      <c r="AO25" s="60">
        <f t="shared" si="8"/>
        <v>1</v>
      </c>
    </row>
    <row r="26" spans="2:41">
      <c r="B26" s="6" t="s">
        <v>17</v>
      </c>
      <c r="C26" s="70"/>
      <c r="D26" s="71"/>
      <c r="E26" s="72"/>
      <c r="F26" s="70"/>
      <c r="G26" s="71"/>
      <c r="H26" s="72"/>
      <c r="I26" s="70"/>
      <c r="J26" s="71"/>
      <c r="K26" s="72"/>
      <c r="L26" s="70"/>
      <c r="M26" s="71"/>
      <c r="N26" s="72"/>
      <c r="O26" s="70"/>
      <c r="P26" s="71"/>
      <c r="Q26" s="72"/>
      <c r="R26" s="70"/>
      <c r="S26" s="71"/>
      <c r="T26" s="72"/>
      <c r="U26" s="70"/>
      <c r="V26" s="71"/>
      <c r="W26" s="72"/>
      <c r="X26" s="70"/>
      <c r="Y26" s="71"/>
      <c r="Z26" s="72"/>
      <c r="AA26" s="70"/>
      <c r="AB26" s="71"/>
      <c r="AC26" s="72"/>
      <c r="AD26" s="70"/>
      <c r="AE26" s="71"/>
      <c r="AF26" s="72"/>
      <c r="AG26" s="70"/>
      <c r="AH26" s="71"/>
      <c r="AI26" s="72">
        <f t="shared" si="9"/>
        <v>0</v>
      </c>
      <c r="AJ26" s="70"/>
      <c r="AK26" s="71"/>
      <c r="AL26" s="72">
        <f t="shared" si="7"/>
        <v>0</v>
      </c>
      <c r="AM26" s="70"/>
      <c r="AN26" s="71"/>
      <c r="AO26" s="72">
        <f t="shared" si="8"/>
        <v>0</v>
      </c>
    </row>
    <row r="27" spans="2:41">
      <c r="B27" s="22" t="s">
        <v>64</v>
      </c>
      <c r="C27" s="70"/>
      <c r="D27" s="71"/>
      <c r="E27" s="72"/>
      <c r="F27" s="70"/>
      <c r="G27" s="71"/>
      <c r="H27" s="72"/>
      <c r="I27" s="70"/>
      <c r="J27" s="71"/>
      <c r="K27" s="72"/>
      <c r="L27" s="70"/>
      <c r="M27" s="71"/>
      <c r="N27" s="72"/>
      <c r="O27" s="70"/>
      <c r="P27" s="71"/>
      <c r="Q27" s="72"/>
      <c r="R27" s="70"/>
      <c r="S27" s="71"/>
      <c r="T27" s="72"/>
      <c r="U27" s="70"/>
      <c r="V27" s="71"/>
      <c r="W27" s="72"/>
      <c r="X27" s="70"/>
      <c r="Y27" s="71"/>
      <c r="Z27" s="72"/>
      <c r="AA27" s="70"/>
      <c r="AB27" s="71"/>
      <c r="AC27" s="72"/>
      <c r="AD27" s="70"/>
      <c r="AE27" s="71"/>
      <c r="AF27" s="72"/>
      <c r="AG27" s="50">
        <v>1</v>
      </c>
      <c r="AH27" s="49">
        <v>0</v>
      </c>
      <c r="AI27" s="60">
        <f t="shared" ref="AI27" si="27">SUM(AG27:AH27)</f>
        <v>1</v>
      </c>
      <c r="AJ27" s="50">
        <v>1</v>
      </c>
      <c r="AK27" s="49">
        <v>0</v>
      </c>
      <c r="AL27" s="60">
        <f t="shared" si="7"/>
        <v>1</v>
      </c>
      <c r="AM27" s="50">
        <v>1</v>
      </c>
      <c r="AN27" s="49">
        <v>0</v>
      </c>
      <c r="AO27" s="60">
        <f t="shared" si="8"/>
        <v>1</v>
      </c>
    </row>
    <row r="28" spans="2:41">
      <c r="B28" s="22" t="s">
        <v>66</v>
      </c>
      <c r="C28" s="70"/>
      <c r="D28" s="71"/>
      <c r="E28" s="72"/>
      <c r="F28" s="70"/>
      <c r="G28" s="71"/>
      <c r="H28" s="72"/>
      <c r="I28" s="70"/>
      <c r="J28" s="71"/>
      <c r="K28" s="72"/>
      <c r="L28" s="70"/>
      <c r="M28" s="71"/>
      <c r="N28" s="72"/>
      <c r="O28" s="70"/>
      <c r="P28" s="71"/>
      <c r="Q28" s="72"/>
      <c r="R28" s="70"/>
      <c r="S28" s="71"/>
      <c r="T28" s="72"/>
      <c r="U28" s="70"/>
      <c r="V28" s="71"/>
      <c r="W28" s="72"/>
      <c r="X28" s="70"/>
      <c r="Y28" s="71"/>
      <c r="Z28" s="72"/>
      <c r="AA28" s="70"/>
      <c r="AB28" s="71"/>
      <c r="AC28" s="72"/>
      <c r="AD28" s="70"/>
      <c r="AE28" s="71"/>
      <c r="AF28" s="72"/>
      <c r="AG28" s="72"/>
      <c r="AH28" s="72"/>
      <c r="AI28" s="72"/>
      <c r="AJ28" s="72"/>
      <c r="AK28" s="72"/>
      <c r="AL28" s="72"/>
      <c r="AM28" s="116">
        <v>1</v>
      </c>
      <c r="AN28" s="115">
        <v>0</v>
      </c>
      <c r="AO28" s="117">
        <f t="shared" ref="AO28" si="28">SUM(AM28:AN28)</f>
        <v>1</v>
      </c>
    </row>
    <row r="29" spans="2:41">
      <c r="B29" s="7" t="s">
        <v>23</v>
      </c>
      <c r="C29" s="44">
        <v>223</v>
      </c>
      <c r="D29" s="10">
        <v>0</v>
      </c>
      <c r="E29" s="47">
        <v>223</v>
      </c>
      <c r="F29" s="44">
        <v>223</v>
      </c>
      <c r="G29" s="10">
        <v>0</v>
      </c>
      <c r="H29" s="47">
        <v>223</v>
      </c>
      <c r="I29" s="44">
        <v>223</v>
      </c>
      <c r="J29" s="10">
        <v>0</v>
      </c>
      <c r="K29" s="47">
        <v>223</v>
      </c>
      <c r="L29" s="44">
        <v>223</v>
      </c>
      <c r="M29" s="10">
        <v>0</v>
      </c>
      <c r="N29" s="47">
        <v>223</v>
      </c>
      <c r="O29" s="44">
        <v>223</v>
      </c>
      <c r="P29" s="10">
        <v>0</v>
      </c>
      <c r="Q29" s="47">
        <v>223</v>
      </c>
      <c r="R29" s="44">
        <v>223</v>
      </c>
      <c r="S29" s="10">
        <v>0</v>
      </c>
      <c r="T29" s="47">
        <v>223</v>
      </c>
      <c r="U29" s="44">
        <v>223</v>
      </c>
      <c r="V29" s="10">
        <v>0</v>
      </c>
      <c r="W29" s="47">
        <v>223</v>
      </c>
      <c r="X29" s="44">
        <v>223</v>
      </c>
      <c r="Y29" s="10">
        <v>0</v>
      </c>
      <c r="Z29" s="47">
        <v>223</v>
      </c>
      <c r="AA29" s="44">
        <v>223</v>
      </c>
      <c r="AB29" s="10">
        <v>0</v>
      </c>
      <c r="AC29" s="47">
        <v>223</v>
      </c>
      <c r="AD29" s="44">
        <v>223</v>
      </c>
      <c r="AE29" s="10">
        <v>0</v>
      </c>
      <c r="AF29" s="47">
        <v>223</v>
      </c>
      <c r="AG29" s="44">
        <f>SUM(AG30:AG32)</f>
        <v>222</v>
      </c>
      <c r="AH29" s="10">
        <f>SUM(AH30:AH32)</f>
        <v>0</v>
      </c>
      <c r="AI29" s="47">
        <f t="shared" si="9"/>
        <v>222</v>
      </c>
      <c r="AJ29" s="44">
        <f>SUM(AJ30:AJ32)</f>
        <v>222</v>
      </c>
      <c r="AK29" s="10">
        <f>SUM(AK30:AK32)</f>
        <v>0</v>
      </c>
      <c r="AL29" s="47">
        <f t="shared" si="7"/>
        <v>222</v>
      </c>
      <c r="AM29" s="44">
        <f>SUM(AM30:AM32)</f>
        <v>221</v>
      </c>
      <c r="AN29" s="10">
        <f>SUM(AN30:AN32)</f>
        <v>0</v>
      </c>
      <c r="AO29" s="47">
        <f t="shared" si="8"/>
        <v>221</v>
      </c>
    </row>
    <row r="30" spans="2:41">
      <c r="B30" s="6" t="s">
        <v>35</v>
      </c>
      <c r="C30" s="45">
        <v>155</v>
      </c>
      <c r="D30" s="20">
        <v>0</v>
      </c>
      <c r="E30" s="48">
        <v>155</v>
      </c>
      <c r="F30" s="45">
        <v>155</v>
      </c>
      <c r="G30" s="20">
        <v>0</v>
      </c>
      <c r="H30" s="48">
        <v>155</v>
      </c>
      <c r="I30" s="45">
        <v>155</v>
      </c>
      <c r="J30" s="20">
        <v>0</v>
      </c>
      <c r="K30" s="48">
        <v>155</v>
      </c>
      <c r="L30" s="45">
        <v>155</v>
      </c>
      <c r="M30" s="20">
        <v>0</v>
      </c>
      <c r="N30" s="48">
        <v>155</v>
      </c>
      <c r="O30" s="97">
        <v>155</v>
      </c>
      <c r="P30" s="98">
        <v>0</v>
      </c>
      <c r="Q30" s="99">
        <v>155</v>
      </c>
      <c r="R30" s="97">
        <v>155</v>
      </c>
      <c r="S30" s="98">
        <v>0</v>
      </c>
      <c r="T30" s="99">
        <v>155</v>
      </c>
      <c r="U30" s="97">
        <v>155</v>
      </c>
      <c r="V30" s="98">
        <v>0</v>
      </c>
      <c r="W30" s="99">
        <v>155</v>
      </c>
      <c r="X30" s="97">
        <v>155</v>
      </c>
      <c r="Y30" s="98">
        <v>0</v>
      </c>
      <c r="Z30" s="99">
        <v>155</v>
      </c>
      <c r="AA30" s="97">
        <v>155</v>
      </c>
      <c r="AB30" s="98">
        <v>0</v>
      </c>
      <c r="AC30" s="99">
        <v>155</v>
      </c>
      <c r="AD30" s="97">
        <v>155</v>
      </c>
      <c r="AE30" s="98">
        <v>0</v>
      </c>
      <c r="AF30" s="99">
        <v>155</v>
      </c>
      <c r="AG30" s="97">
        <v>154</v>
      </c>
      <c r="AH30" s="98">
        <v>0</v>
      </c>
      <c r="AI30" s="99">
        <f t="shared" si="9"/>
        <v>154</v>
      </c>
      <c r="AJ30" s="97">
        <v>154</v>
      </c>
      <c r="AK30" s="98">
        <v>0</v>
      </c>
      <c r="AL30" s="99">
        <f t="shared" si="7"/>
        <v>154</v>
      </c>
      <c r="AM30" s="97">
        <v>152</v>
      </c>
      <c r="AN30" s="98">
        <v>0</v>
      </c>
      <c r="AO30" s="99">
        <f t="shared" si="8"/>
        <v>152</v>
      </c>
    </row>
    <row r="31" spans="2:41">
      <c r="B31" s="6" t="s">
        <v>36</v>
      </c>
      <c r="C31" s="45">
        <v>41</v>
      </c>
      <c r="D31" s="20">
        <v>0</v>
      </c>
      <c r="E31" s="48">
        <v>41</v>
      </c>
      <c r="F31" s="45">
        <v>41</v>
      </c>
      <c r="G31" s="20">
        <v>0</v>
      </c>
      <c r="H31" s="48">
        <v>41</v>
      </c>
      <c r="I31" s="45">
        <v>41</v>
      </c>
      <c r="J31" s="20">
        <v>0</v>
      </c>
      <c r="K31" s="48">
        <v>41</v>
      </c>
      <c r="L31" s="45">
        <v>41</v>
      </c>
      <c r="M31" s="20">
        <v>0</v>
      </c>
      <c r="N31" s="48">
        <v>41</v>
      </c>
      <c r="O31" s="100">
        <v>41</v>
      </c>
      <c r="P31" s="98">
        <v>0</v>
      </c>
      <c r="Q31" s="99">
        <v>41</v>
      </c>
      <c r="R31" s="100">
        <v>41</v>
      </c>
      <c r="S31" s="98">
        <v>0</v>
      </c>
      <c r="T31" s="99">
        <v>41</v>
      </c>
      <c r="U31" s="100">
        <v>41</v>
      </c>
      <c r="V31" s="98">
        <v>0</v>
      </c>
      <c r="W31" s="99">
        <v>41</v>
      </c>
      <c r="X31" s="100">
        <v>41</v>
      </c>
      <c r="Y31" s="98">
        <v>0</v>
      </c>
      <c r="Z31" s="99">
        <v>41</v>
      </c>
      <c r="AA31" s="100">
        <v>41</v>
      </c>
      <c r="AB31" s="98">
        <v>0</v>
      </c>
      <c r="AC31" s="99">
        <v>41</v>
      </c>
      <c r="AD31" s="100">
        <v>41</v>
      </c>
      <c r="AE31" s="98">
        <v>0</v>
      </c>
      <c r="AF31" s="99">
        <v>41</v>
      </c>
      <c r="AG31" s="100">
        <v>41</v>
      </c>
      <c r="AH31" s="98">
        <v>0</v>
      </c>
      <c r="AI31" s="99">
        <f t="shared" si="9"/>
        <v>41</v>
      </c>
      <c r="AJ31" s="100">
        <v>41</v>
      </c>
      <c r="AK31" s="98">
        <v>0</v>
      </c>
      <c r="AL31" s="99">
        <f t="shared" si="7"/>
        <v>41</v>
      </c>
      <c r="AM31" s="100">
        <v>41</v>
      </c>
      <c r="AN31" s="98">
        <v>0</v>
      </c>
      <c r="AO31" s="99">
        <f t="shared" si="8"/>
        <v>41</v>
      </c>
    </row>
    <row r="32" spans="2:41">
      <c r="B32" s="6" t="s">
        <v>37</v>
      </c>
      <c r="C32" s="45">
        <v>27</v>
      </c>
      <c r="D32" s="20">
        <v>0</v>
      </c>
      <c r="E32" s="48">
        <v>27</v>
      </c>
      <c r="F32" s="45">
        <v>27</v>
      </c>
      <c r="G32" s="20">
        <v>0</v>
      </c>
      <c r="H32" s="48">
        <v>27</v>
      </c>
      <c r="I32" s="45">
        <v>27</v>
      </c>
      <c r="J32" s="20">
        <v>0</v>
      </c>
      <c r="K32" s="48">
        <v>27</v>
      </c>
      <c r="L32" s="45">
        <v>27</v>
      </c>
      <c r="M32" s="20">
        <v>0</v>
      </c>
      <c r="N32" s="48">
        <v>27</v>
      </c>
      <c r="O32" s="100">
        <v>27</v>
      </c>
      <c r="P32" s="98">
        <v>0</v>
      </c>
      <c r="Q32" s="99">
        <v>27</v>
      </c>
      <c r="R32" s="100">
        <v>27</v>
      </c>
      <c r="S32" s="98">
        <v>0</v>
      </c>
      <c r="T32" s="99">
        <v>27</v>
      </c>
      <c r="U32" s="100">
        <v>27</v>
      </c>
      <c r="V32" s="98">
        <v>0</v>
      </c>
      <c r="W32" s="99">
        <v>27</v>
      </c>
      <c r="X32" s="100">
        <v>27</v>
      </c>
      <c r="Y32" s="98">
        <v>0</v>
      </c>
      <c r="Z32" s="99">
        <v>27</v>
      </c>
      <c r="AA32" s="100">
        <v>27</v>
      </c>
      <c r="AB32" s="98">
        <v>0</v>
      </c>
      <c r="AC32" s="99">
        <v>27</v>
      </c>
      <c r="AD32" s="100">
        <v>27</v>
      </c>
      <c r="AE32" s="98">
        <v>0</v>
      </c>
      <c r="AF32" s="99">
        <v>27</v>
      </c>
      <c r="AG32" s="100">
        <v>27</v>
      </c>
      <c r="AH32" s="98">
        <v>0</v>
      </c>
      <c r="AI32" s="99">
        <f t="shared" si="9"/>
        <v>27</v>
      </c>
      <c r="AJ32" s="100">
        <v>27</v>
      </c>
      <c r="AK32" s="98">
        <v>0</v>
      </c>
      <c r="AL32" s="99">
        <f t="shared" si="7"/>
        <v>27</v>
      </c>
      <c r="AM32" s="100">
        <v>28</v>
      </c>
      <c r="AN32" s="98">
        <v>0</v>
      </c>
      <c r="AO32" s="99">
        <f t="shared" si="8"/>
        <v>28</v>
      </c>
    </row>
    <row r="33" spans="2:50">
      <c r="B33" s="9" t="s">
        <v>18</v>
      </c>
      <c r="C33" s="43">
        <f>SUM(C34:C35)</f>
        <v>157</v>
      </c>
      <c r="D33" s="13">
        <f>SUM(D34:D35)</f>
        <v>81</v>
      </c>
      <c r="E33" s="47">
        <f t="shared" ref="E33:E39" si="29">SUM(C33:D33)</f>
        <v>238</v>
      </c>
      <c r="F33" s="43">
        <f>SUM(F34:F35)</f>
        <v>157</v>
      </c>
      <c r="G33" s="13">
        <f>SUM(G34:G35)</f>
        <v>81</v>
      </c>
      <c r="H33" s="47">
        <f t="shared" ref="H33:H39" si="30">SUM(F33:G33)</f>
        <v>238</v>
      </c>
      <c r="I33" s="43">
        <f>SUM(I34:I35)</f>
        <v>161</v>
      </c>
      <c r="J33" s="13">
        <f>SUM(J34:J35)</f>
        <v>81</v>
      </c>
      <c r="K33" s="47">
        <f t="shared" ref="K33:K39" si="31">SUM(I33:J33)</f>
        <v>242</v>
      </c>
      <c r="L33" s="43">
        <f>SUM(L34:L35)</f>
        <v>161</v>
      </c>
      <c r="M33" s="13">
        <f>SUM(M34:M35)</f>
        <v>81</v>
      </c>
      <c r="N33" s="47">
        <f t="shared" ref="N33:N39" si="32">SUM(L33:M33)</f>
        <v>242</v>
      </c>
      <c r="O33" s="43">
        <f>SUM(O34:O35)</f>
        <v>158</v>
      </c>
      <c r="P33" s="13">
        <f>SUM(P34:P35)</f>
        <v>81</v>
      </c>
      <c r="Q33" s="47">
        <f t="shared" ref="Q33" si="33">SUM(O33:P33)</f>
        <v>239</v>
      </c>
      <c r="R33" s="43">
        <v>157</v>
      </c>
      <c r="S33" s="13">
        <v>81</v>
      </c>
      <c r="T33" s="47">
        <v>238</v>
      </c>
      <c r="U33" s="43">
        <v>154</v>
      </c>
      <c r="V33" s="13">
        <v>81</v>
      </c>
      <c r="W33" s="47">
        <v>235</v>
      </c>
      <c r="X33" s="43">
        <f>SUM(X34:X35)</f>
        <v>154</v>
      </c>
      <c r="Y33" s="43">
        <f t="shared" ref="Y33:Z33" si="34">SUM(Y34:Y35)</f>
        <v>81</v>
      </c>
      <c r="Z33" s="43">
        <f t="shared" si="34"/>
        <v>235</v>
      </c>
      <c r="AA33" s="43">
        <f>SUM(AA34:AA35)</f>
        <v>154</v>
      </c>
      <c r="AB33" s="43">
        <f t="shared" ref="AB33:AC33" si="35">SUM(AB34:AB35)</f>
        <v>81</v>
      </c>
      <c r="AC33" s="43">
        <f t="shared" si="35"/>
        <v>235</v>
      </c>
      <c r="AD33" s="44">
        <v>158</v>
      </c>
      <c r="AE33" s="10">
        <v>81</v>
      </c>
      <c r="AF33" s="47">
        <v>239</v>
      </c>
      <c r="AG33" s="44">
        <v>160</v>
      </c>
      <c r="AH33" s="10">
        <v>80</v>
      </c>
      <c r="AI33" s="47">
        <f t="shared" si="9"/>
        <v>240</v>
      </c>
      <c r="AJ33" s="44">
        <v>160</v>
      </c>
      <c r="AK33" s="10">
        <v>80</v>
      </c>
      <c r="AL33" s="47">
        <f t="shared" si="7"/>
        <v>240</v>
      </c>
      <c r="AM33" s="44">
        <f>SUM(AM34:AM35)</f>
        <v>163</v>
      </c>
      <c r="AN33" s="10">
        <f>SUM(AN34:AN35)</f>
        <v>80</v>
      </c>
      <c r="AO33" s="47">
        <f t="shared" si="8"/>
        <v>243</v>
      </c>
    </row>
    <row r="34" spans="2:50">
      <c r="B34" s="12" t="s">
        <v>33</v>
      </c>
      <c r="C34" s="45">
        <v>157</v>
      </c>
      <c r="D34" s="20">
        <v>81</v>
      </c>
      <c r="E34" s="56">
        <v>238</v>
      </c>
      <c r="F34" s="45">
        <v>157</v>
      </c>
      <c r="G34" s="20">
        <v>81</v>
      </c>
      <c r="H34" s="56">
        <v>238</v>
      </c>
      <c r="I34" s="45">
        <v>161</v>
      </c>
      <c r="J34" s="20">
        <v>81</v>
      </c>
      <c r="K34" s="56">
        <v>242</v>
      </c>
      <c r="L34" s="45">
        <v>161</v>
      </c>
      <c r="M34" s="20">
        <v>81</v>
      </c>
      <c r="N34" s="56">
        <v>242</v>
      </c>
      <c r="O34" s="45">
        <v>158</v>
      </c>
      <c r="P34" s="20">
        <v>81</v>
      </c>
      <c r="Q34" s="56">
        <v>239</v>
      </c>
      <c r="R34" s="45">
        <v>157</v>
      </c>
      <c r="S34" s="20">
        <v>81</v>
      </c>
      <c r="T34" s="56">
        <v>238</v>
      </c>
      <c r="U34" s="45">
        <v>154</v>
      </c>
      <c r="V34" s="20">
        <v>81</v>
      </c>
      <c r="W34" s="56">
        <v>235</v>
      </c>
      <c r="X34" s="45">
        <v>154</v>
      </c>
      <c r="Y34" s="20">
        <v>81</v>
      </c>
      <c r="Z34" s="56">
        <v>235</v>
      </c>
      <c r="AA34" s="45">
        <v>154</v>
      </c>
      <c r="AB34" s="20">
        <v>81</v>
      </c>
      <c r="AC34" s="56">
        <v>235</v>
      </c>
      <c r="AD34" s="45">
        <v>158</v>
      </c>
      <c r="AE34" s="20">
        <v>81</v>
      </c>
      <c r="AF34" s="56">
        <v>239</v>
      </c>
      <c r="AG34" s="45">
        <v>160</v>
      </c>
      <c r="AH34" s="20">
        <v>80</v>
      </c>
      <c r="AI34" s="56">
        <f t="shared" si="9"/>
        <v>240</v>
      </c>
      <c r="AJ34" s="45">
        <v>160</v>
      </c>
      <c r="AK34" s="20">
        <v>80</v>
      </c>
      <c r="AL34" s="56">
        <f t="shared" si="7"/>
        <v>240</v>
      </c>
      <c r="AM34" s="45">
        <v>163</v>
      </c>
      <c r="AN34" s="20">
        <v>80</v>
      </c>
      <c r="AO34" s="56">
        <f t="shared" si="8"/>
        <v>243</v>
      </c>
    </row>
    <row r="35" spans="2:50">
      <c r="B35" s="12" t="s">
        <v>34</v>
      </c>
      <c r="C35" s="45">
        <v>0</v>
      </c>
      <c r="D35" s="59">
        <v>0</v>
      </c>
      <c r="E35" s="56">
        <f t="shared" si="29"/>
        <v>0</v>
      </c>
      <c r="F35" s="45">
        <v>0</v>
      </c>
      <c r="G35" s="59">
        <v>0</v>
      </c>
      <c r="H35" s="56">
        <f t="shared" si="30"/>
        <v>0</v>
      </c>
      <c r="I35" s="45">
        <v>0</v>
      </c>
      <c r="J35" s="59">
        <v>0</v>
      </c>
      <c r="K35" s="56">
        <f t="shared" si="31"/>
        <v>0</v>
      </c>
      <c r="L35" s="45">
        <v>0</v>
      </c>
      <c r="M35" s="59">
        <v>0</v>
      </c>
      <c r="N35" s="56">
        <f t="shared" si="32"/>
        <v>0</v>
      </c>
      <c r="O35" s="45">
        <v>0</v>
      </c>
      <c r="P35" s="59">
        <v>0</v>
      </c>
      <c r="Q35" s="56">
        <f t="shared" ref="Q35:Q36" si="36">SUM(O35:P35)</f>
        <v>0</v>
      </c>
      <c r="R35" s="45">
        <v>0</v>
      </c>
      <c r="S35" s="59">
        <v>0</v>
      </c>
      <c r="T35" s="56">
        <f t="shared" ref="T35:T36" si="37">SUM(R35:S35)</f>
        <v>0</v>
      </c>
      <c r="U35" s="45">
        <v>0</v>
      </c>
      <c r="V35" s="59">
        <v>0</v>
      </c>
      <c r="W35" s="56">
        <f t="shared" ref="W35:W36" si="38">SUM(U35:V35)</f>
        <v>0</v>
      </c>
      <c r="X35" s="45"/>
      <c r="Y35" s="59"/>
      <c r="Z35" s="56"/>
      <c r="AA35" s="45"/>
      <c r="AB35" s="59"/>
      <c r="AC35" s="56"/>
      <c r="AD35" s="45"/>
      <c r="AE35" s="59"/>
      <c r="AF35" s="56"/>
      <c r="AG35" s="45"/>
      <c r="AH35" s="59"/>
      <c r="AI35" s="56">
        <f t="shared" si="9"/>
        <v>0</v>
      </c>
      <c r="AJ35" s="45"/>
      <c r="AK35" s="59"/>
      <c r="AL35" s="56">
        <f t="shared" si="7"/>
        <v>0</v>
      </c>
      <c r="AM35" s="45"/>
      <c r="AN35" s="59"/>
      <c r="AO35" s="56">
        <f t="shared" si="8"/>
        <v>0</v>
      </c>
    </row>
    <row r="36" spans="2:50">
      <c r="B36" s="41" t="s">
        <v>29</v>
      </c>
      <c r="C36" s="43">
        <f t="shared" ref="C36:D36" si="39">SUM(C37:C38)</f>
        <v>95</v>
      </c>
      <c r="D36" s="13">
        <f t="shared" si="39"/>
        <v>7</v>
      </c>
      <c r="E36" s="47">
        <f t="shared" si="29"/>
        <v>102</v>
      </c>
      <c r="F36" s="43">
        <f t="shared" ref="F36:G36" si="40">SUM(F37:F38)</f>
        <v>95</v>
      </c>
      <c r="G36" s="13">
        <f t="shared" si="40"/>
        <v>7</v>
      </c>
      <c r="H36" s="47">
        <f t="shared" si="30"/>
        <v>102</v>
      </c>
      <c r="I36" s="43">
        <f t="shared" ref="I36:J36" si="41">SUM(I37:I38)</f>
        <v>95</v>
      </c>
      <c r="J36" s="13">
        <f t="shared" si="41"/>
        <v>7</v>
      </c>
      <c r="K36" s="47">
        <f t="shared" si="31"/>
        <v>102</v>
      </c>
      <c r="L36" s="43">
        <f t="shared" ref="L36:M36" si="42">SUM(L37:L38)</f>
        <v>95</v>
      </c>
      <c r="M36" s="13">
        <f t="shared" si="42"/>
        <v>7</v>
      </c>
      <c r="N36" s="47">
        <f t="shared" si="32"/>
        <v>102</v>
      </c>
      <c r="O36" s="43">
        <f t="shared" ref="O36:P36" si="43">SUM(O37:O38)</f>
        <v>95</v>
      </c>
      <c r="P36" s="13">
        <f t="shared" si="43"/>
        <v>7</v>
      </c>
      <c r="Q36" s="47">
        <f t="shared" si="36"/>
        <v>102</v>
      </c>
      <c r="R36" s="43">
        <f t="shared" ref="R36:S36" si="44">SUM(R37:R38)</f>
        <v>95</v>
      </c>
      <c r="S36" s="13">
        <f t="shared" si="44"/>
        <v>7</v>
      </c>
      <c r="T36" s="47">
        <f t="shared" si="37"/>
        <v>102</v>
      </c>
      <c r="U36" s="43">
        <f t="shared" ref="U36:V36" si="45">SUM(U37:U38)</f>
        <v>95</v>
      </c>
      <c r="V36" s="13">
        <f t="shared" si="45"/>
        <v>7</v>
      </c>
      <c r="W36" s="47">
        <f t="shared" si="38"/>
        <v>102</v>
      </c>
      <c r="X36" s="43">
        <f t="shared" ref="X36:Y36" si="46">SUM(X37:X38)</f>
        <v>95</v>
      </c>
      <c r="Y36" s="13">
        <f t="shared" si="46"/>
        <v>7</v>
      </c>
      <c r="Z36" s="47">
        <f t="shared" ref="Z36" si="47">SUM(X36:Y36)</f>
        <v>102</v>
      </c>
      <c r="AA36" s="43">
        <f t="shared" ref="AA36:AB36" si="48">SUM(AA37:AA38)</f>
        <v>95</v>
      </c>
      <c r="AB36" s="13">
        <f t="shared" si="48"/>
        <v>7</v>
      </c>
      <c r="AC36" s="47">
        <f t="shared" ref="AC36" si="49">SUM(AA36:AB36)</f>
        <v>102</v>
      </c>
      <c r="AD36" s="43">
        <v>95</v>
      </c>
      <c r="AE36" s="13">
        <v>7</v>
      </c>
      <c r="AF36" s="47">
        <v>102</v>
      </c>
      <c r="AG36" s="43">
        <v>95</v>
      </c>
      <c r="AH36" s="13">
        <v>7</v>
      </c>
      <c r="AI36" s="47">
        <f t="shared" si="9"/>
        <v>102</v>
      </c>
      <c r="AJ36" s="43">
        <v>94</v>
      </c>
      <c r="AK36" s="13">
        <v>7</v>
      </c>
      <c r="AL36" s="47">
        <f t="shared" si="7"/>
        <v>101</v>
      </c>
      <c r="AM36" s="43">
        <f>SUM(AM37:AM38)</f>
        <v>94</v>
      </c>
      <c r="AN36" s="13">
        <f>SUM(AN37:AN38)</f>
        <v>7</v>
      </c>
      <c r="AO36" s="47">
        <f t="shared" si="8"/>
        <v>101</v>
      </c>
    </row>
    <row r="37" spans="2:50">
      <c r="B37" s="12" t="s">
        <v>31</v>
      </c>
      <c r="C37" s="45">
        <v>95</v>
      </c>
      <c r="D37" s="20">
        <v>7</v>
      </c>
      <c r="E37" s="60">
        <v>102</v>
      </c>
      <c r="F37" s="45">
        <v>95</v>
      </c>
      <c r="G37" s="20">
        <v>7</v>
      </c>
      <c r="H37" s="60">
        <v>102</v>
      </c>
      <c r="I37" s="45">
        <v>95</v>
      </c>
      <c r="J37" s="20">
        <v>7</v>
      </c>
      <c r="K37" s="60">
        <v>102</v>
      </c>
      <c r="L37" s="45">
        <v>95</v>
      </c>
      <c r="M37" s="20">
        <v>7</v>
      </c>
      <c r="N37" s="60">
        <v>102</v>
      </c>
      <c r="O37" s="45">
        <v>95</v>
      </c>
      <c r="P37" s="20">
        <v>7</v>
      </c>
      <c r="Q37" s="60">
        <v>102</v>
      </c>
      <c r="R37" s="45">
        <v>95</v>
      </c>
      <c r="S37" s="20">
        <v>7</v>
      </c>
      <c r="T37" s="60">
        <v>102</v>
      </c>
      <c r="U37" s="45">
        <v>95</v>
      </c>
      <c r="V37" s="20">
        <v>7</v>
      </c>
      <c r="W37" s="60">
        <v>102</v>
      </c>
      <c r="X37" s="45">
        <v>95</v>
      </c>
      <c r="Y37" s="20">
        <v>7</v>
      </c>
      <c r="Z37" s="60">
        <v>102</v>
      </c>
      <c r="AA37" s="45">
        <v>95</v>
      </c>
      <c r="AB37" s="20">
        <v>7</v>
      </c>
      <c r="AC37" s="60">
        <v>102</v>
      </c>
      <c r="AD37" s="45">
        <v>95</v>
      </c>
      <c r="AE37" s="20">
        <v>7</v>
      </c>
      <c r="AF37" s="60">
        <v>102</v>
      </c>
      <c r="AG37" s="45">
        <v>95</v>
      </c>
      <c r="AH37" s="20">
        <v>7</v>
      </c>
      <c r="AI37" s="60">
        <f t="shared" si="9"/>
        <v>102</v>
      </c>
      <c r="AJ37" s="45">
        <v>94</v>
      </c>
      <c r="AK37" s="20">
        <v>7</v>
      </c>
      <c r="AL37" s="60">
        <f t="shared" si="7"/>
        <v>101</v>
      </c>
      <c r="AM37" s="45">
        <v>94</v>
      </c>
      <c r="AN37" s="20">
        <v>7</v>
      </c>
      <c r="AO37" s="60">
        <f t="shared" si="8"/>
        <v>101</v>
      </c>
    </row>
    <row r="38" spans="2:50">
      <c r="B38" s="12" t="s">
        <v>32</v>
      </c>
      <c r="C38" s="20">
        <v>0</v>
      </c>
      <c r="D38" s="20">
        <v>0</v>
      </c>
      <c r="E38" s="60">
        <f t="shared" si="29"/>
        <v>0</v>
      </c>
      <c r="F38" s="20">
        <v>0</v>
      </c>
      <c r="G38" s="20">
        <v>0</v>
      </c>
      <c r="H38" s="60">
        <f t="shared" si="30"/>
        <v>0</v>
      </c>
      <c r="I38" s="20">
        <v>0</v>
      </c>
      <c r="J38" s="20">
        <v>0</v>
      </c>
      <c r="K38" s="60">
        <f t="shared" si="31"/>
        <v>0</v>
      </c>
      <c r="L38" s="20">
        <v>0</v>
      </c>
      <c r="M38" s="20">
        <v>0</v>
      </c>
      <c r="N38" s="60">
        <f t="shared" si="32"/>
        <v>0</v>
      </c>
      <c r="O38" s="20">
        <v>0</v>
      </c>
      <c r="P38" s="20">
        <v>0</v>
      </c>
      <c r="Q38" s="60">
        <f t="shared" ref="Q38:Q39" si="50">SUM(O38:P38)</f>
        <v>0</v>
      </c>
      <c r="R38" s="20">
        <v>0</v>
      </c>
      <c r="S38" s="20">
        <v>0</v>
      </c>
      <c r="T38" s="60">
        <f t="shared" ref="T38" si="51">SUM(R38:S38)</f>
        <v>0</v>
      </c>
      <c r="U38" s="20">
        <v>0</v>
      </c>
      <c r="V38" s="20">
        <v>0</v>
      </c>
      <c r="W38" s="60">
        <f t="shared" ref="W38" si="52">SUM(U38:V38)</f>
        <v>0</v>
      </c>
      <c r="X38" s="20"/>
      <c r="Y38" s="20"/>
      <c r="Z38" s="60"/>
      <c r="AA38" s="20"/>
      <c r="AB38" s="20"/>
      <c r="AC38" s="60"/>
      <c r="AD38" s="20"/>
      <c r="AE38" s="20"/>
      <c r="AF38" s="60"/>
      <c r="AG38" s="20"/>
      <c r="AH38" s="20"/>
      <c r="AI38" s="60">
        <f t="shared" si="9"/>
        <v>0</v>
      </c>
      <c r="AJ38" s="20"/>
      <c r="AK38" s="20"/>
      <c r="AL38" s="60">
        <f t="shared" si="7"/>
        <v>0</v>
      </c>
      <c r="AM38" s="20"/>
      <c r="AN38" s="20"/>
      <c r="AO38" s="60">
        <f t="shared" si="8"/>
        <v>0</v>
      </c>
    </row>
    <row r="39" spans="2:50" ht="15" thickBot="1">
      <c r="B39" s="42" t="s">
        <v>19</v>
      </c>
      <c r="C39" s="46">
        <f>C20+C16+C12+C6+C33+C29+C36</f>
        <v>1147</v>
      </c>
      <c r="D39" s="3">
        <f>D20+D16+D12+D6+D33+D29+D36</f>
        <v>121</v>
      </c>
      <c r="E39" s="19">
        <f t="shared" si="29"/>
        <v>1268</v>
      </c>
      <c r="F39" s="46">
        <f>F20+F16+F12+F6+F33+F29+F36</f>
        <v>1145</v>
      </c>
      <c r="G39" s="3">
        <f>G20+G16+G12+G6+G33+G29+G36</f>
        <v>121</v>
      </c>
      <c r="H39" s="19">
        <f t="shared" si="30"/>
        <v>1266</v>
      </c>
      <c r="I39" s="46">
        <f>I20+I16+I12+I6+I33+I29+I36</f>
        <v>1154</v>
      </c>
      <c r="J39" s="3">
        <f>J20+J16+J12+J6+J33+J29+J36</f>
        <v>121</v>
      </c>
      <c r="K39" s="19">
        <f t="shared" si="31"/>
        <v>1275</v>
      </c>
      <c r="L39" s="46">
        <f>L20+L16+L12+L6+L33+L29+L36</f>
        <v>1154</v>
      </c>
      <c r="M39" s="3">
        <f>M20+M16+M12+M6+M33+M29+M36</f>
        <v>121</v>
      </c>
      <c r="N39" s="19">
        <f t="shared" si="32"/>
        <v>1275</v>
      </c>
      <c r="O39" s="46">
        <f>O20+O16+O12+O6+O33+O29+O36</f>
        <v>1151</v>
      </c>
      <c r="P39" s="3">
        <f>P20+P16+P12+P6+P33+P29+P36</f>
        <v>122</v>
      </c>
      <c r="Q39" s="19">
        <f t="shared" si="50"/>
        <v>1273</v>
      </c>
      <c r="R39" s="46">
        <f>R20+R16+R12+R6+R33+R29+R36</f>
        <v>1150</v>
      </c>
      <c r="S39" s="3">
        <f>S20+S16+S12+S6+S33+S29+S36</f>
        <v>122</v>
      </c>
      <c r="T39" s="19">
        <f>SUM(R39:S39)</f>
        <v>1272</v>
      </c>
      <c r="U39" s="46">
        <f>U20+U16+U12+U6+U33+U29+U36</f>
        <v>1149</v>
      </c>
      <c r="V39" s="3">
        <f>V20+V16+V12+V6+V33+V29+V36</f>
        <v>122</v>
      </c>
      <c r="W39" s="19">
        <f>SUM(U39:V39)</f>
        <v>1271</v>
      </c>
      <c r="X39" s="46">
        <f>X20+X16+X12+X6+X33+X29+X36</f>
        <v>1151</v>
      </c>
      <c r="Y39" s="3">
        <f>Y20+Y16+Y12+Y6+Y33+Y29+Y36</f>
        <v>122</v>
      </c>
      <c r="Z39" s="19">
        <f>SUM(X39:Y39)</f>
        <v>1273</v>
      </c>
      <c r="AA39" s="46">
        <f>AA20+AA16+AA12+AA6+AA33+AA29+AA36</f>
        <v>1153</v>
      </c>
      <c r="AB39" s="3">
        <f>AB20+AB16+AB12+AB6+AB33+AB29+AB36</f>
        <v>122</v>
      </c>
      <c r="AC39" s="19">
        <f>SUM(AA39:AB39)</f>
        <v>1275</v>
      </c>
      <c r="AD39" s="46">
        <f>AD20+AD16+AD12+AD6+AD33+AD29+AD36</f>
        <v>1158</v>
      </c>
      <c r="AE39" s="3">
        <f>AE20+AE16+AE12+AE6+AE33+AE29+AE36</f>
        <v>123</v>
      </c>
      <c r="AF39" s="19">
        <f>SUM(AD39:AE39)</f>
        <v>1281</v>
      </c>
      <c r="AG39" s="46">
        <f>AG20+AG16+AG12+AG6+AG33+AG29+AG36</f>
        <v>1159</v>
      </c>
      <c r="AH39" s="3">
        <f>AH20+AH16+AH12+AH6+AH33+AH29+AH36</f>
        <v>122</v>
      </c>
      <c r="AI39" s="19">
        <f>SUM(AG39:AH39)</f>
        <v>1281</v>
      </c>
      <c r="AJ39" s="46">
        <f>AJ20+AJ16+AJ12+AJ6+AJ33+AJ29+AJ36</f>
        <v>1165</v>
      </c>
      <c r="AK39" s="3">
        <f>AK20+AK16+AK12+AK6+AK33+AK29+AK36</f>
        <v>123</v>
      </c>
      <c r="AL39" s="19">
        <f t="shared" si="7"/>
        <v>1288</v>
      </c>
      <c r="AM39" s="46">
        <f>AM20+AM16+AM12+AM6+AM33+AM29+AM36</f>
        <v>1168</v>
      </c>
      <c r="AN39" s="3">
        <f>AN20+AN16+AN12+AN6+AN33+AN29+AN36</f>
        <v>123</v>
      </c>
      <c r="AO39" s="19">
        <f t="shared" si="8"/>
        <v>1291</v>
      </c>
    </row>
    <row r="40" spans="2:50">
      <c r="C40" s="61"/>
      <c r="D40" s="61"/>
      <c r="E40" s="61"/>
      <c r="F40" s="61"/>
      <c r="G40" s="61"/>
      <c r="H40" s="61"/>
      <c r="I40" s="61"/>
      <c r="J40" s="61"/>
      <c r="K40" s="61"/>
    </row>
    <row r="41" spans="2:50">
      <c r="B41" s="5" t="s">
        <v>28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</row>
    <row r="42" spans="2:50">
      <c r="B42" s="5" t="s">
        <v>53</v>
      </c>
    </row>
    <row r="43" spans="2:50">
      <c r="B43" s="1" t="s">
        <v>54</v>
      </c>
    </row>
    <row r="44" spans="2:50">
      <c r="B44" s="119" t="s">
        <v>62</v>
      </c>
    </row>
    <row r="45" spans="2:50">
      <c r="B45" s="1" t="s">
        <v>40</v>
      </c>
    </row>
    <row r="46" spans="2:50" ht="15" thickBot="1"/>
    <row r="47" spans="2:50">
      <c r="C47" s="83">
        <v>44805</v>
      </c>
      <c r="D47" s="83">
        <v>44835</v>
      </c>
      <c r="E47" s="83">
        <v>44866</v>
      </c>
      <c r="F47" s="83">
        <v>44896</v>
      </c>
      <c r="G47" s="83">
        <v>44927</v>
      </c>
      <c r="H47" s="83">
        <v>44958</v>
      </c>
      <c r="I47" s="83">
        <v>44986</v>
      </c>
      <c r="J47" s="83">
        <v>45017</v>
      </c>
      <c r="K47" s="83">
        <v>45047</v>
      </c>
      <c r="L47" s="83">
        <v>45078</v>
      </c>
      <c r="M47" s="83">
        <v>45108</v>
      </c>
      <c r="N47" s="83">
        <v>45139</v>
      </c>
      <c r="O47" s="83">
        <v>45170</v>
      </c>
    </row>
    <row r="48" spans="2:50" s="27" customFormat="1">
      <c r="B48" s="4" t="s">
        <v>24</v>
      </c>
      <c r="C48" s="87">
        <f>C39</f>
        <v>1147</v>
      </c>
      <c r="D48" s="87">
        <f>F39</f>
        <v>1145</v>
      </c>
      <c r="E48" s="87">
        <f>I39</f>
        <v>1154</v>
      </c>
      <c r="F48" s="87">
        <f>L39</f>
        <v>1154</v>
      </c>
      <c r="G48" s="87">
        <f>O39</f>
        <v>1151</v>
      </c>
      <c r="H48" s="87">
        <f>R39</f>
        <v>1150</v>
      </c>
      <c r="I48" s="87">
        <f>U39</f>
        <v>1149</v>
      </c>
      <c r="J48" s="87">
        <f>X39</f>
        <v>1151</v>
      </c>
      <c r="K48" s="87">
        <f>AA39</f>
        <v>1153</v>
      </c>
      <c r="L48" s="87">
        <f>AD39</f>
        <v>1158</v>
      </c>
      <c r="M48" s="87">
        <f>AG39</f>
        <v>1159</v>
      </c>
      <c r="N48" s="87">
        <f>AJ39</f>
        <v>1165</v>
      </c>
      <c r="O48" s="87">
        <f>AM39</f>
        <v>1168</v>
      </c>
    </row>
    <row r="49" spans="1:15" s="27" customFormat="1">
      <c r="B49" s="4" t="s">
        <v>1</v>
      </c>
      <c r="C49" s="87">
        <f>D39</f>
        <v>121</v>
      </c>
      <c r="D49" s="87">
        <f>G39</f>
        <v>121</v>
      </c>
      <c r="E49" s="87">
        <f>J39</f>
        <v>121</v>
      </c>
      <c r="F49" s="87">
        <f>M39</f>
        <v>121</v>
      </c>
      <c r="G49" s="87">
        <v>122</v>
      </c>
      <c r="H49" s="87">
        <f>S39</f>
        <v>122</v>
      </c>
      <c r="I49" s="87">
        <f>V39</f>
        <v>122</v>
      </c>
      <c r="J49" s="87">
        <f>Y39</f>
        <v>122</v>
      </c>
      <c r="K49" s="87">
        <f>AB39</f>
        <v>122</v>
      </c>
      <c r="L49" s="87">
        <f>AE39</f>
        <v>123</v>
      </c>
      <c r="M49" s="87">
        <f>AH39</f>
        <v>122</v>
      </c>
      <c r="N49" s="87">
        <f>AK39</f>
        <v>123</v>
      </c>
      <c r="O49" s="87">
        <f>AN39</f>
        <v>123</v>
      </c>
    </row>
    <row r="50" spans="1:15" s="27" customFormat="1" ht="15" thickBot="1">
      <c r="A50" s="38"/>
      <c r="B50" s="40" t="s">
        <v>19</v>
      </c>
      <c r="C50" s="87">
        <f t="shared" ref="C50:L50" si="53">C48+C49</f>
        <v>1268</v>
      </c>
      <c r="D50" s="87">
        <f t="shared" si="53"/>
        <v>1266</v>
      </c>
      <c r="E50" s="87">
        <f t="shared" si="53"/>
        <v>1275</v>
      </c>
      <c r="F50" s="87">
        <f t="shared" si="53"/>
        <v>1275</v>
      </c>
      <c r="G50" s="87">
        <f t="shared" si="53"/>
        <v>1273</v>
      </c>
      <c r="H50" s="87">
        <f t="shared" si="53"/>
        <v>1272</v>
      </c>
      <c r="I50" s="87">
        <f t="shared" si="53"/>
        <v>1271</v>
      </c>
      <c r="J50" s="87">
        <f t="shared" si="53"/>
        <v>1273</v>
      </c>
      <c r="K50" s="87">
        <f t="shared" si="53"/>
        <v>1275</v>
      </c>
      <c r="L50" s="87">
        <f t="shared" si="53"/>
        <v>1281</v>
      </c>
      <c r="M50" s="87">
        <f t="shared" ref="M50:N50" si="54">M48+M49</f>
        <v>1281</v>
      </c>
      <c r="N50" s="87">
        <f t="shared" si="54"/>
        <v>1288</v>
      </c>
      <c r="O50" s="87">
        <f t="shared" ref="O50" si="55">O48+O49</f>
        <v>1291</v>
      </c>
    </row>
  </sheetData>
  <mergeCells count="21">
    <mergeCell ref="AJ4:AK4"/>
    <mergeCell ref="AL4:AL5"/>
    <mergeCell ref="W4:W5"/>
    <mergeCell ref="AD4:AE4"/>
    <mergeCell ref="AF4:AF5"/>
    <mergeCell ref="AM4:AN4"/>
    <mergeCell ref="AO4:AO5"/>
    <mergeCell ref="B4:B5"/>
    <mergeCell ref="F4:G4"/>
    <mergeCell ref="O4:P4"/>
    <mergeCell ref="C4:D4"/>
    <mergeCell ref="L4:M4"/>
    <mergeCell ref="I4:J4"/>
    <mergeCell ref="R4:S4"/>
    <mergeCell ref="AA4:AB4"/>
    <mergeCell ref="AC4:AC5"/>
    <mergeCell ref="X4:Y4"/>
    <mergeCell ref="Z4:Z5"/>
    <mergeCell ref="U4:V4"/>
    <mergeCell ref="AG4:AH4"/>
    <mergeCell ref="AI4:AI5"/>
  </mergeCells>
  <pageMargins left="0.7" right="0.7" top="0.75" bottom="0.75" header="0.3" footer="0.3"/>
  <pageSetup paperSize="9" orientation="landscape" r:id="rId1"/>
  <ignoredErrors>
    <ignoredError sqref="AI6" formula="1"/>
    <ignoredError sqref="AI29:AI38 AI7:AI26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2023-11-28T03:27:40Z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