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730" windowHeight="11760"/>
  </bookViews>
  <sheets>
    <sheet name="data aset IKNB" sheetId="2" r:id="rId1"/>
    <sheet name="Pelaku IKNB" sheetId="3" r:id="rId2"/>
  </sheets>
  <definedNames>
    <definedName name="_xlnm.Print_Area" localSheetId="0">'data aset IKNB'!$B$1:$K$38</definedName>
    <definedName name="_xlnm.Print_Area" localSheetId="1">'Pelaku IKNB'!$B$1:$E$37</definedName>
  </definedNames>
  <calcPr calcId="162913"/>
</workbook>
</file>

<file path=xl/calcChain.xml><?xml version="1.0" encoding="utf-8"?>
<calcChain xmlns="http://schemas.openxmlformats.org/spreadsheetml/2006/main">
  <c r="E32" i="3" l="1"/>
  <c r="C28" i="2" l="1"/>
  <c r="C4" i="3" l="1"/>
  <c r="I5" i="2"/>
  <c r="D27" i="3" l="1"/>
  <c r="C6" i="3"/>
  <c r="C33" i="3" s="1"/>
  <c r="E27" i="2" l="1"/>
  <c r="E26" i="2"/>
  <c r="E25" i="2"/>
  <c r="E24" i="2"/>
  <c r="D16" i="3"/>
  <c r="E31" i="2" l="1"/>
  <c r="C20" i="3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E11" i="2"/>
  <c r="E10" i="2"/>
  <c r="E9" i="2"/>
  <c r="E8" i="2"/>
  <c r="D28" i="2"/>
  <c r="D21" i="2"/>
  <c r="D17" i="2"/>
  <c r="C17" i="2"/>
  <c r="D13" i="2"/>
  <c r="D7" i="2"/>
  <c r="E28" i="2" l="1"/>
  <c r="E17" i="2"/>
  <c r="D32" i="2"/>
  <c r="J21" i="2" l="1"/>
  <c r="J32" i="2" s="1"/>
  <c r="K17" i="2" l="1"/>
  <c r="K28" i="2"/>
  <c r="E31" i="3"/>
  <c r="E29" i="3"/>
  <c r="E30" i="3"/>
  <c r="E28" i="3"/>
  <c r="C27" i="3"/>
  <c r="E27" i="3" s="1"/>
  <c r="E22" i="3"/>
  <c r="E23" i="3"/>
  <c r="E24" i="3"/>
  <c r="E25" i="3"/>
  <c r="E26" i="3"/>
  <c r="E21" i="3"/>
  <c r="D20" i="3"/>
  <c r="E18" i="3"/>
  <c r="E19" i="3"/>
  <c r="E17" i="3"/>
  <c r="C16" i="3"/>
  <c r="E16" i="3" s="1"/>
  <c r="E14" i="3"/>
  <c r="E15" i="3"/>
  <c r="E13" i="3"/>
  <c r="D12" i="3"/>
  <c r="C12" i="3"/>
  <c r="E8" i="3"/>
  <c r="E9" i="3"/>
  <c r="E10" i="3"/>
  <c r="E11" i="3"/>
  <c r="E7" i="3"/>
  <c r="D6" i="3"/>
  <c r="D33" i="3" s="1"/>
  <c r="E6" i="3" l="1"/>
  <c r="E33" i="3" s="1"/>
  <c r="E20" i="3"/>
  <c r="E12" i="3"/>
  <c r="E23" i="2" l="1"/>
  <c r="I23" i="2"/>
  <c r="K23" i="2" s="1"/>
  <c r="I12" i="2" l="1"/>
  <c r="C7" i="2"/>
  <c r="E12" i="2"/>
  <c r="E7" i="2" l="1"/>
  <c r="K12" i="2"/>
  <c r="I7" i="2"/>
  <c r="K7" i="2" l="1"/>
  <c r="I22" i="2" l="1"/>
  <c r="K22" i="2" s="1"/>
  <c r="E22" i="2"/>
  <c r="C21" i="2"/>
  <c r="E21" i="2" s="1"/>
  <c r="I21" i="2" l="1"/>
  <c r="K21" i="2" l="1"/>
  <c r="E15" i="2" l="1"/>
  <c r="I15" i="2"/>
  <c r="K15" i="2" s="1"/>
  <c r="C13" i="2"/>
  <c r="E13" i="2" s="1"/>
  <c r="E14" i="2"/>
  <c r="I14" i="2"/>
  <c r="E16" i="2"/>
  <c r="I16" i="2"/>
  <c r="K16" i="2" s="1"/>
  <c r="C32" i="2" l="1"/>
  <c r="E32" i="2" s="1"/>
  <c r="I13" i="2"/>
  <c r="K13" i="2" s="1"/>
  <c r="K32" i="2" s="1"/>
  <c r="K14" i="2"/>
  <c r="I32" i="2" l="1"/>
</calcChain>
</file>

<file path=xl/sharedStrings.xml><?xml version="1.0" encoding="utf-8"?>
<sst xmlns="http://schemas.openxmlformats.org/spreadsheetml/2006/main" count="104" uniqueCount="46">
  <si>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</si>
  <si>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</si>
  <si>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</si>
  <si>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</si>
  <si>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</si>
  <si>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</si>
  <si>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</si>
  <si>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</si>
  <si>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</si>
  <si>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</si>
  <si>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</si>
  <si>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</si>
  <si>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</si>
  <si>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</si>
  <si>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</si>
  <si>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</si>
  <si>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</si>
  <si>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</si>
  <si>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</si>
  <si>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</si>
  <si>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</si>
  <si>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</si>
  <si>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</si>
  <si>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</si>
  <si>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</si>
  <si>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</si>
  <si>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</si>
  <si>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</si>
  <si>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</si>
  <si>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</si>
  <si>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</si>
  <si>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</si>
  <si>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</si>
  <si>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</si>
  <si>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</si>
  <si>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</si>
  <si>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</si>
  <si>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</si>
  <si>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</si>
  <si>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</si>
  <si>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</si>
  <si>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Data aset Jasa Penunjang menggunakan data Semester 1 2018.</t>
  </si>
  <si>
    <t>*Data Full Fledge Syariah</t>
  </si>
  <si>
    <t>Januari 2019</t>
  </si>
  <si>
    <t xml:space="preserve">Fintech </t>
  </si>
  <si>
    <t>Data aset LKM menggunakan data Kuartal 3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</si>
</sst>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_-* #,##0.00_-;\-* #,##0.00_-;_-* &quot;-&quot;??_-;_-@_-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&quot;Rp&quot;#,##0.00;[Red]\-&quot;Rp&quot;#,##0.00"/>
    <numFmt numFmtId="184" formatCode="_(* #,##0.0_);_(* \(#,##0.0\);_(* &quot;-&quot;?_);_(@_)"/>
    <numFmt numFmtId="185" formatCode="General\ &quot;bulan &quot;"/>
    <numFmt numFmtId="186" formatCode="d\-mmm\-yyyy"/>
    <numFmt numFmtId="187" formatCode="d"/>
    <numFmt numFmtId="188" formatCode="#,##0;[Red]#,##0"/>
    <numFmt numFmtId="189" formatCode="_([$Rp-421]* #,##0_);_([$Rp-421]* \(#,##0\);_([$Rp-421]* &quot;-&quot;_);_(@_)"/>
    <numFmt numFmtId="190" formatCode="0_);\(0\)"/>
  </numFmts>
  <fonts count="5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70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4" fontId="30" fillId="0" borderId="0"/>
    <xf numFmtId="189" fontId="43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3" fillId="0" borderId="0">
      <protection locked="0"/>
    </xf>
    <xf numFmtId="189" fontId="43" fillId="0" borderId="0">
      <protection locked="0"/>
    </xf>
    <xf numFmtId="189" fontId="45" fillId="0" borderId="0">
      <protection locked="0"/>
    </xf>
    <xf numFmtId="10" fontId="30" fillId="15" borderId="2" applyNumberFormat="0" applyBorder="0" applyAlignment="0" applyProtection="0"/>
    <xf numFmtId="189" fontId="25" fillId="0" borderId="0"/>
    <xf numFmtId="190" fontId="1" fillId="0" borderId="0"/>
    <xf numFmtId="189" fontId="1" fillId="0" borderId="0"/>
    <xf numFmtId="189" fontId="1" fillId="0" borderId="0"/>
    <xf numFmtId="190" fontId="1" fillId="0" borderId="0"/>
    <xf numFmtId="0" fontId="7" fillId="0" borderId="0"/>
    <xf numFmtId="189" fontId="1" fillId="0" borderId="0"/>
    <xf numFmtId="189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90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90" fontId="7" fillId="0" borderId="0"/>
    <xf numFmtId="189" fontId="7" fillId="0" borderId="0"/>
    <xf numFmtId="189" fontId="1" fillId="0" borderId="0"/>
    <xf numFmtId="189" fontId="1" fillId="0" borderId="0"/>
    <xf numFmtId="167" fontId="1" fillId="0" borderId="0"/>
    <xf numFmtId="189" fontId="7" fillId="0" borderId="0"/>
    <xf numFmtId="189" fontId="7" fillId="0" borderId="0"/>
    <xf numFmtId="190" fontId="1" fillId="0" borderId="0"/>
    <xf numFmtId="189" fontId="1" fillId="0" borderId="0"/>
    <xf numFmtId="189" fontId="1" fillId="0" borderId="0"/>
    <xf numFmtId="9" fontId="7" fillId="0" borderId="0" applyFont="0" applyFill="0" applyBorder="0" applyAlignment="0" applyProtection="0"/>
    <xf numFmtId="189" fontId="36" fillId="0" borderId="2">
      <alignment horizontal="center"/>
    </xf>
    <xf numFmtId="189" fontId="36" fillId="0" borderId="0">
      <alignment horizontal="center" vertical="center"/>
    </xf>
    <xf numFmtId="189" fontId="37" fillId="7" borderId="0" applyNumberFormat="0" applyFill="0">
      <alignment horizontal="left" vertical="center"/>
    </xf>
    <xf numFmtId="166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7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6" fontId="46" fillId="0" borderId="0" applyFont="0" applyFill="0" applyBorder="0" applyAlignment="0" applyProtection="0"/>
    <xf numFmtId="0" fontId="46" fillId="0" borderId="0">
      <alignment vertical="center"/>
    </xf>
    <xf numFmtId="167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67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0" fontId="47" fillId="0" borderId="13" xfId="0" applyFont="1" applyBorder="1" applyAlignment="1">
      <alignment vertical="center"/>
    </xf>
    <xf numFmtId="41" fontId="51" fillId="0" borderId="2" xfId="845" applyNumberFormat="1" applyFont="1" applyBorder="1" applyAlignment="1">
      <alignment horizontal="right" vertical="center"/>
    </xf>
    <xf numFmtId="41" fontId="51" fillId="0" borderId="20" xfId="845" applyFont="1" applyBorder="1" applyAlignment="1">
      <alignment horizontal="right" vertical="center"/>
    </xf>
    <xf numFmtId="0" fontId="51" fillId="0" borderId="13" xfId="0" applyFont="1" applyBorder="1" applyAlignment="1">
      <alignment vertical="center"/>
    </xf>
    <xf numFmtId="0" fontId="49" fillId="8" borderId="13" xfId="0" applyFont="1" applyFill="1" applyBorder="1" applyAlignment="1">
      <alignment vertical="center"/>
    </xf>
    <xf numFmtId="41" fontId="49" fillId="8" borderId="2" xfId="845" applyFont="1" applyFill="1" applyBorder="1" applyAlignment="1">
      <alignment horizontal="right" vertical="center"/>
    </xf>
    <xf numFmtId="41" fontId="50" fillId="8" borderId="23" xfId="845" applyFont="1" applyFill="1" applyBorder="1" applyAlignment="1">
      <alignment horizontal="right" vertical="center"/>
    </xf>
    <xf numFmtId="41" fontId="52" fillId="0" borderId="23" xfId="845" applyFont="1" applyFill="1" applyBorder="1"/>
    <xf numFmtId="41" fontId="51" fillId="0" borderId="2" xfId="845" applyFont="1" applyBorder="1" applyAlignment="1">
      <alignment horizontal="right" vertical="center"/>
    </xf>
    <xf numFmtId="41" fontId="51" fillId="0" borderId="23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43" fontId="54" fillId="8" borderId="2" xfId="2" applyNumberFormat="1" applyFont="1" applyFill="1" applyBorder="1"/>
    <xf numFmtId="182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2" fontId="52" fillId="0" borderId="20" xfId="2" applyNumberFormat="1" applyFont="1" applyBorder="1" applyAlignment="1">
      <alignment horizontal="right"/>
    </xf>
    <xf numFmtId="0" fontId="52" fillId="0" borderId="0" xfId="0" applyFont="1" applyFill="1"/>
    <xf numFmtId="43" fontId="47" fillId="0" borderId="2" xfId="0" applyNumberFormat="1" applyFont="1" applyFill="1" applyBorder="1"/>
    <xf numFmtId="182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2" fontId="54" fillId="8" borderId="20" xfId="2" applyNumberFormat="1" applyFont="1" applyFill="1" applyBorder="1" applyAlignment="1">
      <alignment horizontal="right"/>
    </xf>
    <xf numFmtId="182" fontId="47" fillId="0" borderId="2" xfId="845" applyNumberFormat="1" applyFont="1" applyFill="1" applyBorder="1"/>
    <xf numFmtId="43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2" fontId="54" fillId="9" borderId="20" xfId="2" applyNumberFormat="1" applyFont="1" applyFill="1" applyBorder="1" applyAlignment="1">
      <alignment horizontal="right"/>
    </xf>
    <xf numFmtId="43" fontId="49" fillId="9" borderId="2" xfId="0" applyNumberFormat="1" applyFont="1" applyFill="1" applyBorder="1"/>
    <xf numFmtId="182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" fontId="49" fillId="4" borderId="18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2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43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4" xfId="0" applyFont="1" applyFill="1" applyBorder="1" applyAlignment="1">
      <alignment vertical="center"/>
    </xf>
    <xf numFmtId="41" fontId="50" fillId="8" borderId="25" xfId="845" applyFont="1" applyFill="1" applyBorder="1" applyAlignment="1">
      <alignment horizontal="right" vertical="center"/>
    </xf>
    <xf numFmtId="0" fontId="57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81" fontId="56" fillId="17" borderId="19" xfId="1" quotePrefix="1" applyNumberFormat="1" applyFont="1" applyFill="1" applyBorder="1" applyAlignment="1">
      <alignment horizontal="center" vertical="center"/>
    </xf>
    <xf numFmtId="181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tabSelected="1" zoomScale="80" zoomScaleNormal="80" workbookViewId="0">
      <selection activeCell="M14" sqref="M14"/>
    </sheetView>
  </sheetViews>
  <sheetFormatPr defaultRowHeight="15"/>
  <cols>
    <col min="1" max="1" width="11.5703125" style="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1" bestFit="1" customWidth="1"/>
    <col min="7" max="7" width="9.140625" style="1" customWidth="1"/>
    <col min="8" max="8" width="28.42578125" style="1" customWidth="1"/>
    <col min="9" max="9" width="17.5703125" style="1" customWidth="1"/>
    <col min="10" max="10" width="16.5703125" style="1" customWidth="1"/>
    <col min="11" max="11" width="19" style="1" customWidth="1"/>
    <col min="12" max="16384" width="9.140625" style="1"/>
  </cols>
  <sheetData>
    <row r="2" spans="2:11" s="55" customFormat="1" ht="18.75">
      <c r="B2" s="60" t="s">
        <v>35</v>
      </c>
      <c r="C2" s="60"/>
      <c r="D2" s="60"/>
      <c r="E2" s="60"/>
      <c r="H2" s="60" t="s">
        <v>35</v>
      </c>
      <c r="I2" s="60"/>
      <c r="J2" s="60"/>
      <c r="K2" s="60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38</v>
      </c>
    </row>
    <row r="5" spans="2:11" s="24" customFormat="1">
      <c r="B5" s="61" t="s">
        <v>1</v>
      </c>
      <c r="C5" s="63" t="s">
        <v>43</v>
      </c>
      <c r="D5" s="64"/>
      <c r="E5" s="65" t="s">
        <v>28</v>
      </c>
      <c r="H5" s="61" t="s">
        <v>1</v>
      </c>
      <c r="I5" s="63" t="str">
        <f>C5</f>
        <v>Januari 2019</v>
      </c>
      <c r="J5" s="64"/>
      <c r="K5" s="65" t="s">
        <v>28</v>
      </c>
    </row>
    <row r="6" spans="2:11" s="24" customFormat="1">
      <c r="B6" s="62"/>
      <c r="C6" s="51" t="s">
        <v>34</v>
      </c>
      <c r="D6" s="51" t="s">
        <v>2</v>
      </c>
      <c r="E6" s="66"/>
      <c r="H6" s="62"/>
      <c r="I6" s="51" t="s">
        <v>34</v>
      </c>
      <c r="J6" s="51" t="s">
        <v>2</v>
      </c>
      <c r="K6" s="66"/>
    </row>
    <row r="7" spans="2:11" s="24" customFormat="1">
      <c r="B7" s="25" t="s">
        <v>3</v>
      </c>
      <c r="C7" s="26">
        <f>SUM(C8:C12)</f>
        <v>1233.7427608453243</v>
      </c>
      <c r="D7" s="26">
        <f>SUM(D8:D12)</f>
        <v>42.560418169960002</v>
      </c>
      <c r="E7" s="27">
        <f>C7+D7</f>
        <v>1276.3031790152843</v>
      </c>
      <c r="F7" s="28"/>
      <c r="G7" s="28"/>
      <c r="H7" s="25" t="s">
        <v>3</v>
      </c>
      <c r="I7" s="26">
        <f>SUM(I8:I12)</f>
        <v>1233742.7608453245</v>
      </c>
      <c r="J7" s="26">
        <f>SUM(J8:J12)</f>
        <v>42560.418169960001</v>
      </c>
      <c r="K7" s="27">
        <f>I7+J7</f>
        <v>1276303.1790152844</v>
      </c>
    </row>
    <row r="8" spans="2:11">
      <c r="B8" s="52" t="s">
        <v>4</v>
      </c>
      <c r="C8" s="36">
        <v>531.75106108540012</v>
      </c>
      <c r="D8" s="36">
        <v>35.595312756810003</v>
      </c>
      <c r="E8" s="30">
        <f t="shared" ref="E8:E32" si="0">C8+D8</f>
        <v>567.34637384221014</v>
      </c>
      <c r="F8" s="31"/>
      <c r="G8" s="31"/>
      <c r="H8" s="29" t="s">
        <v>4</v>
      </c>
      <c r="I8" s="32">
        <f>C8*1000</f>
        <v>531751.06108540017</v>
      </c>
      <c r="J8" s="32">
        <f>D8*1000</f>
        <v>35595.312756810003</v>
      </c>
      <c r="K8" s="33">
        <f>SUM(I8:J8)</f>
        <v>567346.37384221016</v>
      </c>
    </row>
    <row r="9" spans="2:11">
      <c r="B9" s="52" t="s">
        <v>5</v>
      </c>
      <c r="C9" s="36">
        <v>147.32253922492998</v>
      </c>
      <c r="D9" s="36">
        <v>5.4727957334400008</v>
      </c>
      <c r="E9" s="30">
        <f t="shared" si="0"/>
        <v>152.79533495836998</v>
      </c>
      <c r="F9" s="31"/>
      <c r="G9" s="31"/>
      <c r="H9" s="29" t="s">
        <v>5</v>
      </c>
      <c r="I9" s="32">
        <f t="shared" ref="I9:J14" si="1">C9*1000</f>
        <v>147322.53922492999</v>
      </c>
      <c r="J9" s="32">
        <f t="shared" ref="J9:J12" si="2">D9*1000</f>
        <v>5472.7957334400007</v>
      </c>
      <c r="K9" s="33">
        <f t="shared" ref="K9:K12" si="3">SUM(I9:J9)</f>
        <v>152795.33495836999</v>
      </c>
    </row>
    <row r="10" spans="2:11">
      <c r="B10" s="52" t="s">
        <v>6</v>
      </c>
      <c r="C10" s="36">
        <v>21.964489465100002</v>
      </c>
      <c r="D10" s="36">
        <v>1.4923096797099999</v>
      </c>
      <c r="E10" s="30">
        <f t="shared" si="0"/>
        <v>23.456799144810002</v>
      </c>
      <c r="F10" s="31"/>
      <c r="G10" s="31"/>
      <c r="H10" s="29" t="s">
        <v>6</v>
      </c>
      <c r="I10" s="32">
        <f t="shared" si="1"/>
        <v>21964.489465100003</v>
      </c>
      <c r="J10" s="32">
        <f t="shared" si="2"/>
        <v>1492.30967971</v>
      </c>
      <c r="K10" s="33">
        <f t="shared" si="3"/>
        <v>23456.799144810004</v>
      </c>
    </row>
    <row r="11" spans="2:11">
      <c r="B11" s="52" t="s">
        <v>7</v>
      </c>
      <c r="C11" s="36">
        <v>133.28857102699001</v>
      </c>
      <c r="D11" s="36">
        <v>0</v>
      </c>
      <c r="E11" s="30">
        <f t="shared" si="0"/>
        <v>133.28857102699001</v>
      </c>
      <c r="F11" s="31"/>
      <c r="G11" s="31"/>
      <c r="H11" s="29" t="s">
        <v>7</v>
      </c>
      <c r="I11" s="32">
        <f t="shared" si="1"/>
        <v>133288.57102699002</v>
      </c>
      <c r="J11" s="32">
        <f t="shared" si="2"/>
        <v>0</v>
      </c>
      <c r="K11" s="33">
        <f t="shared" si="3"/>
        <v>133288.57102699002</v>
      </c>
    </row>
    <row r="12" spans="2:11">
      <c r="B12" s="53" t="s">
        <v>8</v>
      </c>
      <c r="C12" s="36">
        <v>399.41610004290419</v>
      </c>
      <c r="D12" s="36">
        <v>0</v>
      </c>
      <c r="E12" s="30">
        <f t="shared" si="0"/>
        <v>399.41610004290419</v>
      </c>
      <c r="F12" s="31"/>
      <c r="G12" s="31"/>
      <c r="H12" s="34" t="s">
        <v>8</v>
      </c>
      <c r="I12" s="32">
        <f t="shared" si="1"/>
        <v>399416.1000429042</v>
      </c>
      <c r="J12" s="32">
        <f t="shared" si="2"/>
        <v>0</v>
      </c>
      <c r="K12" s="33">
        <f t="shared" si="3"/>
        <v>399416.1000429042</v>
      </c>
    </row>
    <row r="13" spans="2:11" s="24" customFormat="1">
      <c r="B13" s="25" t="s">
        <v>9</v>
      </c>
      <c r="C13" s="26">
        <f>SUM(C14:C16)</f>
        <v>561.78561592913343</v>
      </c>
      <c r="D13" s="26">
        <f>SUM(D14:D16)</f>
        <v>25.611223938156311</v>
      </c>
      <c r="E13" s="35">
        <f t="shared" si="0"/>
        <v>587.39683986728971</v>
      </c>
      <c r="F13" s="28"/>
      <c r="G13" s="28"/>
      <c r="H13" s="25" t="s">
        <v>9</v>
      </c>
      <c r="I13" s="26">
        <f>SUM(I14:I16)</f>
        <v>561785.61592913349</v>
      </c>
      <c r="J13" s="26">
        <f>SUM(J14:J16)</f>
        <v>25611.223938156309</v>
      </c>
      <c r="K13" s="27">
        <f>I13+J13</f>
        <v>587396.83986728976</v>
      </c>
    </row>
    <row r="14" spans="2:11">
      <c r="B14" s="34" t="s">
        <v>25</v>
      </c>
      <c r="C14" s="36">
        <v>480.82017637985103</v>
      </c>
      <c r="D14" s="36">
        <v>22.036874980512</v>
      </c>
      <c r="E14" s="30">
        <f t="shared" si="0"/>
        <v>502.85705136036302</v>
      </c>
      <c r="F14" s="37"/>
      <c r="G14" s="31"/>
      <c r="H14" s="34" t="s">
        <v>25</v>
      </c>
      <c r="I14" s="32">
        <f t="shared" si="1"/>
        <v>480820.17637985101</v>
      </c>
      <c r="J14" s="32">
        <f t="shared" si="1"/>
        <v>22036.874980511999</v>
      </c>
      <c r="K14" s="33">
        <f>SUM(I14:J14)</f>
        <v>502857.05136036302</v>
      </c>
    </row>
    <row r="15" spans="2:11">
      <c r="B15" s="34" t="s">
        <v>10</v>
      </c>
      <c r="C15" s="36">
        <v>10.45313036695801</v>
      </c>
      <c r="D15" s="36">
        <v>1.2620233921544497</v>
      </c>
      <c r="E15" s="30">
        <f t="shared" si="0"/>
        <v>11.715153759112461</v>
      </c>
      <c r="F15" s="31"/>
      <c r="G15" s="31"/>
      <c r="H15" s="34" t="s">
        <v>10</v>
      </c>
      <c r="I15" s="32">
        <f t="shared" ref="I15:J20" si="4">C15*1000</f>
        <v>10453.13036695801</v>
      </c>
      <c r="J15" s="32">
        <f t="shared" ref="J15:J16" si="5">D15*1000</f>
        <v>1262.0233921544498</v>
      </c>
      <c r="K15" s="33">
        <f t="shared" ref="K15:K16" si="6">SUM(I15:J15)</f>
        <v>11715.15375911246</v>
      </c>
    </row>
    <row r="16" spans="2:11">
      <c r="B16" s="34" t="s">
        <v>26</v>
      </c>
      <c r="C16" s="36">
        <v>70.512309182324415</v>
      </c>
      <c r="D16" s="36">
        <v>2.3123255654898602</v>
      </c>
      <c r="E16" s="30">
        <f t="shared" si="0"/>
        <v>72.824634747814272</v>
      </c>
      <c r="F16" s="37"/>
      <c r="G16" s="37"/>
      <c r="H16" s="34" t="s">
        <v>26</v>
      </c>
      <c r="I16" s="32">
        <f t="shared" si="4"/>
        <v>70512.309182324418</v>
      </c>
      <c r="J16" s="32">
        <f t="shared" si="5"/>
        <v>2312.3255654898603</v>
      </c>
      <c r="K16" s="33">
        <f t="shared" si="6"/>
        <v>72824.634747814271</v>
      </c>
    </row>
    <row r="17" spans="2:11" s="24" customFormat="1">
      <c r="B17" s="25" t="s">
        <v>11</v>
      </c>
      <c r="C17" s="26">
        <f>SUM(C18:C20)</f>
        <v>273.01421383204371</v>
      </c>
      <c r="D17" s="26">
        <f>SUM(D18:D20)</f>
        <v>6.1131200318051091</v>
      </c>
      <c r="E17" s="35">
        <f t="shared" si="0"/>
        <v>279.12733386384883</v>
      </c>
      <c r="F17" s="28"/>
      <c r="G17" s="28"/>
      <c r="H17" s="25" t="s">
        <v>11</v>
      </c>
      <c r="I17" s="26">
        <f>SUM(I18:I20)</f>
        <v>273014.21383204369</v>
      </c>
      <c r="J17" s="26">
        <f>SUM(J18:J20)</f>
        <v>6113.1200318051087</v>
      </c>
      <c r="K17" s="27">
        <f>I17+J17</f>
        <v>279127.33386384882</v>
      </c>
    </row>
    <row r="18" spans="2:11">
      <c r="B18" s="34" t="s">
        <v>12</v>
      </c>
      <c r="C18" s="36">
        <v>156.17040164547737</v>
      </c>
      <c r="D18" s="36">
        <v>1.0462046046420002</v>
      </c>
      <c r="E18" s="30">
        <f t="shared" si="0"/>
        <v>157.21660625011938</v>
      </c>
      <c r="F18" s="31"/>
      <c r="G18" s="31"/>
      <c r="H18" s="34" t="s">
        <v>12</v>
      </c>
      <c r="I18" s="32">
        <f t="shared" si="4"/>
        <v>156170.40164547737</v>
      </c>
      <c r="J18" s="32">
        <f t="shared" si="4"/>
        <v>1046.204604642</v>
      </c>
      <c r="K18" s="33">
        <f>SUM(I18:J18)</f>
        <v>157216.60625011937</v>
      </c>
    </row>
    <row r="19" spans="2:11">
      <c r="B19" s="34" t="s">
        <v>13</v>
      </c>
      <c r="C19" s="36">
        <v>33.141788996221237</v>
      </c>
      <c r="D19" s="36">
        <v>0.231486331342</v>
      </c>
      <c r="E19" s="30">
        <f t="shared" si="0"/>
        <v>33.373275327563235</v>
      </c>
      <c r="F19" s="31"/>
      <c r="G19" s="31"/>
      <c r="H19" s="34" t="s">
        <v>13</v>
      </c>
      <c r="I19" s="32">
        <f t="shared" si="4"/>
        <v>33141.788996221236</v>
      </c>
      <c r="J19" s="32">
        <f t="shared" si="4"/>
        <v>231.486331342</v>
      </c>
      <c r="K19" s="33">
        <f t="shared" ref="K19:K20" si="7">SUM(I19:J19)</f>
        <v>33373.275327563235</v>
      </c>
    </row>
    <row r="20" spans="2:11">
      <c r="B20" s="34" t="s">
        <v>14</v>
      </c>
      <c r="C20" s="36">
        <v>83.702023190345116</v>
      </c>
      <c r="D20" s="36">
        <v>4.8354290958211088</v>
      </c>
      <c r="E20" s="30">
        <f t="shared" si="0"/>
        <v>88.537452286166229</v>
      </c>
      <c r="F20" s="31"/>
      <c r="G20" s="31"/>
      <c r="H20" s="34" t="s">
        <v>14</v>
      </c>
      <c r="I20" s="32">
        <f t="shared" si="4"/>
        <v>83702.02319034512</v>
      </c>
      <c r="J20" s="32">
        <f t="shared" si="4"/>
        <v>4835.4290958211086</v>
      </c>
      <c r="K20" s="33">
        <f t="shared" si="7"/>
        <v>88537.452286166226</v>
      </c>
    </row>
    <row r="21" spans="2:11" s="24" customFormat="1">
      <c r="B21" s="25" t="s">
        <v>15</v>
      </c>
      <c r="C21" s="26">
        <f>SUM(C22:C27)</f>
        <v>204.95038011674126</v>
      </c>
      <c r="D21" s="26">
        <f>SUM(D22:D27)</f>
        <v>26.000033483660143</v>
      </c>
      <c r="E21" s="35">
        <f t="shared" si="0"/>
        <v>230.95041360040139</v>
      </c>
      <c r="F21" s="28"/>
      <c r="G21" s="28"/>
      <c r="H21" s="25" t="s">
        <v>15</v>
      </c>
      <c r="I21" s="26">
        <f>SUM(I22:I27)</f>
        <v>204950.38011674129</v>
      </c>
      <c r="J21" s="26">
        <f>SUM(J22:J27)</f>
        <v>26000.033483660147</v>
      </c>
      <c r="K21" s="27">
        <f>I21+J21</f>
        <v>230950.41360040143</v>
      </c>
    </row>
    <row r="22" spans="2:11">
      <c r="B22" s="34" t="s">
        <v>27</v>
      </c>
      <c r="C22" s="36">
        <v>103.27376209173184</v>
      </c>
      <c r="D22" s="36">
        <v>14.796926554652856</v>
      </c>
      <c r="E22" s="30">
        <f t="shared" si="0"/>
        <v>118.0706886463847</v>
      </c>
      <c r="F22" s="37"/>
      <c r="G22" s="31"/>
      <c r="H22" s="34" t="s">
        <v>27</v>
      </c>
      <c r="I22" s="32">
        <f t="shared" ref="I22" si="8">C22*1000</f>
        <v>103273.76209173184</v>
      </c>
      <c r="J22" s="32">
        <f t="shared" ref="J22" si="9">D22*1000</f>
        <v>14796.926554652857</v>
      </c>
      <c r="K22" s="33">
        <f>SUM(I22:J22)</f>
        <v>118070.6886463847</v>
      </c>
    </row>
    <row r="23" spans="2:11">
      <c r="B23" s="34" t="s">
        <v>29</v>
      </c>
      <c r="C23" s="36">
        <v>45.454515913238758</v>
      </c>
      <c r="D23" s="36">
        <v>7.7676303365453494</v>
      </c>
      <c r="E23" s="30">
        <f t="shared" si="0"/>
        <v>53.22214624978411</v>
      </c>
      <c r="F23" s="37"/>
      <c r="G23" s="31"/>
      <c r="H23" s="34" t="s">
        <v>29</v>
      </c>
      <c r="I23" s="32">
        <f t="shared" ref="I23:I27" si="10">C23*1000</f>
        <v>45454.515913238756</v>
      </c>
      <c r="J23" s="32">
        <f t="shared" ref="J23:J27" si="11">D23*1000</f>
        <v>7767.6303365453496</v>
      </c>
      <c r="K23" s="33">
        <f t="shared" ref="K23:K27" si="12">SUM(I23:J23)</f>
        <v>53222.146249784106</v>
      </c>
    </row>
    <row r="24" spans="2:11">
      <c r="B24" s="34" t="s">
        <v>16</v>
      </c>
      <c r="C24" s="36">
        <v>18.365290332355507</v>
      </c>
      <c r="D24" s="36">
        <v>1.5059457957949409</v>
      </c>
      <c r="E24" s="30">
        <f t="shared" si="0"/>
        <v>19.871236128150446</v>
      </c>
      <c r="F24" s="37"/>
      <c r="G24" s="31"/>
      <c r="H24" s="34" t="s">
        <v>16</v>
      </c>
      <c r="I24" s="32">
        <f t="shared" si="10"/>
        <v>18365.290332355507</v>
      </c>
      <c r="J24" s="32">
        <f t="shared" si="11"/>
        <v>1505.945795794941</v>
      </c>
      <c r="K24" s="33">
        <f t="shared" si="12"/>
        <v>19871.236128150449</v>
      </c>
    </row>
    <row r="25" spans="2:11">
      <c r="B25" s="34" t="s">
        <v>17</v>
      </c>
      <c r="C25" s="36">
        <v>17.180412203332999</v>
      </c>
      <c r="D25" s="36">
        <v>1.9295307966670001</v>
      </c>
      <c r="E25" s="30">
        <f t="shared" si="0"/>
        <v>19.109942999999998</v>
      </c>
      <c r="F25" s="31"/>
      <c r="G25" s="31"/>
      <c r="H25" s="34" t="s">
        <v>17</v>
      </c>
      <c r="I25" s="32">
        <f t="shared" si="10"/>
        <v>17180.412203332999</v>
      </c>
      <c r="J25" s="32">
        <f t="shared" si="11"/>
        <v>1929.530796667</v>
      </c>
      <c r="K25" s="33">
        <f t="shared" si="12"/>
        <v>19109.942999999999</v>
      </c>
    </row>
    <row r="26" spans="2:11">
      <c r="B26" s="34" t="s">
        <v>18</v>
      </c>
      <c r="C26" s="36">
        <v>17.256451723962392</v>
      </c>
      <c r="D26" s="36">
        <v>0</v>
      </c>
      <c r="E26" s="30">
        <f>C26+D26</f>
        <v>17.256451723962392</v>
      </c>
      <c r="F26" s="31"/>
      <c r="G26" s="31"/>
      <c r="H26" s="34" t="s">
        <v>18</v>
      </c>
      <c r="I26" s="32">
        <f>C26*1000</f>
        <v>17256.451723962393</v>
      </c>
      <c r="J26" s="32">
        <f>D26*1000</f>
        <v>0</v>
      </c>
      <c r="K26" s="33">
        <f t="shared" si="12"/>
        <v>17256.451723962393</v>
      </c>
    </row>
    <row r="27" spans="2:11">
      <c r="B27" s="34" t="s">
        <v>19</v>
      </c>
      <c r="C27" s="36">
        <v>3.4199478521197895</v>
      </c>
      <c r="D27" s="36">
        <v>0</v>
      </c>
      <c r="E27" s="30">
        <f t="shared" si="0"/>
        <v>3.4199478521197895</v>
      </c>
      <c r="F27" s="31"/>
      <c r="G27" s="31"/>
      <c r="H27" s="34" t="s">
        <v>19</v>
      </c>
      <c r="I27" s="32">
        <f t="shared" si="10"/>
        <v>3419.9478521197893</v>
      </c>
      <c r="J27" s="32">
        <f t="shared" si="11"/>
        <v>0</v>
      </c>
      <c r="K27" s="33">
        <f t="shared" si="12"/>
        <v>3419.9478521197893</v>
      </c>
    </row>
    <row r="28" spans="2:11" s="24" customFormat="1">
      <c r="B28" s="25" t="s">
        <v>20</v>
      </c>
      <c r="C28" s="26">
        <f>SUM(C29:C30)</f>
        <v>9.61</v>
      </c>
      <c r="D28" s="26">
        <f>SUM(D29:D30)</f>
        <v>0</v>
      </c>
      <c r="E28" s="35">
        <f t="shared" si="0"/>
        <v>9.61</v>
      </c>
      <c r="F28" s="28"/>
      <c r="G28" s="28"/>
      <c r="H28" s="25" t="s">
        <v>20</v>
      </c>
      <c r="I28" s="26">
        <f>SUM(I29:I30)</f>
        <v>9610</v>
      </c>
      <c r="J28" s="26">
        <f>SUM(J29:J30)</f>
        <v>0</v>
      </c>
      <c r="K28" s="27">
        <f>I28+J28</f>
        <v>9610</v>
      </c>
    </row>
    <row r="29" spans="2:11">
      <c r="B29" s="34" t="s">
        <v>21</v>
      </c>
      <c r="C29" s="36">
        <v>6.76</v>
      </c>
      <c r="D29" s="10">
        <v>0</v>
      </c>
      <c r="E29" s="30">
        <f t="shared" si="0"/>
        <v>6.76</v>
      </c>
      <c r="F29" s="31"/>
      <c r="G29" s="31"/>
      <c r="H29" s="34" t="s">
        <v>21</v>
      </c>
      <c r="I29" s="32">
        <f t="shared" ref="I29" si="13">C29*1000</f>
        <v>6760</v>
      </c>
      <c r="J29" s="32">
        <f t="shared" ref="J29" si="14">D29*1000</f>
        <v>0</v>
      </c>
      <c r="K29" s="33">
        <f>SUM(I29:J29)</f>
        <v>6760</v>
      </c>
    </row>
    <row r="30" spans="2:11">
      <c r="B30" s="34" t="s">
        <v>22</v>
      </c>
      <c r="C30" s="36">
        <v>2.85</v>
      </c>
      <c r="D30" s="36">
        <v>0</v>
      </c>
      <c r="E30" s="30">
        <f t="shared" si="0"/>
        <v>2.85</v>
      </c>
      <c r="F30" s="31"/>
      <c r="G30" s="31"/>
      <c r="H30" s="34" t="s">
        <v>22</v>
      </c>
      <c r="I30" s="32">
        <f t="shared" ref="I30" si="15">C30*1000</f>
        <v>2850</v>
      </c>
      <c r="J30" s="32">
        <f t="shared" ref="J30" si="16">D30*1000</f>
        <v>0</v>
      </c>
      <c r="K30" s="33">
        <f>SUM(I30:J30)</f>
        <v>2850</v>
      </c>
    </row>
    <row r="31" spans="2:11">
      <c r="B31" s="38" t="s">
        <v>23</v>
      </c>
      <c r="C31" s="26">
        <v>0.4699754455996073</v>
      </c>
      <c r="D31" s="26">
        <v>0.27829196429605996</v>
      </c>
      <c r="E31" s="39">
        <f t="shared" si="0"/>
        <v>0.7482674098956672</v>
      </c>
      <c r="F31" s="28"/>
      <c r="G31" s="31"/>
      <c r="H31" s="38" t="s">
        <v>23</v>
      </c>
      <c r="I31" s="40">
        <f t="shared" ref="I31" si="17">C31*1000</f>
        <v>469.97544559960733</v>
      </c>
      <c r="J31" s="40">
        <f t="shared" ref="J31" si="18">D31*1000</f>
        <v>278.29196429605997</v>
      </c>
      <c r="K31" s="41">
        <f>SUM(I31:J31)</f>
        <v>748.26740989566724</v>
      </c>
    </row>
    <row r="32" spans="2:11" ht="15.75" thickBot="1">
      <c r="B32" s="42" t="s">
        <v>24</v>
      </c>
      <c r="C32" s="43">
        <f>C21+C17+C13+C7+C31+C28</f>
        <v>2283.5729461688425</v>
      </c>
      <c r="D32" s="43">
        <f>D21+D17+D13+D7+D31+D28</f>
        <v>100.56308758787762</v>
      </c>
      <c r="E32" s="44">
        <f t="shared" si="0"/>
        <v>2384.1360337567203</v>
      </c>
      <c r="F32" s="24"/>
      <c r="H32" s="42" t="s">
        <v>24</v>
      </c>
      <c r="I32" s="43">
        <f t="shared" ref="I32:J32" si="19">I21+I17+I13+I7+I31+I28</f>
        <v>2283572.9461688427</v>
      </c>
      <c r="J32" s="43">
        <f t="shared" si="19"/>
        <v>100563.08758787763</v>
      </c>
      <c r="K32" s="44">
        <f>K21+K17+K13+K7+K31+K28</f>
        <v>2384136.0337567199</v>
      </c>
    </row>
    <row r="33" spans="1:11">
      <c r="B33" s="3"/>
      <c r="C33" s="3"/>
      <c r="D33" s="3"/>
      <c r="E33" s="45"/>
      <c r="K33" s="46"/>
    </row>
    <row r="35" spans="1:11">
      <c r="B35" s="54" t="s">
        <v>40</v>
      </c>
      <c r="I35" s="47"/>
      <c r="J35" s="47"/>
      <c r="K35" s="47"/>
    </row>
    <row r="36" spans="1:11">
      <c r="B36" s="54" t="s">
        <v>45</v>
      </c>
    </row>
    <row r="37" spans="1:11">
      <c r="B37" s="54" t="s">
        <v>41</v>
      </c>
    </row>
    <row r="38" spans="1:11">
      <c r="A38" s="48"/>
      <c r="B38" s="49"/>
    </row>
    <row r="39" spans="1:11">
      <c r="A39" s="48"/>
      <c r="B39" s="49"/>
    </row>
    <row r="40" spans="1:11">
      <c r="A40" s="48"/>
      <c r="B40" s="49"/>
    </row>
    <row r="41" spans="1:11">
      <c r="A41" s="48"/>
      <c r="B41" s="49"/>
    </row>
    <row r="42" spans="1:11">
      <c r="A42" s="48"/>
      <c r="B42" s="49"/>
    </row>
    <row r="43" spans="1:11">
      <c r="A43" s="48"/>
      <c r="B43" s="50"/>
      <c r="C43" s="49"/>
      <c r="D43" s="49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7"/>
  <sheetViews>
    <sheetView showGridLines="0" zoomScale="80" zoomScaleNormal="80" workbookViewId="0">
      <selection activeCell="B29" sqref="B29"/>
    </sheetView>
  </sheetViews>
  <sheetFormatPr defaultRowHeight="15"/>
  <cols>
    <col min="1" max="1" width="9.140625" style="1"/>
    <col min="2" max="2" width="45" style="2" customWidth="1"/>
    <col min="3" max="3" width="15.5703125" style="2" bestFit="1" customWidth="1"/>
    <col min="4" max="4" width="15.7109375" style="2" customWidth="1"/>
    <col min="5" max="5" width="10.7109375" style="2" bestFit="1" customWidth="1"/>
    <col min="6" max="88" width="9.140625" style="1"/>
    <col min="89" max="16384" width="9.140625" style="2"/>
  </cols>
  <sheetData>
    <row r="1" spans="1:88" s="56" customFormat="1" ht="18.75">
      <c r="A1" s="55"/>
      <c r="B1" s="60" t="s">
        <v>36</v>
      </c>
      <c r="C1" s="60"/>
      <c r="D1" s="60"/>
      <c r="E1" s="60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</row>
    <row r="2" spans="1:88" s="56" customFormat="1" ht="18.75">
      <c r="A2" s="55"/>
      <c r="B2" s="60" t="s">
        <v>37</v>
      </c>
      <c r="C2" s="60"/>
      <c r="D2" s="60"/>
      <c r="E2" s="60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</row>
    <row r="3" spans="1:88" ht="15.75" thickBot="1">
      <c r="B3" s="3"/>
      <c r="C3" s="3"/>
      <c r="D3" s="3"/>
      <c r="E3" s="4"/>
    </row>
    <row r="4" spans="1:88">
      <c r="B4" s="61" t="s">
        <v>1</v>
      </c>
      <c r="C4" s="63" t="str">
        <f>'data aset IKNB'!C5:D5</f>
        <v>Januari 2019</v>
      </c>
      <c r="D4" s="64"/>
      <c r="E4" s="65" t="s">
        <v>28</v>
      </c>
    </row>
    <row r="5" spans="1:88">
      <c r="B5" s="62"/>
      <c r="C5" s="51" t="s">
        <v>34</v>
      </c>
      <c r="D5" s="51" t="s">
        <v>39</v>
      </c>
      <c r="E5" s="66"/>
    </row>
    <row r="6" spans="1:88" s="8" customFormat="1">
      <c r="A6" s="1"/>
      <c r="B6" s="5" t="s">
        <v>3</v>
      </c>
      <c r="C6" s="6">
        <f>SUM(C7:C11)</f>
        <v>139</v>
      </c>
      <c r="D6" s="6">
        <f>SUM(D7:D11)</f>
        <v>13</v>
      </c>
      <c r="E6" s="7">
        <f t="shared" ref="E6:E11" si="0">C6+D6</f>
        <v>152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9" t="s">
        <v>4</v>
      </c>
      <c r="C7" s="10">
        <v>53</v>
      </c>
      <c r="D7" s="10">
        <v>7</v>
      </c>
      <c r="E7" s="11">
        <f t="shared" si="0"/>
        <v>60</v>
      </c>
    </row>
    <row r="8" spans="1:88">
      <c r="B8" s="12" t="s">
        <v>5</v>
      </c>
      <c r="C8" s="10">
        <v>75</v>
      </c>
      <c r="D8" s="10">
        <v>5</v>
      </c>
      <c r="E8" s="11">
        <f t="shared" si="0"/>
        <v>80</v>
      </c>
    </row>
    <row r="9" spans="1:88">
      <c r="B9" s="12" t="s">
        <v>6</v>
      </c>
      <c r="C9" s="10">
        <v>6</v>
      </c>
      <c r="D9" s="10">
        <v>1</v>
      </c>
      <c r="E9" s="11">
        <f t="shared" si="0"/>
        <v>7</v>
      </c>
    </row>
    <row r="10" spans="1:88">
      <c r="B10" s="12" t="s">
        <v>7</v>
      </c>
      <c r="C10" s="10">
        <v>3</v>
      </c>
      <c r="D10" s="10">
        <v>0</v>
      </c>
      <c r="E10" s="11">
        <f t="shared" si="0"/>
        <v>3</v>
      </c>
    </row>
    <row r="11" spans="1:88">
      <c r="B11" s="12" t="s">
        <v>8</v>
      </c>
      <c r="C11" s="10">
        <v>2</v>
      </c>
      <c r="D11" s="10">
        <v>0</v>
      </c>
      <c r="E11" s="11">
        <f t="shared" si="0"/>
        <v>2</v>
      </c>
    </row>
    <row r="12" spans="1:88" s="8" customFormat="1">
      <c r="A12" s="1"/>
      <c r="B12" s="13" t="s">
        <v>9</v>
      </c>
      <c r="C12" s="14">
        <f>SUM(C13:C15)</f>
        <v>246</v>
      </c>
      <c r="D12" s="14">
        <f>SUM(D13:D15)</f>
        <v>7</v>
      </c>
      <c r="E12" s="7">
        <f>D12+C12</f>
        <v>253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9" t="s">
        <v>25</v>
      </c>
      <c r="C13" s="10">
        <v>182</v>
      </c>
      <c r="D13" s="10">
        <v>3</v>
      </c>
      <c r="E13" s="11">
        <f>C13+D13</f>
        <v>185</v>
      </c>
    </row>
    <row r="14" spans="1:88">
      <c r="B14" s="9" t="s">
        <v>10</v>
      </c>
      <c r="C14" s="10">
        <v>62</v>
      </c>
      <c r="D14" s="10">
        <v>4</v>
      </c>
      <c r="E14" s="11">
        <f>C14+D14</f>
        <v>66</v>
      </c>
    </row>
    <row r="15" spans="1:88">
      <c r="B15" s="9" t="s">
        <v>26</v>
      </c>
      <c r="C15" s="10">
        <v>2</v>
      </c>
      <c r="D15" s="10">
        <v>0</v>
      </c>
      <c r="E15" s="11">
        <f>C15+D15</f>
        <v>2</v>
      </c>
    </row>
    <row r="16" spans="1:88" s="8" customFormat="1">
      <c r="A16" s="1"/>
      <c r="B16" s="5" t="s">
        <v>11</v>
      </c>
      <c r="C16" s="15">
        <f>SUM(C17:C19)</f>
        <v>227</v>
      </c>
      <c r="D16" s="6">
        <f>SUM(D17:D19)</f>
        <v>3</v>
      </c>
      <c r="E16" s="7">
        <f>D16+C16</f>
        <v>230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12" t="s">
        <v>12</v>
      </c>
      <c r="C17" s="16">
        <v>162</v>
      </c>
      <c r="D17" s="17">
        <v>1</v>
      </c>
      <c r="E17" s="11">
        <f>C17+D17</f>
        <v>163</v>
      </c>
    </row>
    <row r="18" spans="1:88">
      <c r="B18" s="12" t="s">
        <v>13</v>
      </c>
      <c r="C18" s="18">
        <v>41</v>
      </c>
      <c r="D18" s="17">
        <v>1</v>
      </c>
      <c r="E18" s="11">
        <f>C18+D18</f>
        <v>42</v>
      </c>
    </row>
    <row r="19" spans="1:88">
      <c r="B19" s="12" t="s">
        <v>14</v>
      </c>
      <c r="C19" s="18">
        <v>24</v>
      </c>
      <c r="D19" s="17">
        <v>1</v>
      </c>
      <c r="E19" s="11">
        <f>C19+D19</f>
        <v>25</v>
      </c>
    </row>
    <row r="20" spans="1:88" s="8" customFormat="1">
      <c r="A20" s="1"/>
      <c r="B20" s="13" t="s">
        <v>15</v>
      </c>
      <c r="C20" s="15">
        <f>SUM(C21:C26)</f>
        <v>109</v>
      </c>
      <c r="D20" s="6">
        <f>SUM(D21:D26)</f>
        <v>8</v>
      </c>
      <c r="E20" s="7">
        <f>D20+C20</f>
        <v>117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12" t="s">
        <v>27</v>
      </c>
      <c r="C21" s="10">
        <v>1</v>
      </c>
      <c r="D21" s="10">
        <v>0</v>
      </c>
      <c r="E21" s="19">
        <f t="shared" ref="E21:E32" si="1">C21+D21</f>
        <v>1</v>
      </c>
    </row>
    <row r="22" spans="1:88">
      <c r="B22" s="12" t="s">
        <v>29</v>
      </c>
      <c r="C22" s="10">
        <v>85</v>
      </c>
      <c r="D22" s="10">
        <v>6</v>
      </c>
      <c r="E22" s="19">
        <f t="shared" si="1"/>
        <v>91</v>
      </c>
    </row>
    <row r="23" spans="1:88">
      <c r="B23" s="12" t="s">
        <v>16</v>
      </c>
      <c r="C23" s="10">
        <v>20</v>
      </c>
      <c r="D23" s="10">
        <v>2</v>
      </c>
      <c r="E23" s="19">
        <f t="shared" si="1"/>
        <v>22</v>
      </c>
    </row>
    <row r="24" spans="1:88">
      <c r="B24" s="12" t="s">
        <v>17</v>
      </c>
      <c r="C24" s="10">
        <v>1</v>
      </c>
      <c r="D24" s="10">
        <v>0</v>
      </c>
      <c r="E24" s="19">
        <f t="shared" si="1"/>
        <v>1</v>
      </c>
    </row>
    <row r="25" spans="1:88">
      <c r="B25" s="12" t="s">
        <v>18</v>
      </c>
      <c r="C25" s="10">
        <v>1</v>
      </c>
      <c r="D25" s="10">
        <v>0</v>
      </c>
      <c r="E25" s="19">
        <f t="shared" si="1"/>
        <v>1</v>
      </c>
    </row>
    <row r="26" spans="1:88">
      <c r="B26" s="12" t="s">
        <v>19</v>
      </c>
      <c r="C26" s="10">
        <v>1</v>
      </c>
      <c r="D26" s="10">
        <v>0</v>
      </c>
      <c r="E26" s="19">
        <f t="shared" si="1"/>
        <v>1</v>
      </c>
    </row>
    <row r="27" spans="1:88" s="8" customFormat="1">
      <c r="A27" s="1"/>
      <c r="B27" s="13" t="s">
        <v>30</v>
      </c>
      <c r="C27" s="15">
        <f>SUM(C28:C30)</f>
        <v>236</v>
      </c>
      <c r="D27" s="6">
        <f>SUM(D28:D30)</f>
        <v>0</v>
      </c>
      <c r="E27" s="7">
        <f t="shared" si="1"/>
        <v>236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>
      <c r="B28" s="12" t="s">
        <v>31</v>
      </c>
      <c r="C28" s="2">
        <v>166</v>
      </c>
      <c r="D28" s="10">
        <v>0</v>
      </c>
      <c r="E28" s="11">
        <f t="shared" si="1"/>
        <v>166</v>
      </c>
    </row>
    <row r="29" spans="1:88">
      <c r="B29" s="12" t="s">
        <v>32</v>
      </c>
      <c r="C29" s="16">
        <v>43</v>
      </c>
      <c r="D29" s="10">
        <v>0</v>
      </c>
      <c r="E29" s="11">
        <f t="shared" si="1"/>
        <v>43</v>
      </c>
    </row>
    <row r="30" spans="1:88">
      <c r="B30" s="12" t="s">
        <v>33</v>
      </c>
      <c r="C30" s="16">
        <v>27</v>
      </c>
      <c r="D30" s="10">
        <v>0</v>
      </c>
      <c r="E30" s="11">
        <f t="shared" si="1"/>
        <v>27</v>
      </c>
    </row>
    <row r="31" spans="1:88" s="8" customFormat="1">
      <c r="A31" s="1"/>
      <c r="B31" s="5" t="s">
        <v>23</v>
      </c>
      <c r="C31" s="6">
        <v>119</v>
      </c>
      <c r="D31" s="6">
        <v>60</v>
      </c>
      <c r="E31" s="7">
        <f t="shared" si="1"/>
        <v>179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s="8" customFormat="1">
      <c r="A32" s="1"/>
      <c r="B32" s="58" t="s">
        <v>44</v>
      </c>
      <c r="C32" s="59">
        <v>86</v>
      </c>
      <c r="D32" s="59">
        <v>2</v>
      </c>
      <c r="E32" s="7">
        <f t="shared" si="1"/>
        <v>88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2:5" ht="15.75" thickBot="1">
      <c r="B33" s="20" t="s">
        <v>24</v>
      </c>
      <c r="C33" s="21">
        <f>C20+C16+C12+C6+C31+C27+C32</f>
        <v>1162</v>
      </c>
      <c r="D33" s="21">
        <f t="shared" ref="D33:E33" si="2">D20+D16+D12+D6+D31+D27+D32</f>
        <v>93</v>
      </c>
      <c r="E33" s="21">
        <f t="shared" si="2"/>
        <v>1255</v>
      </c>
    </row>
    <row r="34" spans="2:5">
      <c r="E34" s="22"/>
    </row>
    <row r="35" spans="2:5">
      <c r="B35" s="57" t="s">
        <v>40</v>
      </c>
    </row>
    <row r="36" spans="2:5">
      <c r="B36" s="23" t="s">
        <v>42</v>
      </c>
    </row>
    <row r="37" spans="2:5">
      <c r="B37" s="23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C1BD99-0F2D-46A1-A925-81CAA32662CA}"/>
</file>

<file path=customXml/itemProps2.xml><?xml version="1.0" encoding="utf-8"?>
<ds:datastoreItem xmlns:ds="http://schemas.openxmlformats.org/officeDocument/2006/customXml" ds:itemID="{A0E610CE-EDE0-4ED0-A605-D2DBC9976C29}"/>
</file>

<file path=customXml/itemProps3.xml><?xml version="1.0" encoding="utf-8"?>
<ds:datastoreItem xmlns:ds="http://schemas.openxmlformats.org/officeDocument/2006/customXml" ds:itemID="{C32601D2-8938-4E26-A5E7-F00004D694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2019-02-21T07:12:20Z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