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E32" i="3" l="1"/>
  <c r="C28" i="2" l="1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20" i="3"/>
  <c r="E12" i="3"/>
  <c r="E33" i="3" l="1"/>
  <c r="E23" i="2"/>
  <c r="I23" i="2"/>
  <c r="K23" i="2" s="1"/>
  <c r="I12" i="2" l="1"/>
  <c r="C7" i="2"/>
  <c r="E12" i="2"/>
  <c r="E7" i="2" l="1"/>
  <c r="K12" i="2"/>
  <c r="I7" i="2"/>
  <c r="K7" i="2" l="1"/>
  <c r="I22" i="2" l="1"/>
  <c r="K22" i="2" s="1"/>
  <c r="E22" i="2"/>
  <c r="C21" i="2"/>
  <c r="E21" i="2" s="1"/>
  <c r="I21" i="2" l="1"/>
  <c r="K21" i="2" l="1"/>
  <c r="E15" i="2" l="1"/>
  <c r="I15" i="2"/>
  <c r="K15" i="2" s="1"/>
  <c r="C13" i="2"/>
  <c r="E13" i="2" s="1"/>
  <c r="E14" i="2"/>
  <c r="I14" i="2"/>
  <c r="E16" i="2"/>
  <c r="I16" i="2"/>
  <c r="K16" i="2" s="1"/>
  <c r="C32" i="2" l="1"/>
  <c r="E32" i="2" s="1"/>
  <c r="I13" i="2"/>
  <c r="K13" i="2" s="1"/>
  <c r="K32" i="2" s="1"/>
  <c r="K14" i="2"/>
  <c r="I32" i="2" l="1"/>
</calcChain>
</file>

<file path=xl/sharedStrings.xml><?xml version="1.0" encoding="utf-8"?>
<sst xmlns="http://schemas.openxmlformats.org/spreadsheetml/2006/main" count="104" uniqueCount="46">
  <si>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</si>
  <si>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</si>
  <si>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</si>
  <si>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</si>
  <si>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</si>
  <si>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</si>
  <si>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</si>
  <si>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</si>
  <si>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</si>
  <si>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</si>
  <si>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</si>
  <si>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</si>
  <si>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</si>
  <si>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</si>
  <si>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</si>
  <si>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</si>
  <si>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</si>
  <si>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</si>
  <si>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</si>
  <si>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</si>
  <si>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</si>
  <si>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</si>
  <si>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</si>
  <si>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</si>
  <si>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</si>
  <si>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</si>
  <si>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</si>
  <si>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</si>
  <si>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</si>
  <si>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</si>
  <si>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</si>
  <si>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</si>
  <si>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</si>
  <si>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</si>
  <si>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</si>
  <si>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</si>
  <si>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</si>
  <si>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</si>
  <si>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</si>
  <si>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</si>
  <si>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</si>
  <si>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</si>
  <si>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</si>
  <si>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Data aset LKM menggunakan data Kuartal 3 2018.</t>
  </si>
  <si>
    <t>Data aset Jasa Penunjang menggunakan data Semester II 2018.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</si>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</sst>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8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2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7" fontId="3" fillId="0" borderId="0"/>
    <xf numFmtId="178" fontId="3" fillId="3" borderId="0" applyNumberFormat="0" applyBorder="0" applyAlignment="0" applyProtection="0"/>
    <xf numFmtId="178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8" fontId="7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5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46" fillId="0" borderId="0">
      <alignment vertical="center"/>
    </xf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8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49" fillId="8" borderId="13" xfId="0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 vertical="center"/>
    </xf>
    <xf numFmtId="41" fontId="50" fillId="8" borderId="23" xfId="845" applyFont="1" applyFill="1" applyBorder="1" applyAlignment="1">
      <alignment horizontal="right" vertical="center"/>
    </xf>
    <xf numFmtId="41" fontId="52" fillId="0" borderId="23" xfId="845" applyFont="1" applyFill="1" applyBorder="1"/>
    <xf numFmtId="41" fontId="51" fillId="0" borderId="2" xfId="845" applyFont="1" applyBorder="1" applyAlignment="1">
      <alignment horizontal="right" vertical="center"/>
    </xf>
    <xf numFmtId="41" fontId="51" fillId="0" borderId="23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0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0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0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0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0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4" xfId="0" applyFont="1" applyFill="1" applyBorder="1" applyAlignment="1">
      <alignment vertical="center"/>
    </xf>
    <xf numFmtId="41" fontId="54" fillId="8" borderId="25" xfId="845" applyFont="1" applyFill="1" applyBorder="1" applyAlignment="1">
      <alignment horizontal="right" vertical="center"/>
    </xf>
    <xf numFmtId="41" fontId="54" fillId="8" borderId="20" xfId="845" applyFont="1" applyFill="1" applyBorder="1" applyAlignment="1">
      <alignment horizontal="right" vertical="center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79" fontId="56" fillId="17" borderId="19" xfId="1" quotePrefix="1" applyNumberFormat="1" applyFont="1" applyFill="1" applyBorder="1" applyAlignment="1">
      <alignment horizontal="center" vertical="center"/>
    </xf>
    <xf numFmtId="179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Aset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[1]Sheet2!$A$11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C0-472E-A52C-E546B026B3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0-472E-A52C-E546B026B3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C0-472E-A52C-E546B026B3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0-472E-A52C-E546B026B3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C0-472E-A52C-E546B026B3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C0-472E-A52C-E546B026B3E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C0-472E-A52C-E546B026B3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C0-472E-A52C-E546B026B3E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C0-472E-A52C-E546B026B3EE}"/>
                </c:ext>
              </c:extLst>
            </c:dLbl>
            <c:dLbl>
              <c:idx val="12"/>
              <c:layout>
                <c:manualLayout>
                  <c:x val="-4.5569298492952943E-2"/>
                  <c:y val="-7.5653760023116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C0-472E-A52C-E546B026B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[1]Sheet2!$B$10:$N$10</c:f>
              <c:numCache>
                <c:formatCode>General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[1]Sheet2!$B$11:$N$11</c:f>
              <c:numCache>
                <c:formatCode>General</c:formatCode>
                <c:ptCount val="13"/>
                <c:pt idx="0">
                  <c:v>2145.1849761423127</c:v>
                </c:pt>
                <c:pt idx="1">
                  <c:v>2161.8282312499714</c:v>
                </c:pt>
                <c:pt idx="2">
                  <c:v>2162.8175650933113</c:v>
                </c:pt>
                <c:pt idx="3">
                  <c:v>2181.3904052089974</c:v>
                </c:pt>
                <c:pt idx="4">
                  <c:v>2193.5502180583144</c:v>
                </c:pt>
                <c:pt idx="5">
                  <c:v>2211.2078918147299</c:v>
                </c:pt>
                <c:pt idx="6">
                  <c:v>2207.7676734394881</c:v>
                </c:pt>
                <c:pt idx="7">
                  <c:v>2222.4777002236565</c:v>
                </c:pt>
                <c:pt idx="8">
                  <c:v>2255.1718847016837</c:v>
                </c:pt>
                <c:pt idx="9">
                  <c:v>2283.5358325709694</c:v>
                </c:pt>
                <c:pt idx="10">
                  <c:v>2289.8066591118527</c:v>
                </c:pt>
                <c:pt idx="11">
                  <c:v>2315.3831599254509</c:v>
                </c:pt>
                <c:pt idx="12">
                  <c:v>2323.0395199139766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C0-472E-A52C-E546B026B3EE}"/>
            </c:ext>
          </c:extLst>
        </c:ser>
        <c:ser>
          <c:idx val="2"/>
          <c:order val="2"/>
          <c:tx>
            <c:strRef>
              <c:f>[1]Sheet2!$A$13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C0-472E-A52C-E546B026B3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C0-472E-A52C-E546B026B3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C0-472E-A52C-E546B026B3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C0-472E-A52C-E546B026B3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C0-472E-A52C-E546B026B3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C0-472E-A52C-E546B026B3E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C0-472E-A52C-E546B026B3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C0-472E-A52C-E546B026B3E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C0-472E-A52C-E546B026B3EE}"/>
                </c:ext>
              </c:extLst>
            </c:dLbl>
            <c:dLbl>
              <c:idx val="12"/>
              <c:layout>
                <c:manualLayout>
                  <c:x val="-4.9845086841429694E-2"/>
                  <c:y val="-8.482807194972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AC0-472E-A52C-E546B026B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[1]Sheet2!$B$10:$N$10</c:f>
              <c:numCache>
                <c:formatCode>General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[1]Sheet2!$B$13:$N$13</c:f>
              <c:numCache>
                <c:formatCode>General</c:formatCode>
                <c:ptCount val="13"/>
                <c:pt idx="0">
                  <c:v>2244.108571843251</c:v>
                </c:pt>
                <c:pt idx="1">
                  <c:v>2260.0430488048082</c:v>
                </c:pt>
                <c:pt idx="2">
                  <c:v>2261.1539190963422</c:v>
                </c:pt>
                <c:pt idx="3">
                  <c:v>2281.8371950948008</c:v>
                </c:pt>
                <c:pt idx="4">
                  <c:v>2293.5991351595626</c:v>
                </c:pt>
                <c:pt idx="5">
                  <c:v>2311.1464815690351</c:v>
                </c:pt>
                <c:pt idx="6">
                  <c:v>2307.5091625737205</c:v>
                </c:pt>
                <c:pt idx="7">
                  <c:v>2321.180104760012</c:v>
                </c:pt>
                <c:pt idx="8">
                  <c:v>2352.2868936210116</c:v>
                </c:pt>
                <c:pt idx="9">
                  <c:v>2383.8361549059578</c:v>
                </c:pt>
                <c:pt idx="10">
                  <c:v>2389.5361170639735</c:v>
                </c:pt>
                <c:pt idx="11">
                  <c:v>2418.7387383305004</c:v>
                </c:pt>
                <c:pt idx="12">
                  <c:v>2424.3602589144357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AC0-472E-A52C-E546B026B3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010424"/>
        <c:axId val="465010752"/>
      </c:lineChart>
      <c:lineChart>
        <c:grouping val="standard"/>
        <c:varyColors val="0"/>
        <c:ser>
          <c:idx val="1"/>
          <c:order val="1"/>
          <c:tx>
            <c:strRef>
              <c:f>[1]Sheet2!$A$12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026807846239963E-2"/>
                  <c:y val="-2.9782200390088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AC0-472E-A52C-E546B026B3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C0-472E-A52C-E546B026B3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AC0-472E-A52C-E546B026B3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C0-472E-A52C-E546B026B3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AC0-472E-A52C-E546B026B3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C0-472E-A52C-E546B026B3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AC0-472E-A52C-E546B026B3E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AC0-472E-A52C-E546B026B3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AC0-472E-A52C-E546B026B3E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AC0-472E-A52C-E546B026B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[1]Sheet2!$B$10:$N$10</c:f>
              <c:numCache>
                <c:formatCode>General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[1]Sheet2!$B$12:$N$12</c:f>
              <c:numCache>
                <c:formatCode>General</c:formatCode>
                <c:ptCount val="13"/>
                <c:pt idx="0">
                  <c:v>98.923595700938094</c:v>
                </c:pt>
                <c:pt idx="1">
                  <c:v>98.214817554836472</c:v>
                </c:pt>
                <c:pt idx="2">
                  <c:v>98.336354003030522</c:v>
                </c:pt>
                <c:pt idx="3">
                  <c:v>100.44678988580327</c:v>
                </c:pt>
                <c:pt idx="4">
                  <c:v>100.04891710124866</c:v>
                </c:pt>
                <c:pt idx="5">
                  <c:v>99.938589754305752</c:v>
                </c:pt>
                <c:pt idx="6">
                  <c:v>99.741489134232552</c:v>
                </c:pt>
                <c:pt idx="7">
                  <c:v>98.7024045363558</c:v>
                </c:pt>
                <c:pt idx="8">
                  <c:v>97.115008919328162</c:v>
                </c:pt>
                <c:pt idx="9">
                  <c:v>100.30032233498862</c:v>
                </c:pt>
                <c:pt idx="10">
                  <c:v>99.729457952120725</c:v>
                </c:pt>
                <c:pt idx="11">
                  <c:v>103.35557840504976</c:v>
                </c:pt>
                <c:pt idx="12">
                  <c:v>101.32073900045923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AC0-472E-A52C-E546B026B3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827520"/>
        <c:axId val="260822928"/>
      </c:lineChart>
      <c:catAx>
        <c:axId val="465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752"/>
        <c:crosses val="autoZero"/>
        <c:auto val="1"/>
        <c:lblAlgn val="ctr"/>
        <c:lblOffset val="100"/>
        <c:noMultiLvlLbl val="0"/>
      </c:catAx>
      <c:valAx>
        <c:axId val="465010752"/>
        <c:scaling>
          <c:orientation val="minMax"/>
          <c:max val="25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424"/>
        <c:crosses val="autoZero"/>
        <c:crossBetween val="between"/>
        <c:majorUnit val="100"/>
      </c:valAx>
      <c:valAx>
        <c:axId val="260822928"/>
        <c:scaling>
          <c:orientation val="minMax"/>
          <c:max val="200"/>
          <c:min val="9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827520"/>
        <c:crosses val="max"/>
        <c:crossBetween val="between"/>
      </c:valAx>
      <c:catAx>
        <c:axId val="26082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822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Pelaku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[1]Sheet2!$A$17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13-455E-88BC-BB7E786A36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3-455E-88BC-BB7E786A36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13-455E-88BC-BB7E786A36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3-455E-88BC-BB7E786A36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13-455E-88BC-BB7E786A36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3-455E-88BC-BB7E786A36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13-455E-88BC-BB7E786A36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3-455E-88BC-BB7E786A36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13-455E-88BC-BB7E786A3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[1]Sheet2!$B$16:$N$16</c:f>
              <c:numCache>
                <c:formatCode>General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[1]Sheet2!$B$17:$N$17</c:f>
              <c:numCache>
                <c:formatCode>General</c:formatCode>
                <c:ptCount val="13"/>
                <c:pt idx="0">
                  <c:v>1060</c:v>
                </c:pt>
                <c:pt idx="1">
                  <c:v>1061</c:v>
                </c:pt>
                <c:pt idx="2">
                  <c:v>1054</c:v>
                </c:pt>
                <c:pt idx="3">
                  <c:v>1057</c:v>
                </c:pt>
                <c:pt idx="4">
                  <c:v>1073</c:v>
                </c:pt>
                <c:pt idx="5">
                  <c:v>1145</c:v>
                </c:pt>
                <c:pt idx="6">
                  <c:v>1152</c:v>
                </c:pt>
                <c:pt idx="7">
                  <c:v>1161</c:v>
                </c:pt>
                <c:pt idx="8">
                  <c:v>1169</c:v>
                </c:pt>
                <c:pt idx="9">
                  <c:v>1162</c:v>
                </c:pt>
                <c:pt idx="10">
                  <c:v>1167</c:v>
                </c:pt>
                <c:pt idx="11">
                  <c:v>1169</c:v>
                </c:pt>
                <c:pt idx="12">
                  <c:v>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13-455E-88BC-BB7E786A36DD}"/>
            </c:ext>
          </c:extLst>
        </c:ser>
        <c:ser>
          <c:idx val="2"/>
          <c:order val="2"/>
          <c:tx>
            <c:strRef>
              <c:f>[1]Sheet2!$A$19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13-455E-88BC-BB7E786A36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3-455E-88BC-BB7E786A36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13-455E-88BC-BB7E786A36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3-455E-88BC-BB7E786A36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13-455E-88BC-BB7E786A36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3-455E-88BC-BB7E786A36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13-455E-88BC-BB7E786A36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3-455E-88BC-BB7E786A36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13-455E-88BC-BB7E786A3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[1]Sheet2!$B$16:$N$16</c:f>
              <c:numCache>
                <c:formatCode>General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[1]Sheet2!$B$19:$N$19</c:f>
              <c:numCache>
                <c:formatCode>General</c:formatCode>
                <c:ptCount val="13"/>
                <c:pt idx="0">
                  <c:v>1124</c:v>
                </c:pt>
                <c:pt idx="1">
                  <c:v>1128</c:v>
                </c:pt>
                <c:pt idx="2">
                  <c:v>1125</c:v>
                </c:pt>
                <c:pt idx="3">
                  <c:v>1129</c:v>
                </c:pt>
                <c:pt idx="4">
                  <c:v>1147</c:v>
                </c:pt>
                <c:pt idx="5">
                  <c:v>1226</c:v>
                </c:pt>
                <c:pt idx="6">
                  <c:v>1235</c:v>
                </c:pt>
                <c:pt idx="7">
                  <c:v>1247</c:v>
                </c:pt>
                <c:pt idx="8">
                  <c:v>1260</c:v>
                </c:pt>
                <c:pt idx="9">
                  <c:v>1255</c:v>
                </c:pt>
                <c:pt idx="10">
                  <c:v>1262</c:v>
                </c:pt>
                <c:pt idx="11">
                  <c:v>1266</c:v>
                </c:pt>
                <c:pt idx="12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D13-455E-88BC-BB7E786A36D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3124192"/>
        <c:axId val="573122880"/>
      </c:lineChart>
      <c:lineChart>
        <c:grouping val="standard"/>
        <c:varyColors val="0"/>
        <c:ser>
          <c:idx val="1"/>
          <c:order val="1"/>
          <c:tx>
            <c:strRef>
              <c:f>[1]Sheet2!$A$18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13-455E-88BC-BB7E786A36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3-455E-88BC-BB7E786A36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13-455E-88BC-BB7E786A36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3-455E-88BC-BB7E786A36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13-455E-88BC-BB7E786A36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3-455E-88BC-BB7E786A36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D13-455E-88BC-BB7E786A36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3-455E-88BC-BB7E786A36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3-455E-88BC-BB7E786A3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[1]Sheet2!$B$16:$N$16</c:f>
              <c:numCache>
                <c:formatCode>General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[1]Sheet2!$B$18:$N$18</c:f>
              <c:numCache>
                <c:formatCode>General</c:formatCode>
                <c:ptCount val="13"/>
                <c:pt idx="0">
                  <c:v>64</c:v>
                </c:pt>
                <c:pt idx="1">
                  <c:v>67</c:v>
                </c:pt>
                <c:pt idx="2">
                  <c:v>71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83</c:v>
                </c:pt>
                <c:pt idx="7">
                  <c:v>86</c:v>
                </c:pt>
                <c:pt idx="8">
                  <c:v>91</c:v>
                </c:pt>
                <c:pt idx="9">
                  <c:v>93</c:v>
                </c:pt>
                <c:pt idx="10">
                  <c:v>95</c:v>
                </c:pt>
                <c:pt idx="11">
                  <c:v>97</c:v>
                </c:pt>
                <c:pt idx="1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D13-455E-88BC-BB7E786A36D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50392"/>
        <c:axId val="192050064"/>
      </c:lineChart>
      <c:catAx>
        <c:axId val="5731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2880"/>
        <c:crosses val="autoZero"/>
        <c:auto val="1"/>
        <c:lblAlgn val="ctr"/>
        <c:lblOffset val="100"/>
        <c:noMultiLvlLbl val="0"/>
      </c:catAx>
      <c:valAx>
        <c:axId val="5731228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4192"/>
        <c:crosses val="autoZero"/>
        <c:crossBetween val="between"/>
      </c:valAx>
      <c:valAx>
        <c:axId val="192050064"/>
        <c:scaling>
          <c:orientation val="minMax"/>
          <c:max val="2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50392"/>
        <c:crosses val="max"/>
        <c:crossBetween val="between"/>
      </c:valAx>
      <c:catAx>
        <c:axId val="19205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05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21</xdr:col>
      <xdr:colOff>475456</xdr:colOff>
      <xdr:row>18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15</xdr:col>
      <xdr:colOff>475456</xdr:colOff>
      <xdr:row>19</xdr:row>
      <xdr:rowOff>122555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5.%20Bagian%20LKM\Surat%20Menyurat%20DSIN%20LKM\Publikasi%20Data%20IKNB%20Pada%20website\2019\kk%20publikasi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Sheet2"/>
    </sheetNames>
    <sheetDataSet>
      <sheetData sheetId="0" refreshError="1"/>
      <sheetData sheetId="1" refreshError="1"/>
      <sheetData sheetId="2" refreshError="1"/>
      <sheetData sheetId="3">
        <row r="10">
          <cell r="B10">
            <v>43191</v>
          </cell>
          <cell r="C10">
            <v>43221</v>
          </cell>
          <cell r="D10">
            <v>43252</v>
          </cell>
          <cell r="E10">
            <v>43282</v>
          </cell>
          <cell r="F10">
            <v>43313</v>
          </cell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</row>
        <row r="11">
          <cell r="A11" t="str">
            <v>Konv</v>
          </cell>
          <cell r="B11">
            <v>2145.1849761423127</v>
          </cell>
          <cell r="C11">
            <v>2161.8282312499714</v>
          </cell>
          <cell r="D11">
            <v>2162.8175650933113</v>
          </cell>
          <cell r="E11">
            <v>2181.3904052089974</v>
          </cell>
          <cell r="F11">
            <v>2193.5502180583144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</row>
        <row r="12">
          <cell r="A12" t="str">
            <v>Syariah (RHS)</v>
          </cell>
          <cell r="B12">
            <v>98.923595700938094</v>
          </cell>
          <cell r="C12">
            <v>98.214817554836472</v>
          </cell>
          <cell r="D12">
            <v>98.336354003030522</v>
          </cell>
          <cell r="E12">
            <v>100.44678988580327</v>
          </cell>
          <cell r="F12">
            <v>100.04891710124866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</row>
        <row r="13">
          <cell r="A13" t="str">
            <v>TOTAL</v>
          </cell>
          <cell r="B13">
            <v>2244.108571843251</v>
          </cell>
          <cell r="C13">
            <v>2260.0430488048082</v>
          </cell>
          <cell r="D13">
            <v>2261.1539190963422</v>
          </cell>
          <cell r="E13">
            <v>2281.8371950948008</v>
          </cell>
          <cell r="F13">
            <v>2293.5991351595626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</row>
        <row r="16">
          <cell r="B16">
            <v>43191</v>
          </cell>
          <cell r="C16">
            <v>43221</v>
          </cell>
          <cell r="D16">
            <v>43252</v>
          </cell>
          <cell r="E16">
            <v>43282</v>
          </cell>
          <cell r="F16">
            <v>43313</v>
          </cell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</row>
        <row r="17">
          <cell r="A17" t="str">
            <v>Konv</v>
          </cell>
          <cell r="B17">
            <v>1060</v>
          </cell>
          <cell r="C17">
            <v>1061</v>
          </cell>
          <cell r="D17">
            <v>1054</v>
          </cell>
          <cell r="E17">
            <v>1057</v>
          </cell>
          <cell r="F17">
            <v>1073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</row>
        <row r="18">
          <cell r="A18" t="str">
            <v>Syariah (RHS)</v>
          </cell>
          <cell r="B18">
            <v>64</v>
          </cell>
          <cell r="C18">
            <v>67</v>
          </cell>
          <cell r="D18">
            <v>71</v>
          </cell>
          <cell r="E18">
            <v>72</v>
          </cell>
          <cell r="F18">
            <v>74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</row>
        <row r="19">
          <cell r="A19" t="str">
            <v>TOTAL</v>
          </cell>
          <cell r="B19">
            <v>1124</v>
          </cell>
          <cell r="C19">
            <v>1128</v>
          </cell>
          <cell r="D19">
            <v>1125</v>
          </cell>
          <cell r="E19">
            <v>1129</v>
          </cell>
          <cell r="F19">
            <v>1147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topLeftCell="A10" zoomScale="80" zoomScaleNormal="80" workbookViewId="0">
      <selection activeCell="P30" sqref="P30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55" customFormat="1" ht="18.75">
      <c r="B2" s="61" t="s">
        <v>35</v>
      </c>
      <c r="C2" s="61"/>
      <c r="D2" s="61"/>
      <c r="E2" s="61"/>
      <c r="H2" s="61" t="s">
        <v>35</v>
      </c>
      <c r="I2" s="61"/>
      <c r="J2" s="61"/>
      <c r="K2" s="6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24" customFormat="1">
      <c r="B5" s="62" t="s">
        <v>1</v>
      </c>
      <c r="C5" s="64" t="s">
        <v>45</v>
      </c>
      <c r="D5" s="65"/>
      <c r="E5" s="66" t="s">
        <v>28</v>
      </c>
      <c r="H5" s="62" t="s">
        <v>1</v>
      </c>
      <c r="I5" s="64" t="str">
        <f>C5</f>
        <v>April 2019</v>
      </c>
      <c r="J5" s="65"/>
      <c r="K5" s="66" t="s">
        <v>28</v>
      </c>
    </row>
    <row r="6" spans="2:11" s="24" customFormat="1">
      <c r="B6" s="63"/>
      <c r="C6" s="51" t="s">
        <v>34</v>
      </c>
      <c r="D6" s="51" t="s">
        <v>2</v>
      </c>
      <c r="E6" s="67"/>
      <c r="H6" s="63"/>
      <c r="I6" s="51" t="s">
        <v>34</v>
      </c>
      <c r="J6" s="51" t="s">
        <v>2</v>
      </c>
      <c r="K6" s="67"/>
    </row>
    <row r="7" spans="2:11" s="24" customFormat="1">
      <c r="B7" s="25" t="s">
        <v>3</v>
      </c>
      <c r="C7" s="26">
        <f>SUM(C8:C12)</f>
        <v>1255.194328462718</v>
      </c>
      <c r="D7" s="26">
        <f>SUM(D8:D12)</f>
        <v>42.866744567590004</v>
      </c>
      <c r="E7" s="27">
        <f>C7+D7</f>
        <v>1298.0610730303081</v>
      </c>
      <c r="F7" s="28"/>
      <c r="G7" s="28"/>
      <c r="H7" s="25" t="s">
        <v>3</v>
      </c>
      <c r="I7" s="26">
        <f>SUM(I8:I12)</f>
        <v>1255194.3284627181</v>
      </c>
      <c r="J7" s="26">
        <f>SUM(J8:J12)</f>
        <v>42866.744567590016</v>
      </c>
      <c r="K7" s="27">
        <f>I7+J7</f>
        <v>1298061.0730303081</v>
      </c>
    </row>
    <row r="8" spans="2:11">
      <c r="B8" s="52" t="s">
        <v>4</v>
      </c>
      <c r="C8" s="36">
        <v>532.93200000000002</v>
      </c>
      <c r="D8" s="36">
        <v>35.310367737580009</v>
      </c>
      <c r="E8" s="30">
        <f t="shared" ref="E8:E32" si="0">C8+D8</f>
        <v>568.24236773758003</v>
      </c>
      <c r="F8" s="31"/>
      <c r="G8" s="31"/>
      <c r="H8" s="29" t="s">
        <v>4</v>
      </c>
      <c r="I8" s="32">
        <f>C8*1000</f>
        <v>532932</v>
      </c>
      <c r="J8" s="32">
        <f>D8*1000</f>
        <v>35310.367737580011</v>
      </c>
      <c r="K8" s="33">
        <f>SUM(I8:J8)</f>
        <v>568242.36773757997</v>
      </c>
    </row>
    <row r="9" spans="2:11">
      <c r="B9" s="52" t="s">
        <v>5</v>
      </c>
      <c r="C9" s="36">
        <v>149.75</v>
      </c>
      <c r="D9" s="36">
        <v>5.6701266956799996</v>
      </c>
      <c r="E9" s="30">
        <f t="shared" si="0"/>
        <v>155.42012669568001</v>
      </c>
      <c r="F9" s="31"/>
      <c r="G9" s="31"/>
      <c r="H9" s="29" t="s">
        <v>5</v>
      </c>
      <c r="I9" s="32">
        <f t="shared" ref="I9:J14" si="1">C9*1000</f>
        <v>149750</v>
      </c>
      <c r="J9" s="32">
        <f t="shared" ref="J9:J12" si="2">D9*1000</f>
        <v>5670.12669568</v>
      </c>
      <c r="K9" s="33">
        <f t="shared" ref="K9:K12" si="3">SUM(I9:J9)</f>
        <v>155420.12669568</v>
      </c>
    </row>
    <row r="10" spans="2:11">
      <c r="B10" s="52" t="s">
        <v>6</v>
      </c>
      <c r="C10" s="36">
        <v>23.651</v>
      </c>
      <c r="D10" s="36">
        <v>1.8862501343299998</v>
      </c>
      <c r="E10" s="30">
        <f t="shared" si="0"/>
        <v>25.537250134329998</v>
      </c>
      <c r="F10" s="31"/>
      <c r="G10" s="31"/>
      <c r="H10" s="29" t="s">
        <v>6</v>
      </c>
      <c r="I10" s="32">
        <f t="shared" si="1"/>
        <v>23651</v>
      </c>
      <c r="J10" s="32">
        <f t="shared" si="2"/>
        <v>1886.2501343299998</v>
      </c>
      <c r="K10" s="33">
        <f t="shared" si="3"/>
        <v>25537.250134329999</v>
      </c>
    </row>
    <row r="11" spans="2:11">
      <c r="B11" s="52" t="s">
        <v>7</v>
      </c>
      <c r="C11" s="36">
        <v>133.24100000000001</v>
      </c>
      <c r="D11" s="36">
        <v>0</v>
      </c>
      <c r="E11" s="30">
        <f t="shared" si="0"/>
        <v>133.24100000000001</v>
      </c>
      <c r="F11" s="31"/>
      <c r="G11" s="31"/>
      <c r="H11" s="29" t="s">
        <v>7</v>
      </c>
      <c r="I11" s="32">
        <f t="shared" si="1"/>
        <v>133241</v>
      </c>
      <c r="J11" s="32">
        <f t="shared" si="2"/>
        <v>0</v>
      </c>
      <c r="K11" s="33">
        <f t="shared" si="3"/>
        <v>133241</v>
      </c>
    </row>
    <row r="12" spans="2:11">
      <c r="B12" s="53" t="s">
        <v>8</v>
      </c>
      <c r="C12" s="36">
        <v>415.62032846271802</v>
      </c>
      <c r="D12" s="36">
        <v>0</v>
      </c>
      <c r="E12" s="30">
        <f t="shared" si="0"/>
        <v>415.62032846271802</v>
      </c>
      <c r="F12" s="31"/>
      <c r="G12" s="31"/>
      <c r="H12" s="34" t="s">
        <v>8</v>
      </c>
      <c r="I12" s="32">
        <f t="shared" si="1"/>
        <v>415620.328462718</v>
      </c>
      <c r="J12" s="32">
        <f t="shared" si="2"/>
        <v>0</v>
      </c>
      <c r="K12" s="33">
        <f t="shared" si="3"/>
        <v>415620.328462718</v>
      </c>
    </row>
    <row r="13" spans="2:11" s="24" customFormat="1">
      <c r="B13" s="25" t="s">
        <v>9</v>
      </c>
      <c r="C13" s="26">
        <f>SUM(C14:C16)</f>
        <v>568.6463499581331</v>
      </c>
      <c r="D13" s="26">
        <f>SUM(D14:D16)</f>
        <v>25.902633403420221</v>
      </c>
      <c r="E13" s="35">
        <f t="shared" si="0"/>
        <v>594.54898336155327</v>
      </c>
      <c r="F13" s="28"/>
      <c r="G13" s="28"/>
      <c r="H13" s="25" t="s">
        <v>9</v>
      </c>
      <c r="I13" s="26">
        <f>SUM(I14:I16)</f>
        <v>568646.34995813307</v>
      </c>
      <c r="J13" s="26">
        <f>SUM(J14:J16)</f>
        <v>25902.633403420223</v>
      </c>
      <c r="K13" s="27">
        <f>I13+J13</f>
        <v>594548.98336155328</v>
      </c>
    </row>
    <row r="14" spans="2:11">
      <c r="B14" s="34" t="s">
        <v>25</v>
      </c>
      <c r="C14" s="36">
        <v>485.49224520580304</v>
      </c>
      <c r="D14" s="36">
        <v>20.774466929395</v>
      </c>
      <c r="E14" s="30">
        <f t="shared" si="0"/>
        <v>506.26671213519802</v>
      </c>
      <c r="F14" s="37"/>
      <c r="G14" s="31"/>
      <c r="H14" s="34" t="s">
        <v>25</v>
      </c>
      <c r="I14" s="32">
        <f t="shared" si="1"/>
        <v>485492.24520580302</v>
      </c>
      <c r="J14" s="32">
        <f t="shared" si="1"/>
        <v>20774.466929394999</v>
      </c>
      <c r="K14" s="33">
        <f>SUM(I14:J14)</f>
        <v>506266.712135198</v>
      </c>
    </row>
    <row r="15" spans="2:11">
      <c r="B15" s="34" t="s">
        <v>10</v>
      </c>
      <c r="C15" s="36">
        <v>12.069445208942231</v>
      </c>
      <c r="D15" s="36">
        <v>1.7723147910577701</v>
      </c>
      <c r="E15" s="30">
        <f t="shared" si="0"/>
        <v>13.841760000000001</v>
      </c>
      <c r="F15" s="31"/>
      <c r="G15" s="31"/>
      <c r="H15" s="34" t="s">
        <v>10</v>
      </c>
      <c r="I15" s="32">
        <f t="shared" ref="I15:J20" si="4">C15*1000</f>
        <v>12069.44520894223</v>
      </c>
      <c r="J15" s="32">
        <f t="shared" ref="J15:J16" si="5">D15*1000</f>
        <v>1772.3147910577702</v>
      </c>
      <c r="K15" s="33">
        <f t="shared" ref="K15:K16" si="6">SUM(I15:J15)</f>
        <v>13841.76</v>
      </c>
    </row>
    <row r="16" spans="2:11">
      <c r="B16" s="34" t="s">
        <v>26</v>
      </c>
      <c r="C16" s="36">
        <v>71.084659543387815</v>
      </c>
      <c r="D16" s="36">
        <v>3.3558516829674501</v>
      </c>
      <c r="E16" s="30">
        <f t="shared" si="0"/>
        <v>74.44051122635527</v>
      </c>
      <c r="F16" s="37"/>
      <c r="G16" s="37"/>
      <c r="H16" s="34" t="s">
        <v>26</v>
      </c>
      <c r="I16" s="32">
        <f t="shared" si="4"/>
        <v>71084.65954338781</v>
      </c>
      <c r="J16" s="32">
        <f t="shared" si="5"/>
        <v>3355.85168296745</v>
      </c>
      <c r="K16" s="33">
        <f t="shared" si="6"/>
        <v>74440.511226355258</v>
      </c>
    </row>
    <row r="17" spans="2:11" s="24" customFormat="1">
      <c r="B17" s="25" t="s">
        <v>11</v>
      </c>
      <c r="C17" s="26">
        <f>SUM(C18:C20)</f>
        <v>278.19799892733369</v>
      </c>
      <c r="D17" s="26">
        <f>SUM(D18:D20)</f>
        <v>5.6661993077701123</v>
      </c>
      <c r="E17" s="35">
        <f t="shared" si="0"/>
        <v>283.8641982351038</v>
      </c>
      <c r="F17" s="28"/>
      <c r="G17" s="28"/>
      <c r="H17" s="25" t="s">
        <v>11</v>
      </c>
      <c r="I17" s="26">
        <f>SUM(I18:I20)</f>
        <v>278197.99892733368</v>
      </c>
      <c r="J17" s="26">
        <f>SUM(J18:J20)</f>
        <v>5666.1993077701127</v>
      </c>
      <c r="K17" s="27">
        <f>I17+J17</f>
        <v>283864.1982351038</v>
      </c>
    </row>
    <row r="18" spans="2:11">
      <c r="B18" s="34" t="s">
        <v>12</v>
      </c>
      <c r="C18" s="36">
        <v>157.74865552694376</v>
      </c>
      <c r="D18" s="36">
        <v>0.56595965538300008</v>
      </c>
      <c r="E18" s="30">
        <f t="shared" si="0"/>
        <v>158.31461518232678</v>
      </c>
      <c r="F18" s="31"/>
      <c r="G18" s="31"/>
      <c r="H18" s="34" t="s">
        <v>12</v>
      </c>
      <c r="I18" s="32">
        <f t="shared" si="4"/>
        <v>157748.65552694377</v>
      </c>
      <c r="J18" s="32">
        <f t="shared" si="4"/>
        <v>565.95965538300004</v>
      </c>
      <c r="K18" s="33">
        <f>SUM(I18:J18)</f>
        <v>158314.61518232676</v>
      </c>
    </row>
    <row r="19" spans="2:11">
      <c r="B19" s="34" t="s">
        <v>13</v>
      </c>
      <c r="C19" s="36">
        <v>33.944423839634197</v>
      </c>
      <c r="D19" s="36">
        <v>0.11684256689900001</v>
      </c>
      <c r="E19" s="30">
        <f t="shared" si="0"/>
        <v>34.0612664065332</v>
      </c>
      <c r="F19" s="31"/>
      <c r="G19" s="31"/>
      <c r="H19" s="34" t="s">
        <v>13</v>
      </c>
      <c r="I19" s="32">
        <f t="shared" si="4"/>
        <v>33944.423839634197</v>
      </c>
      <c r="J19" s="32">
        <f t="shared" si="4"/>
        <v>116.842566899</v>
      </c>
      <c r="K19" s="33">
        <f t="shared" ref="K19:K20" si="7">SUM(I19:J19)</f>
        <v>34061.266406533199</v>
      </c>
    </row>
    <row r="20" spans="2:11">
      <c r="B20" s="34" t="s">
        <v>14</v>
      </c>
      <c r="C20" s="36">
        <v>86.504919560755724</v>
      </c>
      <c r="D20" s="36">
        <v>4.9833970854881127</v>
      </c>
      <c r="E20" s="30">
        <f t="shared" si="0"/>
        <v>91.488316646243831</v>
      </c>
      <c r="F20" s="31"/>
      <c r="G20" s="31"/>
      <c r="H20" s="34" t="s">
        <v>14</v>
      </c>
      <c r="I20" s="32">
        <f t="shared" si="4"/>
        <v>86504.919560755719</v>
      </c>
      <c r="J20" s="32">
        <f t="shared" si="4"/>
        <v>4983.3970854881127</v>
      </c>
      <c r="K20" s="33">
        <f t="shared" si="7"/>
        <v>91488.316646243838</v>
      </c>
    </row>
    <row r="21" spans="2:11" s="24" customFormat="1">
      <c r="B21" s="25" t="s">
        <v>15</v>
      </c>
      <c r="C21" s="26">
        <f>SUM(C22:C27)</f>
        <v>210.92086712019216</v>
      </c>
      <c r="D21" s="26">
        <f>SUM(D22:D27)</f>
        <v>26.606869757382821</v>
      </c>
      <c r="E21" s="35">
        <f t="shared" si="0"/>
        <v>237.52773687757497</v>
      </c>
      <c r="F21" s="28"/>
      <c r="G21" s="28"/>
      <c r="H21" s="25" t="s">
        <v>15</v>
      </c>
      <c r="I21" s="26">
        <f>SUM(I22:I27)</f>
        <v>210920.86712019212</v>
      </c>
      <c r="J21" s="26">
        <f>SUM(J22:J27)</f>
        <v>26606.869757382825</v>
      </c>
      <c r="K21" s="27">
        <f>I21+J21</f>
        <v>237527.73687757493</v>
      </c>
    </row>
    <row r="22" spans="2:11">
      <c r="B22" s="34" t="s">
        <v>27</v>
      </c>
      <c r="C22" s="36">
        <v>100.4239429909958</v>
      </c>
      <c r="D22" s="36">
        <v>14.273396007341296</v>
      </c>
      <c r="E22" s="30">
        <f t="shared" si="0"/>
        <v>114.69733899833709</v>
      </c>
      <c r="F22" s="37"/>
      <c r="G22" s="31"/>
      <c r="H22" s="34" t="s">
        <v>27</v>
      </c>
      <c r="I22" s="32">
        <f t="shared" ref="I22" si="8">C22*1000</f>
        <v>100423.9429909958</v>
      </c>
      <c r="J22" s="32">
        <f t="shared" ref="J22" si="9">D22*1000</f>
        <v>14273.396007341296</v>
      </c>
      <c r="K22" s="33">
        <f>SUM(I22:J22)</f>
        <v>114697.3389983371</v>
      </c>
    </row>
    <row r="23" spans="2:11">
      <c r="B23" s="34" t="s">
        <v>29</v>
      </c>
      <c r="C23" s="36">
        <v>48.123532802812626</v>
      </c>
      <c r="D23" s="36">
        <v>8.7544254963940897</v>
      </c>
      <c r="E23" s="30">
        <f t="shared" si="0"/>
        <v>56.877958299206718</v>
      </c>
      <c r="F23" s="37"/>
      <c r="G23" s="31"/>
      <c r="H23" s="34" t="s">
        <v>29</v>
      </c>
      <c r="I23" s="32">
        <f t="shared" ref="I23:I27" si="10">C23*1000</f>
        <v>48123.532802812624</v>
      </c>
      <c r="J23" s="32">
        <f t="shared" ref="J23:J27" si="11">D23*1000</f>
        <v>8754.4254963940894</v>
      </c>
      <c r="K23" s="33">
        <f t="shared" ref="K23:K27" si="12">SUM(I23:J23)</f>
        <v>56877.958299206715</v>
      </c>
    </row>
    <row r="24" spans="2:11">
      <c r="B24" s="34" t="s">
        <v>16</v>
      </c>
      <c r="C24" s="36">
        <v>18.997920366074673</v>
      </c>
      <c r="D24" s="36">
        <v>1.558963260187435</v>
      </c>
      <c r="E24" s="30">
        <f t="shared" si="0"/>
        <v>20.55688362626211</v>
      </c>
      <c r="F24" s="37"/>
      <c r="G24" s="31"/>
      <c r="H24" s="34" t="s">
        <v>16</v>
      </c>
      <c r="I24" s="32">
        <f t="shared" si="10"/>
        <v>18997.920366074672</v>
      </c>
      <c r="J24" s="32">
        <f t="shared" si="11"/>
        <v>1558.963260187435</v>
      </c>
      <c r="K24" s="33">
        <f t="shared" si="12"/>
        <v>20556.883626262108</v>
      </c>
    </row>
    <row r="25" spans="2:11">
      <c r="B25" s="34" t="s">
        <v>17</v>
      </c>
      <c r="C25" s="36">
        <v>22.332823999999999</v>
      </c>
      <c r="D25" s="36">
        <v>2.0200849934600003</v>
      </c>
      <c r="E25" s="30">
        <f t="shared" si="0"/>
        <v>24.352908993459998</v>
      </c>
      <c r="F25" s="31"/>
      <c r="G25" s="31"/>
      <c r="H25" s="34" t="s">
        <v>17</v>
      </c>
      <c r="I25" s="32">
        <f t="shared" si="10"/>
        <v>22332.823999999997</v>
      </c>
      <c r="J25" s="32">
        <f t="shared" si="11"/>
        <v>2020.0849934600003</v>
      </c>
      <c r="K25" s="33">
        <f t="shared" si="12"/>
        <v>24352.908993459998</v>
      </c>
    </row>
    <row r="26" spans="2:11">
      <c r="B26" s="34" t="s">
        <v>18</v>
      </c>
      <c r="C26" s="36">
        <v>17.732056499089108</v>
      </c>
      <c r="D26" s="36">
        <v>0</v>
      </c>
      <c r="E26" s="30">
        <f>C26+D26</f>
        <v>17.732056499089108</v>
      </c>
      <c r="F26" s="31"/>
      <c r="G26" s="31"/>
      <c r="H26" s="34" t="s">
        <v>18</v>
      </c>
      <c r="I26" s="32">
        <f>C26*1000</f>
        <v>17732.056499089107</v>
      </c>
      <c r="J26" s="32">
        <f>D26*1000</f>
        <v>0</v>
      </c>
      <c r="K26" s="33">
        <f t="shared" si="12"/>
        <v>17732.056499089107</v>
      </c>
    </row>
    <row r="27" spans="2:11">
      <c r="B27" s="34" t="s">
        <v>19</v>
      </c>
      <c r="C27" s="36">
        <v>3.3105904612199497</v>
      </c>
      <c r="D27" s="36">
        <v>0</v>
      </c>
      <c r="E27" s="30">
        <f t="shared" si="0"/>
        <v>3.3105904612199497</v>
      </c>
      <c r="F27" s="31"/>
      <c r="G27" s="31"/>
      <c r="H27" s="34" t="s">
        <v>19</v>
      </c>
      <c r="I27" s="32">
        <f t="shared" si="10"/>
        <v>3310.5904612199497</v>
      </c>
      <c r="J27" s="32">
        <f t="shared" si="11"/>
        <v>0</v>
      </c>
      <c r="K27" s="33">
        <f t="shared" si="12"/>
        <v>3310.5904612199497</v>
      </c>
    </row>
    <row r="28" spans="2:11" s="24" customFormat="1">
      <c r="B28" s="25" t="s">
        <v>20</v>
      </c>
      <c r="C28" s="26">
        <f>SUM(C29:C30)</f>
        <v>9.61</v>
      </c>
      <c r="D28" s="26">
        <f>SUM(D29:D30)</f>
        <v>0</v>
      </c>
      <c r="E28" s="35">
        <f t="shared" si="0"/>
        <v>9.61</v>
      </c>
      <c r="F28" s="28"/>
      <c r="G28" s="28"/>
      <c r="H28" s="25" t="s">
        <v>20</v>
      </c>
      <c r="I28" s="26">
        <f>SUM(I29:I30)</f>
        <v>9610</v>
      </c>
      <c r="J28" s="26">
        <f>SUM(J29:J30)</f>
        <v>0</v>
      </c>
      <c r="K28" s="27">
        <f>I28+J28</f>
        <v>9610</v>
      </c>
    </row>
    <row r="29" spans="2:11">
      <c r="B29" s="34" t="s">
        <v>21</v>
      </c>
      <c r="C29" s="36">
        <v>6.76</v>
      </c>
      <c r="D29" s="10">
        <v>0</v>
      </c>
      <c r="E29" s="30">
        <f t="shared" si="0"/>
        <v>6.76</v>
      </c>
      <c r="F29" s="31"/>
      <c r="G29" s="31"/>
      <c r="H29" s="34" t="s">
        <v>21</v>
      </c>
      <c r="I29" s="32">
        <f t="shared" ref="I29" si="13">C29*1000</f>
        <v>6760</v>
      </c>
      <c r="J29" s="32">
        <f t="shared" ref="J29" si="14">D29*1000</f>
        <v>0</v>
      </c>
      <c r="K29" s="33">
        <f>SUM(I29:J29)</f>
        <v>6760</v>
      </c>
    </row>
    <row r="30" spans="2:11">
      <c r="B30" s="34" t="s">
        <v>22</v>
      </c>
      <c r="C30" s="36">
        <v>2.85</v>
      </c>
      <c r="D30" s="36">
        <v>0</v>
      </c>
      <c r="E30" s="30">
        <f t="shared" si="0"/>
        <v>2.85</v>
      </c>
      <c r="F30" s="31"/>
      <c r="G30" s="31"/>
      <c r="H30" s="34" t="s">
        <v>22</v>
      </c>
      <c r="I30" s="32">
        <f t="shared" ref="I30" si="15">C30*1000</f>
        <v>2850</v>
      </c>
      <c r="J30" s="32">
        <f t="shared" ref="J30" si="16">D30*1000</f>
        <v>0</v>
      </c>
      <c r="K30" s="33">
        <f>SUM(I30:J30)</f>
        <v>2850</v>
      </c>
    </row>
    <row r="31" spans="2:11">
      <c r="B31" s="38" t="s">
        <v>23</v>
      </c>
      <c r="C31" s="26">
        <v>0.4699754455996073</v>
      </c>
      <c r="D31" s="26">
        <v>0.27829196429605996</v>
      </c>
      <c r="E31" s="39">
        <f t="shared" si="0"/>
        <v>0.7482674098956672</v>
      </c>
      <c r="F31" s="28"/>
      <c r="G31" s="31"/>
      <c r="H31" s="38" t="s">
        <v>23</v>
      </c>
      <c r="I31" s="40">
        <f t="shared" ref="I31" si="17">C31*1000</f>
        <v>469.97544559960733</v>
      </c>
      <c r="J31" s="40">
        <f t="shared" ref="J31" si="18">D31*1000</f>
        <v>278.29196429605997</v>
      </c>
      <c r="K31" s="41">
        <f>SUM(I31:J31)</f>
        <v>748.26740989566724</v>
      </c>
    </row>
    <row r="32" spans="2:11" ht="15.75" thickBot="1">
      <c r="B32" s="42" t="s">
        <v>24</v>
      </c>
      <c r="C32" s="43">
        <f>C21+C17+C13+C7+C31+C28</f>
        <v>2323.0395199139766</v>
      </c>
      <c r="D32" s="43">
        <f>D21+D17+D13+D7+D31+D28</f>
        <v>101.32073900045921</v>
      </c>
      <c r="E32" s="44">
        <f t="shared" si="0"/>
        <v>2424.3602589144357</v>
      </c>
      <c r="F32" s="24"/>
      <c r="H32" s="42" t="s">
        <v>24</v>
      </c>
      <c r="I32" s="43">
        <f t="shared" ref="I32:J32" si="19">I21+I17+I13+I7+I31+I28</f>
        <v>2323039.5199139765</v>
      </c>
      <c r="J32" s="43">
        <f t="shared" si="19"/>
        <v>101320.73900045925</v>
      </c>
      <c r="K32" s="44">
        <f>K21+K17+K13+K7+K31+K28</f>
        <v>2424360.2589144357</v>
      </c>
    </row>
    <row r="33" spans="1:11">
      <c r="B33" s="3"/>
      <c r="C33" s="3"/>
      <c r="D33" s="3"/>
      <c r="E33" s="45"/>
      <c r="K33" s="46"/>
    </row>
    <row r="35" spans="1:11">
      <c r="B35" s="54" t="s">
        <v>40</v>
      </c>
      <c r="I35" s="47"/>
      <c r="J35" s="47"/>
      <c r="K35" s="47"/>
    </row>
    <row r="36" spans="1:11">
      <c r="B36" s="54" t="s">
        <v>43</v>
      </c>
    </row>
    <row r="37" spans="1:11">
      <c r="B37" s="54" t="s">
        <v>44</v>
      </c>
    </row>
    <row r="38" spans="1:11">
      <c r="A38" s="48"/>
      <c r="B38" s="49"/>
    </row>
    <row r="39" spans="1:11">
      <c r="A39" s="48"/>
      <c r="B39" s="49"/>
    </row>
    <row r="40" spans="1:11">
      <c r="A40" s="48"/>
      <c r="B40" s="49"/>
    </row>
    <row r="41" spans="1:11">
      <c r="A41" s="48"/>
      <c r="B41" s="49"/>
    </row>
    <row r="42" spans="1:11">
      <c r="A42" s="48"/>
      <c r="B42" s="49"/>
    </row>
    <row r="43" spans="1:11">
      <c r="A43" s="48"/>
      <c r="B43" s="50"/>
      <c r="C43" s="49"/>
      <c r="D43" s="49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zoomScale="80" zoomScaleNormal="80" workbookViewId="0">
      <selection activeCell="G4" sqref="G4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56" customFormat="1" ht="18.75">
      <c r="A1" s="55"/>
      <c r="B1" s="61" t="s">
        <v>36</v>
      </c>
      <c r="C1" s="61"/>
      <c r="D1" s="61"/>
      <c r="E1" s="61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8" s="56" customFormat="1" ht="18.75">
      <c r="A2" s="55"/>
      <c r="B2" s="61" t="s">
        <v>37</v>
      </c>
      <c r="C2" s="61"/>
      <c r="D2" s="61"/>
      <c r="E2" s="61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</row>
    <row r="3" spans="1:88" ht="15.75" thickBot="1">
      <c r="B3" s="3"/>
      <c r="C3" s="3"/>
      <c r="D3" s="3"/>
      <c r="E3" s="4"/>
    </row>
    <row r="4" spans="1:88">
      <c r="B4" s="62" t="s">
        <v>1</v>
      </c>
      <c r="C4" s="64" t="str">
        <f>'data aset IKNB'!C5:D5</f>
        <v>April 2019</v>
      </c>
      <c r="D4" s="65"/>
      <c r="E4" s="66" t="s">
        <v>28</v>
      </c>
    </row>
    <row r="5" spans="1:88">
      <c r="B5" s="63"/>
      <c r="C5" s="51" t="s">
        <v>34</v>
      </c>
      <c r="D5" s="51" t="s">
        <v>39</v>
      </c>
      <c r="E5" s="67"/>
    </row>
    <row r="6" spans="1:88" s="8" customFormat="1">
      <c r="A6" s="1"/>
      <c r="B6" s="5" t="s">
        <v>3</v>
      </c>
      <c r="C6" s="6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10">
        <v>53</v>
      </c>
      <c r="D7" s="10">
        <v>7</v>
      </c>
      <c r="E7" s="11">
        <f t="shared" si="0"/>
        <v>60</v>
      </c>
    </row>
    <row r="8" spans="1:88">
      <c r="B8" s="12" t="s">
        <v>5</v>
      </c>
      <c r="C8" s="10">
        <v>75</v>
      </c>
      <c r="D8" s="10">
        <v>5</v>
      </c>
      <c r="E8" s="11">
        <f t="shared" si="0"/>
        <v>80</v>
      </c>
    </row>
    <row r="9" spans="1:88">
      <c r="B9" s="12" t="s">
        <v>6</v>
      </c>
      <c r="C9" s="10">
        <v>6</v>
      </c>
      <c r="D9" s="10">
        <v>1</v>
      </c>
      <c r="E9" s="11">
        <f t="shared" si="0"/>
        <v>7</v>
      </c>
    </row>
    <row r="10" spans="1:88">
      <c r="B10" s="12" t="s">
        <v>7</v>
      </c>
      <c r="C10" s="10">
        <v>3</v>
      </c>
      <c r="D10" s="10">
        <v>0</v>
      </c>
      <c r="E10" s="11">
        <f t="shared" si="0"/>
        <v>3</v>
      </c>
    </row>
    <row r="11" spans="1:88">
      <c r="B11" s="12" t="s">
        <v>8</v>
      </c>
      <c r="C11" s="10">
        <v>2</v>
      </c>
      <c r="D11" s="10">
        <v>0</v>
      </c>
      <c r="E11" s="11">
        <f t="shared" si="0"/>
        <v>2</v>
      </c>
    </row>
    <row r="12" spans="1:88" s="8" customFormat="1">
      <c r="A12" s="1"/>
      <c r="B12" s="13" t="s">
        <v>9</v>
      </c>
      <c r="C12" s="14">
        <f>SUM(C13:C15)</f>
        <v>239</v>
      </c>
      <c r="D12" s="14">
        <f>SUM(D13:D15)</f>
        <v>8</v>
      </c>
      <c r="E12" s="7">
        <f>D12+C12</f>
        <v>247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9" t="s">
        <v>25</v>
      </c>
      <c r="C13" s="10">
        <v>179</v>
      </c>
      <c r="D13" s="10">
        <v>4</v>
      </c>
      <c r="E13" s="11">
        <f>C13+D13</f>
        <v>183</v>
      </c>
    </row>
    <row r="14" spans="1:88">
      <c r="B14" s="9" t="s">
        <v>10</v>
      </c>
      <c r="C14" s="10">
        <v>58</v>
      </c>
      <c r="D14" s="10">
        <v>4</v>
      </c>
      <c r="E14" s="11">
        <f>C14+D14</f>
        <v>62</v>
      </c>
    </row>
    <row r="15" spans="1:88">
      <c r="B15" s="9" t="s">
        <v>26</v>
      </c>
      <c r="C15" s="10">
        <v>2</v>
      </c>
      <c r="D15" s="10">
        <v>0</v>
      </c>
      <c r="E15" s="11">
        <f>C15+D15</f>
        <v>2</v>
      </c>
    </row>
    <row r="16" spans="1:88" s="8" customFormat="1">
      <c r="A16" s="1"/>
      <c r="B16" s="5" t="s">
        <v>11</v>
      </c>
      <c r="C16" s="15">
        <f>SUM(C17:C19)</f>
        <v>227</v>
      </c>
      <c r="D16" s="6">
        <f>SUM(D17:D19)</f>
        <v>3</v>
      </c>
      <c r="E16" s="7">
        <f>D16+C16</f>
        <v>230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12" t="s">
        <v>12</v>
      </c>
      <c r="C17" s="16">
        <v>162</v>
      </c>
      <c r="D17" s="17">
        <v>1</v>
      </c>
      <c r="E17" s="11">
        <f>C17+D17</f>
        <v>163</v>
      </c>
    </row>
    <row r="18" spans="1:88">
      <c r="B18" s="12" t="s">
        <v>13</v>
      </c>
      <c r="C18" s="18">
        <v>41</v>
      </c>
      <c r="D18" s="17">
        <v>1</v>
      </c>
      <c r="E18" s="11">
        <f>C18+D18</f>
        <v>42</v>
      </c>
    </row>
    <row r="19" spans="1:88">
      <c r="B19" s="12" t="s">
        <v>14</v>
      </c>
      <c r="C19" s="18">
        <v>24</v>
      </c>
      <c r="D19" s="17">
        <v>1</v>
      </c>
      <c r="E19" s="11">
        <f>C19+D19</f>
        <v>25</v>
      </c>
    </row>
    <row r="20" spans="1:88" s="8" customFormat="1">
      <c r="A20" s="1"/>
      <c r="B20" s="13" t="s">
        <v>15</v>
      </c>
      <c r="C20" s="15">
        <f>SUM(C21:C26)</f>
        <v>111</v>
      </c>
      <c r="D20" s="6">
        <f>SUM(D21:D26)</f>
        <v>8</v>
      </c>
      <c r="E20" s="7">
        <f>D20+C20</f>
        <v>119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12" t="s">
        <v>27</v>
      </c>
      <c r="C21" s="10">
        <v>1</v>
      </c>
      <c r="D21" s="10">
        <v>0</v>
      </c>
      <c r="E21" s="19">
        <f t="shared" ref="E21:E32" si="1">C21+D21</f>
        <v>1</v>
      </c>
    </row>
    <row r="22" spans="1:88">
      <c r="B22" s="12" t="s">
        <v>29</v>
      </c>
      <c r="C22" s="10">
        <v>87</v>
      </c>
      <c r="D22" s="10">
        <v>6</v>
      </c>
      <c r="E22" s="19">
        <f t="shared" si="1"/>
        <v>93</v>
      </c>
    </row>
    <row r="23" spans="1:88">
      <c r="B23" s="12" t="s">
        <v>16</v>
      </c>
      <c r="C23" s="10">
        <v>20</v>
      </c>
      <c r="D23" s="10">
        <v>2</v>
      </c>
      <c r="E23" s="19">
        <f t="shared" si="1"/>
        <v>22</v>
      </c>
    </row>
    <row r="24" spans="1:88">
      <c r="B24" s="12" t="s">
        <v>17</v>
      </c>
      <c r="C24" s="10">
        <v>1</v>
      </c>
      <c r="D24" s="10">
        <v>0</v>
      </c>
      <c r="E24" s="19">
        <f t="shared" si="1"/>
        <v>1</v>
      </c>
    </row>
    <row r="25" spans="1:88">
      <c r="B25" s="12" t="s">
        <v>18</v>
      </c>
      <c r="C25" s="10">
        <v>1</v>
      </c>
      <c r="D25" s="10">
        <v>0</v>
      </c>
      <c r="E25" s="19">
        <f t="shared" si="1"/>
        <v>1</v>
      </c>
    </row>
    <row r="26" spans="1:88">
      <c r="B26" s="12" t="s">
        <v>19</v>
      </c>
      <c r="C26" s="10">
        <v>1</v>
      </c>
      <c r="D26" s="10">
        <v>0</v>
      </c>
      <c r="E26" s="19">
        <f t="shared" si="1"/>
        <v>1</v>
      </c>
    </row>
    <row r="27" spans="1:88" s="8" customFormat="1">
      <c r="A27" s="1"/>
      <c r="B27" s="13" t="s">
        <v>30</v>
      </c>
      <c r="C27" s="15">
        <f>SUM(C28:C30)</f>
        <v>235</v>
      </c>
      <c r="D27" s="6">
        <f>SUM(D28:D30)</f>
        <v>0</v>
      </c>
      <c r="E27" s="7">
        <f t="shared" si="1"/>
        <v>235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12" t="s">
        <v>31</v>
      </c>
      <c r="C28" s="2">
        <v>165</v>
      </c>
      <c r="D28" s="10">
        <v>0</v>
      </c>
      <c r="E28" s="11">
        <f t="shared" si="1"/>
        <v>165</v>
      </c>
    </row>
    <row r="29" spans="1:88">
      <c r="B29" s="12" t="s">
        <v>32</v>
      </c>
      <c r="C29" s="16">
        <v>43</v>
      </c>
      <c r="D29" s="10">
        <v>0</v>
      </c>
      <c r="E29" s="11">
        <f t="shared" si="1"/>
        <v>43</v>
      </c>
    </row>
    <row r="30" spans="1:88">
      <c r="B30" s="12" t="s">
        <v>33</v>
      </c>
      <c r="C30" s="16">
        <v>27</v>
      </c>
      <c r="D30" s="10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113</v>
      </c>
      <c r="D31" s="6">
        <v>65</v>
      </c>
      <c r="E31" s="7">
        <f t="shared" si="1"/>
        <v>178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58" t="s">
        <v>42</v>
      </c>
      <c r="C32" s="59">
        <v>113</v>
      </c>
      <c r="D32" s="59">
        <v>6</v>
      </c>
      <c r="E32" s="60">
        <f t="shared" si="1"/>
        <v>119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20" t="s">
        <v>24</v>
      </c>
      <c r="C33" s="21">
        <f>C20+C16+C12+C6+C31+C27+C32</f>
        <v>1177</v>
      </c>
      <c r="D33" s="21">
        <f t="shared" ref="D33:E33" si="2">D20+D16+D12+D6+D31+D27+D32</f>
        <v>103</v>
      </c>
      <c r="E33" s="21">
        <f t="shared" si="2"/>
        <v>1280</v>
      </c>
    </row>
    <row r="34" spans="2:5">
      <c r="E34" s="22"/>
    </row>
    <row r="35" spans="2:5">
      <c r="B35" s="57" t="s">
        <v>40</v>
      </c>
    </row>
    <row r="36" spans="2:5">
      <c r="B36" s="23" t="s">
        <v>41</v>
      </c>
    </row>
    <row r="37" spans="2:5">
      <c r="B37" s="23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D8F21B-6B39-4FA5-A558-E4C7E34EF4EB}"/>
</file>

<file path=customXml/itemProps2.xml><?xml version="1.0" encoding="utf-8"?>
<ds:datastoreItem xmlns:ds="http://schemas.openxmlformats.org/officeDocument/2006/customXml" ds:itemID="{E97A94FA-D6CF-4516-8715-14243028EA5B}"/>
</file>

<file path=customXml/itemProps3.xml><?xml version="1.0" encoding="utf-8"?>
<ds:datastoreItem xmlns:ds="http://schemas.openxmlformats.org/officeDocument/2006/customXml" ds:itemID="{FBADB9DC-EE3F-4278-AB92-093C3BC25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2019-06-18T10:55:13Z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