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agas.setiaji\OneDrive\File Bagas Nitip\2020\Statistik\12. Desember\Final Share\"/>
    </mc:Choice>
  </mc:AlternateContent>
  <bookViews>
    <workbookView xWindow="0" yWindow="0" windowWidth="23040" windowHeight="9672"/>
  </bookViews>
  <sheets>
    <sheet name="Ringkasan" sheetId="1" r:id="rId1"/>
    <sheet name="Data Pelaku dan Aset" sheetId="2" r:id="rId2"/>
    <sheet name="Akm. Penyaluran Pinjaman" sheetId="7" r:id="rId3"/>
    <sheet name="Penyaluran Pinjaman Bulanan" sheetId="9" r:id="rId4"/>
    <sheet name="Outstanding" sheetId="8" r:id="rId5"/>
    <sheet name="Rekening Lender" sheetId="3" r:id="rId6"/>
    <sheet name="Rekening Borrower" sheetId="4" r:id="rId7"/>
    <sheet name="Transaksi Lender" sheetId="5" r:id="rId8"/>
    <sheet name="Transaksi Borrower" sheetId="6" r:id="rId9"/>
  </sheets>
  <definedNames>
    <definedName name="_xlnm.Print_Area" localSheetId="2">'Akm. Penyaluran Pinjaman'!$A$1:$O$41</definedName>
    <definedName name="_xlnm.Print_Area" localSheetId="1">'Data Pelaku dan Aset'!$A$1:$N$15</definedName>
    <definedName name="_xlnm.Print_Area" localSheetId="4">Outstanding!$A$1:$O$41</definedName>
    <definedName name="_xlnm.Print_Area" localSheetId="3">'Penyaluran Pinjaman Bulanan'!$A$1:$O$41</definedName>
    <definedName name="_xlnm.Print_Area" localSheetId="6">'Rekening Borrower'!$A$1:$O$41</definedName>
    <definedName name="_xlnm.Print_Area" localSheetId="5">'Rekening Lender'!$A$1:$O$42</definedName>
    <definedName name="_xlnm.Print_Area" localSheetId="0">Ringkasan!$A$1:$Q$55</definedName>
    <definedName name="_xlnm.Print_Area" localSheetId="8">'Transaksi Borrower'!$A$1:$O$41</definedName>
    <definedName name="_xlnm.Print_Area" localSheetId="7">'Transaksi Lender'!$A$1:$O$42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M5" i="9"/>
  <c r="N5" i="9"/>
  <c r="M6" i="9"/>
  <c r="N6" i="9"/>
  <c r="M7" i="9"/>
  <c r="N7" i="9"/>
  <c r="M8" i="9"/>
  <c r="N8" i="9"/>
  <c r="M9" i="9"/>
  <c r="N9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H17" i="1"/>
  <c r="H18" i="1"/>
  <c r="H19" i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O41" i="4"/>
  <c r="O42" i="3"/>
  <c r="O41" i="8"/>
  <c r="O41" i="7"/>
  <c r="O38" i="7"/>
  <c r="P7" i="1"/>
  <c r="P8" i="1"/>
  <c r="P53" i="1"/>
  <c r="P55" i="1"/>
  <c r="P50" i="1"/>
  <c r="P49" i="1"/>
  <c r="P48" i="1"/>
  <c r="P45" i="1"/>
  <c r="P44" i="1"/>
  <c r="P43" i="1"/>
  <c r="P40" i="1"/>
  <c r="P39" i="1"/>
  <c r="P38" i="1"/>
  <c r="P37" i="1"/>
  <c r="P34" i="1"/>
  <c r="P33" i="1"/>
  <c r="P32" i="1"/>
  <c r="P29" i="1"/>
  <c r="P28" i="1"/>
  <c r="P27" i="1"/>
  <c r="P26" i="1"/>
  <c r="P23" i="1"/>
  <c r="P9" i="1"/>
  <c r="L17" i="1"/>
  <c r="L19" i="1"/>
  <c r="L18" i="1"/>
  <c r="O9" i="8"/>
  <c r="K41" i="9"/>
  <c r="O40" i="9"/>
  <c r="K40" i="9"/>
  <c r="O39" i="9"/>
  <c r="K39" i="9"/>
  <c r="O38" i="9"/>
  <c r="K38" i="9"/>
  <c r="O37" i="9"/>
  <c r="K37" i="9"/>
  <c r="O36" i="9"/>
  <c r="K36" i="9"/>
  <c r="O35" i="9"/>
  <c r="K35" i="9"/>
  <c r="O34" i="9"/>
  <c r="K34" i="9"/>
  <c r="O33" i="9"/>
  <c r="K33" i="9"/>
  <c r="O32" i="9"/>
  <c r="K32" i="9"/>
  <c r="O31" i="9"/>
  <c r="K31" i="9"/>
  <c r="O30" i="9"/>
  <c r="K30" i="9"/>
  <c r="O29" i="9"/>
  <c r="K29" i="9"/>
  <c r="O28" i="9"/>
  <c r="K28" i="9"/>
  <c r="O27" i="9"/>
  <c r="K27" i="9"/>
  <c r="O26" i="9"/>
  <c r="K26" i="9"/>
  <c r="O25" i="9"/>
  <c r="K25" i="9"/>
  <c r="O24" i="9"/>
  <c r="K24" i="9"/>
  <c r="O23" i="9"/>
  <c r="K23" i="9"/>
  <c r="O22" i="9"/>
  <c r="K22" i="9"/>
  <c r="O21" i="9"/>
  <c r="K21" i="9"/>
  <c r="O20" i="9"/>
  <c r="K20" i="9"/>
  <c r="O19" i="9"/>
  <c r="K19" i="9"/>
  <c r="O18" i="9"/>
  <c r="K18" i="9"/>
  <c r="O17" i="9"/>
  <c r="K17" i="9"/>
  <c r="O16" i="9"/>
  <c r="K16" i="9"/>
  <c r="O15" i="9"/>
  <c r="K15" i="9"/>
  <c r="O14" i="9"/>
  <c r="K14" i="9"/>
  <c r="O13" i="9"/>
  <c r="K13" i="9"/>
  <c r="K12" i="9"/>
  <c r="O11" i="9"/>
  <c r="K11" i="9"/>
  <c r="O10" i="9"/>
  <c r="K10" i="9"/>
  <c r="O9" i="9"/>
  <c r="K9" i="9"/>
  <c r="O8" i="9"/>
  <c r="K8" i="9"/>
  <c r="O7" i="9"/>
  <c r="K7" i="9"/>
  <c r="O6" i="9"/>
  <c r="K6" i="9"/>
  <c r="K5" i="9"/>
  <c r="C12" i="1"/>
  <c r="P12" i="1"/>
  <c r="D18" i="1"/>
  <c r="E18" i="1"/>
  <c r="F18" i="1"/>
  <c r="G18" i="1"/>
  <c r="I18" i="1"/>
  <c r="J18" i="1"/>
  <c r="K18" i="1"/>
  <c r="C18" i="1"/>
  <c r="P18" i="1"/>
  <c r="D17" i="1"/>
  <c r="E17" i="1"/>
  <c r="F17" i="1"/>
  <c r="G17" i="1"/>
  <c r="I17" i="1"/>
  <c r="J17" i="1"/>
  <c r="K17" i="1"/>
  <c r="C17" i="1"/>
  <c r="P17" i="1"/>
  <c r="B41" i="9"/>
  <c r="O41" i="9"/>
  <c r="B5" i="9"/>
  <c r="O5" i="9"/>
  <c r="B12" i="9"/>
  <c r="O12" i="9"/>
  <c r="C13" i="1"/>
  <c r="P13" i="1"/>
  <c r="C14" i="1"/>
  <c r="P14" i="1"/>
  <c r="D19" i="1"/>
  <c r="E19" i="1"/>
  <c r="F19" i="1"/>
  <c r="I19" i="1"/>
  <c r="K19" i="1"/>
  <c r="J19" i="1"/>
  <c r="C19" i="1"/>
  <c r="G19" i="1"/>
  <c r="P19" i="1"/>
  <c r="D41" i="9"/>
  <c r="E14" i="1"/>
  <c r="E41" i="9"/>
  <c r="F14" i="1"/>
  <c r="F41" i="9"/>
  <c r="G14" i="1"/>
  <c r="G41" i="9"/>
  <c r="H14" i="1"/>
  <c r="H41" i="9"/>
  <c r="I14" i="1"/>
  <c r="I41" i="9"/>
  <c r="J14" i="1"/>
  <c r="J41" i="9"/>
  <c r="K14" i="1"/>
  <c r="C41" i="9"/>
  <c r="D14" i="1"/>
  <c r="C19" i="9"/>
  <c r="D19" i="9"/>
  <c r="E19" i="9"/>
  <c r="F19" i="9"/>
  <c r="G19" i="9"/>
  <c r="H19" i="9"/>
  <c r="I19" i="9"/>
  <c r="J19" i="9"/>
  <c r="C20" i="9"/>
  <c r="D20" i="9"/>
  <c r="E20" i="9"/>
  <c r="F20" i="9"/>
  <c r="G20" i="9"/>
  <c r="H20" i="9"/>
  <c r="I20" i="9"/>
  <c r="J20" i="9"/>
  <c r="C21" i="9"/>
  <c r="D21" i="9"/>
  <c r="E21" i="9"/>
  <c r="F21" i="9"/>
  <c r="G21" i="9"/>
  <c r="H21" i="9"/>
  <c r="I21" i="9"/>
  <c r="J21" i="9"/>
  <c r="C22" i="9"/>
  <c r="D22" i="9"/>
  <c r="E22" i="9"/>
  <c r="F22" i="9"/>
  <c r="G22" i="9"/>
  <c r="H22" i="9"/>
  <c r="I22" i="9"/>
  <c r="J22" i="9"/>
  <c r="C23" i="9"/>
  <c r="D23" i="9"/>
  <c r="E23" i="9"/>
  <c r="F23" i="9"/>
  <c r="G23" i="9"/>
  <c r="H23" i="9"/>
  <c r="I23" i="9"/>
  <c r="J23" i="9"/>
  <c r="C24" i="9"/>
  <c r="D24" i="9"/>
  <c r="E24" i="9"/>
  <c r="F24" i="9"/>
  <c r="G24" i="9"/>
  <c r="H24" i="9"/>
  <c r="I24" i="9"/>
  <c r="J24" i="9"/>
  <c r="C25" i="9"/>
  <c r="D25" i="9"/>
  <c r="E25" i="9"/>
  <c r="F25" i="9"/>
  <c r="G25" i="9"/>
  <c r="H25" i="9"/>
  <c r="I25" i="9"/>
  <c r="J25" i="9"/>
  <c r="C26" i="9"/>
  <c r="D26" i="9"/>
  <c r="E26" i="9"/>
  <c r="F26" i="9"/>
  <c r="G26" i="9"/>
  <c r="H26" i="9"/>
  <c r="I26" i="9"/>
  <c r="J26" i="9"/>
  <c r="C27" i="9"/>
  <c r="D27" i="9"/>
  <c r="E27" i="9"/>
  <c r="F27" i="9"/>
  <c r="G27" i="9"/>
  <c r="H27" i="9"/>
  <c r="I27" i="9"/>
  <c r="J27" i="9"/>
  <c r="C28" i="9"/>
  <c r="D28" i="9"/>
  <c r="E28" i="9"/>
  <c r="F28" i="9"/>
  <c r="G28" i="9"/>
  <c r="H28" i="9"/>
  <c r="I28" i="9"/>
  <c r="J28" i="9"/>
  <c r="C29" i="9"/>
  <c r="D29" i="9"/>
  <c r="E29" i="9"/>
  <c r="F29" i="9"/>
  <c r="G29" i="9"/>
  <c r="H29" i="9"/>
  <c r="I29" i="9"/>
  <c r="J29" i="9"/>
  <c r="C30" i="9"/>
  <c r="D30" i="9"/>
  <c r="E30" i="9"/>
  <c r="F30" i="9"/>
  <c r="G30" i="9"/>
  <c r="H30" i="9"/>
  <c r="I30" i="9"/>
  <c r="J30" i="9"/>
  <c r="C31" i="9"/>
  <c r="D31" i="9"/>
  <c r="E31" i="9"/>
  <c r="F31" i="9"/>
  <c r="G31" i="9"/>
  <c r="H31" i="9"/>
  <c r="I31" i="9"/>
  <c r="J31" i="9"/>
  <c r="C32" i="9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C35" i="9"/>
  <c r="D35" i="9"/>
  <c r="E35" i="9"/>
  <c r="F35" i="9"/>
  <c r="G35" i="9"/>
  <c r="H35" i="9"/>
  <c r="I35" i="9"/>
  <c r="J35" i="9"/>
  <c r="C36" i="9"/>
  <c r="D36" i="9"/>
  <c r="E36" i="9"/>
  <c r="F36" i="9"/>
  <c r="G36" i="9"/>
  <c r="H36" i="9"/>
  <c r="I36" i="9"/>
  <c r="J36" i="9"/>
  <c r="C37" i="9"/>
  <c r="D37" i="9"/>
  <c r="E37" i="9"/>
  <c r="F37" i="9"/>
  <c r="G37" i="9"/>
  <c r="H37" i="9"/>
  <c r="I37" i="9"/>
  <c r="J37" i="9"/>
  <c r="C38" i="9"/>
  <c r="D38" i="9"/>
  <c r="E38" i="9"/>
  <c r="F38" i="9"/>
  <c r="G38" i="9"/>
  <c r="H38" i="9"/>
  <c r="I38" i="9"/>
  <c r="J38" i="9"/>
  <c r="C39" i="9"/>
  <c r="D39" i="9"/>
  <c r="E39" i="9"/>
  <c r="F39" i="9"/>
  <c r="G39" i="9"/>
  <c r="H39" i="9"/>
  <c r="I39" i="9"/>
  <c r="J39" i="9"/>
  <c r="C40" i="9"/>
  <c r="D40" i="9"/>
  <c r="E40" i="9"/>
  <c r="F40" i="9"/>
  <c r="G40" i="9"/>
  <c r="H40" i="9"/>
  <c r="I40" i="9"/>
  <c r="J40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K13" i="1"/>
  <c r="I12" i="9"/>
  <c r="J13" i="1"/>
  <c r="H12" i="9"/>
  <c r="I13" i="1"/>
  <c r="G12" i="9"/>
  <c r="H13" i="1"/>
  <c r="F12" i="9"/>
  <c r="G13" i="1"/>
  <c r="E12" i="9"/>
  <c r="F13" i="1"/>
  <c r="D12" i="9"/>
  <c r="E13" i="1"/>
  <c r="C12" i="9"/>
  <c r="D13" i="1"/>
  <c r="C7" i="9"/>
  <c r="D7" i="9"/>
  <c r="E7" i="9"/>
  <c r="F7" i="9"/>
  <c r="G7" i="9"/>
  <c r="H7" i="9"/>
  <c r="I7" i="9"/>
  <c r="J7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C10" i="9"/>
  <c r="D10" i="9"/>
  <c r="E10" i="9"/>
  <c r="F10" i="9"/>
  <c r="G10" i="9"/>
  <c r="H10" i="9"/>
  <c r="I10" i="9"/>
  <c r="J10" i="9"/>
  <c r="C11" i="9"/>
  <c r="D11" i="9"/>
  <c r="E11" i="9"/>
  <c r="F11" i="9"/>
  <c r="G11" i="9"/>
  <c r="H11" i="9"/>
  <c r="I11" i="9"/>
  <c r="J11" i="9"/>
  <c r="D6" i="9"/>
  <c r="E6" i="9"/>
  <c r="F6" i="9"/>
  <c r="G6" i="9"/>
  <c r="H6" i="9"/>
  <c r="I6" i="9"/>
  <c r="J6" i="9"/>
  <c r="C6" i="9"/>
  <c r="D5" i="9"/>
  <c r="E12" i="1"/>
  <c r="E5" i="9"/>
  <c r="F12" i="1"/>
  <c r="F5" i="9"/>
  <c r="G12" i="1"/>
  <c r="G5" i="9"/>
  <c r="H12" i="1"/>
  <c r="H5" i="9"/>
  <c r="I12" i="1"/>
  <c r="I5" i="9"/>
  <c r="J12" i="1"/>
  <c r="J5" i="9"/>
  <c r="K12" i="1"/>
  <c r="C5" i="9"/>
  <c r="D12" i="1"/>
  <c r="L14" i="1"/>
  <c r="L12" i="1"/>
  <c r="L13" i="1"/>
  <c r="O19" i="8"/>
  <c r="O6" i="5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8" i="8"/>
  <c r="O17" i="8"/>
  <c r="O16" i="8"/>
  <c r="O15" i="8"/>
  <c r="O14" i="8"/>
  <c r="O13" i="8"/>
  <c r="O12" i="8"/>
  <c r="O11" i="8"/>
  <c r="O10" i="8"/>
  <c r="O8" i="8"/>
  <c r="O7" i="8"/>
  <c r="O6" i="8"/>
  <c r="O5" i="8"/>
  <c r="O40" i="7"/>
  <c r="O39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5" i="5"/>
  <c r="O5" i="4"/>
  <c r="O6" i="3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41" i="3"/>
  <c r="O12" i="3"/>
  <c r="O40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18" i="3"/>
  <c r="O17" i="3"/>
  <c r="O16" i="3"/>
  <c r="O15" i="3"/>
  <c r="O14" i="3"/>
  <c r="O13" i="3"/>
  <c r="O7" i="3"/>
  <c r="O8" i="3"/>
  <c r="O9" i="3"/>
  <c r="O10" i="3"/>
  <c r="O11" i="3"/>
  <c r="O5" i="3"/>
  <c r="F11" i="2"/>
  <c r="C22" i="1"/>
  <c r="P22" i="1"/>
  <c r="C5" i="2"/>
  <c r="D53" i="1"/>
</calcChain>
</file>

<file path=xl/sharedStrings.xml><?xml version="1.0" encoding="utf-8"?>
<sst xmlns="http://schemas.openxmlformats.org/spreadsheetml/2006/main" count="531" uniqueCount="111">
  <si>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</si>
  <si>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</si>
  <si>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</si>
  <si>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</si>
  <si>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</si>
  <si>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</si>
  <si>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</si>
  <si>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</si>
  <si>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</si>
  <si>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</si>
  <si>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</si>
  <si>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</si>
  <si>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</si>
  <si>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</si>
  <si>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</si>
  <si>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</si>
  <si>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</si>
  <si>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</si>
  <si>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</si>
  <si>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</si>
  <si>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</si>
  <si>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</si>
  <si>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</si>
  <si>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</si>
  <si>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</si>
  <si>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</si>
  <si>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</si>
  <si>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</si>
  <si>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</si>
  <si>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</si>
  <si>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</si>
  <si>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</si>
  <si>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</si>
  <si>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</si>
  <si>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</si>
  <si>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</si>
  <si>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</si>
  <si>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</si>
  <si>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</si>
  <si>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</si>
  <si>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</si>
  <si>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</si>
  <si>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</si>
  <si>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</si>
  <si>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</si>
  <si>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</si>
  <si>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</si>
  <si>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</si>
  <si>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</si>
  <si>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</si>
  <si>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</si>
  <si>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</si>
  <si>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</si>
  <si>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</si>
  <si>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</si>
  <si>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</si>
  <si>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</si>
  <si>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</si>
  <si>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</si>
  <si>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</si>
  <si>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</si>
  <si>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</si>
  <si>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</si>
  <si>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</si>
  <si>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</si>
  <si>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</si>
  <si>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</si>
  <si>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</si>
  <si>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</si>
  <si>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</si>
  <si>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</si>
  <si>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</si>
  <si>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</si>
  <si>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</si>
  <si>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</si>
  <si>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</si>
  <si>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</si>
  <si>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</si>
  <si>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</si>
  <si>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</si>
  <si>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</si>
  <si>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</si>
  <si>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</si>
  <si>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</si>
  <si>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</si>
  <si>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</si>
  <si>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</si>
  <si>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</si>
  <si>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</si>
  <si>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</si>
  <si>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</si>
  <si>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</si>
  <si>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</si>
  <si>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</si>
  <si>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</si>
  <si>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</si>
  <si>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</si>
  <si>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Agustus 2020</t>
  </si>
  <si>
    <t>September 2020</t>
  </si>
  <si>
    <t>Penyaluran Pinjaman Bulanan (Rp)</t>
  </si>
  <si>
    <t>5.</t>
  </si>
  <si>
    <t>6.</t>
  </si>
  <si>
    <t>7.</t>
  </si>
  <si>
    <t>8.</t>
  </si>
  <si>
    <t>9.</t>
  </si>
  <si>
    <t>10.</t>
  </si>
  <si>
    <t>Penyaluran Pinjaman Bulanan</t>
  </si>
  <si>
    <t>Oktober 2020</t>
  </si>
  <si>
    <t>November 2020</t>
  </si>
  <si>
    <t>Desember 2020</t>
  </si>
  <si>
    <t>% ∆ Desember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</si>
</sst>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Bookman Old Style"/>
      <family val="1"/>
    </font>
    <font>
      <sz val="11"/>
      <color rgb="FFFF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41" fontId="5" fillId="0" borderId="0" xfId="7" applyFont="1" applyFill="1" applyBorder="1"/>
    <xf numFmtId="165" fontId="3" fillId="0" borderId="0" xfId="1" applyNumberFormat="1" applyFont="1" applyFill="1"/>
    <xf numFmtId="166" fontId="3" fillId="0" borderId="0" xfId="1" applyNumberFormat="1" applyFont="1" applyFill="1"/>
    <xf numFmtId="41" fontId="0" fillId="0" borderId="0" xfId="2" applyNumberFormat="1" applyFo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1" fontId="16" fillId="6" borderId="1" xfId="7" applyFont="1" applyFill="1" applyBorder="1"/>
    <xf numFmtId="41" fontId="17" fillId="0" borderId="1" xfId="7" applyFont="1" applyBorder="1" applyProtection="1">
      <protection locked="0"/>
    </xf>
    <xf numFmtId="165" fontId="18" fillId="5" borderId="1" xfId="1" applyNumberFormat="1" applyFont="1" applyFill="1" applyBorder="1"/>
    <xf numFmtId="165" fontId="19" fillId="0" borderId="0" xfId="1" applyNumberFormat="1" applyFont="1"/>
  </cellXfs>
  <cellStyles count="35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2 3" xfId="34"/>
    <cellStyle name="Comma [0] 2 3" xfId="7"/>
    <cellStyle name="Comma [0] 2 3 2" xfId="21"/>
    <cellStyle name="Comma [0] 2 3 3" xfId="31"/>
    <cellStyle name="Comma [0] 2 4" xfId="3"/>
    <cellStyle name="Comma [0] 2 4 2" xfId="15"/>
    <cellStyle name="Comma [0] 2 4 2 2" xfId="26"/>
    <cellStyle name="Comma [0] 2 4 2 3" xfId="33"/>
    <cellStyle name="Comma [0] 2 4 3" xfId="19"/>
    <cellStyle name="Comma [0] 2 4 4" xfId="29"/>
    <cellStyle name="Comma 10" xfId="12"/>
    <cellStyle name="Comma 10 2" xfId="24"/>
    <cellStyle name="Comma 10 3" xfId="32"/>
    <cellStyle name="Comma 2" xfId="6"/>
    <cellStyle name="Comma 2 2" xfId="20"/>
    <cellStyle name="Comma 2 3" xfId="30"/>
    <cellStyle name="Comma 3" xfId="18"/>
    <cellStyle name="Comma 4" xfId="23"/>
    <cellStyle name="Comma 5" xfId="28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view="pageBreakPreview" topLeftCell="B1" zoomScale="55" zoomScaleNormal="55" zoomScaleSheetLayoutView="55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L26" sqref="L26"/>
    </sheetView>
  </sheetViews>
  <sheetFormatPr defaultColWidth="8.6640625" defaultRowHeight="13.8" x14ac:dyDescent="0.25"/>
  <cols>
    <col min="1" max="1" width="3.6640625" style="48" bestFit="1" customWidth="1"/>
    <col min="2" max="2" width="52.44140625" style="48" bestFit="1" customWidth="1"/>
    <col min="3" max="3" width="28.33203125" style="48" customWidth="1"/>
    <col min="4" max="4" width="31.21875" style="48" hidden="1" customWidth="1"/>
    <col min="5" max="5" width="28.33203125" style="48" hidden="1" customWidth="1"/>
    <col min="6" max="6" width="28.33203125" style="48" customWidth="1"/>
    <col min="7" max="8" width="28.33203125" style="48" hidden="1" customWidth="1"/>
    <col min="9" max="9" width="28.33203125" style="48" customWidth="1"/>
    <col min="10" max="11" width="28.33203125" style="48" hidden="1" customWidth="1"/>
    <col min="12" max="13" width="28.33203125" style="48" customWidth="1"/>
    <col min="14" max="14" width="28.33203125" style="65" customWidth="1"/>
    <col min="15" max="16" width="28.33203125" style="48" customWidth="1"/>
    <col min="17" max="17" width="52.44140625" style="48" bestFit="1" customWidth="1"/>
    <col min="18" max="18" width="23.33203125" style="48" bestFit="1" customWidth="1"/>
    <col min="19" max="19" width="13.33203125" style="48" bestFit="1" customWidth="1"/>
    <col min="20" max="16384" width="8.6640625" style="48"/>
  </cols>
  <sheetData>
    <row r="1" spans="1:17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4" spans="1:17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96</v>
      </c>
      <c r="K4" s="2" t="s">
        <v>97</v>
      </c>
      <c r="L4" s="2" t="s">
        <v>98</v>
      </c>
      <c r="M4" s="2" t="s">
        <v>107</v>
      </c>
      <c r="N4" s="2" t="s">
        <v>108</v>
      </c>
      <c r="O4" s="2" t="s">
        <v>109</v>
      </c>
      <c r="P4" s="1" t="s">
        <v>110</v>
      </c>
      <c r="Q4" s="1" t="s">
        <v>2</v>
      </c>
    </row>
    <row r="5" spans="1:17" x14ac:dyDescent="0.25">
      <c r="A5" s="3"/>
      <c r="B5" s="4"/>
      <c r="Q5" s="4"/>
    </row>
    <row r="6" spans="1:17" x14ac:dyDescent="0.25">
      <c r="A6" s="5" t="s">
        <v>10</v>
      </c>
      <c r="B6" s="10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0" t="s">
        <v>30</v>
      </c>
    </row>
    <row r="7" spans="1:17" x14ac:dyDescent="0.25">
      <c r="A7" s="3"/>
      <c r="B7" s="9" t="s">
        <v>18</v>
      </c>
      <c r="C7" s="28">
        <v>69823521485110.453</v>
      </c>
      <c r="D7" s="28">
        <v>75708121670780.469</v>
      </c>
      <c r="E7" s="28">
        <v>81633838954920.969</v>
      </c>
      <c r="F7" s="28">
        <v>87723569763079.438</v>
      </c>
      <c r="G7" s="28">
        <v>90879451142010.109</v>
      </c>
      <c r="H7" s="28">
        <v>93613620214427.031</v>
      </c>
      <c r="I7" s="28">
        <v>97339501300832.875</v>
      </c>
      <c r="J7" s="28">
        <v>100321757642803.64</v>
      </c>
      <c r="K7" s="28">
        <v>104534924326924.53</v>
      </c>
      <c r="L7" s="28">
        <v>110297760353034.31</v>
      </c>
      <c r="M7" s="28">
        <v>117815073263579.72</v>
      </c>
      <c r="N7" s="28">
        <v>124401026271964.09</v>
      </c>
      <c r="O7" s="28">
        <v>132382607664522.63</v>
      </c>
      <c r="P7" s="23">
        <f>(O7-C7)/C7</f>
        <v>0.89596005541990043</v>
      </c>
      <c r="Q7" s="9" t="s">
        <v>18</v>
      </c>
    </row>
    <row r="8" spans="1:17" x14ac:dyDescent="0.25">
      <c r="A8" s="3"/>
      <c r="B8" s="9" t="s">
        <v>19</v>
      </c>
      <c r="C8" s="28">
        <v>11673989343206.988</v>
      </c>
      <c r="D8" s="28">
        <v>12665934291263.219</v>
      </c>
      <c r="E8" s="28">
        <v>13760729627343.619</v>
      </c>
      <c r="F8" s="28">
        <v>14810823748110.402</v>
      </c>
      <c r="G8" s="28">
        <v>15179791009475.824</v>
      </c>
      <c r="H8" s="28">
        <v>15561691258219.332</v>
      </c>
      <c r="I8" s="28">
        <v>16121035373490.771</v>
      </c>
      <c r="J8" s="28">
        <v>16649175414138.072</v>
      </c>
      <c r="K8" s="28">
        <v>17336181401860.072</v>
      </c>
      <c r="L8" s="28">
        <v>18400732814141.164</v>
      </c>
      <c r="M8" s="28">
        <v>19841213270363.164</v>
      </c>
      <c r="N8" s="28">
        <v>21849763865939.914</v>
      </c>
      <c r="O8" s="28">
        <v>23519946553757.313</v>
      </c>
      <c r="P8" s="23">
        <f>(O8-C8)/C8</f>
        <v>1.0147308569750753</v>
      </c>
      <c r="Q8" s="9" t="s">
        <v>19</v>
      </c>
    </row>
    <row r="9" spans="1:17" x14ac:dyDescent="0.25">
      <c r="A9" s="3"/>
      <c r="B9" s="9" t="s">
        <v>20</v>
      </c>
      <c r="C9" s="29">
        <v>81497510828317.406</v>
      </c>
      <c r="D9" s="29">
        <v>88374055962043.688</v>
      </c>
      <c r="E9" s="29">
        <v>95394568582264.594</v>
      </c>
      <c r="F9" s="29">
        <v>102534393511189.84</v>
      </c>
      <c r="G9" s="29">
        <v>106059242151485.94</v>
      </c>
      <c r="H9" s="29">
        <v>109175311472646.36</v>
      </c>
      <c r="I9" s="29">
        <v>113460536674323.64</v>
      </c>
      <c r="J9" s="29">
        <v>116970933056941.72</v>
      </c>
      <c r="K9" s="29">
        <v>121871105728784.61</v>
      </c>
      <c r="L9" s="29">
        <v>128698493167175.47</v>
      </c>
      <c r="M9" s="29">
        <v>137656286533942.88</v>
      </c>
      <c r="N9" s="29">
        <v>146250790137904</v>
      </c>
      <c r="O9" s="29">
        <v>155902554218279.94</v>
      </c>
      <c r="P9" s="23">
        <f>(O9-C9)/C9</f>
        <v>0.91297320168101992</v>
      </c>
      <c r="Q9" s="9" t="s">
        <v>20</v>
      </c>
    </row>
    <row r="10" spans="1:17" x14ac:dyDescent="0.25">
      <c r="A10" s="3"/>
      <c r="B10" s="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3"/>
      <c r="Q10" s="9"/>
    </row>
    <row r="11" spans="1:17" x14ac:dyDescent="0.25">
      <c r="A11" s="5" t="s">
        <v>16</v>
      </c>
      <c r="B11" s="10" t="s">
        <v>99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0" t="s">
        <v>99</v>
      </c>
    </row>
    <row r="12" spans="1:17" x14ac:dyDescent="0.25">
      <c r="A12" s="3"/>
      <c r="B12" s="9" t="s">
        <v>18</v>
      </c>
      <c r="C12" s="28">
        <f>'Penyaluran Pinjaman Bulanan'!B5</f>
        <v>5961642196600.3984</v>
      </c>
      <c r="D12" s="28">
        <f>'Penyaluran Pinjaman Bulanan'!C5</f>
        <v>5884600185670.0156</v>
      </c>
      <c r="E12" s="28">
        <f>'Penyaluran Pinjaman Bulanan'!D5</f>
        <v>5925717284140.5313</v>
      </c>
      <c r="F12" s="28">
        <f>'Penyaluran Pinjaman Bulanan'!E5</f>
        <v>6089730808158.4375</v>
      </c>
      <c r="G12" s="28">
        <f>'Penyaluran Pinjaman Bulanan'!F5</f>
        <v>3155881378930.6719</v>
      </c>
      <c r="H12" s="28">
        <f>'Penyaluran Pinjaman Bulanan'!G5</f>
        <v>2734169072416.9219</v>
      </c>
      <c r="I12" s="28">
        <f>'Penyaluran Pinjaman Bulanan'!H5</f>
        <v>3725881086405.8438</v>
      </c>
      <c r="J12" s="28">
        <f>'Penyaluran Pinjaman Bulanan'!I5</f>
        <v>2982256341970.7656</v>
      </c>
      <c r="K12" s="28">
        <f>'Penyaluran Pinjaman Bulanan'!J5</f>
        <v>4213166684120.8906</v>
      </c>
      <c r="L12" s="28">
        <f>'Penyaluran Pinjaman Bulanan'!K5</f>
        <v>5762836026109.7813</v>
      </c>
      <c r="M12" s="28">
        <v>7517312910545.4063</v>
      </c>
      <c r="N12" s="28">
        <v>6585953008384.375</v>
      </c>
      <c r="O12" s="28">
        <v>7981581392558.5313</v>
      </c>
      <c r="P12" s="23">
        <f>(O12-C12)/C12</f>
        <v>0.33882261453228352</v>
      </c>
      <c r="Q12" s="9" t="s">
        <v>18</v>
      </c>
    </row>
    <row r="13" spans="1:17" x14ac:dyDescent="0.25">
      <c r="A13" s="3"/>
      <c r="B13" s="9" t="s">
        <v>19</v>
      </c>
      <c r="C13" s="28">
        <f>'Penyaluran Pinjaman Bulanan'!B12</f>
        <v>991169789787.54041</v>
      </c>
      <c r="D13" s="28">
        <f>'Penyaluran Pinjaman Bulanan'!C12</f>
        <v>991944948056.23047</v>
      </c>
      <c r="E13" s="28">
        <f>'Penyaluran Pinjaman Bulanan'!D12</f>
        <v>1094795336080.7813</v>
      </c>
      <c r="F13" s="28">
        <f>'Penyaluran Pinjaman Bulanan'!E12</f>
        <v>1050094120766.4023</v>
      </c>
      <c r="G13" s="28">
        <f>'Penyaluran Pinjaman Bulanan'!F12</f>
        <v>368967261365.42188</v>
      </c>
      <c r="H13" s="28">
        <f>'Penyaluran Pinjaman Bulanan'!G12</f>
        <v>381900248743.50781</v>
      </c>
      <c r="I13" s="28">
        <f>'Penyaluran Pinjaman Bulanan'!H12</f>
        <v>559344115271.43945</v>
      </c>
      <c r="J13" s="28">
        <f>'Penyaluran Pinjaman Bulanan'!I12</f>
        <v>528140040647.30078</v>
      </c>
      <c r="K13" s="28">
        <f>'Penyaluran Pinjaman Bulanan'!J12</f>
        <v>687005987722</v>
      </c>
      <c r="L13" s="28">
        <f>'Penyaluran Pinjaman Bulanan'!K12</f>
        <v>1064551412281.0918</v>
      </c>
      <c r="M13" s="28">
        <v>1440480456222</v>
      </c>
      <c r="N13" s="28">
        <v>2008550595576.75</v>
      </c>
      <c r="O13" s="28">
        <v>1670182687817.3984</v>
      </c>
      <c r="P13" s="23">
        <f t="shared" ref="P13" si="0">(O13-C13)/C13</f>
        <v>0.68506214074120042</v>
      </c>
      <c r="Q13" s="9" t="s">
        <v>19</v>
      </c>
    </row>
    <row r="14" spans="1:17" x14ac:dyDescent="0.25">
      <c r="A14" s="3"/>
      <c r="B14" s="9" t="s">
        <v>20</v>
      </c>
      <c r="C14" s="29">
        <f>'Penyaluran Pinjaman Bulanan'!B41</f>
        <v>6952811986387.9385</v>
      </c>
      <c r="D14" s="29">
        <f>'Penyaluran Pinjaman Bulanan'!C41</f>
        <v>6876545133726.2813</v>
      </c>
      <c r="E14" s="29">
        <f>'Penyaluran Pinjaman Bulanan'!D41</f>
        <v>7020512620221.3125</v>
      </c>
      <c r="F14" s="29">
        <f>'Penyaluran Pinjaman Bulanan'!E41</f>
        <v>7139824928924.8438</v>
      </c>
      <c r="G14" s="29">
        <f>'Penyaluran Pinjaman Bulanan'!F41</f>
        <v>3524848640296.0938</v>
      </c>
      <c r="H14" s="29">
        <f>'Penyaluran Pinjaman Bulanan'!G41</f>
        <v>3116069321160.4219</v>
      </c>
      <c r="I14" s="29">
        <f>'Penyaluran Pinjaman Bulanan'!H41</f>
        <v>4285225201677.2813</v>
      </c>
      <c r="J14" s="29">
        <f>'Penyaluran Pinjaman Bulanan'!I41</f>
        <v>3510396382618.0781</v>
      </c>
      <c r="K14" s="29">
        <f>'Penyaluran Pinjaman Bulanan'!J41</f>
        <v>4900172671842.8906</v>
      </c>
      <c r="L14" s="29">
        <f>'Penyaluran Pinjaman Bulanan'!K41</f>
        <v>6827387438390.8594</v>
      </c>
      <c r="M14" s="29">
        <v>8957793366767.4063</v>
      </c>
      <c r="N14" s="29">
        <v>8594503603961.125</v>
      </c>
      <c r="O14" s="28">
        <v>9651764080375.9375</v>
      </c>
      <c r="P14" s="23">
        <f>(O14-C14)/C14</f>
        <v>0.38818137169133116</v>
      </c>
      <c r="Q14" s="9" t="s">
        <v>20</v>
      </c>
    </row>
    <row r="15" spans="1:17" x14ac:dyDescent="0.25">
      <c r="A15" s="3"/>
      <c r="D15" s="56"/>
      <c r="E15" s="56"/>
      <c r="F15" s="56"/>
      <c r="G15" s="56"/>
      <c r="H15" s="56"/>
      <c r="I15" s="56"/>
      <c r="J15" s="56"/>
      <c r="L15" s="56"/>
      <c r="P15" s="23"/>
    </row>
    <row r="16" spans="1:17" x14ac:dyDescent="0.25">
      <c r="A16" s="47" t="s">
        <v>21</v>
      </c>
      <c r="B16" s="7" t="s">
        <v>34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7" t="s">
        <v>34</v>
      </c>
    </row>
    <row r="17" spans="1:19" x14ac:dyDescent="0.25">
      <c r="A17" s="3"/>
      <c r="B17" s="9" t="s">
        <v>18</v>
      </c>
      <c r="C17" s="28">
        <f>Outstanding!B5</f>
        <v>11309499043447</v>
      </c>
      <c r="D17" s="28">
        <f>Outstanding!C5</f>
        <v>11599141686358.178</v>
      </c>
      <c r="E17" s="28">
        <f>Outstanding!D5</f>
        <v>12387705165540.406</v>
      </c>
      <c r="F17" s="28">
        <f>Outstanding!E5</f>
        <v>12624846886585.346</v>
      </c>
      <c r="G17" s="28">
        <f>Outstanding!F5</f>
        <v>11829648937625.545</v>
      </c>
      <c r="H17" s="28">
        <f>Outstanding!G5</f>
        <v>11019694810624.627</v>
      </c>
      <c r="I17" s="28">
        <f>Outstanding!H5</f>
        <v>10066192151919.326</v>
      </c>
      <c r="J17" s="28">
        <f>Outstanding!I5</f>
        <v>10159467583706.084</v>
      </c>
      <c r="K17" s="28">
        <f>Outstanding!J5</f>
        <v>10220573405625.42</v>
      </c>
      <c r="L17" s="28">
        <f>Outstanding!K5</f>
        <v>10685553889263.045</v>
      </c>
      <c r="M17" s="28">
        <v>10997547365573.891</v>
      </c>
      <c r="N17" s="28">
        <v>11594407786987.268</v>
      </c>
      <c r="O17" s="28">
        <v>12577247035387.668</v>
      </c>
      <c r="P17" s="23">
        <f>(O17-C17)/C17</f>
        <v>0.112095857391246</v>
      </c>
      <c r="Q17" s="9" t="s">
        <v>18</v>
      </c>
      <c r="R17" s="43"/>
    </row>
    <row r="18" spans="1:19" x14ac:dyDescent="0.25">
      <c r="A18" s="3"/>
      <c r="B18" s="9" t="s">
        <v>19</v>
      </c>
      <c r="C18" s="28">
        <f>Outstanding!B12</f>
        <v>1847656966380</v>
      </c>
      <c r="D18" s="28">
        <f>Outstanding!C12</f>
        <v>1917668352722.427</v>
      </c>
      <c r="E18" s="28">
        <f>Outstanding!D12</f>
        <v>2107840166514.6382</v>
      </c>
      <c r="F18" s="28">
        <f>Outstanding!E12</f>
        <v>2167202007473.1597</v>
      </c>
      <c r="G18" s="28">
        <f>Outstanding!F12</f>
        <v>1920323885792.0798</v>
      </c>
      <c r="H18" s="28">
        <f>Outstanding!G12</f>
        <v>1843814042028.7336</v>
      </c>
      <c r="I18" s="28">
        <f>Outstanding!H12</f>
        <v>1700637603425.4817</v>
      </c>
      <c r="J18" s="28">
        <f>Outstanding!I12</f>
        <v>1780507490115.7126</v>
      </c>
      <c r="K18" s="28">
        <f>Outstanding!J12</f>
        <v>1912573522189.7947</v>
      </c>
      <c r="L18" s="28">
        <f>Outstanding!K12</f>
        <v>2027959979219.0715</v>
      </c>
      <c r="M18" s="28">
        <v>2244986266870.8491</v>
      </c>
      <c r="N18" s="28">
        <v>2501308804843.334</v>
      </c>
      <c r="O18" s="28">
        <v>2741838359561.6724</v>
      </c>
      <c r="P18" s="23">
        <f t="shared" ref="P18" si="1">(O18-C18)/C18</f>
        <v>0.48395422389123816</v>
      </c>
      <c r="Q18" s="9" t="s">
        <v>19</v>
      </c>
      <c r="R18" s="43"/>
    </row>
    <row r="19" spans="1:19" x14ac:dyDescent="0.25">
      <c r="A19" s="3"/>
      <c r="B19" s="9" t="s">
        <v>20</v>
      </c>
      <c r="C19" s="29">
        <f>SUM(C17:C18)</f>
        <v>13157156009827</v>
      </c>
      <c r="D19" s="29">
        <f t="shared" ref="D19:K19" si="2">SUM(D17:D18)</f>
        <v>13516810039080.605</v>
      </c>
      <c r="E19" s="29">
        <f t="shared" si="2"/>
        <v>14495545332055.045</v>
      </c>
      <c r="F19" s="29">
        <f t="shared" si="2"/>
        <v>14792048894058.506</v>
      </c>
      <c r="G19" s="29">
        <f t="shared" si="2"/>
        <v>13749972823417.625</v>
      </c>
      <c r="H19" s="29">
        <f t="shared" si="2"/>
        <v>12863508852653.361</v>
      </c>
      <c r="I19" s="29">
        <f t="shared" si="2"/>
        <v>11766829755344.809</v>
      </c>
      <c r="J19" s="29">
        <f t="shared" si="2"/>
        <v>11939975073821.797</v>
      </c>
      <c r="K19" s="29">
        <f t="shared" si="2"/>
        <v>12133146927815.215</v>
      </c>
      <c r="L19" s="29">
        <f t="shared" ref="L19" si="3">SUM(L17:L18)</f>
        <v>12713513868482.117</v>
      </c>
      <c r="M19" s="29">
        <v>13242533632444.74</v>
      </c>
      <c r="N19" s="29">
        <v>14095716591830.6</v>
      </c>
      <c r="O19" s="29">
        <v>15319085394949.34</v>
      </c>
      <c r="P19" s="23">
        <f>(O19-C19)/C19</f>
        <v>0.16431585849613761</v>
      </c>
      <c r="Q19" s="9" t="s">
        <v>20</v>
      </c>
      <c r="R19" s="43"/>
    </row>
    <row r="20" spans="1:19" ht="14.4" x14ac:dyDescent="0.3">
      <c r="H20" s="29"/>
      <c r="I20" s="29"/>
      <c r="J20" s="29"/>
      <c r="L20" s="29"/>
      <c r="N20" s="64"/>
      <c r="O20" s="64"/>
      <c r="P20" s="23"/>
    </row>
    <row r="21" spans="1:19" x14ac:dyDescent="0.25">
      <c r="A21" s="47" t="s">
        <v>26</v>
      </c>
      <c r="B21" s="7" t="s">
        <v>31</v>
      </c>
      <c r="C21" s="11"/>
      <c r="D21" s="11"/>
      <c r="E21" s="11"/>
      <c r="F21" s="11"/>
      <c r="G21" s="60"/>
      <c r="H21" s="11"/>
      <c r="I21" s="11"/>
      <c r="J21" s="11"/>
      <c r="K21" s="11"/>
      <c r="L21" s="11"/>
      <c r="M21" s="11"/>
      <c r="N21" s="11"/>
      <c r="O21" s="11"/>
      <c r="P21" s="11"/>
      <c r="Q21" s="7" t="s">
        <v>31</v>
      </c>
    </row>
    <row r="22" spans="1:19" x14ac:dyDescent="0.25">
      <c r="A22" s="3"/>
      <c r="B22" s="15" t="s">
        <v>32</v>
      </c>
      <c r="C22" s="16">
        <f>100%-C23</f>
        <v>0.96349326660109624</v>
      </c>
      <c r="D22" s="16">
        <v>0.96017577031077428</v>
      </c>
      <c r="E22" s="16">
        <v>0.96078487036692339</v>
      </c>
      <c r="F22" s="17">
        <v>0.95779646374861083</v>
      </c>
      <c r="G22" s="16">
        <v>0.95065932338792425</v>
      </c>
      <c r="H22" s="16">
        <v>0.94901157945289005</v>
      </c>
      <c r="I22" s="16">
        <v>0.93874986932375493</v>
      </c>
      <c r="J22" s="16">
        <v>0.92012197381408134</v>
      </c>
      <c r="K22" s="16">
        <v>0.91118334135821388</v>
      </c>
      <c r="L22" s="16">
        <v>0.91725794337358124</v>
      </c>
      <c r="M22" s="16">
        <v>0.92418358989112537</v>
      </c>
      <c r="N22" s="16">
        <v>0.92824353988385089</v>
      </c>
      <c r="O22" s="16">
        <v>0.9522384633866825</v>
      </c>
      <c r="P22" s="23">
        <f>(O22-C22)/C22</f>
        <v>-1.1681247398974753E-2</v>
      </c>
      <c r="Q22" s="15" t="s">
        <v>32</v>
      </c>
    </row>
    <row r="23" spans="1:19" x14ac:dyDescent="0.25">
      <c r="A23" s="3"/>
      <c r="B23" s="15" t="s">
        <v>33</v>
      </c>
      <c r="C23" s="17">
        <v>3.6506733398903791E-2</v>
      </c>
      <c r="D23" s="17">
        <v>3.9824229689225707E-2</v>
      </c>
      <c r="E23" s="17">
        <v>3.9215129633076641E-2</v>
      </c>
      <c r="F23" s="17">
        <v>4.2203536251389194E-2</v>
      </c>
      <c r="G23" s="17">
        <v>4.934067661207571E-2</v>
      </c>
      <c r="H23" s="16">
        <v>5.0988420547109996E-2</v>
      </c>
      <c r="I23" s="16">
        <v>6.1250130676245025E-2</v>
      </c>
      <c r="J23" s="16">
        <v>7.987802618591866E-2</v>
      </c>
      <c r="K23" s="17">
        <v>8.8816658641786145E-2</v>
      </c>
      <c r="L23" s="16">
        <v>8.2742056626418758E-2</v>
      </c>
      <c r="M23" s="16">
        <v>7.5816410108874618E-2</v>
      </c>
      <c r="N23" s="16">
        <v>7.175646011614914E-2</v>
      </c>
      <c r="O23" s="16">
        <v>4.7761536613317501E-2</v>
      </c>
      <c r="P23" s="23">
        <f t="shared" ref="P23" si="4">(O23-C23)/C23</f>
        <v>0.30829389996179896</v>
      </c>
      <c r="Q23" s="15" t="s">
        <v>33</v>
      </c>
    </row>
    <row r="24" spans="1:19" x14ac:dyDescent="0.25">
      <c r="I24" s="16"/>
      <c r="J24" s="16"/>
      <c r="L24" s="16"/>
      <c r="M24" s="16"/>
      <c r="N24" s="16"/>
      <c r="O24" s="16"/>
      <c r="P24" s="23"/>
    </row>
    <row r="25" spans="1:19" x14ac:dyDescent="0.25">
      <c r="A25" s="5" t="s">
        <v>100</v>
      </c>
      <c r="B25" s="6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6" t="s">
        <v>11</v>
      </c>
    </row>
    <row r="26" spans="1:19" x14ac:dyDescent="0.25">
      <c r="A26" s="3"/>
      <c r="B26" s="9" t="s">
        <v>12</v>
      </c>
      <c r="C26" s="27">
        <v>500030</v>
      </c>
      <c r="D26" s="27">
        <v>508014</v>
      </c>
      <c r="E26" s="27">
        <v>520172</v>
      </c>
      <c r="F26" s="27">
        <v>528441</v>
      </c>
      <c r="G26" s="27">
        <v>534504</v>
      </c>
      <c r="H26" s="27">
        <v>539460</v>
      </c>
      <c r="I26" s="27">
        <v>542837</v>
      </c>
      <c r="J26" s="27">
        <v>546058</v>
      </c>
      <c r="K26" s="61">
        <v>549088</v>
      </c>
      <c r="L26" s="61">
        <v>559045</v>
      </c>
      <c r="M26" s="61">
        <v>569982</v>
      </c>
      <c r="N26" s="61">
        <v>574068</v>
      </c>
      <c r="O26" s="61">
        <v>581455</v>
      </c>
      <c r="P26" s="23">
        <f>(O26-C26)/C26</f>
        <v>0.16284022958622482</v>
      </c>
      <c r="Q26" s="9" t="s">
        <v>12</v>
      </c>
    </row>
    <row r="27" spans="1:19" x14ac:dyDescent="0.25">
      <c r="A27" s="3"/>
      <c r="B27" s="9" t="s">
        <v>13</v>
      </c>
      <c r="C27" s="27">
        <v>102149</v>
      </c>
      <c r="D27" s="27">
        <v>104205</v>
      </c>
      <c r="E27" s="27">
        <v>106021</v>
      </c>
      <c r="F27" s="27">
        <v>107966</v>
      </c>
      <c r="G27" s="27">
        <v>109652</v>
      </c>
      <c r="H27" s="27">
        <v>110887</v>
      </c>
      <c r="I27" s="27">
        <v>112453</v>
      </c>
      <c r="J27" s="27">
        <v>113910</v>
      </c>
      <c r="K27" s="61">
        <v>116594</v>
      </c>
      <c r="L27" s="61">
        <v>118686</v>
      </c>
      <c r="M27" s="61">
        <v>124518</v>
      </c>
      <c r="N27" s="61">
        <v>127655</v>
      </c>
      <c r="O27" s="61">
        <v>131578</v>
      </c>
      <c r="P27" s="23">
        <f>(O27-C27)/C27</f>
        <v>0.28809875769708954</v>
      </c>
      <c r="Q27" s="9" t="s">
        <v>13</v>
      </c>
    </row>
    <row r="28" spans="1:19" x14ac:dyDescent="0.25">
      <c r="A28" s="3"/>
      <c r="B28" s="9" t="s">
        <v>14</v>
      </c>
      <c r="C28" s="27">
        <v>3756</v>
      </c>
      <c r="D28" s="27">
        <v>3781</v>
      </c>
      <c r="E28" s="27">
        <v>3810</v>
      </c>
      <c r="F28" s="27">
        <v>3826</v>
      </c>
      <c r="G28" s="27">
        <v>3837</v>
      </c>
      <c r="H28" s="27">
        <v>3854</v>
      </c>
      <c r="I28" s="27">
        <v>3896</v>
      </c>
      <c r="J28" s="27">
        <v>3897</v>
      </c>
      <c r="K28" s="27">
        <v>3898</v>
      </c>
      <c r="L28" s="62">
        <v>3901</v>
      </c>
      <c r="M28" s="62">
        <v>3901</v>
      </c>
      <c r="N28" s="62">
        <v>3920</v>
      </c>
      <c r="O28" s="62">
        <v>3930</v>
      </c>
      <c r="P28" s="23">
        <f t="shared" ref="P28" si="5">(O28-C28)/C28</f>
        <v>4.6325878594249199E-2</v>
      </c>
      <c r="Q28" s="9" t="s">
        <v>14</v>
      </c>
    </row>
    <row r="29" spans="1:19" x14ac:dyDescent="0.25">
      <c r="A29" s="3"/>
      <c r="B29" s="9" t="s">
        <v>15</v>
      </c>
      <c r="C29" s="27">
        <v>605935</v>
      </c>
      <c r="D29" s="27">
        <v>616000</v>
      </c>
      <c r="E29" s="27">
        <v>630003</v>
      </c>
      <c r="F29" s="27">
        <v>640233</v>
      </c>
      <c r="G29" s="27">
        <v>647993</v>
      </c>
      <c r="H29" s="27">
        <v>654201</v>
      </c>
      <c r="I29" s="27">
        <v>659186</v>
      </c>
      <c r="J29" s="27">
        <v>663865</v>
      </c>
      <c r="K29" s="27">
        <v>669580</v>
      </c>
      <c r="L29" s="62">
        <v>681632</v>
      </c>
      <c r="M29" s="62">
        <v>698401</v>
      </c>
      <c r="N29" s="62">
        <v>705643</v>
      </c>
      <c r="O29" s="62">
        <v>716963</v>
      </c>
      <c r="P29" s="23">
        <f>(O29-C29)/C29</f>
        <v>0.18323417528282737</v>
      </c>
      <c r="Q29" s="9" t="s">
        <v>15</v>
      </c>
      <c r="R29" s="24"/>
      <c r="S29" s="24"/>
    </row>
    <row r="30" spans="1:19" x14ac:dyDescent="0.25">
      <c r="A30" s="3"/>
      <c r="B30" s="9"/>
      <c r="F30" s="43"/>
      <c r="G30" s="27"/>
      <c r="L30" s="63"/>
      <c r="M30" s="63"/>
      <c r="N30" s="63"/>
      <c r="O30" s="63"/>
      <c r="Q30" s="9"/>
    </row>
    <row r="31" spans="1:19" x14ac:dyDescent="0.25">
      <c r="A31" s="5" t="s">
        <v>101</v>
      </c>
      <c r="B31" s="10" t="s">
        <v>17</v>
      </c>
      <c r="C31" s="13"/>
      <c r="D31" s="13"/>
      <c r="E31" s="13"/>
      <c r="F31" s="13"/>
      <c r="G31" s="21"/>
      <c r="H31" s="13"/>
      <c r="I31" s="13"/>
      <c r="J31" s="13"/>
      <c r="K31" s="13"/>
      <c r="L31" s="13"/>
      <c r="M31" s="13" t="s">
        <v>44</v>
      </c>
      <c r="N31" s="13"/>
      <c r="O31" s="13"/>
      <c r="P31" s="13"/>
      <c r="Q31" s="10" t="s">
        <v>17</v>
      </c>
    </row>
    <row r="32" spans="1:19" x14ac:dyDescent="0.25">
      <c r="A32" s="3"/>
      <c r="B32" s="9" t="s">
        <v>18</v>
      </c>
      <c r="C32" s="26">
        <v>15397251</v>
      </c>
      <c r="D32" s="26">
        <v>16943440</v>
      </c>
      <c r="E32" s="26">
        <v>18403371</v>
      </c>
      <c r="F32" s="26">
        <v>19865254</v>
      </c>
      <c r="G32" s="27">
        <v>20364998</v>
      </c>
      <c r="H32" s="27">
        <v>20698845</v>
      </c>
      <c r="I32" s="27">
        <v>21167060</v>
      </c>
      <c r="J32" s="27">
        <v>21810291</v>
      </c>
      <c r="K32" s="27">
        <v>22391924</v>
      </c>
      <c r="L32" s="27">
        <v>24017322</v>
      </c>
      <c r="M32" s="71">
        <v>29799949</v>
      </c>
      <c r="N32" s="71">
        <v>33518818</v>
      </c>
      <c r="O32" s="27">
        <v>37037196</v>
      </c>
      <c r="P32" s="23">
        <f>(O32-C32)/C32</f>
        <v>1.4054421143098856</v>
      </c>
      <c r="Q32" s="9" t="s">
        <v>18</v>
      </c>
    </row>
    <row r="33" spans="1:17" x14ac:dyDescent="0.25">
      <c r="A33" s="3"/>
      <c r="B33" s="9" t="s">
        <v>19</v>
      </c>
      <c r="C33" s="26">
        <v>3171872</v>
      </c>
      <c r="D33" s="26">
        <v>3553727</v>
      </c>
      <c r="E33" s="26">
        <v>3907082</v>
      </c>
      <c r="F33" s="26">
        <v>4292313</v>
      </c>
      <c r="G33" s="27">
        <v>4405307</v>
      </c>
      <c r="H33" s="27">
        <v>4491096</v>
      </c>
      <c r="I33" s="27">
        <v>4601269</v>
      </c>
      <c r="J33" s="27">
        <v>4768432</v>
      </c>
      <c r="K33" s="27">
        <v>4988072</v>
      </c>
      <c r="L33" s="27">
        <v>5199607</v>
      </c>
      <c r="M33" s="71">
        <v>5664961</v>
      </c>
      <c r="N33" s="71">
        <v>6178168</v>
      </c>
      <c r="O33" s="27">
        <v>6524166</v>
      </c>
      <c r="P33" s="23">
        <f t="shared" ref="P33" si="6">(O33-C33)/C33</f>
        <v>1.0568818666074797</v>
      </c>
      <c r="Q33" s="9" t="s">
        <v>19</v>
      </c>
    </row>
    <row r="34" spans="1:17" x14ac:dyDescent="0.25">
      <c r="A34" s="3"/>
      <c r="B34" s="9" t="s">
        <v>20</v>
      </c>
      <c r="C34" s="26">
        <v>18569123</v>
      </c>
      <c r="D34" s="26">
        <v>20497167</v>
      </c>
      <c r="E34" s="26">
        <v>22327795</v>
      </c>
      <c r="F34" s="26">
        <v>24157567</v>
      </c>
      <c r="G34" s="27">
        <v>24770305</v>
      </c>
      <c r="H34" s="27">
        <v>25189941</v>
      </c>
      <c r="I34" s="27">
        <v>25768329</v>
      </c>
      <c r="J34" s="27">
        <v>26578723</v>
      </c>
      <c r="K34" s="27">
        <v>27379996</v>
      </c>
      <c r="L34" s="27">
        <v>29216929</v>
      </c>
      <c r="M34" s="71">
        <v>35464910</v>
      </c>
      <c r="N34" s="71">
        <v>39696986</v>
      </c>
      <c r="O34" s="27">
        <v>43561362</v>
      </c>
      <c r="P34" s="23">
        <f>(O34-C34)/C34</f>
        <v>1.3459030348390713</v>
      </c>
      <c r="Q34" s="9" t="s">
        <v>20</v>
      </c>
    </row>
    <row r="35" spans="1:17" x14ac:dyDescent="0.25">
      <c r="A35" s="3"/>
      <c r="B35" s="9"/>
      <c r="G35" s="27"/>
      <c r="O35" s="24"/>
      <c r="P35" s="43"/>
      <c r="Q35" s="9"/>
    </row>
    <row r="36" spans="1:17" x14ac:dyDescent="0.25">
      <c r="A36" s="5" t="s">
        <v>102</v>
      </c>
      <c r="B36" s="10" t="s">
        <v>22</v>
      </c>
      <c r="C36" s="13"/>
      <c r="D36" s="13"/>
      <c r="E36" s="13"/>
      <c r="F36" s="13"/>
      <c r="G36" s="21"/>
      <c r="H36" s="13"/>
      <c r="I36" s="13"/>
      <c r="J36" s="13"/>
      <c r="K36" s="13"/>
      <c r="L36" s="13"/>
      <c r="M36" s="13"/>
      <c r="N36" s="13"/>
      <c r="O36" s="13"/>
      <c r="P36" s="13"/>
      <c r="Q36" s="10" t="s">
        <v>22</v>
      </c>
    </row>
    <row r="37" spans="1:17" x14ac:dyDescent="0.25">
      <c r="A37" s="3"/>
      <c r="B37" s="9" t="s">
        <v>23</v>
      </c>
      <c r="C37" s="26">
        <v>41126937</v>
      </c>
      <c r="D37" s="26">
        <v>45722659</v>
      </c>
      <c r="E37" s="26">
        <v>50815670</v>
      </c>
      <c r="F37" s="26">
        <v>56445722</v>
      </c>
      <c r="G37" s="27">
        <v>59427438</v>
      </c>
      <c r="H37" s="27">
        <v>62230102</v>
      </c>
      <c r="I37" s="27">
        <v>65449947</v>
      </c>
      <c r="J37" s="27">
        <v>69257691</v>
      </c>
      <c r="K37" s="27">
        <v>73345023</v>
      </c>
      <c r="L37" s="27">
        <v>78800270</v>
      </c>
      <c r="M37" s="27">
        <v>84160017</v>
      </c>
      <c r="N37" s="27">
        <v>84849319</v>
      </c>
      <c r="O37" s="27">
        <v>93609610</v>
      </c>
      <c r="P37" s="23">
        <f>(O37-C37)/C37</f>
        <v>1.2761143140808175</v>
      </c>
      <c r="Q37" s="9" t="s">
        <v>23</v>
      </c>
    </row>
    <row r="38" spans="1:17" x14ac:dyDescent="0.25">
      <c r="A38" s="3"/>
      <c r="B38" s="9" t="s">
        <v>24</v>
      </c>
      <c r="C38" s="26">
        <v>1459580</v>
      </c>
      <c r="D38" s="26">
        <v>1499916</v>
      </c>
      <c r="E38" s="27">
        <v>1547266</v>
      </c>
      <c r="F38" s="27">
        <v>1598056</v>
      </c>
      <c r="G38" s="27">
        <v>1626896</v>
      </c>
      <c r="H38" s="27">
        <v>1656112</v>
      </c>
      <c r="I38" s="27">
        <v>1694964</v>
      </c>
      <c r="J38" s="27">
        <v>1719940</v>
      </c>
      <c r="K38" s="27">
        <v>1772775</v>
      </c>
      <c r="L38" s="27">
        <v>1875884</v>
      </c>
      <c r="M38" s="27">
        <v>1996294</v>
      </c>
      <c r="N38" s="27">
        <v>2059013</v>
      </c>
      <c r="O38" s="27">
        <v>2150152</v>
      </c>
      <c r="P38" s="23">
        <f>(O38-C38)/C38</f>
        <v>0.47313062661861632</v>
      </c>
      <c r="Q38" s="9" t="s">
        <v>24</v>
      </c>
    </row>
    <row r="39" spans="1:17" x14ac:dyDescent="0.25">
      <c r="A39" s="3"/>
      <c r="B39" s="9" t="s">
        <v>25</v>
      </c>
      <c r="C39" s="26">
        <v>17831694</v>
      </c>
      <c r="D39" s="26">
        <v>18856725</v>
      </c>
      <c r="E39" s="26">
        <v>19774227</v>
      </c>
      <c r="F39" s="26">
        <v>20713236</v>
      </c>
      <c r="G39" s="27">
        <v>21156430</v>
      </c>
      <c r="H39" s="27">
        <v>21443604</v>
      </c>
      <c r="I39" s="27">
        <v>21872735</v>
      </c>
      <c r="J39" s="27">
        <v>22475892</v>
      </c>
      <c r="K39" s="27">
        <v>30298164</v>
      </c>
      <c r="L39" s="27">
        <v>31743981</v>
      </c>
      <c r="M39" s="27">
        <v>32811114</v>
      </c>
      <c r="N39" s="27">
        <v>40507050</v>
      </c>
      <c r="O39" s="27">
        <v>40843117</v>
      </c>
      <c r="P39" s="23">
        <f t="shared" ref="P39" si="7">(O39-C39)/C39</f>
        <v>1.2904787957891157</v>
      </c>
      <c r="Q39" s="9" t="s">
        <v>25</v>
      </c>
    </row>
    <row r="40" spans="1:17" x14ac:dyDescent="0.25">
      <c r="A40" s="3"/>
      <c r="B40" s="9" t="s">
        <v>15</v>
      </c>
      <c r="C40" s="26">
        <v>60418211</v>
      </c>
      <c r="D40" s="26">
        <v>66079300</v>
      </c>
      <c r="E40" s="26">
        <v>72137163</v>
      </c>
      <c r="F40" s="26">
        <v>78757014</v>
      </c>
      <c r="G40" s="27">
        <v>82210764</v>
      </c>
      <c r="H40" s="27">
        <v>85329818</v>
      </c>
      <c r="I40" s="27">
        <v>89017646</v>
      </c>
      <c r="J40" s="27">
        <v>93453523</v>
      </c>
      <c r="K40" s="27">
        <v>105415962</v>
      </c>
      <c r="L40" s="27">
        <v>112420135</v>
      </c>
      <c r="M40" s="27">
        <v>118967425</v>
      </c>
      <c r="N40" s="27">
        <v>127415382</v>
      </c>
      <c r="O40" s="27">
        <v>136602879</v>
      </c>
      <c r="P40" s="23">
        <f>(O40-C40)/C40</f>
        <v>1.2609553765171895</v>
      </c>
      <c r="Q40" s="9" t="s">
        <v>15</v>
      </c>
    </row>
    <row r="41" spans="1:17" x14ac:dyDescent="0.25">
      <c r="A41" s="3"/>
      <c r="B41" s="9"/>
      <c r="F41" s="43"/>
      <c r="G41" s="27"/>
      <c r="Q41" s="9"/>
    </row>
    <row r="42" spans="1:17" x14ac:dyDescent="0.25">
      <c r="A42" s="5" t="s">
        <v>103</v>
      </c>
      <c r="B42" s="14" t="s">
        <v>27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14" t="s">
        <v>27</v>
      </c>
    </row>
    <row r="43" spans="1:17" x14ac:dyDescent="0.25">
      <c r="A43" s="3"/>
      <c r="B43" s="9" t="s">
        <v>28</v>
      </c>
      <c r="C43" s="27">
        <v>68215545</v>
      </c>
      <c r="D43" s="27">
        <v>75408358</v>
      </c>
      <c r="E43" s="27">
        <v>84604087</v>
      </c>
      <c r="F43" s="27">
        <v>95342352</v>
      </c>
      <c r="G43" s="27">
        <v>105523181</v>
      </c>
      <c r="H43" s="27">
        <v>112485540</v>
      </c>
      <c r="I43" s="27">
        <v>118851597</v>
      </c>
      <c r="J43" s="27">
        <v>124546092</v>
      </c>
      <c r="K43" s="27">
        <v>131667720</v>
      </c>
      <c r="L43" s="27">
        <v>146888086</v>
      </c>
      <c r="M43" s="27">
        <v>170233048</v>
      </c>
      <c r="N43" s="27">
        <v>180314167</v>
      </c>
      <c r="O43" s="27">
        <v>210745007</v>
      </c>
      <c r="P43" s="23">
        <f>(O43-C43)/C43</f>
        <v>2.0893985674379643</v>
      </c>
      <c r="Q43" s="9" t="s">
        <v>28</v>
      </c>
    </row>
    <row r="44" spans="1:17" x14ac:dyDescent="0.25">
      <c r="A44" s="3"/>
      <c r="B44" s="9" t="s">
        <v>29</v>
      </c>
      <c r="C44" s="27">
        <v>13660488</v>
      </c>
      <c r="D44" s="27">
        <v>15092986</v>
      </c>
      <c r="E44" s="27">
        <v>16919628</v>
      </c>
      <c r="F44" s="27">
        <v>18941003</v>
      </c>
      <c r="G44" s="27">
        <v>20280674</v>
      </c>
      <c r="H44" s="27">
        <v>21339619</v>
      </c>
      <c r="I44" s="27">
        <v>22492924</v>
      </c>
      <c r="J44" s="27">
        <v>23752460</v>
      </c>
      <c r="K44" s="27">
        <v>24956275</v>
      </c>
      <c r="L44" s="27">
        <v>27618137</v>
      </c>
      <c r="M44" s="27">
        <v>30526898</v>
      </c>
      <c r="N44" s="27">
        <v>33355444</v>
      </c>
      <c r="O44" s="27">
        <v>37662416</v>
      </c>
      <c r="P44" s="23">
        <f t="shared" ref="P44" si="8">(O44-C44)/C44</f>
        <v>1.7570329844731756</v>
      </c>
      <c r="Q44" s="9" t="s">
        <v>29</v>
      </c>
    </row>
    <row r="45" spans="1:17" x14ac:dyDescent="0.25">
      <c r="A45" s="3"/>
      <c r="B45" s="9" t="s">
        <v>20</v>
      </c>
      <c r="C45" s="27">
        <v>81876033</v>
      </c>
      <c r="D45" s="27">
        <v>90501344</v>
      </c>
      <c r="E45" s="27">
        <v>101523715</v>
      </c>
      <c r="F45" s="27">
        <v>114283355</v>
      </c>
      <c r="G45" s="27">
        <v>125803855</v>
      </c>
      <c r="H45" s="27">
        <v>133825159</v>
      </c>
      <c r="I45" s="27">
        <v>141344521</v>
      </c>
      <c r="J45" s="27">
        <v>148298552</v>
      </c>
      <c r="K45" s="27">
        <v>156623995</v>
      </c>
      <c r="L45" s="27">
        <v>174506223</v>
      </c>
      <c r="M45" s="27">
        <v>200759946</v>
      </c>
      <c r="N45" s="27">
        <v>213669611</v>
      </c>
      <c r="O45" s="27">
        <v>248407423</v>
      </c>
      <c r="P45" s="23">
        <f>(O45-C45)/C45</f>
        <v>2.033945513701183</v>
      </c>
      <c r="Q45" s="9" t="s">
        <v>20</v>
      </c>
    </row>
    <row r="46" spans="1:17" x14ac:dyDescent="0.25">
      <c r="A46" s="3"/>
      <c r="B46" s="9"/>
      <c r="F46" s="43"/>
      <c r="P46" s="23"/>
      <c r="Q46" s="9"/>
    </row>
    <row r="47" spans="1:17" x14ac:dyDescent="0.25">
      <c r="A47" s="47" t="s">
        <v>104</v>
      </c>
      <c r="B47" s="18" t="s">
        <v>36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8" t="s">
        <v>36</v>
      </c>
    </row>
    <row r="48" spans="1:17" x14ac:dyDescent="0.25">
      <c r="A48" s="3"/>
      <c r="B48" s="19" t="s">
        <v>37</v>
      </c>
      <c r="C48" s="22">
        <v>1020</v>
      </c>
      <c r="D48" s="22">
        <v>1210</v>
      </c>
      <c r="E48" s="22">
        <v>1110</v>
      </c>
      <c r="F48" s="22">
        <v>1716</v>
      </c>
      <c r="G48" s="22">
        <v>1100</v>
      </c>
      <c r="H48" s="22">
        <v>1200</v>
      </c>
      <c r="I48" s="22">
        <v>1110</v>
      </c>
      <c r="J48" s="22">
        <v>1150</v>
      </c>
      <c r="K48" s="22">
        <v>1150</v>
      </c>
      <c r="L48" s="22">
        <v>1000</v>
      </c>
      <c r="M48" s="22">
        <v>1000</v>
      </c>
      <c r="N48" s="22">
        <v>1100</v>
      </c>
      <c r="O48" s="22">
        <v>1000</v>
      </c>
      <c r="P48" s="23">
        <f>(O48-C48)/C48</f>
        <v>-1.9607843137254902E-2</v>
      </c>
      <c r="Q48" s="19" t="s">
        <v>37</v>
      </c>
    </row>
    <row r="49" spans="1:17" x14ac:dyDescent="0.25">
      <c r="A49" s="3"/>
      <c r="B49" s="15" t="s">
        <v>38</v>
      </c>
      <c r="C49" s="22">
        <v>34130705</v>
      </c>
      <c r="D49" s="22">
        <v>43599318</v>
      </c>
      <c r="E49" s="22">
        <v>35324868.472972974</v>
      </c>
      <c r="F49" s="22">
        <v>42950127.291390732</v>
      </c>
      <c r="G49" s="22">
        <v>50355199.503311262</v>
      </c>
      <c r="H49" s="22">
        <v>58961140.32</v>
      </c>
      <c r="I49" s="22">
        <v>45517517.677852347</v>
      </c>
      <c r="J49" s="22">
        <v>61241883.087248325</v>
      </c>
      <c r="K49" s="22">
        <v>44746715.571428575</v>
      </c>
      <c r="L49" s="22">
        <v>53501911.027210884</v>
      </c>
      <c r="M49" s="22">
        <v>34009770.44520548</v>
      </c>
      <c r="N49" s="22">
        <v>50355200</v>
      </c>
      <c r="O49" s="22">
        <v>28520697.349650349</v>
      </c>
      <c r="P49" s="23">
        <f t="shared" ref="P49" si="9">(O49-C49)/C49</f>
        <v>-0.16436834956528587</v>
      </c>
      <c r="Q49" s="15" t="s">
        <v>38</v>
      </c>
    </row>
    <row r="50" spans="1:17" x14ac:dyDescent="0.25">
      <c r="A50" s="3"/>
      <c r="B50" s="15" t="s">
        <v>39</v>
      </c>
      <c r="C50" s="22">
        <v>99708028</v>
      </c>
      <c r="D50" s="22">
        <v>118068844</v>
      </c>
      <c r="E50" s="22">
        <v>126928151.72299618</v>
      </c>
      <c r="F50" s="22">
        <v>122481756.40697968</v>
      </c>
      <c r="G50" s="22">
        <v>111438146.76160005</v>
      </c>
      <c r="H50" s="22">
        <v>129980232.93692827</v>
      </c>
      <c r="I50" s="22">
        <v>135691435.72242892</v>
      </c>
      <c r="J50" s="22">
        <v>134709520.10445389</v>
      </c>
      <c r="K50" s="22">
        <v>130251851.34685017</v>
      </c>
      <c r="L50" s="22">
        <v>142461666.20269319</v>
      </c>
      <c r="M50" s="22">
        <v>134149030.71129724</v>
      </c>
      <c r="N50" s="22">
        <v>111438147</v>
      </c>
      <c r="O50" s="22">
        <v>113761115.88479765</v>
      </c>
      <c r="P50" s="23">
        <f>(O50-C50)/C50</f>
        <v>0.14094239116631258</v>
      </c>
      <c r="Q50" s="15" t="s">
        <v>39</v>
      </c>
    </row>
    <row r="51" spans="1:17" x14ac:dyDescent="0.25">
      <c r="P51" s="23"/>
    </row>
    <row r="52" spans="1:17" x14ac:dyDescent="0.25">
      <c r="A52" s="47" t="s">
        <v>105</v>
      </c>
      <c r="B52" s="18" t="s">
        <v>40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18" t="s">
        <v>40</v>
      </c>
    </row>
    <row r="53" spans="1:17" x14ac:dyDescent="0.25">
      <c r="B53" s="48" t="s">
        <v>41</v>
      </c>
      <c r="C53" s="27">
        <v>2985645653280.4277</v>
      </c>
      <c r="D53" s="54">
        <f>'Data Pelaku dan Aset'!C5+'Data Pelaku dan Aset'!C6</f>
        <v>3270671438759.9482</v>
      </c>
      <c r="E53" s="27">
        <v>3337760650910.2388</v>
      </c>
      <c r="F53" s="49">
        <v>3622678138048.6802</v>
      </c>
      <c r="G53" s="27">
        <v>3563937012667.2637</v>
      </c>
      <c r="H53" s="27">
        <v>3486841109098.8833</v>
      </c>
      <c r="I53" s="27">
        <v>3152695288547.2388</v>
      </c>
      <c r="J53" s="27">
        <v>3190448331743.979</v>
      </c>
      <c r="K53" s="27">
        <v>3120525667482.4077</v>
      </c>
      <c r="L53" s="27">
        <v>3273482837329.2188</v>
      </c>
      <c r="M53" s="27">
        <v>3366213475257.3003</v>
      </c>
      <c r="N53" s="27">
        <v>3512343890768</v>
      </c>
      <c r="O53" s="27">
        <v>3636486269414.769</v>
      </c>
      <c r="P53" s="23">
        <f>(O53-C53)/C53</f>
        <v>0.21798990627680187</v>
      </c>
      <c r="Q53" s="48" t="s">
        <v>41</v>
      </c>
    </row>
    <row r="54" spans="1:17" x14ac:dyDescent="0.25">
      <c r="B54" s="48" t="s">
        <v>42</v>
      </c>
      <c r="C54" s="27">
        <v>50618571148.709999</v>
      </c>
      <c r="D54" s="27">
        <v>56099390691.660004</v>
      </c>
      <c r="E54" s="27">
        <v>46704243178.290001</v>
      </c>
      <c r="F54" s="49">
        <v>48743602371.379997</v>
      </c>
      <c r="G54" s="27">
        <v>50591727786.129997</v>
      </c>
      <c r="H54" s="27">
        <v>41107199768.800003</v>
      </c>
      <c r="I54" s="27">
        <v>43284661262.970001</v>
      </c>
      <c r="J54" s="27">
        <v>61889306092.720001</v>
      </c>
      <c r="K54" s="27">
        <v>64972311106.209999</v>
      </c>
      <c r="L54" s="27">
        <v>72647547013.740005</v>
      </c>
      <c r="M54" s="27">
        <v>58765135809.125847</v>
      </c>
      <c r="N54" s="27">
        <v>59139175701.490005</v>
      </c>
      <c r="O54" s="27">
        <v>74677072106.757492</v>
      </c>
      <c r="P54" s="23">
        <f>(O54-C54)/C54</f>
        <v>0.47529000546789668</v>
      </c>
      <c r="Q54" s="48" t="s">
        <v>42</v>
      </c>
    </row>
    <row r="55" spans="1:17" x14ac:dyDescent="0.25">
      <c r="B55" s="48" t="s">
        <v>43</v>
      </c>
      <c r="C55" s="27">
        <v>3036264224429.1367</v>
      </c>
      <c r="D55" s="27">
        <v>3326770829451.6084</v>
      </c>
      <c r="E55" s="27">
        <v>3384464894088.5288</v>
      </c>
      <c r="F55" s="49">
        <v>3671421740420.0601</v>
      </c>
      <c r="G55" s="27">
        <v>3614528740453.3936</v>
      </c>
      <c r="H55" s="27">
        <v>3527948308867.6831</v>
      </c>
      <c r="I55" s="27">
        <v>3195979949810.209</v>
      </c>
      <c r="J55" s="27">
        <v>3252337637836.6992</v>
      </c>
      <c r="K55" s="27">
        <v>3185497978588.6177</v>
      </c>
      <c r="L55" s="27">
        <v>3346130384342.959</v>
      </c>
      <c r="M55" s="27">
        <v>3424978611066.4263</v>
      </c>
      <c r="N55" s="27">
        <v>3571483066469.0547</v>
      </c>
      <c r="O55" s="27">
        <v>3711163341521.5264</v>
      </c>
      <c r="P55" s="23">
        <f>(O55-C55)/C55</f>
        <v>0.22227944184247694</v>
      </c>
      <c r="Q55" s="48" t="s">
        <v>43</v>
      </c>
    </row>
    <row r="56" spans="1:17" x14ac:dyDescent="0.25">
      <c r="D56" s="54"/>
      <c r="E56" s="48" t="s">
        <v>44</v>
      </c>
    </row>
    <row r="57" spans="1:17" x14ac:dyDescent="0.25">
      <c r="L57" s="24"/>
    </row>
    <row r="58" spans="1:17" x14ac:dyDescent="0.25"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43"/>
    </row>
    <row r="59" spans="1:17" x14ac:dyDescent="0.25">
      <c r="O59" s="43"/>
    </row>
    <row r="60" spans="1:17" x14ac:dyDescent="0.25"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5"/>
    </row>
    <row r="61" spans="1:17" x14ac:dyDescent="0.25">
      <c r="O61" s="43"/>
    </row>
    <row r="62" spans="1:17" x14ac:dyDescent="0.25">
      <c r="C62" s="58"/>
      <c r="D62" s="58"/>
    </row>
    <row r="63" spans="1:17" x14ac:dyDescent="0.25">
      <c r="C63" s="57"/>
      <c r="D63" s="43"/>
    </row>
    <row r="64" spans="1:17" x14ac:dyDescent="0.25">
      <c r="C64" s="57"/>
      <c r="D64" s="43"/>
    </row>
    <row r="65" spans="3:4" x14ac:dyDescent="0.25">
      <c r="C65" s="57"/>
      <c r="D65" s="43"/>
    </row>
    <row r="66" spans="3:4" x14ac:dyDescent="0.25">
      <c r="C66" s="57"/>
      <c r="D66" s="43"/>
    </row>
    <row r="67" spans="3:4" x14ac:dyDescent="0.25">
      <c r="C67" s="57"/>
      <c r="D67" s="43"/>
    </row>
    <row r="68" spans="3:4" x14ac:dyDescent="0.25">
      <c r="C68" s="57"/>
      <c r="D68" s="43"/>
    </row>
    <row r="69" spans="3:4" x14ac:dyDescent="0.25">
      <c r="C69" s="57"/>
      <c r="D69" s="43"/>
    </row>
  </sheetData>
  <mergeCells count="1">
    <mergeCell ref="A1:P2"/>
  </mergeCells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="77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2" sqref="H22"/>
    </sheetView>
  </sheetViews>
  <sheetFormatPr defaultColWidth="8.6640625" defaultRowHeight="14.4" x14ac:dyDescent="0.3"/>
  <cols>
    <col min="1" max="1" width="33.88671875" style="48" bestFit="1" customWidth="1"/>
    <col min="2" max="2" width="22.6640625" style="48" customWidth="1"/>
    <col min="3" max="4" width="22.6640625" style="48" hidden="1" customWidth="1"/>
    <col min="5" max="5" width="22.6640625" style="48" customWidth="1"/>
    <col min="6" max="6" width="22.6640625" hidden="1" customWidth="1"/>
    <col min="7" max="7" width="22.6640625" style="48" hidden="1" customWidth="1"/>
    <col min="8" max="8" width="22.6640625" style="48" customWidth="1"/>
    <col min="9" max="10" width="22.6640625" style="48" hidden="1" customWidth="1"/>
    <col min="11" max="11" width="22.6640625" style="48" customWidth="1"/>
    <col min="12" max="12" width="22.6640625" style="65" customWidth="1"/>
    <col min="13" max="13" width="22.6640625" style="65" bestFit="1" customWidth="1"/>
    <col min="14" max="14" width="22.6640625" style="48" bestFit="1" customWidth="1"/>
    <col min="15" max="16384" width="8.6640625" style="48"/>
  </cols>
  <sheetData>
    <row r="1" spans="1:14" ht="25.2" x14ac:dyDescent="0.25">
      <c r="A1" s="66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x14ac:dyDescent="0.3">
      <c r="A2" s="55"/>
      <c r="B2" s="55"/>
      <c r="C2" s="55"/>
      <c r="D2" s="55"/>
      <c r="E2" s="55"/>
      <c r="F2" s="53"/>
    </row>
    <row r="3" spans="1:14" ht="13.8" x14ac:dyDescent="0.25">
      <c r="A3" s="2" t="s">
        <v>46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96</v>
      </c>
      <c r="J3" s="2" t="s">
        <v>97</v>
      </c>
      <c r="K3" s="2" t="s">
        <v>98</v>
      </c>
      <c r="L3" s="2" t="s">
        <v>107</v>
      </c>
      <c r="M3" s="2" t="s">
        <v>108</v>
      </c>
      <c r="N3" s="2" t="s">
        <v>109</v>
      </c>
    </row>
    <row r="4" spans="1:14" ht="13.8" x14ac:dyDescent="0.25">
      <c r="A4" s="48" t="s">
        <v>47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J4" s="44">
        <v>3185497978588.6177</v>
      </c>
      <c r="K4" s="44">
        <v>3346130384342.959</v>
      </c>
      <c r="L4" s="44">
        <v>3424978611066.4263</v>
      </c>
      <c r="M4" s="44">
        <v>3571483066469.0547</v>
      </c>
      <c r="N4" s="44">
        <v>3711163341521.5264</v>
      </c>
    </row>
    <row r="5" spans="1:14" ht="13.8" x14ac:dyDescent="0.25">
      <c r="A5" s="48" t="s">
        <v>48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J5" s="44">
        <v>1207032536520.8877</v>
      </c>
      <c r="K5" s="44">
        <v>1189146913510.1555</v>
      </c>
      <c r="L5" s="44">
        <v>1240640502863.7527</v>
      </c>
      <c r="M5" s="43">
        <v>1263773767932.5078</v>
      </c>
      <c r="N5" s="43">
        <v>1293861408822.6235</v>
      </c>
    </row>
    <row r="6" spans="1:14" ht="13.8" x14ac:dyDescent="0.25">
      <c r="A6" s="48" t="s">
        <v>49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J6" s="44">
        <v>1913493130961.52</v>
      </c>
      <c r="K6" s="44">
        <v>2084335923819.0632</v>
      </c>
      <c r="L6" s="44">
        <v>2125572972393.5476</v>
      </c>
      <c r="M6" s="43">
        <v>2248570122835.0566</v>
      </c>
      <c r="N6" s="43">
        <v>2342624860592.1455</v>
      </c>
    </row>
    <row r="7" spans="1:14" ht="13.8" x14ac:dyDescent="0.25">
      <c r="A7" s="48" t="s">
        <v>50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  <c r="J7" s="44">
        <v>43021729572.209999</v>
      </c>
      <c r="K7" s="44">
        <v>51922618877.740005</v>
      </c>
      <c r="L7" s="44">
        <v>41384289427.125847</v>
      </c>
      <c r="M7" s="43">
        <v>43232230244.440002</v>
      </c>
      <c r="N7" s="43">
        <v>59928277798.627495</v>
      </c>
    </row>
    <row r="8" spans="1:14" ht="13.8" x14ac:dyDescent="0.25">
      <c r="A8" s="48" t="s">
        <v>51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  <c r="J8" s="44">
        <v>21950581534</v>
      </c>
      <c r="K8" s="44">
        <v>20724928136</v>
      </c>
      <c r="L8" s="44">
        <v>17380846382</v>
      </c>
      <c r="M8" s="43">
        <v>15906945457.049999</v>
      </c>
      <c r="N8" s="43">
        <v>14748794308.129999</v>
      </c>
    </row>
    <row r="10" spans="1:14" ht="13.8" x14ac:dyDescent="0.25">
      <c r="A10" s="2" t="s">
        <v>46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96</v>
      </c>
      <c r="J10" s="2" t="s">
        <v>97</v>
      </c>
      <c r="K10" s="2" t="s">
        <v>98</v>
      </c>
      <c r="L10" s="2" t="s">
        <v>107</v>
      </c>
      <c r="M10" s="2" t="s">
        <v>108</v>
      </c>
      <c r="N10" s="2" t="s">
        <v>109</v>
      </c>
    </row>
    <row r="11" spans="1:14" ht="13.8" x14ac:dyDescent="0.25">
      <c r="A11" s="48" t="s">
        <v>52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  <c r="J11" s="48">
        <v>157</v>
      </c>
      <c r="K11" s="48">
        <v>156</v>
      </c>
      <c r="L11" s="65">
        <v>155</v>
      </c>
      <c r="M11" s="65">
        <v>153</v>
      </c>
      <c r="N11" s="65">
        <v>149</v>
      </c>
    </row>
    <row r="12" spans="1:14" ht="13.8" x14ac:dyDescent="0.25">
      <c r="A12" s="48" t="s">
        <v>48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  <c r="J12" s="48">
        <v>115</v>
      </c>
      <c r="K12" s="48">
        <v>114</v>
      </c>
      <c r="L12" s="65">
        <v>110</v>
      </c>
      <c r="M12" s="65">
        <v>109</v>
      </c>
      <c r="N12" s="65">
        <v>104</v>
      </c>
    </row>
    <row r="13" spans="1:14" ht="13.8" x14ac:dyDescent="0.25">
      <c r="A13" s="48" t="s">
        <v>49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  <c r="J13" s="48">
        <v>31</v>
      </c>
      <c r="K13" s="48">
        <v>31</v>
      </c>
      <c r="L13" s="65">
        <v>34</v>
      </c>
      <c r="M13" s="65">
        <v>34</v>
      </c>
      <c r="N13" s="65">
        <v>35</v>
      </c>
    </row>
    <row r="14" spans="1:14" ht="13.8" x14ac:dyDescent="0.25">
      <c r="A14" s="48" t="s">
        <v>50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  <c r="J14" s="48">
        <v>9</v>
      </c>
      <c r="K14" s="48">
        <v>9</v>
      </c>
      <c r="L14" s="65">
        <v>9</v>
      </c>
      <c r="M14" s="65">
        <v>8</v>
      </c>
      <c r="N14" s="65">
        <v>8</v>
      </c>
    </row>
    <row r="15" spans="1:14" ht="13.8" x14ac:dyDescent="0.25">
      <c r="A15" s="48" t="s">
        <v>51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  <c r="J15" s="48">
        <v>2</v>
      </c>
      <c r="K15" s="48">
        <v>2</v>
      </c>
      <c r="L15" s="65">
        <v>2</v>
      </c>
      <c r="M15" s="65">
        <v>2</v>
      </c>
      <c r="N15" s="65">
        <v>2</v>
      </c>
    </row>
  </sheetData>
  <mergeCells count="1">
    <mergeCell ref="A1:N1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zoomScale="60" zoomScaleNormal="88" workbookViewId="0">
      <selection activeCell="B51" sqref="B51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1" width="25.44140625" style="48" customWidth="1"/>
    <col min="12" max="12" width="25.44140625" style="48" bestFit="1" customWidth="1"/>
    <col min="13" max="13" width="25.44140625" style="65" customWidth="1"/>
    <col min="14" max="14" width="25.44140625" style="48" bestFit="1" customWidth="1"/>
    <col min="15" max="15" width="31" style="48" bestFit="1" customWidth="1"/>
    <col min="16" max="16384" width="8.88671875" style="48"/>
  </cols>
  <sheetData>
    <row r="1" spans="1:15" ht="25.2" x14ac:dyDescent="0.25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87723569763079.438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50">
        <v>104534924326924.53</v>
      </c>
      <c r="K5" s="50">
        <v>110297760353034.31</v>
      </c>
      <c r="L5" s="50">
        <v>117815073263579.72</v>
      </c>
      <c r="M5" s="50">
        <v>124401026271964.09</v>
      </c>
      <c r="N5" s="50">
        <v>132382607664522.63</v>
      </c>
      <c r="O5" s="37">
        <f>(N5-B5)/B5</f>
        <v>0.89596005541990043</v>
      </c>
    </row>
    <row r="6" spans="1:15" x14ac:dyDescent="0.25">
      <c r="A6" s="31" t="s">
        <v>55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51">
        <v>11320622947975.223</v>
      </c>
      <c r="K6" s="51">
        <v>11972833605217.223</v>
      </c>
      <c r="L6" s="51">
        <v>12750122356401.223</v>
      </c>
      <c r="M6" s="51">
        <v>13485110705181.723</v>
      </c>
      <c r="N6" s="51">
        <v>14265636900836.771</v>
      </c>
      <c r="O6" s="33">
        <f>(N6-B6)/B6</f>
        <v>0.87882753335297559</v>
      </c>
    </row>
    <row r="7" spans="1:15" x14ac:dyDescent="0.25">
      <c r="A7" s="31" t="s">
        <v>56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51">
        <v>37334851235277.625</v>
      </c>
      <c r="K7" s="51">
        <v>38918701972780.023</v>
      </c>
      <c r="L7" s="51">
        <v>41179180405985.023</v>
      </c>
      <c r="M7" s="51">
        <v>42946892022774.938</v>
      </c>
      <c r="N7" s="51">
        <v>45768220422398.523</v>
      </c>
      <c r="O7" s="33">
        <f t="shared" ref="O7:O11" si="0">(N7-B7)/B7</f>
        <v>0.82453347471425475</v>
      </c>
    </row>
    <row r="8" spans="1:15" x14ac:dyDescent="0.25">
      <c r="A8" s="31" t="s">
        <v>57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51">
        <v>33209795702984.805</v>
      </c>
      <c r="K8" s="51">
        <v>35331520150935.641</v>
      </c>
      <c r="L8" s="51">
        <v>37997564562471.047</v>
      </c>
      <c r="M8" s="51">
        <v>40177234330007</v>
      </c>
      <c r="N8" s="51">
        <v>42578377480288.203</v>
      </c>
      <c r="O8" s="33">
        <f t="shared" si="0"/>
        <v>0.93080575887815531</v>
      </c>
    </row>
    <row r="9" spans="1:15" x14ac:dyDescent="0.25">
      <c r="A9" s="31" t="s">
        <v>58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51">
        <v>8228080854772.332</v>
      </c>
      <c r="K9" s="51">
        <v>8712066689299.332</v>
      </c>
      <c r="L9" s="51">
        <v>9467238011105.332</v>
      </c>
      <c r="M9" s="51">
        <v>10280973957664.332</v>
      </c>
      <c r="N9" s="51">
        <v>11048241050983.533</v>
      </c>
      <c r="O9" s="33">
        <f t="shared" si="0"/>
        <v>1.0866739057841943</v>
      </c>
    </row>
    <row r="10" spans="1:15" x14ac:dyDescent="0.25">
      <c r="A10" s="31" t="s">
        <v>59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51">
        <v>1300352256885.9568</v>
      </c>
      <c r="K10" s="51">
        <v>1378524077961.9568</v>
      </c>
      <c r="L10" s="51">
        <v>1460683624156.9568</v>
      </c>
      <c r="M10" s="51">
        <v>1557702852661.9568</v>
      </c>
      <c r="N10" s="51">
        <v>1658535887534.9568</v>
      </c>
      <c r="O10" s="33">
        <f t="shared" si="0"/>
        <v>0.82375034918898404</v>
      </c>
    </row>
    <row r="11" spans="1:15" x14ac:dyDescent="0.25">
      <c r="A11" s="31" t="s">
        <v>60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51">
        <v>13141221329028.598</v>
      </c>
      <c r="K11" s="51">
        <v>13984113856840.148</v>
      </c>
      <c r="L11" s="51">
        <v>14960284303460.148</v>
      </c>
      <c r="M11" s="51">
        <v>15953112403674.148</v>
      </c>
      <c r="N11" s="51">
        <v>17063595922480.648</v>
      </c>
      <c r="O11" s="33">
        <f t="shared" si="0"/>
        <v>0.91950361224938904</v>
      </c>
    </row>
    <row r="12" spans="1:15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50">
        <v>17336181401860.072</v>
      </c>
      <c r="K12" s="50">
        <v>18400732814141.164</v>
      </c>
      <c r="L12" s="50">
        <v>19841213270363.164</v>
      </c>
      <c r="M12" s="50">
        <v>21849763865939.914</v>
      </c>
      <c r="N12" s="50">
        <v>23519946553757.313</v>
      </c>
      <c r="O12" s="37">
        <f>(N12-B12)/B12</f>
        <v>1.0147308569750753</v>
      </c>
    </row>
    <row r="13" spans="1:15" x14ac:dyDescent="0.25">
      <c r="A13" s="31" t="s">
        <v>61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51">
        <v>390022968504.25</v>
      </c>
      <c r="K13" s="51">
        <v>417680339418.25</v>
      </c>
      <c r="L13" s="51">
        <v>458951300159.25</v>
      </c>
      <c r="M13" s="51">
        <v>518584813403.25</v>
      </c>
      <c r="N13" s="51">
        <v>554970458641.25</v>
      </c>
      <c r="O13" s="33">
        <f>(N13-B13)/B13</f>
        <v>1.2232092710361591</v>
      </c>
    </row>
    <row r="14" spans="1:15" x14ac:dyDescent="0.25">
      <c r="A14" s="31" t="s">
        <v>62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51">
        <v>2585703534313.7402</v>
      </c>
      <c r="K14" s="51">
        <v>2769900560297.8301</v>
      </c>
      <c r="L14" s="51">
        <v>2994932473783.8301</v>
      </c>
      <c r="M14" s="51">
        <v>3272986508693.8301</v>
      </c>
      <c r="N14" s="51">
        <v>3479532784842.8301</v>
      </c>
      <c r="O14" s="33">
        <f t="shared" ref="O14:O40" si="1">(N14-B14)/B14</f>
        <v>1.0629428112452448</v>
      </c>
    </row>
    <row r="15" spans="1:15" x14ac:dyDescent="0.25">
      <c r="A15" s="31" t="s">
        <v>63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51">
        <v>795701698567</v>
      </c>
      <c r="K15" s="51">
        <v>833060577240</v>
      </c>
      <c r="L15" s="51">
        <v>902382892464</v>
      </c>
      <c r="M15" s="51">
        <v>1007546387873</v>
      </c>
      <c r="N15" s="51">
        <v>1076519332055</v>
      </c>
      <c r="O15" s="33">
        <f t="shared" si="1"/>
        <v>1.012435261756006</v>
      </c>
    </row>
    <row r="16" spans="1:15" x14ac:dyDescent="0.25">
      <c r="A16" s="31" t="s">
        <v>64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51">
        <v>1011177974769.4515</v>
      </c>
      <c r="K16" s="51">
        <v>1085097337031.4515</v>
      </c>
      <c r="L16" s="51">
        <v>1174282205775.4517</v>
      </c>
      <c r="M16" s="51">
        <v>1277618077960.4517</v>
      </c>
      <c r="N16" s="51">
        <v>1362246677293.4517</v>
      </c>
      <c r="O16" s="33">
        <f t="shared" si="1"/>
        <v>1.0371939365282541</v>
      </c>
    </row>
    <row r="17" spans="1:15" x14ac:dyDescent="0.25">
      <c r="A17" s="31" t="s">
        <v>65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51">
        <v>661782300634.75</v>
      </c>
      <c r="K17" s="51">
        <v>699481226458.75</v>
      </c>
      <c r="L17" s="51">
        <v>745847509605.75</v>
      </c>
      <c r="M17" s="51">
        <v>791692074281</v>
      </c>
      <c r="N17" s="51">
        <v>850890013364</v>
      </c>
      <c r="O17" s="33">
        <f t="shared" si="1"/>
        <v>0.87181613949559533</v>
      </c>
    </row>
    <row r="18" spans="1:15" x14ac:dyDescent="0.25">
      <c r="A18" s="31" t="s">
        <v>66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51">
        <v>179567920648</v>
      </c>
      <c r="K18" s="51">
        <v>193581752405</v>
      </c>
      <c r="L18" s="51">
        <v>211881212328</v>
      </c>
      <c r="M18" s="51">
        <v>232073665990</v>
      </c>
      <c r="N18" s="51">
        <v>256694994996</v>
      </c>
      <c r="O18" s="33">
        <f t="shared" si="1"/>
        <v>1.2902352885386081</v>
      </c>
    </row>
    <row r="19" spans="1:15" x14ac:dyDescent="0.25">
      <c r="A19" s="31" t="s">
        <v>67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51">
        <v>557033100653.5</v>
      </c>
      <c r="K19" s="51">
        <v>583593627543.5</v>
      </c>
      <c r="L19" s="51">
        <v>619890521161.5</v>
      </c>
      <c r="M19" s="51">
        <v>682803507876.5</v>
      </c>
      <c r="N19" s="51">
        <v>727556597158.5</v>
      </c>
      <c r="O19" s="33">
        <f t="shared" si="1"/>
        <v>0.75778582056990884</v>
      </c>
    </row>
    <row r="20" spans="1:15" x14ac:dyDescent="0.25">
      <c r="A20" s="31" t="s">
        <v>68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51">
        <v>1587464946071.46</v>
      </c>
      <c r="K20" s="51">
        <v>1702136979439.46</v>
      </c>
      <c r="L20" s="51">
        <v>1848147399080.46</v>
      </c>
      <c r="M20" s="51">
        <v>1978453436104.46</v>
      </c>
      <c r="N20" s="51">
        <v>2121269539849.46</v>
      </c>
      <c r="O20" s="33">
        <f t="shared" si="1"/>
        <v>1.0780307386312948</v>
      </c>
    </row>
    <row r="21" spans="1:15" x14ac:dyDescent="0.25">
      <c r="A21" s="31" t="s">
        <v>69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51">
        <v>237562202427.75</v>
      </c>
      <c r="K21" s="51">
        <v>249842122054.75</v>
      </c>
      <c r="L21" s="51">
        <v>264905077940.75</v>
      </c>
      <c r="M21" s="51">
        <v>293817526678.75</v>
      </c>
      <c r="N21" s="51">
        <v>312707415336.75</v>
      </c>
      <c r="O21" s="33">
        <f t="shared" si="1"/>
        <v>0.81013675298376442</v>
      </c>
    </row>
    <row r="22" spans="1:15" x14ac:dyDescent="0.25">
      <c r="A22" s="32" t="s">
        <v>70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51">
        <v>1115056587457</v>
      </c>
      <c r="K22" s="51">
        <v>1181441286937</v>
      </c>
      <c r="L22" s="51">
        <v>1283635623563</v>
      </c>
      <c r="M22" s="51">
        <v>1419909370741</v>
      </c>
      <c r="N22" s="51">
        <v>1536014433377</v>
      </c>
      <c r="O22" s="33">
        <f t="shared" si="1"/>
        <v>1.1362085920763287</v>
      </c>
    </row>
    <row r="23" spans="1:15" x14ac:dyDescent="0.25">
      <c r="A23" s="31" t="s">
        <v>71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51">
        <v>489843586435</v>
      </c>
      <c r="K23" s="51">
        <v>524548290653</v>
      </c>
      <c r="L23" s="51">
        <v>560487194729</v>
      </c>
      <c r="M23" s="51">
        <v>626841789666</v>
      </c>
      <c r="N23" s="51">
        <v>679557625283</v>
      </c>
      <c r="O23" s="33">
        <f t="shared" si="1"/>
        <v>1.0659774608616179</v>
      </c>
    </row>
    <row r="24" spans="1:15" x14ac:dyDescent="0.25">
      <c r="A24" s="31" t="s">
        <v>72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51">
        <v>296174910524</v>
      </c>
      <c r="K24" s="51">
        <v>315480681147</v>
      </c>
      <c r="L24" s="51">
        <v>338886163238</v>
      </c>
      <c r="M24" s="51">
        <v>380156379949</v>
      </c>
      <c r="N24" s="51">
        <v>414688538149</v>
      </c>
      <c r="O24" s="33">
        <f t="shared" si="1"/>
        <v>1.1075683659052682</v>
      </c>
    </row>
    <row r="25" spans="1:15" x14ac:dyDescent="0.25">
      <c r="A25" s="31" t="s">
        <v>73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51">
        <v>84594007688.5</v>
      </c>
      <c r="K25" s="51">
        <v>89987580717.5</v>
      </c>
      <c r="L25" s="51">
        <v>95021237964.5</v>
      </c>
      <c r="M25" s="51">
        <v>101130708339</v>
      </c>
      <c r="N25" s="51">
        <v>108585021486</v>
      </c>
      <c r="O25" s="33">
        <f t="shared" si="1"/>
        <v>0.79032611888187243</v>
      </c>
    </row>
    <row r="26" spans="1:15" x14ac:dyDescent="0.25">
      <c r="A26" s="31" t="s">
        <v>74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51">
        <v>1107083132299.75</v>
      </c>
      <c r="K26" s="51">
        <v>1162004082629.75</v>
      </c>
      <c r="L26" s="51">
        <v>1234781063861.75</v>
      </c>
      <c r="M26" s="51">
        <v>1364348747191.75</v>
      </c>
      <c r="N26" s="51">
        <v>1452869823100.75</v>
      </c>
      <c r="O26" s="33">
        <f t="shared" si="1"/>
        <v>0.86076129293545611</v>
      </c>
    </row>
    <row r="27" spans="1:15" x14ac:dyDescent="0.25">
      <c r="A27" s="31" t="s">
        <v>75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51">
        <v>592867004960</v>
      </c>
      <c r="K27" s="51">
        <v>631482484057</v>
      </c>
      <c r="L27" s="51">
        <v>675181717476</v>
      </c>
      <c r="M27" s="51">
        <v>752486903307</v>
      </c>
      <c r="N27" s="51">
        <v>820739052600</v>
      </c>
      <c r="O27" s="33">
        <f t="shared" si="1"/>
        <v>0.99601433912643744</v>
      </c>
    </row>
    <row r="28" spans="1:15" x14ac:dyDescent="0.25">
      <c r="A28" s="31" t="s">
        <v>76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51">
        <v>862653722350.5</v>
      </c>
      <c r="K28" s="51">
        <v>893931057295.5</v>
      </c>
      <c r="L28" s="51">
        <v>930578375061.5</v>
      </c>
      <c r="M28" s="51">
        <v>1031801080602.5</v>
      </c>
      <c r="N28" s="51">
        <v>1084408076667.5</v>
      </c>
      <c r="O28" s="33">
        <f t="shared" si="1"/>
        <v>0.65448114016311076</v>
      </c>
    </row>
    <row r="29" spans="1:15" x14ac:dyDescent="0.25">
      <c r="A29" s="31" t="s">
        <v>77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51">
        <v>160242292567</v>
      </c>
      <c r="K29" s="51">
        <v>166879814763</v>
      </c>
      <c r="L29" s="51">
        <v>182842543106</v>
      </c>
      <c r="M29" s="51">
        <v>208908874934</v>
      </c>
      <c r="N29" s="51">
        <v>243565808943</v>
      </c>
      <c r="O29" s="33">
        <f t="shared" si="1"/>
        <v>1.1828706244409934</v>
      </c>
    </row>
    <row r="30" spans="1:15" x14ac:dyDescent="0.25">
      <c r="A30" s="31" t="s">
        <v>78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51">
        <v>228980005078.75</v>
      </c>
      <c r="K30" s="51">
        <v>240561065334.75</v>
      </c>
      <c r="L30" s="51">
        <v>260195351861.75</v>
      </c>
      <c r="M30" s="51">
        <v>292758784447.75</v>
      </c>
      <c r="N30" s="51">
        <v>322816598573.75</v>
      </c>
      <c r="O30" s="33">
        <f t="shared" si="1"/>
        <v>1.8007331748284501</v>
      </c>
    </row>
    <row r="31" spans="1:15" x14ac:dyDescent="0.25">
      <c r="A31" s="31" t="s">
        <v>79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51">
        <v>79072118820</v>
      </c>
      <c r="K31" s="51">
        <v>82040604908</v>
      </c>
      <c r="L31" s="51">
        <v>88627863526</v>
      </c>
      <c r="M31" s="51">
        <v>99004369389</v>
      </c>
      <c r="N31" s="51">
        <v>108801289227</v>
      </c>
      <c r="O31" s="33">
        <f t="shared" si="1"/>
        <v>1.9661178229172624</v>
      </c>
    </row>
    <row r="32" spans="1:15" x14ac:dyDescent="0.25">
      <c r="A32" s="32" t="s">
        <v>80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51">
        <v>1454113923878.75</v>
      </c>
      <c r="K32" s="51">
        <v>1529145876274.75</v>
      </c>
      <c r="L32" s="51">
        <v>1660059322923.75</v>
      </c>
      <c r="M32" s="51">
        <v>1825765119376.75</v>
      </c>
      <c r="N32" s="51">
        <v>1965434295874.75</v>
      </c>
      <c r="O32" s="33">
        <f t="shared" si="1"/>
        <v>1.0528121302231317</v>
      </c>
    </row>
    <row r="33" spans="1:15" x14ac:dyDescent="0.25">
      <c r="A33" s="31" t="s">
        <v>81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51">
        <v>223168215046</v>
      </c>
      <c r="K33" s="51">
        <v>233067021924</v>
      </c>
      <c r="L33" s="51">
        <v>251746875946</v>
      </c>
      <c r="M33" s="51">
        <v>285601337449</v>
      </c>
      <c r="N33" s="51">
        <v>309230082475</v>
      </c>
      <c r="O33" s="33">
        <f t="shared" si="1"/>
        <v>1.4365848200956883</v>
      </c>
    </row>
    <row r="34" spans="1:15" x14ac:dyDescent="0.25">
      <c r="A34" s="31" t="s">
        <v>82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51">
        <v>1548445667803.9199</v>
      </c>
      <c r="K34" s="51">
        <v>1631615043357.9199</v>
      </c>
      <c r="L34" s="51">
        <v>1699990459737.9199</v>
      </c>
      <c r="M34" s="51">
        <v>1817579797167.9199</v>
      </c>
      <c r="N34" s="51">
        <v>1905589505648.9199</v>
      </c>
      <c r="O34" s="33">
        <f t="shared" si="1"/>
        <v>0.66390477922165314</v>
      </c>
    </row>
    <row r="35" spans="1:15" x14ac:dyDescent="0.25">
      <c r="A35" s="31" t="s">
        <v>83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51">
        <v>566689001645</v>
      </c>
      <c r="K35" s="51">
        <v>603659079985</v>
      </c>
      <c r="L35" s="51">
        <v>660495329977</v>
      </c>
      <c r="M35" s="51">
        <v>716022667665</v>
      </c>
      <c r="N35" s="51">
        <v>778552076995</v>
      </c>
      <c r="O35" s="33">
        <f t="shared" si="1"/>
        <v>1.1272417140320272</v>
      </c>
    </row>
    <row r="36" spans="1:15" x14ac:dyDescent="0.25">
      <c r="A36" s="31" t="s">
        <v>84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51">
        <v>162031562710</v>
      </c>
      <c r="K36" s="51">
        <v>173089935677</v>
      </c>
      <c r="L36" s="51">
        <v>189025087753</v>
      </c>
      <c r="M36" s="51">
        <v>203707142677</v>
      </c>
      <c r="N36" s="51">
        <v>221894826622</v>
      </c>
      <c r="O36" s="33">
        <f t="shared" si="1"/>
        <v>1.0998229687009196</v>
      </c>
    </row>
    <row r="37" spans="1:15" x14ac:dyDescent="0.25">
      <c r="A37" s="31" t="s">
        <v>85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51">
        <v>55634679641</v>
      </c>
      <c r="K37" s="51">
        <v>58983948001</v>
      </c>
      <c r="L37" s="51">
        <v>63056079427</v>
      </c>
      <c r="M37" s="51">
        <v>67788394927</v>
      </c>
      <c r="N37" s="51">
        <v>75958480392.399994</v>
      </c>
      <c r="O37" s="33">
        <f t="shared" si="1"/>
        <v>1.0174582300187989</v>
      </c>
    </row>
    <row r="38" spans="1:15" x14ac:dyDescent="0.25">
      <c r="A38" s="31" t="s">
        <v>86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51">
        <v>100874301562</v>
      </c>
      <c r="K38" s="51">
        <v>106726979492</v>
      </c>
      <c r="L38" s="51">
        <v>116269759601</v>
      </c>
      <c r="M38" s="51">
        <v>124190342384</v>
      </c>
      <c r="N38" s="51">
        <v>135508841966</v>
      </c>
      <c r="O38" s="33">
        <f>(N38-B38)/B38</f>
        <v>0.99150969702649627</v>
      </c>
    </row>
    <row r="39" spans="1:15" x14ac:dyDescent="0.25">
      <c r="A39" s="31" t="s">
        <v>87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51">
        <v>72663109102</v>
      </c>
      <c r="K39" s="51">
        <v>76666516717</v>
      </c>
      <c r="L39" s="51">
        <v>82034227803</v>
      </c>
      <c r="M39" s="51">
        <v>101619576456</v>
      </c>
      <c r="N39" s="51">
        <v>108913668361</v>
      </c>
      <c r="O39" s="33">
        <f t="shared" si="1"/>
        <v>1.333783052494153</v>
      </c>
    </row>
    <row r="40" spans="1:15" x14ac:dyDescent="0.25">
      <c r="A40" s="31" t="s">
        <v>88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51">
        <v>129976925701</v>
      </c>
      <c r="K40" s="51">
        <v>165046942381</v>
      </c>
      <c r="L40" s="51">
        <v>247078400508</v>
      </c>
      <c r="M40" s="51">
        <v>374566480409</v>
      </c>
      <c r="N40" s="51">
        <v>504430694478</v>
      </c>
      <c r="O40" s="33">
        <f t="shared" si="1"/>
        <v>4.605755643711829</v>
      </c>
    </row>
    <row r="41" spans="1:15" x14ac:dyDescent="0.25">
      <c r="A41" s="41" t="s">
        <v>20</v>
      </c>
      <c r="B41" s="39">
        <v>81497510828317.406</v>
      </c>
      <c r="C41" s="39">
        <v>88374055962043.688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39">
        <v>121871105728784.61</v>
      </c>
      <c r="K41" s="39">
        <v>128698493167175.47</v>
      </c>
      <c r="L41" s="39">
        <v>137656286533942.88</v>
      </c>
      <c r="M41" s="39">
        <v>146250790137904</v>
      </c>
      <c r="N41" s="39">
        <v>155902554218279.94</v>
      </c>
      <c r="O41" s="40">
        <f>(N41-B41)/B41</f>
        <v>0.91297320168101992</v>
      </c>
    </row>
    <row r="43" spans="1:15" x14ac:dyDescent="0.25">
      <c r="E43" s="25"/>
    </row>
    <row r="44" spans="1:15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5" x14ac:dyDescent="0.25">
      <c r="E45" s="59"/>
      <c r="F45" s="59"/>
      <c r="G45" s="59"/>
    </row>
    <row r="46" spans="1:15" x14ac:dyDescent="0.25">
      <c r="E46" s="25"/>
    </row>
  </sheetData>
  <mergeCells count="2">
    <mergeCell ref="A1:O1"/>
    <mergeCell ref="A2:O2"/>
  </mergeCells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topLeftCell="B1" zoomScale="60" zoomScaleNormal="88" workbookViewId="0">
      <selection activeCell="N44" sqref="N44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2" width="25.44140625" style="48" customWidth="1"/>
    <col min="13" max="13" width="25.44140625" style="65" customWidth="1"/>
    <col min="14" max="14" width="25.44140625" style="48" bestFit="1" customWidth="1"/>
    <col min="15" max="15" width="31" style="48" bestFit="1" customWidth="1"/>
    <col min="16" max="16384" width="8.88671875" style="48"/>
  </cols>
  <sheetData>
    <row r="1" spans="1:15" ht="25.2" x14ac:dyDescent="0.25">
      <c r="A1" s="66" t="s">
        <v>106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f>SUM(B6:B11)</f>
        <v>5961642196600.3984</v>
      </c>
      <c r="C5" s="36">
        <f>'Akm. Penyaluran Pinjaman'!C5-'Akm. Penyaluran Pinjaman'!B5</f>
        <v>5884600185670.0156</v>
      </c>
      <c r="D5" s="36">
        <f>'Akm. Penyaluran Pinjaman'!D5-'Akm. Penyaluran Pinjaman'!C5</f>
        <v>5925717284140.5313</v>
      </c>
      <c r="E5" s="36">
        <f>'Akm. Penyaluran Pinjaman'!E5-'Akm. Penyaluran Pinjaman'!D5</f>
        <v>6089730808158.4375</v>
      </c>
      <c r="F5" s="36">
        <f>'Akm. Penyaluran Pinjaman'!F5-'Akm. Penyaluran Pinjaman'!E5</f>
        <v>3155881378930.6719</v>
      </c>
      <c r="G5" s="36">
        <f>'Akm. Penyaluran Pinjaman'!G5-'Akm. Penyaluran Pinjaman'!F5</f>
        <v>2734169072416.9219</v>
      </c>
      <c r="H5" s="36">
        <f>'Akm. Penyaluran Pinjaman'!H5-'Akm. Penyaluran Pinjaman'!G5</f>
        <v>3725881086405.8438</v>
      </c>
      <c r="I5" s="36">
        <f>'Akm. Penyaluran Pinjaman'!I5-'Akm. Penyaluran Pinjaman'!H5</f>
        <v>2982256341970.7656</v>
      </c>
      <c r="J5" s="36">
        <f>'Akm. Penyaluran Pinjaman'!J5-'Akm. Penyaluran Pinjaman'!I5</f>
        <v>4213166684120.8906</v>
      </c>
      <c r="K5" s="36">
        <f>'Akm. Penyaluran Pinjaman'!K5-'Akm. Penyaluran Pinjaman'!J5</f>
        <v>5762836026109.7813</v>
      </c>
      <c r="L5" s="36">
        <f>'Akm. Penyaluran Pinjaman'!L5-'Akm. Penyaluran Pinjaman'!K5</f>
        <v>7517312910545.4063</v>
      </c>
      <c r="M5" s="36">
        <f>'Akm. Penyaluran Pinjaman'!M5-'Akm. Penyaluran Pinjaman'!L5</f>
        <v>6585953008384.375</v>
      </c>
      <c r="N5" s="36">
        <f>'Akm. Penyaluran Pinjaman'!N5-'Akm. Penyaluran Pinjaman'!M5</f>
        <v>7981581392558.5313</v>
      </c>
      <c r="O5" s="37">
        <f>(N5-B5)/B5</f>
        <v>0.33882261453228352</v>
      </c>
    </row>
    <row r="6" spans="1:15" x14ac:dyDescent="0.25">
      <c r="A6" s="31" t="s">
        <v>55</v>
      </c>
      <c r="B6" s="34">
        <v>718061483205.78601</v>
      </c>
      <c r="C6" s="34">
        <f>'Akm. Penyaluran Pinjaman'!C6-'Akm. Penyaluran Pinjaman'!B6</f>
        <v>632778852517.47949</v>
      </c>
      <c r="D6" s="34">
        <f>'Akm. Penyaluran Pinjaman'!D6-'Akm. Penyaluran Pinjaman'!C6</f>
        <v>636132363699.30664</v>
      </c>
      <c r="E6" s="34">
        <f>'Akm. Penyaluran Pinjaman'!E6-'Akm. Penyaluran Pinjaman'!D6</f>
        <v>701193369287.02148</v>
      </c>
      <c r="F6" s="34">
        <f>'Akm. Penyaluran Pinjaman'!F6-'Akm. Penyaluran Pinjaman'!E6</f>
        <v>348653780289.13086</v>
      </c>
      <c r="G6" s="34">
        <f>'Akm. Penyaluran Pinjaman'!G6-'Akm. Penyaluran Pinjaman'!F6</f>
        <v>260264766141.18945</v>
      </c>
      <c r="H6" s="34">
        <f>'Akm. Penyaluran Pinjaman'!H6-'Akm. Penyaluran Pinjaman'!G6</f>
        <v>413856339115.3418</v>
      </c>
      <c r="I6" s="34">
        <f>'Akm. Penyaluran Pinjaman'!I6-'Akm. Penyaluran Pinjaman'!H6</f>
        <v>317387064830.31836</v>
      </c>
      <c r="J6" s="34">
        <f>'Akm. Penyaluran Pinjaman'!J6-'Akm. Penyaluran Pinjaman'!I6</f>
        <v>417516384156.2207</v>
      </c>
      <c r="K6" s="34">
        <f>'Akm. Penyaluran Pinjaman'!K6-'Akm. Penyaluran Pinjaman'!J6</f>
        <v>652210657242</v>
      </c>
      <c r="L6" s="34">
        <f>'Akm. Penyaluran Pinjaman'!L6-'Akm. Penyaluran Pinjaman'!K6</f>
        <v>777288751184</v>
      </c>
      <c r="M6" s="34">
        <f>'Akm. Penyaluran Pinjaman'!M6-'Akm. Penyaluran Pinjaman'!L6</f>
        <v>734988348780.5</v>
      </c>
      <c r="N6" s="34">
        <f>'Akm. Penyaluran Pinjaman'!N6-'Akm. Penyaluran Pinjaman'!M6</f>
        <v>780526195655.04883</v>
      </c>
      <c r="O6" s="33">
        <f>(N6-B6)/B6</f>
        <v>8.6990757630375976E-2</v>
      </c>
    </row>
    <row r="7" spans="1:15" x14ac:dyDescent="0.25">
      <c r="A7" s="31" t="s">
        <v>56</v>
      </c>
      <c r="B7" s="34">
        <v>2102121736271.1758</v>
      </c>
      <c r="C7" s="34">
        <f>'Akm. Penyaluran Pinjaman'!C7-'Akm. Penyaluran Pinjaman'!B7</f>
        <v>2004705155123.2891</v>
      </c>
      <c r="D7" s="34">
        <f>'Akm. Penyaluran Pinjaman'!D7-'Akm. Penyaluran Pinjaman'!C7</f>
        <v>1947511991136.1172</v>
      </c>
      <c r="E7" s="34">
        <f>'Akm. Penyaluran Pinjaman'!E7-'Akm. Penyaluran Pinjaman'!D7</f>
        <v>2041170794030.168</v>
      </c>
      <c r="F7" s="34">
        <f>'Akm. Penyaluran Pinjaman'!F7-'Akm. Penyaluran Pinjaman'!E7</f>
        <v>1154249621095.7344</v>
      </c>
      <c r="G7" s="34">
        <f>'Akm. Penyaluran Pinjaman'!G7-'Akm. Penyaluran Pinjaman'!F7</f>
        <v>1063669300505.0469</v>
      </c>
      <c r="H7" s="34">
        <f>'Akm. Penyaluran Pinjaman'!H7-'Akm. Penyaluran Pinjaman'!G7</f>
        <v>1280789544370.375</v>
      </c>
      <c r="I7" s="34">
        <f>'Akm. Penyaluran Pinjaman'!I7-'Akm. Penyaluran Pinjaman'!H7</f>
        <v>1229584883592.0508</v>
      </c>
      <c r="J7" s="34">
        <f>'Akm. Penyaluran Pinjaman'!J7-'Akm. Penyaluran Pinjaman'!I7</f>
        <v>1528280544003.25</v>
      </c>
      <c r="K7" s="34">
        <f>'Akm. Penyaluran Pinjaman'!K7-'Akm. Penyaluran Pinjaman'!J7</f>
        <v>1583850737502.3984</v>
      </c>
      <c r="L7" s="34">
        <f>'Akm. Penyaluran Pinjaman'!L7-'Akm. Penyaluran Pinjaman'!K7</f>
        <v>2260478433205</v>
      </c>
      <c r="M7" s="34">
        <f>'Akm. Penyaluran Pinjaman'!M7-'Akm. Penyaluran Pinjaman'!L7</f>
        <v>1767711616789.9141</v>
      </c>
      <c r="N7" s="34">
        <f>'Akm. Penyaluran Pinjaman'!N7-'Akm. Penyaluran Pinjaman'!M7</f>
        <v>2821328399623.5859</v>
      </c>
      <c r="O7" s="33">
        <f t="shared" ref="O7:O10" si="0">(N7-B7)/B7</f>
        <v>0.34213368852184867</v>
      </c>
    </row>
    <row r="8" spans="1:15" x14ac:dyDescent="0.25">
      <c r="A8" s="31" t="s">
        <v>57</v>
      </c>
      <c r="B8" s="34">
        <v>1866358488123.1641</v>
      </c>
      <c r="C8" s="34">
        <f>'Akm. Penyaluran Pinjaman'!C8-'Akm. Penyaluran Pinjaman'!B8</f>
        <v>1913188753526.5156</v>
      </c>
      <c r="D8" s="34">
        <f>'Akm. Penyaluran Pinjaman'!D8-'Akm. Penyaluran Pinjaman'!C8</f>
        <v>1956269415369.8555</v>
      </c>
      <c r="E8" s="34">
        <f>'Akm. Penyaluran Pinjaman'!E8-'Akm. Penyaluran Pinjaman'!D8</f>
        <v>1950009030394.6797</v>
      </c>
      <c r="F8" s="34">
        <f>'Akm. Penyaluran Pinjaman'!F8-'Akm. Penyaluran Pinjaman'!E8</f>
        <v>1026961743341.2695</v>
      </c>
      <c r="G8" s="34">
        <f>'Akm. Penyaluran Pinjaman'!G8-'Akm. Penyaluran Pinjaman'!F8</f>
        <v>869433378634.23047</v>
      </c>
      <c r="H8" s="34">
        <f>'Akm. Penyaluran Pinjaman'!H8-'Akm. Penyaluran Pinjaman'!G8</f>
        <v>1272897836407.9375</v>
      </c>
      <c r="I8" s="34">
        <f>'Akm. Penyaluran Pinjaman'!I8-'Akm. Penyaluran Pinjaman'!H8</f>
        <v>828700050065.27734</v>
      </c>
      <c r="J8" s="34">
        <f>'Akm. Penyaluran Pinjaman'!J8-'Akm. Penyaluran Pinjaman'!I8</f>
        <v>1340206592839.4102</v>
      </c>
      <c r="K8" s="34">
        <f>'Akm. Penyaluran Pinjaman'!K8-'Akm. Penyaluran Pinjaman'!J8</f>
        <v>2121724447950.8359</v>
      </c>
      <c r="L8" s="34">
        <f>'Akm. Penyaluran Pinjaman'!L8-'Akm. Penyaluran Pinjaman'!K8</f>
        <v>2666044411535.4063</v>
      </c>
      <c r="M8" s="34">
        <f>'Akm. Penyaluran Pinjaman'!M8-'Akm. Penyaluran Pinjaman'!L8</f>
        <v>2179669767535.9531</v>
      </c>
      <c r="N8" s="34">
        <f>'Akm. Penyaluran Pinjaman'!N8-'Akm. Penyaluran Pinjaman'!M8</f>
        <v>2401143150281.2031</v>
      </c>
      <c r="O8" s="33">
        <f t="shared" si="0"/>
        <v>0.28653908965572095</v>
      </c>
    </row>
    <row r="9" spans="1:15" x14ac:dyDescent="0.25">
      <c r="A9" s="31" t="s">
        <v>58</v>
      </c>
      <c r="B9" s="34">
        <v>475132418203.67773</v>
      </c>
      <c r="C9" s="34">
        <f>'Akm. Penyaluran Pinjaman'!C9-'Akm. Penyaluran Pinjaman'!B9</f>
        <v>512581623580.91797</v>
      </c>
      <c r="D9" s="34">
        <f>'Akm. Penyaluran Pinjaman'!D9-'Akm. Penyaluran Pinjaman'!C9</f>
        <v>537043980401.12109</v>
      </c>
      <c r="E9" s="34">
        <f>'Akm. Penyaluran Pinjaman'!E9-'Akm. Penyaluran Pinjaman'!D9</f>
        <v>540762892734.39258</v>
      </c>
      <c r="F9" s="34">
        <f>'Akm. Penyaluran Pinjaman'!F9-'Akm. Penyaluran Pinjaman'!E9</f>
        <v>257400820961.65039</v>
      </c>
      <c r="G9" s="34">
        <f>'Akm. Penyaluran Pinjaman'!G9-'Akm. Penyaluran Pinjaman'!F9</f>
        <v>215335514291.61914</v>
      </c>
      <c r="H9" s="34">
        <f>'Akm. Penyaluran Pinjaman'!H9-'Akm. Penyaluran Pinjaman'!G9</f>
        <v>309203504712.66992</v>
      </c>
      <c r="I9" s="34">
        <f>'Akm. Penyaluran Pinjaman'!I9-'Akm. Penyaluran Pinjaman'!H9</f>
        <v>214009839338</v>
      </c>
      <c r="J9" s="34">
        <f>'Akm. Penyaluran Pinjaman'!J9-'Akm. Penyaluran Pinjaman'!I9</f>
        <v>347076837406</v>
      </c>
      <c r="K9" s="34">
        <f>'Akm. Penyaluran Pinjaman'!K9-'Akm. Penyaluran Pinjaman'!J9</f>
        <v>483985834527</v>
      </c>
      <c r="L9" s="34">
        <f>'Akm. Penyaluran Pinjaman'!L9-'Akm. Penyaluran Pinjaman'!K9</f>
        <v>755171321806</v>
      </c>
      <c r="M9" s="34">
        <f>'Akm. Penyaluran Pinjaman'!M9-'Akm. Penyaluran Pinjaman'!L9</f>
        <v>813735946559</v>
      </c>
      <c r="N9" s="34">
        <f>'Akm. Penyaluran Pinjaman'!N9-'Akm. Penyaluran Pinjaman'!M9</f>
        <v>767267093319.20117</v>
      </c>
      <c r="O9" s="33">
        <f t="shared" si="0"/>
        <v>0.61484896404246703</v>
      </c>
    </row>
    <row r="10" spans="1:15" x14ac:dyDescent="0.25">
      <c r="A10" s="31" t="s">
        <v>59</v>
      </c>
      <c r="B10" s="34">
        <v>75404184977.677979</v>
      </c>
      <c r="C10" s="34">
        <f>'Akm. Penyaluran Pinjaman'!C10-'Akm. Penyaluran Pinjaman'!B10</f>
        <v>75537967698.043213</v>
      </c>
      <c r="D10" s="34">
        <f>'Akm. Penyaluran Pinjaman'!D10-'Akm. Penyaluran Pinjaman'!C10</f>
        <v>79030302979.677979</v>
      </c>
      <c r="E10" s="34">
        <f>'Akm. Penyaluran Pinjaman'!E10-'Akm. Penyaluran Pinjaman'!D10</f>
        <v>74686164978</v>
      </c>
      <c r="F10" s="34">
        <f>'Akm. Penyaluran Pinjaman'!F10-'Akm. Penyaluran Pinjaman'!E10</f>
        <v>30301955762</v>
      </c>
      <c r="G10" s="34">
        <f>'Akm. Penyaluran Pinjaman'!G10-'Akm. Penyaluran Pinjaman'!F10</f>
        <v>24560919342</v>
      </c>
      <c r="H10" s="34">
        <f>'Akm. Penyaluran Pinjaman'!H10-'Akm. Penyaluran Pinjaman'!G10</f>
        <v>37512448002</v>
      </c>
      <c r="I10" s="34">
        <f>'Akm. Penyaluran Pinjaman'!I10-'Akm. Penyaluran Pinjaman'!H10</f>
        <v>32277837998.956787</v>
      </c>
      <c r="J10" s="34">
        <f>'Akm. Penyaluran Pinjaman'!J10-'Akm. Penyaluran Pinjaman'!I10</f>
        <v>37035163221</v>
      </c>
      <c r="K10" s="34">
        <f>'Akm. Penyaluran Pinjaman'!K10-'Akm. Penyaluran Pinjaman'!J10</f>
        <v>78171821076</v>
      </c>
      <c r="L10" s="34">
        <f>'Akm. Penyaluran Pinjaman'!L10-'Akm. Penyaluran Pinjaman'!K10</f>
        <v>82159546195</v>
      </c>
      <c r="M10" s="34">
        <f>'Akm. Penyaluran Pinjaman'!M10-'Akm. Penyaluran Pinjaman'!L10</f>
        <v>97019228505</v>
      </c>
      <c r="N10" s="34">
        <f>'Akm. Penyaluran Pinjaman'!N10-'Akm. Penyaluran Pinjaman'!M10</f>
        <v>100833034873</v>
      </c>
      <c r="O10" s="33">
        <f t="shared" si="0"/>
        <v>0.33723393340634561</v>
      </c>
    </row>
    <row r="11" spans="1:15" x14ac:dyDescent="0.25">
      <c r="A11" s="31" t="s">
        <v>60</v>
      </c>
      <c r="B11" s="34">
        <v>724563885818.91699</v>
      </c>
      <c r="C11" s="34">
        <f>'Akm. Penyaluran Pinjaman'!C11-'Akm. Penyaluran Pinjaman'!B11</f>
        <v>745807833223.78125</v>
      </c>
      <c r="D11" s="34">
        <f>'Akm. Penyaluran Pinjaman'!D11-'Akm. Penyaluran Pinjaman'!C11</f>
        <v>769729230554.44727</v>
      </c>
      <c r="E11" s="34">
        <f>'Akm. Penyaluran Pinjaman'!E11-'Akm. Penyaluran Pinjaman'!D11</f>
        <v>781908556734.16992</v>
      </c>
      <c r="F11" s="34">
        <f>'Akm. Penyaluran Pinjaman'!F11-'Akm. Penyaluran Pinjaman'!E11</f>
        <v>338313457480.89844</v>
      </c>
      <c r="G11" s="34">
        <f>'Akm. Penyaluran Pinjaman'!G11-'Akm. Penyaluran Pinjaman'!F11</f>
        <v>300905193502.8418</v>
      </c>
      <c r="H11" s="34">
        <f>'Akm. Penyaluran Pinjaman'!H11-'Akm. Penyaluran Pinjaman'!G11</f>
        <v>411621413797.51953</v>
      </c>
      <c r="I11" s="34">
        <f>'Akm. Penyaluran Pinjaman'!I11-'Akm. Penyaluran Pinjaman'!H11</f>
        <v>360296666146.16797</v>
      </c>
      <c r="J11" s="34">
        <f>'Akm. Penyaluran Pinjaman'!J11-'Akm. Penyaluran Pinjaman'!I11</f>
        <v>543051162495</v>
      </c>
      <c r="K11" s="34">
        <f>'Akm. Penyaluran Pinjaman'!K11-'Akm. Penyaluran Pinjaman'!J11</f>
        <v>842892527811.55078</v>
      </c>
      <c r="L11" s="34">
        <f>'Akm. Penyaluran Pinjaman'!L11-'Akm. Penyaluran Pinjaman'!K11</f>
        <v>976170446620</v>
      </c>
      <c r="M11" s="34">
        <f>'Akm. Penyaluran Pinjaman'!M11-'Akm. Penyaluran Pinjaman'!L11</f>
        <v>992828100214</v>
      </c>
      <c r="N11" s="34">
        <f>'Akm. Penyaluran Pinjaman'!N11-'Akm. Penyaluran Pinjaman'!M11</f>
        <v>1110483518806.5</v>
      </c>
      <c r="O11" s="33">
        <f>(N11-B11)/B11</f>
        <v>0.53262333458892819</v>
      </c>
    </row>
    <row r="12" spans="1:15" x14ac:dyDescent="0.25">
      <c r="A12" s="35" t="s">
        <v>29</v>
      </c>
      <c r="B12" s="36">
        <f>SUM(B13:B40)</f>
        <v>991169789787.54041</v>
      </c>
      <c r="C12" s="36">
        <f>'Akm. Penyaluran Pinjaman'!C12-'Akm. Penyaluran Pinjaman'!B12</f>
        <v>991944948056.23047</v>
      </c>
      <c r="D12" s="36">
        <f>'Akm. Penyaluran Pinjaman'!D12-'Akm. Penyaluran Pinjaman'!C12</f>
        <v>1094795336080.7813</v>
      </c>
      <c r="E12" s="36">
        <f>'Akm. Penyaluran Pinjaman'!E12-'Akm. Penyaluran Pinjaman'!D12</f>
        <v>1050094120766.4023</v>
      </c>
      <c r="F12" s="36">
        <f>'Akm. Penyaluran Pinjaman'!F12-'Akm. Penyaluran Pinjaman'!E12</f>
        <v>368967261365.42188</v>
      </c>
      <c r="G12" s="36">
        <f>'Akm. Penyaluran Pinjaman'!G12-'Akm. Penyaluran Pinjaman'!F12</f>
        <v>381900248743.50781</v>
      </c>
      <c r="H12" s="36">
        <f>'Akm. Penyaluran Pinjaman'!H12-'Akm. Penyaluran Pinjaman'!G12</f>
        <v>559344115271.43945</v>
      </c>
      <c r="I12" s="36">
        <f>'Akm. Penyaluran Pinjaman'!I12-'Akm. Penyaluran Pinjaman'!H12</f>
        <v>528140040647.30078</v>
      </c>
      <c r="J12" s="36">
        <f>'Akm. Penyaluran Pinjaman'!J12-'Akm. Penyaluran Pinjaman'!I12</f>
        <v>687005987722</v>
      </c>
      <c r="K12" s="36">
        <f>'Akm. Penyaluran Pinjaman'!K12-'Akm. Penyaluran Pinjaman'!J12</f>
        <v>1064551412281.0918</v>
      </c>
      <c r="L12" s="36">
        <f>'Akm. Penyaluran Pinjaman'!L12-'Akm. Penyaluran Pinjaman'!K12</f>
        <v>1440480456222</v>
      </c>
      <c r="M12" s="36">
        <f>'Akm. Penyaluran Pinjaman'!M12-'Akm. Penyaluran Pinjaman'!L12</f>
        <v>2008550595576.75</v>
      </c>
      <c r="N12" s="36">
        <f>'Akm. Penyaluran Pinjaman'!N12-'Akm. Penyaluran Pinjaman'!M12</f>
        <v>1670182687817.3984</v>
      </c>
      <c r="O12" s="37">
        <f>(N12-B12)/B12</f>
        <v>0.68506214074120042</v>
      </c>
    </row>
    <row r="13" spans="1:15" x14ac:dyDescent="0.25">
      <c r="A13" s="31" t="s">
        <v>61</v>
      </c>
      <c r="B13" s="34">
        <v>21680490407</v>
      </c>
      <c r="C13" s="34">
        <f>'Akm. Penyaluran Pinjaman'!C13-'Akm. Penyaluran Pinjaman'!B13</f>
        <v>22240477061</v>
      </c>
      <c r="D13" s="34">
        <f>'Akm. Penyaluran Pinjaman'!D13-'Akm. Penyaluran Pinjaman'!C13</f>
        <v>27666985894</v>
      </c>
      <c r="E13" s="34">
        <f>'Akm. Penyaluran Pinjaman'!E13-'Akm. Penyaluran Pinjaman'!D13</f>
        <v>22233709757</v>
      </c>
      <c r="F13" s="34">
        <f>'Akm. Penyaluran Pinjaman'!F13-'Akm. Penyaluran Pinjaman'!E13</f>
        <v>8320076932</v>
      </c>
      <c r="G13" s="34">
        <f>'Akm. Penyaluran Pinjaman'!G13-'Akm. Penyaluran Pinjaman'!F13</f>
        <v>10010465795</v>
      </c>
      <c r="H13" s="34">
        <f>'Akm. Penyaluran Pinjaman'!H13-'Akm. Penyaluran Pinjaman'!G13</f>
        <v>15778439056.25</v>
      </c>
      <c r="I13" s="34">
        <f>'Akm. Penyaluran Pinjaman'!I13-'Akm. Penyaluran Pinjaman'!H13</f>
        <v>14871320355</v>
      </c>
      <c r="J13" s="34">
        <f>'Akm. Penyaluran Pinjaman'!J13-'Akm. Penyaluran Pinjaman'!I13</f>
        <v>19275664061</v>
      </c>
      <c r="K13" s="34">
        <f>'Akm. Penyaluran Pinjaman'!K13-'Akm. Penyaluran Pinjaman'!J13</f>
        <v>27657370914</v>
      </c>
      <c r="L13" s="34">
        <f>'Akm. Penyaluran Pinjaman'!L13-'Akm. Penyaluran Pinjaman'!K13</f>
        <v>41270960741</v>
      </c>
      <c r="M13" s="34">
        <f>'Akm. Penyaluran Pinjaman'!M13-'Akm. Penyaluran Pinjaman'!L13</f>
        <v>59633513244</v>
      </c>
      <c r="N13" s="34">
        <f>'Akm. Penyaluran Pinjaman'!N13-'Akm. Penyaluran Pinjaman'!M13</f>
        <v>36385645238</v>
      </c>
      <c r="O13" s="33">
        <f>(N13-B13)/B13</f>
        <v>0.67826670683851931</v>
      </c>
    </row>
    <row r="14" spans="1:15" x14ac:dyDescent="0.25">
      <c r="A14" s="31" t="s">
        <v>62</v>
      </c>
      <c r="B14" s="34">
        <v>148463703334.63989</v>
      </c>
      <c r="C14" s="34">
        <f>'Akm. Penyaluran Pinjaman'!C14-'Akm. Penyaluran Pinjaman'!B14</f>
        <v>138212679334.34985</v>
      </c>
      <c r="D14" s="34">
        <f>'Akm. Penyaluran Pinjaman'!D14-'Akm. Penyaluran Pinjaman'!C14</f>
        <v>158109089965.32983</v>
      </c>
      <c r="E14" s="34">
        <f>'Akm. Penyaluran Pinjaman'!E14-'Akm. Penyaluran Pinjaman'!D14</f>
        <v>146134037192.23999</v>
      </c>
      <c r="F14" s="34">
        <f>'Akm. Penyaluran Pinjaman'!F14-'Akm. Penyaluran Pinjaman'!E14</f>
        <v>55058459303.709961</v>
      </c>
      <c r="G14" s="34">
        <f>'Akm. Penyaluran Pinjaman'!G14-'Akm. Penyaluran Pinjaman'!F14</f>
        <v>74785430861.840088</v>
      </c>
      <c r="H14" s="34">
        <f>'Akm. Penyaluran Pinjaman'!H14-'Akm. Penyaluran Pinjaman'!G14</f>
        <v>113803770721.6499</v>
      </c>
      <c r="I14" s="34">
        <f>'Akm. Penyaluran Pinjaman'!I14-'Akm. Penyaluran Pinjaman'!H14</f>
        <v>78568396376.300293</v>
      </c>
      <c r="J14" s="34">
        <f>'Akm. Penyaluran Pinjaman'!J14-'Akm. Penyaluran Pinjaman'!I14</f>
        <v>134347596780</v>
      </c>
      <c r="K14" s="34">
        <f>'Akm. Penyaluran Pinjaman'!K14-'Akm. Penyaluran Pinjaman'!J14</f>
        <v>184197025984.08984</v>
      </c>
      <c r="L14" s="34">
        <f>'Akm. Penyaluran Pinjaman'!L14-'Akm. Penyaluran Pinjaman'!K14</f>
        <v>225031913486</v>
      </c>
      <c r="M14" s="34">
        <f>'Akm. Penyaluran Pinjaman'!M14-'Akm. Penyaluran Pinjaman'!L14</f>
        <v>278054034910</v>
      </c>
      <c r="N14" s="34">
        <f>'Akm. Penyaluran Pinjaman'!N14-'Akm. Penyaluran Pinjaman'!M14</f>
        <v>206546276149</v>
      </c>
      <c r="O14" s="33">
        <f t="shared" ref="O14:O40" si="1">(N14-B14)/B14</f>
        <v>0.391224060223265</v>
      </c>
    </row>
    <row r="15" spans="1:15" x14ac:dyDescent="0.25">
      <c r="A15" s="31" t="s">
        <v>63</v>
      </c>
      <c r="B15" s="34">
        <v>41373141701</v>
      </c>
      <c r="C15" s="34">
        <f>'Akm. Penyaluran Pinjaman'!C15-'Akm. Penyaluran Pinjaman'!B15</f>
        <v>45343175383</v>
      </c>
      <c r="D15" s="34">
        <f>'Akm. Penyaluran Pinjaman'!D15-'Akm. Penyaluran Pinjaman'!C15</f>
        <v>55655797116</v>
      </c>
      <c r="E15" s="34">
        <f>'Akm. Penyaluran Pinjaman'!E15-'Akm. Penyaluran Pinjaman'!D15</f>
        <v>54334896406</v>
      </c>
      <c r="F15" s="34">
        <f>'Akm. Penyaluran Pinjaman'!F15-'Akm. Penyaluran Pinjaman'!E15</f>
        <v>17870327542</v>
      </c>
      <c r="G15" s="34">
        <f>'Akm. Penyaluran Pinjaman'!G15-'Akm. Penyaluran Pinjaman'!F15</f>
        <v>12804877227</v>
      </c>
      <c r="H15" s="34">
        <f>'Akm. Penyaluran Pinjaman'!H15-'Akm. Penyaluran Pinjaman'!G15</f>
        <v>20542433527</v>
      </c>
      <c r="I15" s="34">
        <f>'Akm. Penyaluran Pinjaman'!I15-'Akm. Penyaluran Pinjaman'!H15</f>
        <v>24639410636</v>
      </c>
      <c r="J15" s="34">
        <f>'Akm. Penyaluran Pinjaman'!J15-'Akm. Penyaluran Pinjaman'!I15</f>
        <v>29577134658</v>
      </c>
      <c r="K15" s="34">
        <f>'Akm. Penyaluran Pinjaman'!K15-'Akm. Penyaluran Pinjaman'!J15</f>
        <v>37358878673</v>
      </c>
      <c r="L15" s="34">
        <f>'Akm. Penyaluran Pinjaman'!L15-'Akm. Penyaluran Pinjaman'!K15</f>
        <v>69322315224</v>
      </c>
      <c r="M15" s="34">
        <f>'Akm. Penyaluran Pinjaman'!M15-'Akm. Penyaluran Pinjaman'!L15</f>
        <v>105163495409</v>
      </c>
      <c r="N15" s="34">
        <f>'Akm. Penyaluran Pinjaman'!N15-'Akm. Penyaluran Pinjaman'!M15</f>
        <v>68972944182</v>
      </c>
      <c r="O15" s="33">
        <f t="shared" si="1"/>
        <v>0.66709467413573054</v>
      </c>
    </row>
    <row r="16" spans="1:15" x14ac:dyDescent="0.25">
      <c r="A16" s="31" t="s">
        <v>64</v>
      </c>
      <c r="B16" s="34">
        <v>55304254109.821411</v>
      </c>
      <c r="C16" s="34">
        <f>'Akm. Penyaluran Pinjaman'!C16-'Akm. Penyaluran Pinjaman'!B16</f>
        <v>45562170770</v>
      </c>
      <c r="D16" s="34">
        <f>'Akm. Penyaluran Pinjaman'!D16-'Akm. Penyaluran Pinjaman'!C16</f>
        <v>66894801712.821411</v>
      </c>
      <c r="E16" s="34">
        <f>'Akm. Penyaluran Pinjaman'!E16-'Akm. Penyaluran Pinjaman'!D16</f>
        <v>54981638697.451538</v>
      </c>
      <c r="F16" s="34">
        <f>'Akm. Penyaluran Pinjaman'!F16-'Akm. Penyaluran Pinjaman'!E16</f>
        <v>22507279804</v>
      </c>
      <c r="G16" s="34">
        <f>'Akm. Penyaluran Pinjaman'!G16-'Akm. Penyaluran Pinjaman'!F16</f>
        <v>26989984025</v>
      </c>
      <c r="H16" s="34">
        <f>'Akm. Penyaluran Pinjaman'!H16-'Akm. Penyaluran Pinjaman'!G16</f>
        <v>44242394123</v>
      </c>
      <c r="I16" s="34">
        <f>'Akm. Penyaluran Pinjaman'!I16-'Akm. Penyaluran Pinjaman'!H16</f>
        <v>31018985569</v>
      </c>
      <c r="J16" s="34">
        <f>'Akm. Penyaluran Pinjaman'!J16-'Akm. Penyaluran Pinjaman'!I16</f>
        <v>50292946721</v>
      </c>
      <c r="K16" s="34">
        <f>'Akm. Penyaluran Pinjaman'!K16-'Akm. Penyaluran Pinjaman'!J16</f>
        <v>73919362262</v>
      </c>
      <c r="L16" s="34">
        <f>'Akm. Penyaluran Pinjaman'!L16-'Akm. Penyaluran Pinjaman'!K16</f>
        <v>89184868744.000122</v>
      </c>
      <c r="M16" s="34">
        <f>'Akm. Penyaluran Pinjaman'!M16-'Akm. Penyaluran Pinjaman'!L16</f>
        <v>103335872185</v>
      </c>
      <c r="N16" s="34">
        <f>'Akm. Penyaluran Pinjaman'!N16-'Akm. Penyaluran Pinjaman'!M16</f>
        <v>84628599333</v>
      </c>
      <c r="O16" s="33">
        <f t="shared" si="1"/>
        <v>0.53023670050675031</v>
      </c>
    </row>
    <row r="17" spans="1:15" x14ac:dyDescent="0.25">
      <c r="A17" s="31" t="s">
        <v>65</v>
      </c>
      <c r="B17" s="34">
        <v>40249791515.345947</v>
      </c>
      <c r="C17" s="34">
        <f>'Akm. Penyaluran Pinjaman'!C17-'Akm. Penyaluran Pinjaman'!B17</f>
        <v>41817533845</v>
      </c>
      <c r="D17" s="34">
        <f>'Akm. Penyaluran Pinjaman'!D17-'Akm. Penyaluran Pinjaman'!C17</f>
        <v>48264436613.345947</v>
      </c>
      <c r="E17" s="34">
        <f>'Akm. Penyaluran Pinjaman'!E17-'Akm. Penyaluran Pinjaman'!D17</f>
        <v>42175159446</v>
      </c>
      <c r="F17" s="34">
        <f>'Akm. Penyaluran Pinjaman'!F17-'Akm. Penyaluran Pinjaman'!E17</f>
        <v>12455466020</v>
      </c>
      <c r="G17" s="34">
        <f>'Akm. Penyaluran Pinjaman'!G17-'Akm. Penyaluran Pinjaman'!F17</f>
        <v>10377334226</v>
      </c>
      <c r="H17" s="34">
        <f>'Akm. Penyaluran Pinjaman'!H17-'Akm. Penyaluran Pinjaman'!G17</f>
        <v>16811344812.75</v>
      </c>
      <c r="I17" s="34">
        <f>'Akm. Penyaluran Pinjaman'!I17-'Akm. Penyaluran Pinjaman'!H17</f>
        <v>17628746733</v>
      </c>
      <c r="J17" s="34">
        <f>'Akm. Penyaluran Pinjaman'!J17-'Akm. Penyaluran Pinjaman'!I17</f>
        <v>17672368332</v>
      </c>
      <c r="K17" s="34">
        <f>'Akm. Penyaluran Pinjaman'!K17-'Akm. Penyaluran Pinjaman'!J17</f>
        <v>37698925824</v>
      </c>
      <c r="L17" s="34">
        <f>'Akm. Penyaluran Pinjaman'!L17-'Akm. Penyaluran Pinjaman'!K17</f>
        <v>46366283147</v>
      </c>
      <c r="M17" s="34">
        <f>'Akm. Penyaluran Pinjaman'!M17-'Akm. Penyaluran Pinjaman'!L17</f>
        <v>45844564675.25</v>
      </c>
      <c r="N17" s="34">
        <f>'Akm. Penyaluran Pinjaman'!N17-'Akm. Penyaluran Pinjaman'!M17</f>
        <v>59197939083</v>
      </c>
      <c r="O17" s="33">
        <f t="shared" si="1"/>
        <v>0.47076386868810827</v>
      </c>
    </row>
    <row r="18" spans="1:15" x14ac:dyDescent="0.25">
      <c r="A18" s="31" t="s">
        <v>66</v>
      </c>
      <c r="B18" s="34">
        <v>10326477770</v>
      </c>
      <c r="C18" s="34">
        <f>'Akm. Penyaluran Pinjaman'!C18-'Akm. Penyaluran Pinjaman'!B18</f>
        <v>12844799771</v>
      </c>
      <c r="D18" s="34">
        <f>'Akm. Penyaluran Pinjaman'!D18-'Akm. Penyaluran Pinjaman'!C18</f>
        <v>12782307139</v>
      </c>
      <c r="E18" s="34">
        <f>'Akm. Penyaluran Pinjaman'!E18-'Akm. Penyaluran Pinjaman'!D18</f>
        <v>11292596215</v>
      </c>
      <c r="F18" s="34">
        <f>'Akm. Penyaluran Pinjaman'!F18-'Akm. Penyaluran Pinjaman'!E18</f>
        <v>5543232200</v>
      </c>
      <c r="G18" s="34">
        <f>'Akm. Penyaluran Pinjaman'!G18-'Akm. Penyaluran Pinjaman'!F18</f>
        <v>5632120358</v>
      </c>
      <c r="H18" s="34">
        <f>'Akm. Penyaluran Pinjaman'!H18-'Akm. Penyaluran Pinjaman'!G18</f>
        <v>6603795763</v>
      </c>
      <c r="I18" s="34">
        <f>'Akm. Penyaluran Pinjaman'!I18-'Akm. Penyaluran Pinjaman'!H18</f>
        <v>7828810667</v>
      </c>
      <c r="J18" s="34">
        <f>'Akm. Penyaluran Pinjaman'!J18-'Akm. Penyaluran Pinjaman'!I18</f>
        <v>4957890282</v>
      </c>
      <c r="K18" s="34">
        <f>'Akm. Penyaluran Pinjaman'!K18-'Akm. Penyaluran Pinjaman'!J18</f>
        <v>14013831757</v>
      </c>
      <c r="L18" s="34">
        <f>'Akm. Penyaluran Pinjaman'!L18-'Akm. Penyaluran Pinjaman'!K18</f>
        <v>18299459923</v>
      </c>
      <c r="M18" s="34">
        <f>'Akm. Penyaluran Pinjaman'!M18-'Akm. Penyaluran Pinjaman'!L18</f>
        <v>20192453662</v>
      </c>
      <c r="N18" s="34">
        <f>'Akm. Penyaluran Pinjaman'!N18-'Akm. Penyaluran Pinjaman'!M18</f>
        <v>24621329006</v>
      </c>
      <c r="O18" s="33">
        <f t="shared" si="1"/>
        <v>1.3842910965759043</v>
      </c>
    </row>
    <row r="19" spans="1:15" x14ac:dyDescent="0.25">
      <c r="A19" s="31" t="s">
        <v>67</v>
      </c>
      <c r="B19" s="34">
        <v>24835488549</v>
      </c>
      <c r="C19" s="34">
        <f>'Akm. Penyaluran Pinjaman'!C19-'Akm. Penyaluran Pinjaman'!B19</f>
        <v>27354441316</v>
      </c>
      <c r="D19" s="34">
        <f>'Akm. Penyaluran Pinjaman'!D19-'Akm. Penyaluran Pinjaman'!C19</f>
        <v>27873576335</v>
      </c>
      <c r="E19" s="34">
        <f>'Akm. Penyaluran Pinjaman'!E19-'Akm. Penyaluran Pinjaman'!D19</f>
        <v>28238065259</v>
      </c>
      <c r="F19" s="34">
        <f>'Akm. Penyaluran Pinjaman'!F19-'Akm. Penyaluran Pinjaman'!E19</f>
        <v>9692979641</v>
      </c>
      <c r="G19" s="34">
        <f>'Akm. Penyaluran Pinjaman'!G19-'Akm. Penyaluran Pinjaman'!F19</f>
        <v>7674837683.75</v>
      </c>
      <c r="H19" s="34">
        <f>'Akm. Penyaluran Pinjaman'!H19-'Akm. Penyaluran Pinjaman'!G19</f>
        <v>11531053083.75</v>
      </c>
      <c r="I19" s="34">
        <f>'Akm. Penyaluran Pinjaman'!I19-'Akm. Penyaluran Pinjaman'!H19</f>
        <v>16075468690</v>
      </c>
      <c r="J19" s="34">
        <f>'Akm. Penyaluran Pinjaman'!J19-'Akm. Penyaluran Pinjaman'!I19</f>
        <v>14687532384</v>
      </c>
      <c r="K19" s="34">
        <f>'Akm. Penyaluran Pinjaman'!K19-'Akm. Penyaluran Pinjaman'!J19</f>
        <v>26560526890</v>
      </c>
      <c r="L19" s="34">
        <f>'Akm. Penyaluran Pinjaman'!L19-'Akm. Penyaluran Pinjaman'!K19</f>
        <v>36296893618</v>
      </c>
      <c r="M19" s="34">
        <f>'Akm. Penyaluran Pinjaman'!M19-'Akm. Penyaluran Pinjaman'!L19</f>
        <v>62912986715</v>
      </c>
      <c r="N19" s="34">
        <f>'Akm. Penyaluran Pinjaman'!N19-'Akm. Penyaluran Pinjaman'!M19</f>
        <v>44753089282</v>
      </c>
      <c r="O19" s="33">
        <f t="shared" si="1"/>
        <v>0.80198143449857684</v>
      </c>
    </row>
    <row r="20" spans="1:15" x14ac:dyDescent="0.25">
      <c r="A20" s="31" t="s">
        <v>68</v>
      </c>
      <c r="B20" s="34">
        <v>88427439102.90918</v>
      </c>
      <c r="C20" s="34">
        <f>'Akm. Penyaluran Pinjaman'!C20-'Akm. Penyaluran Pinjaman'!B20</f>
        <v>77531248114.980103</v>
      </c>
      <c r="D20" s="34">
        <f>'Akm. Penyaluran Pinjaman'!D20-'Akm. Penyaluran Pinjaman'!C20</f>
        <v>92114643615.119141</v>
      </c>
      <c r="E20" s="34">
        <f>'Akm. Penyaluran Pinjaman'!E20-'Akm. Penyaluran Pinjaman'!D20</f>
        <v>103514089160.22998</v>
      </c>
      <c r="F20" s="34">
        <f>'Akm. Penyaluran Pinjaman'!F20-'Akm. Penyaluran Pinjaman'!E20</f>
        <v>40206968308.390137</v>
      </c>
      <c r="G20" s="34">
        <f>'Akm. Penyaluran Pinjaman'!G20-'Akm. Penyaluran Pinjaman'!F20</f>
        <v>46210528805.799805</v>
      </c>
      <c r="H20" s="34">
        <f>'Akm. Penyaluran Pinjaman'!H20-'Akm. Penyaluran Pinjaman'!G20</f>
        <v>75304615544.290039</v>
      </c>
      <c r="I20" s="34">
        <f>'Akm. Penyaluran Pinjaman'!I20-'Akm. Penyaluran Pinjaman'!H20</f>
        <v>52336210207.75</v>
      </c>
      <c r="J20" s="34">
        <f>'Akm. Penyaluran Pinjaman'!J20-'Akm. Penyaluran Pinjaman'!I20</f>
        <v>79439057319</v>
      </c>
      <c r="K20" s="34">
        <f>'Akm. Penyaluran Pinjaman'!K20-'Akm. Penyaluran Pinjaman'!J20</f>
        <v>114672033368</v>
      </c>
      <c r="L20" s="34">
        <f>'Akm. Penyaluran Pinjaman'!L20-'Akm. Penyaluran Pinjaman'!K20</f>
        <v>146010419641</v>
      </c>
      <c r="M20" s="34">
        <f>'Akm. Penyaluran Pinjaman'!M20-'Akm. Penyaluran Pinjaman'!L20</f>
        <v>130306037024</v>
      </c>
      <c r="N20" s="34">
        <f>'Akm. Penyaluran Pinjaman'!N20-'Akm. Penyaluran Pinjaman'!M20</f>
        <v>142816103745</v>
      </c>
      <c r="O20" s="33">
        <f t="shared" si="1"/>
        <v>0.61506547281997992</v>
      </c>
    </row>
    <row r="21" spans="1:15" x14ac:dyDescent="0.25">
      <c r="A21" s="31" t="s">
        <v>69</v>
      </c>
      <c r="B21" s="34">
        <v>13339967993</v>
      </c>
      <c r="C21" s="34">
        <f>'Akm. Penyaluran Pinjaman'!C21-'Akm. Penyaluran Pinjaman'!B21</f>
        <v>11649858635</v>
      </c>
      <c r="D21" s="34">
        <f>'Akm. Penyaluran Pinjaman'!D21-'Akm. Penyaluran Pinjaman'!C21</f>
        <v>12111306533</v>
      </c>
      <c r="E21" s="34">
        <f>'Akm. Penyaluran Pinjaman'!E21-'Akm. Penyaluran Pinjaman'!D21</f>
        <v>14639757787</v>
      </c>
      <c r="F21" s="34">
        <f>'Akm. Penyaluran Pinjaman'!F21-'Akm. Penyaluran Pinjaman'!E21</f>
        <v>4176300215</v>
      </c>
      <c r="G21" s="34">
        <f>'Akm. Penyaluran Pinjaman'!G21-'Akm. Penyaluran Pinjaman'!F21</f>
        <v>3226484508.75</v>
      </c>
      <c r="H21" s="34">
        <f>'Akm. Penyaluran Pinjaman'!H21-'Akm. Penyaluran Pinjaman'!G21</f>
        <v>8035061456</v>
      </c>
      <c r="I21" s="34">
        <f>'Akm. Penyaluran Pinjaman'!I21-'Akm. Penyaluran Pinjaman'!H21</f>
        <v>5374077607</v>
      </c>
      <c r="J21" s="34">
        <f>'Akm. Penyaluran Pinjaman'!J21-'Akm. Penyaluran Pinjaman'!I21</f>
        <v>5595880115</v>
      </c>
      <c r="K21" s="34">
        <f>'Akm. Penyaluran Pinjaman'!K21-'Akm. Penyaluran Pinjaman'!J21</f>
        <v>12279919627</v>
      </c>
      <c r="L21" s="34">
        <f>'Akm. Penyaluran Pinjaman'!L21-'Akm. Penyaluran Pinjaman'!K21</f>
        <v>15062955886</v>
      </c>
      <c r="M21" s="34">
        <f>'Akm. Penyaluran Pinjaman'!M21-'Akm. Penyaluran Pinjaman'!L21</f>
        <v>28912448738</v>
      </c>
      <c r="N21" s="34">
        <f>'Akm. Penyaluran Pinjaman'!N21-'Akm. Penyaluran Pinjaman'!M21</f>
        <v>18889888658</v>
      </c>
      <c r="O21" s="33">
        <f t="shared" si="1"/>
        <v>0.41603703006725795</v>
      </c>
    </row>
    <row r="22" spans="1:15" x14ac:dyDescent="0.25">
      <c r="A22" s="32" t="s">
        <v>70</v>
      </c>
      <c r="B22" s="34">
        <v>62577971015.880859</v>
      </c>
      <c r="C22" s="34">
        <f>'Akm. Penyaluran Pinjaman'!C22-'Akm. Penyaluran Pinjaman'!B22</f>
        <v>61430978990</v>
      </c>
      <c r="D22" s="34">
        <f>'Akm. Penyaluran Pinjaman'!D22-'Akm. Penyaluran Pinjaman'!C22</f>
        <v>70977213536.880859</v>
      </c>
      <c r="E22" s="34">
        <f>'Akm. Penyaluran Pinjaman'!E22-'Akm. Penyaluran Pinjaman'!D22</f>
        <v>79366241159</v>
      </c>
      <c r="F22" s="34">
        <f>'Akm. Penyaluran Pinjaman'!F22-'Akm. Penyaluran Pinjaman'!E22</f>
        <v>35278406524</v>
      </c>
      <c r="G22" s="34">
        <f>'Akm. Penyaluran Pinjaman'!G22-'Akm. Penyaluran Pinjaman'!F22</f>
        <v>26423477964</v>
      </c>
      <c r="H22" s="34">
        <f>'Akm. Penyaluran Pinjaman'!H22-'Akm. Penyaluran Pinjaman'!G22</f>
        <v>39676507521</v>
      </c>
      <c r="I22" s="34">
        <f>'Akm. Penyaluran Pinjaman'!I22-'Akm. Penyaluran Pinjaman'!H22</f>
        <v>39826669221</v>
      </c>
      <c r="J22" s="34">
        <f>'Akm. Penyaluran Pinjaman'!J22-'Akm. Penyaluran Pinjaman'!I22</f>
        <v>43039429705</v>
      </c>
      <c r="K22" s="34">
        <f>'Akm. Penyaluran Pinjaman'!K22-'Akm. Penyaluran Pinjaman'!J22</f>
        <v>66384699480</v>
      </c>
      <c r="L22" s="34">
        <f>'Akm. Penyaluran Pinjaman'!L22-'Akm. Penyaluran Pinjaman'!K22</f>
        <v>102194336626</v>
      </c>
      <c r="M22" s="34">
        <f>'Akm. Penyaluran Pinjaman'!M22-'Akm. Penyaluran Pinjaman'!L22</f>
        <v>136273747178</v>
      </c>
      <c r="N22" s="34">
        <f>'Akm. Penyaluran Pinjaman'!N22-'Akm. Penyaluran Pinjaman'!M22</f>
        <v>116105062636</v>
      </c>
      <c r="O22" s="33">
        <f t="shared" si="1"/>
        <v>0.85536636537057409</v>
      </c>
    </row>
    <row r="23" spans="1:15" x14ac:dyDescent="0.25">
      <c r="A23" s="31" t="s">
        <v>71</v>
      </c>
      <c r="B23" s="34">
        <v>30474199872</v>
      </c>
      <c r="C23" s="34">
        <f>'Akm. Penyaluran Pinjaman'!C23-'Akm. Penyaluran Pinjaman'!B23</f>
        <v>27737760329</v>
      </c>
      <c r="D23" s="34">
        <f>'Akm. Penyaluran Pinjaman'!D23-'Akm. Penyaluran Pinjaman'!C23</f>
        <v>28972181633</v>
      </c>
      <c r="E23" s="34">
        <f>'Akm. Penyaluran Pinjaman'!E23-'Akm. Penyaluran Pinjaman'!D23</f>
        <v>28923803394</v>
      </c>
      <c r="F23" s="34">
        <f>'Akm. Penyaluran Pinjaman'!F23-'Akm. Penyaluran Pinjaman'!E23</f>
        <v>9767521414</v>
      </c>
      <c r="G23" s="34">
        <f>'Akm. Penyaluran Pinjaman'!G23-'Akm. Penyaluran Pinjaman'!F23</f>
        <v>11185699399</v>
      </c>
      <c r="H23" s="34">
        <f>'Akm. Penyaluran Pinjaman'!H23-'Akm. Penyaluran Pinjaman'!G23</f>
        <v>17799659998</v>
      </c>
      <c r="I23" s="34">
        <f>'Akm. Penyaluran Pinjaman'!I23-'Akm. Penyaluran Pinjaman'!H23</f>
        <v>16525381483</v>
      </c>
      <c r="J23" s="34">
        <f>'Akm. Penyaluran Pinjaman'!J23-'Akm. Penyaluran Pinjaman'!I23</f>
        <v>20003679930</v>
      </c>
      <c r="K23" s="34">
        <f>'Akm. Penyaluran Pinjaman'!K23-'Akm. Penyaluran Pinjaman'!J23</f>
        <v>34704704218</v>
      </c>
      <c r="L23" s="34">
        <f>'Akm. Penyaluran Pinjaman'!L23-'Akm. Penyaluran Pinjaman'!K23</f>
        <v>35938904076</v>
      </c>
      <c r="M23" s="34">
        <f>'Akm. Penyaluran Pinjaman'!M23-'Akm. Penyaluran Pinjaman'!L23</f>
        <v>66354594937</v>
      </c>
      <c r="N23" s="34">
        <f>'Akm. Penyaluran Pinjaman'!N23-'Akm. Penyaluran Pinjaman'!M23</f>
        <v>52715835617</v>
      </c>
      <c r="O23" s="33">
        <f t="shared" si="1"/>
        <v>0.72985134436411692</v>
      </c>
    </row>
    <row r="24" spans="1:15" x14ac:dyDescent="0.25">
      <c r="A24" s="31" t="s">
        <v>72</v>
      </c>
      <c r="B24" s="34">
        <v>25276968231.518127</v>
      </c>
      <c r="C24" s="34">
        <f>'Akm. Penyaluran Pinjaman'!C24-'Akm. Penyaluran Pinjaman'!B24</f>
        <v>21912342427</v>
      </c>
      <c r="D24" s="34">
        <f>'Akm. Penyaluran Pinjaman'!D24-'Akm. Penyaluran Pinjaman'!C24</f>
        <v>19055153934.518127</v>
      </c>
      <c r="E24" s="34">
        <f>'Akm. Penyaluran Pinjaman'!E24-'Akm. Penyaluran Pinjaman'!D24</f>
        <v>20016543190</v>
      </c>
      <c r="F24" s="34">
        <f>'Akm. Penyaluran Pinjaman'!F24-'Akm. Penyaluran Pinjaman'!E24</f>
        <v>5584491611</v>
      </c>
      <c r="G24" s="34">
        <f>'Akm. Penyaluran Pinjaman'!G24-'Akm. Penyaluran Pinjaman'!F24</f>
        <v>5047481503</v>
      </c>
      <c r="H24" s="34">
        <f>'Akm. Penyaluran Pinjaman'!H24-'Akm. Penyaluran Pinjaman'!G24</f>
        <v>9863680914</v>
      </c>
      <c r="I24" s="34">
        <f>'Akm. Penyaluran Pinjaman'!I24-'Akm. Penyaluran Pinjaman'!H24</f>
        <v>8720442038</v>
      </c>
      <c r="J24" s="34">
        <f>'Akm. Penyaluran Pinjaman'!J24-'Akm. Penyaluran Pinjaman'!I24</f>
        <v>9213168091</v>
      </c>
      <c r="K24" s="34">
        <f>'Akm. Penyaluran Pinjaman'!K24-'Akm. Penyaluran Pinjaman'!J24</f>
        <v>19305770623</v>
      </c>
      <c r="L24" s="34">
        <f>'Akm. Penyaluran Pinjaman'!L24-'Akm. Penyaluran Pinjaman'!K24</f>
        <v>23405482091</v>
      </c>
      <c r="M24" s="34">
        <f>'Akm. Penyaluran Pinjaman'!M24-'Akm. Penyaluran Pinjaman'!L24</f>
        <v>41270216711</v>
      </c>
      <c r="N24" s="34">
        <f>'Akm. Penyaluran Pinjaman'!N24-'Akm. Penyaluran Pinjaman'!M24</f>
        <v>34532158200</v>
      </c>
      <c r="O24" s="33">
        <f t="shared" si="1"/>
        <v>0.36615110972610532</v>
      </c>
    </row>
    <row r="25" spans="1:15" x14ac:dyDescent="0.25">
      <c r="A25" s="31" t="s">
        <v>73</v>
      </c>
      <c r="B25" s="34">
        <v>4928798992</v>
      </c>
      <c r="C25" s="34">
        <f>'Akm. Penyaluran Pinjaman'!C25-'Akm. Penyaluran Pinjaman'!B25</f>
        <v>5165193852</v>
      </c>
      <c r="D25" s="34">
        <f>'Akm. Penyaluran Pinjaman'!D25-'Akm. Penyaluran Pinjaman'!C25</f>
        <v>5156318450</v>
      </c>
      <c r="E25" s="34">
        <f>'Akm. Penyaluran Pinjaman'!E25-'Akm. Penyaluran Pinjaman'!D25</f>
        <v>4902771262</v>
      </c>
      <c r="F25" s="34">
        <f>'Akm. Penyaluran Pinjaman'!F25-'Akm. Penyaluran Pinjaman'!E25</f>
        <v>1535880370</v>
      </c>
      <c r="G25" s="34">
        <f>'Akm. Penyaluran Pinjaman'!G25-'Akm. Penyaluran Pinjaman'!F25</f>
        <v>909200665</v>
      </c>
      <c r="H25" s="34">
        <f>'Akm. Penyaluran Pinjaman'!H25-'Akm. Penyaluran Pinjaman'!G25</f>
        <v>1601048415.5</v>
      </c>
      <c r="I25" s="34">
        <f>'Akm. Penyaluran Pinjaman'!I25-'Akm. Penyaluran Pinjaman'!H25</f>
        <v>2765315125</v>
      </c>
      <c r="J25" s="34">
        <f>'Akm. Penyaluran Pinjaman'!J25-'Akm. Penyaluran Pinjaman'!I25</f>
        <v>1907306332</v>
      </c>
      <c r="K25" s="34">
        <f>'Akm. Penyaluran Pinjaman'!K25-'Akm. Penyaluran Pinjaman'!J25</f>
        <v>5393573029</v>
      </c>
      <c r="L25" s="34">
        <f>'Akm. Penyaluran Pinjaman'!L25-'Akm. Penyaluran Pinjaman'!K25</f>
        <v>5033657247</v>
      </c>
      <c r="M25" s="34">
        <f>'Akm. Penyaluran Pinjaman'!M25-'Akm. Penyaluran Pinjaman'!L25</f>
        <v>6109470374.5</v>
      </c>
      <c r="N25" s="34">
        <f>'Akm. Penyaluran Pinjaman'!N25-'Akm. Penyaluran Pinjaman'!M25</f>
        <v>7454313147</v>
      </c>
      <c r="O25" s="33">
        <f t="shared" si="1"/>
        <v>0.5123995032256734</v>
      </c>
    </row>
    <row r="26" spans="1:15" x14ac:dyDescent="0.25">
      <c r="A26" s="31" t="s">
        <v>74</v>
      </c>
      <c r="B26" s="34">
        <v>60698089639</v>
      </c>
      <c r="C26" s="34">
        <f>'Akm. Penyaluran Pinjaman'!C26-'Akm. Penyaluran Pinjaman'!B26</f>
        <v>63610203443</v>
      </c>
      <c r="D26" s="34">
        <f>'Akm. Penyaluran Pinjaman'!D26-'Akm. Penyaluran Pinjaman'!C26</f>
        <v>63053542486</v>
      </c>
      <c r="E26" s="34">
        <f>'Akm. Penyaluran Pinjaman'!E26-'Akm. Penyaluran Pinjaman'!D26</f>
        <v>60613640045</v>
      </c>
      <c r="F26" s="34">
        <f>'Akm. Penyaluran Pinjaman'!F26-'Akm. Penyaluran Pinjaman'!E26</f>
        <v>20234517452</v>
      </c>
      <c r="G26" s="34">
        <f>'Akm. Penyaluran Pinjaman'!G26-'Akm. Penyaluran Pinjaman'!F26</f>
        <v>19272159158.75</v>
      </c>
      <c r="H26" s="34">
        <f>'Akm. Penyaluran Pinjaman'!H26-'Akm. Penyaluran Pinjaman'!G26</f>
        <v>28002531394</v>
      </c>
      <c r="I26" s="34">
        <f>'Akm. Penyaluran Pinjaman'!I26-'Akm. Penyaluran Pinjaman'!H26</f>
        <v>40308143972</v>
      </c>
      <c r="J26" s="34">
        <f>'Akm. Penyaluran Pinjaman'!J26-'Akm. Penyaluran Pinjaman'!I26</f>
        <v>31195162774</v>
      </c>
      <c r="K26" s="34">
        <f>'Akm. Penyaluran Pinjaman'!K26-'Akm. Penyaluran Pinjaman'!J26</f>
        <v>54920950330</v>
      </c>
      <c r="L26" s="34">
        <f>'Akm. Penyaluran Pinjaman'!L26-'Akm. Penyaluran Pinjaman'!K26</f>
        <v>72776981232</v>
      </c>
      <c r="M26" s="34">
        <f>'Akm. Penyaluran Pinjaman'!M26-'Akm. Penyaluran Pinjaman'!L26</f>
        <v>129567683330</v>
      </c>
      <c r="N26" s="34">
        <f>'Akm. Penyaluran Pinjaman'!N26-'Akm. Penyaluran Pinjaman'!M26</f>
        <v>88521075909</v>
      </c>
      <c r="O26" s="33">
        <f t="shared" si="1"/>
        <v>0.45838322812919396</v>
      </c>
    </row>
    <row r="27" spans="1:15" x14ac:dyDescent="0.25">
      <c r="A27" s="31" t="s">
        <v>75</v>
      </c>
      <c r="B27" s="34">
        <v>33788494894.881836</v>
      </c>
      <c r="C27" s="34">
        <f>'Akm. Penyaluran Pinjaman'!C27-'Akm. Penyaluran Pinjaman'!B27</f>
        <v>34613970590</v>
      </c>
      <c r="D27" s="34">
        <f>'Akm. Penyaluran Pinjaman'!D27-'Akm. Penyaluran Pinjaman'!C27</f>
        <v>36627583859.881836</v>
      </c>
      <c r="E27" s="34">
        <f>'Akm. Penyaluran Pinjaman'!E27-'Akm. Penyaluran Pinjaman'!D27</f>
        <v>39157323095</v>
      </c>
      <c r="F27" s="34">
        <f>'Akm. Penyaluran Pinjaman'!F27-'Akm. Penyaluran Pinjaman'!E27</f>
        <v>12092803149</v>
      </c>
      <c r="G27" s="34">
        <f>'Akm. Penyaluran Pinjaman'!G27-'Akm. Penyaluran Pinjaman'!F27</f>
        <v>13628588322</v>
      </c>
      <c r="H27" s="34">
        <f>'Akm. Penyaluran Pinjaman'!H27-'Akm. Penyaluran Pinjaman'!G27</f>
        <v>13906195557</v>
      </c>
      <c r="I27" s="34">
        <f>'Akm. Penyaluran Pinjaman'!I27-'Akm. Penyaluran Pinjaman'!H27</f>
        <v>17515705812</v>
      </c>
      <c r="J27" s="34">
        <f>'Akm. Penyaluran Pinjaman'!J27-'Akm. Penyaluran Pinjaman'!I27</f>
        <v>14135878408</v>
      </c>
      <c r="K27" s="34">
        <f>'Akm. Penyaluran Pinjaman'!K27-'Akm. Penyaluran Pinjaman'!J27</f>
        <v>38615479097</v>
      </c>
      <c r="L27" s="34">
        <f>'Akm. Penyaluran Pinjaman'!L27-'Akm. Penyaluran Pinjaman'!K27</f>
        <v>43699233419</v>
      </c>
      <c r="M27" s="34">
        <f>'Akm. Penyaluran Pinjaman'!M27-'Akm. Penyaluran Pinjaman'!L27</f>
        <v>77305185831</v>
      </c>
      <c r="N27" s="34">
        <f>'Akm. Penyaluran Pinjaman'!N27-'Akm. Penyaluran Pinjaman'!M27</f>
        <v>68252149293</v>
      </c>
      <c r="O27" s="33">
        <f t="shared" si="1"/>
        <v>1.0199819348371921</v>
      </c>
    </row>
    <row r="28" spans="1:15" x14ac:dyDescent="0.25">
      <c r="A28" s="31" t="s">
        <v>76</v>
      </c>
      <c r="B28" s="34">
        <v>49346749873</v>
      </c>
      <c r="C28" s="34">
        <f>'Akm. Penyaluran Pinjaman'!C28-'Akm. Penyaluran Pinjaman'!B28</f>
        <v>40451853507</v>
      </c>
      <c r="D28" s="34">
        <f>'Akm. Penyaluran Pinjaman'!D28-'Akm. Penyaluran Pinjaman'!C28</f>
        <v>52691962980</v>
      </c>
      <c r="E28" s="34">
        <f>'Akm. Penyaluran Pinjaman'!E28-'Akm. Penyaluran Pinjaman'!D28</f>
        <v>44797044807</v>
      </c>
      <c r="F28" s="34">
        <f>'Akm. Penyaluran Pinjaman'!F28-'Akm. Penyaluran Pinjaman'!E28</f>
        <v>10761952592</v>
      </c>
      <c r="G28" s="34">
        <f>'Akm. Penyaluran Pinjaman'!G28-'Akm. Penyaluran Pinjaman'!F28</f>
        <v>8865506673</v>
      </c>
      <c r="H28" s="34">
        <f>'Akm. Penyaluran Pinjaman'!H28-'Akm. Penyaluran Pinjaman'!G28</f>
        <v>13276871332.5</v>
      </c>
      <c r="I28" s="34">
        <f>'Akm. Penyaluran Pinjaman'!I28-'Akm. Penyaluran Pinjaman'!H28</f>
        <v>19625976889</v>
      </c>
      <c r="J28" s="34">
        <f>'Akm. Penyaluran Pinjaman'!J28-'Akm. Penyaluran Pinjaman'!I28</f>
        <v>16745600955</v>
      </c>
      <c r="K28" s="34">
        <f>'Akm. Penyaluran Pinjaman'!K28-'Akm. Penyaluran Pinjaman'!J28</f>
        <v>31277334945</v>
      </c>
      <c r="L28" s="34">
        <f>'Akm. Penyaluran Pinjaman'!L28-'Akm. Penyaluran Pinjaman'!K28</f>
        <v>36647317766</v>
      </c>
      <c r="M28" s="34">
        <f>'Akm. Penyaluran Pinjaman'!M28-'Akm. Penyaluran Pinjaman'!L28</f>
        <v>101222705541</v>
      </c>
      <c r="N28" s="34">
        <f>'Akm. Penyaluran Pinjaman'!N28-'Akm. Penyaluran Pinjaman'!M28</f>
        <v>52606996065</v>
      </c>
      <c r="O28" s="33">
        <f t="shared" si="1"/>
        <v>6.6068103783747653E-2</v>
      </c>
    </row>
    <row r="29" spans="1:15" x14ac:dyDescent="0.25">
      <c r="A29" s="31" t="s">
        <v>77</v>
      </c>
      <c r="B29" s="34">
        <v>9171775088</v>
      </c>
      <c r="C29" s="34">
        <f>'Akm. Penyaluran Pinjaman'!C29-'Akm. Penyaluran Pinjaman'!B29</f>
        <v>9212597570</v>
      </c>
      <c r="D29" s="34">
        <f>'Akm. Penyaluran Pinjaman'!D29-'Akm. Penyaluran Pinjaman'!C29</f>
        <v>10663237214</v>
      </c>
      <c r="E29" s="34">
        <f>'Akm. Penyaluran Pinjaman'!E29-'Akm. Penyaluran Pinjaman'!D29</f>
        <v>9349017563</v>
      </c>
      <c r="F29" s="34">
        <f>'Akm. Penyaluran Pinjaman'!F29-'Akm. Penyaluran Pinjaman'!E29</f>
        <v>2270039021</v>
      </c>
      <c r="G29" s="34">
        <f>'Akm. Penyaluran Pinjaman'!G29-'Akm. Penyaluran Pinjaman'!F29</f>
        <v>1760240212</v>
      </c>
      <c r="H29" s="34">
        <f>'Akm. Penyaluran Pinjaman'!H29-'Akm. Penyaluran Pinjaman'!G29</f>
        <v>3080591727</v>
      </c>
      <c r="I29" s="34">
        <f>'Akm. Penyaluran Pinjaman'!I29-'Akm. Penyaluran Pinjaman'!H29</f>
        <v>4386270888</v>
      </c>
      <c r="J29" s="34">
        <f>'Akm. Penyaluran Pinjaman'!J29-'Akm. Penyaluran Pinjaman'!I29</f>
        <v>7939792310</v>
      </c>
      <c r="K29" s="34">
        <f>'Akm. Penyaluran Pinjaman'!K29-'Akm. Penyaluran Pinjaman'!J29</f>
        <v>6637522196</v>
      </c>
      <c r="L29" s="34">
        <f>'Akm. Penyaluran Pinjaman'!L29-'Akm. Penyaluran Pinjaman'!K29</f>
        <v>15962728343</v>
      </c>
      <c r="M29" s="34">
        <f>'Akm. Penyaluran Pinjaman'!M29-'Akm. Penyaluran Pinjaman'!L29</f>
        <v>26066331828</v>
      </c>
      <c r="N29" s="34">
        <f>'Akm. Penyaluran Pinjaman'!N29-'Akm. Penyaluran Pinjaman'!M29</f>
        <v>34656934009</v>
      </c>
      <c r="O29" s="33">
        <f t="shared" si="1"/>
        <v>2.7786506621105231</v>
      </c>
    </row>
    <row r="30" spans="1:15" x14ac:dyDescent="0.25">
      <c r="A30" s="31" t="s">
        <v>78</v>
      </c>
      <c r="B30" s="34">
        <v>14460893897</v>
      </c>
      <c r="C30" s="34">
        <f>'Akm. Penyaluran Pinjaman'!C30-'Akm. Penyaluran Pinjaman'!B30</f>
        <v>31531868196</v>
      </c>
      <c r="D30" s="34">
        <f>'Akm. Penyaluran Pinjaman'!D30-'Akm. Penyaluran Pinjaman'!C30</f>
        <v>25839392915</v>
      </c>
      <c r="E30" s="34">
        <f>'Akm. Penyaluran Pinjaman'!E30-'Akm. Penyaluran Pinjaman'!D30</f>
        <v>22718778949</v>
      </c>
      <c r="F30" s="34">
        <f>'Akm. Penyaluran Pinjaman'!F30-'Akm. Penyaluran Pinjaman'!E30</f>
        <v>5651505522</v>
      </c>
      <c r="G30" s="34">
        <f>'Akm. Penyaluran Pinjaman'!G30-'Akm. Penyaluran Pinjaman'!F30</f>
        <v>4975246990.75</v>
      </c>
      <c r="H30" s="34">
        <f>'Akm. Penyaluran Pinjaman'!H30-'Akm. Penyaluran Pinjaman'!G30</f>
        <v>5354762258</v>
      </c>
      <c r="I30" s="34">
        <f>'Akm. Penyaluran Pinjaman'!I30-'Akm. Penyaluran Pinjaman'!H30</f>
        <v>8920913424</v>
      </c>
      <c r="J30" s="34">
        <f>'Akm. Penyaluran Pinjaman'!J30-'Akm. Penyaluran Pinjaman'!I30</f>
        <v>8726075477</v>
      </c>
      <c r="K30" s="34">
        <f>'Akm. Penyaluran Pinjaman'!K30-'Akm. Penyaluran Pinjaman'!J30</f>
        <v>11581060256</v>
      </c>
      <c r="L30" s="34">
        <f>'Akm. Penyaluran Pinjaman'!L30-'Akm. Penyaluran Pinjaman'!K30</f>
        <v>19634286527</v>
      </c>
      <c r="M30" s="34">
        <f>'Akm. Penyaluran Pinjaman'!M30-'Akm. Penyaluran Pinjaman'!L30</f>
        <v>32563432586</v>
      </c>
      <c r="N30" s="34">
        <f>'Akm. Penyaluran Pinjaman'!N30-'Akm. Penyaluran Pinjaman'!M30</f>
        <v>30057814126</v>
      </c>
      <c r="O30" s="33">
        <f t="shared" si="1"/>
        <v>1.0785585137469045</v>
      </c>
    </row>
    <row r="31" spans="1:15" x14ac:dyDescent="0.25">
      <c r="A31" s="31" t="s">
        <v>79</v>
      </c>
      <c r="B31" s="34">
        <v>4944068564</v>
      </c>
      <c r="C31" s="34">
        <f>'Akm. Penyaluran Pinjaman'!C31-'Akm. Penyaluran Pinjaman'!B31</f>
        <v>16787668700</v>
      </c>
      <c r="D31" s="34">
        <f>'Akm. Penyaluran Pinjaman'!D31-'Akm. Penyaluran Pinjaman'!C31</f>
        <v>8679296193</v>
      </c>
      <c r="E31" s="34">
        <f>'Akm. Penyaluran Pinjaman'!E31-'Akm. Penyaluran Pinjaman'!D31</f>
        <v>7034438810</v>
      </c>
      <c r="F31" s="34">
        <f>'Akm. Penyaluran Pinjaman'!F31-'Akm. Penyaluran Pinjaman'!E31</f>
        <v>2642055491</v>
      </c>
      <c r="G31" s="34">
        <f>'Akm. Penyaluran Pinjaman'!G31-'Akm. Penyaluran Pinjaman'!F31</f>
        <v>1302930689</v>
      </c>
      <c r="H31" s="34">
        <f>'Akm. Penyaluran Pinjaman'!H31-'Akm. Penyaluran Pinjaman'!G31</f>
        <v>1293865507</v>
      </c>
      <c r="I31" s="34">
        <f>'Akm. Penyaluran Pinjaman'!I31-'Akm. Penyaluran Pinjaman'!H31</f>
        <v>2271574898</v>
      </c>
      <c r="J31" s="34">
        <f>'Akm. Penyaluran Pinjaman'!J31-'Akm. Penyaluran Pinjaman'!I31</f>
        <v>2378910474</v>
      </c>
      <c r="K31" s="34">
        <f>'Akm. Penyaluran Pinjaman'!K31-'Akm. Penyaluran Pinjaman'!J31</f>
        <v>2968486088</v>
      </c>
      <c r="L31" s="34">
        <f>'Akm. Penyaluran Pinjaman'!L31-'Akm. Penyaluran Pinjaman'!K31</f>
        <v>6587258618</v>
      </c>
      <c r="M31" s="34">
        <f>'Akm. Penyaluran Pinjaman'!M31-'Akm. Penyaluran Pinjaman'!L31</f>
        <v>10376505863</v>
      </c>
      <c r="N31" s="34">
        <f>'Akm. Penyaluran Pinjaman'!N31-'Akm. Penyaluran Pinjaman'!M31</f>
        <v>9796919838</v>
      </c>
      <c r="O31" s="33">
        <f t="shared" si="1"/>
        <v>0.98155015675466273</v>
      </c>
    </row>
    <row r="32" spans="1:15" x14ac:dyDescent="0.25">
      <c r="A32" s="32" t="s">
        <v>80</v>
      </c>
      <c r="B32" s="34">
        <v>85502627514.81311</v>
      </c>
      <c r="C32" s="34">
        <f>'Akm. Penyaluran Pinjaman'!C32-'Akm. Penyaluran Pinjaman'!B32</f>
        <v>83860120974</v>
      </c>
      <c r="D32" s="34">
        <f>'Akm. Penyaluran Pinjaman'!D32-'Akm. Penyaluran Pinjaman'!C32</f>
        <v>105781366473.81311</v>
      </c>
      <c r="E32" s="34">
        <f>'Akm. Penyaluran Pinjaman'!E32-'Akm. Penyaluran Pinjaman'!D32</f>
        <v>92156006760</v>
      </c>
      <c r="F32" s="34">
        <f>'Akm. Penyaluran Pinjaman'!F32-'Akm. Penyaluran Pinjaman'!E32</f>
        <v>30507835295</v>
      </c>
      <c r="G32" s="34">
        <f>'Akm. Penyaluran Pinjaman'!G32-'Akm. Penyaluran Pinjaman'!F32</f>
        <v>33937084157.75</v>
      </c>
      <c r="H32" s="34">
        <f>'Akm. Penyaluran Pinjaman'!H32-'Akm. Penyaluran Pinjaman'!G32</f>
        <v>43096416730</v>
      </c>
      <c r="I32" s="34">
        <f>'Akm. Penyaluran Pinjaman'!I32-'Akm. Penyaluran Pinjaman'!H32</f>
        <v>41432557729</v>
      </c>
      <c r="J32" s="34">
        <f>'Akm. Penyaluran Pinjaman'!J32-'Akm. Penyaluran Pinjaman'!I32</f>
        <v>65907480238</v>
      </c>
      <c r="K32" s="34">
        <f>'Akm. Penyaluran Pinjaman'!K32-'Akm. Penyaluran Pinjaman'!J32</f>
        <v>75031952396</v>
      </c>
      <c r="L32" s="34">
        <f>'Akm. Penyaluran Pinjaman'!L32-'Akm. Penyaluran Pinjaman'!K32</f>
        <v>130913446649</v>
      </c>
      <c r="M32" s="34">
        <f>'Akm. Penyaluran Pinjaman'!M32-'Akm. Penyaluran Pinjaman'!L32</f>
        <v>165705796453</v>
      </c>
      <c r="N32" s="34">
        <f>'Akm. Penyaluran Pinjaman'!N32-'Akm. Penyaluran Pinjaman'!M32</f>
        <v>139669176498</v>
      </c>
      <c r="O32" s="33">
        <f t="shared" si="1"/>
        <v>0.63350742026965978</v>
      </c>
    </row>
    <row r="33" spans="1:15" x14ac:dyDescent="0.25">
      <c r="A33" s="31" t="s">
        <v>81</v>
      </c>
      <c r="B33" s="34">
        <v>16284351267</v>
      </c>
      <c r="C33" s="34">
        <f>'Akm. Penyaluran Pinjaman'!C33-'Akm. Penyaluran Pinjaman'!B33</f>
        <v>20707479774</v>
      </c>
      <c r="D33" s="34">
        <f>'Akm. Penyaluran Pinjaman'!D33-'Akm. Penyaluran Pinjaman'!C33</f>
        <v>21668151077</v>
      </c>
      <c r="E33" s="34">
        <f>'Akm. Penyaluran Pinjaman'!E33-'Akm. Penyaluran Pinjaman'!D33</f>
        <v>18637660696</v>
      </c>
      <c r="F33" s="34">
        <f>'Akm. Penyaluran Pinjaman'!F33-'Akm. Penyaluran Pinjaman'!E33</f>
        <v>6303571302</v>
      </c>
      <c r="G33" s="34">
        <f>'Akm. Penyaluran Pinjaman'!G33-'Akm. Penyaluran Pinjaman'!F33</f>
        <v>6208145392</v>
      </c>
      <c r="H33" s="34">
        <f>'Akm. Penyaluran Pinjaman'!H33-'Akm. Penyaluran Pinjaman'!G33</f>
        <v>6430789267</v>
      </c>
      <c r="I33" s="34">
        <f>'Akm. Penyaluran Pinjaman'!I33-'Akm. Penyaluran Pinjaman'!H33</f>
        <v>7767174624</v>
      </c>
      <c r="J33" s="34">
        <f>'Akm. Penyaluran Pinjaman'!J33-'Akm. Penyaluran Pinjaman'!I33</f>
        <v>8533969428</v>
      </c>
      <c r="K33" s="34">
        <f>'Akm. Penyaluran Pinjaman'!K33-'Akm. Penyaluran Pinjaman'!J33</f>
        <v>9898806878</v>
      </c>
      <c r="L33" s="34">
        <f>'Akm. Penyaluran Pinjaman'!L33-'Akm. Penyaluran Pinjaman'!K33</f>
        <v>18679854022</v>
      </c>
      <c r="M33" s="34">
        <f>'Akm. Penyaluran Pinjaman'!M33-'Akm. Penyaluran Pinjaman'!L33</f>
        <v>33854461503</v>
      </c>
      <c r="N33" s="34">
        <f>'Akm. Penyaluran Pinjaman'!N33-'Akm. Penyaluran Pinjaman'!M33</f>
        <v>23628745026</v>
      </c>
      <c r="O33" s="33">
        <f t="shared" si="1"/>
        <v>0.45100929343641133</v>
      </c>
    </row>
    <row r="34" spans="1:15" x14ac:dyDescent="0.25">
      <c r="A34" s="31" t="s">
        <v>82</v>
      </c>
      <c r="B34" s="34">
        <v>84232775876.72998</v>
      </c>
      <c r="C34" s="34">
        <f>'Akm. Penyaluran Pinjaman'!C34-'Akm. Penyaluran Pinjaman'!B34</f>
        <v>84139389973.899902</v>
      </c>
      <c r="D34" s="34">
        <f>'Akm. Penyaluran Pinjaman'!D34-'Akm. Penyaluran Pinjaman'!C34</f>
        <v>81326199154.070068</v>
      </c>
      <c r="E34" s="34">
        <f>'Akm. Penyaluran Pinjaman'!E34-'Akm. Penyaluran Pinjaman'!D34</f>
        <v>79316497853.47998</v>
      </c>
      <c r="F34" s="34">
        <f>'Akm. Penyaluran Pinjaman'!F34-'Akm. Penyaluran Pinjaman'!E34</f>
        <v>24552749044.320068</v>
      </c>
      <c r="G34" s="34">
        <f>'Akm. Penyaluran Pinjaman'!G34-'Akm. Penyaluran Pinjaman'!F34</f>
        <v>22527306437.119873</v>
      </c>
      <c r="H34" s="34">
        <f>'Akm. Penyaluran Pinjaman'!H34-'Akm. Penyaluran Pinjaman'!G34</f>
        <v>30879351726.75</v>
      </c>
      <c r="I34" s="34">
        <f>'Akm. Penyaluran Pinjaman'!I34-'Akm. Penyaluran Pinjaman'!H34</f>
        <v>41121065749.25</v>
      </c>
      <c r="J34" s="34">
        <f>'Akm. Penyaluran Pinjaman'!J34-'Akm. Penyaluran Pinjaman'!I34</f>
        <v>39331570971</v>
      </c>
      <c r="K34" s="34">
        <f>'Akm. Penyaluran Pinjaman'!K34-'Akm. Penyaluran Pinjaman'!J34</f>
        <v>83169375554</v>
      </c>
      <c r="L34" s="34">
        <f>'Akm. Penyaluran Pinjaman'!L34-'Akm. Penyaluran Pinjaman'!K34</f>
        <v>68375416380</v>
      </c>
      <c r="M34" s="34">
        <f>'Akm. Penyaluran Pinjaman'!M34-'Akm. Penyaluran Pinjaman'!L34</f>
        <v>117589337430</v>
      </c>
      <c r="N34" s="34">
        <f>'Akm. Penyaluran Pinjaman'!N34-'Akm. Penyaluran Pinjaman'!M34</f>
        <v>88009708481</v>
      </c>
      <c r="O34" s="33">
        <f t="shared" si="1"/>
        <v>4.4839227544837795E-2</v>
      </c>
    </row>
    <row r="35" spans="1:15" x14ac:dyDescent="0.25">
      <c r="A35" s="31" t="s">
        <v>83</v>
      </c>
      <c r="B35" s="34">
        <v>32899465109</v>
      </c>
      <c r="C35" s="34">
        <f>'Akm. Penyaluran Pinjaman'!C35-'Akm. Penyaluran Pinjaman'!B35</f>
        <v>34896793798</v>
      </c>
      <c r="D35" s="34">
        <f>'Akm. Penyaluran Pinjaman'!D35-'Akm. Penyaluran Pinjaman'!C35</f>
        <v>26909933364</v>
      </c>
      <c r="E35" s="34">
        <f>'Akm. Penyaluran Pinjaman'!E35-'Akm. Penyaluran Pinjaman'!D35</f>
        <v>31552756277</v>
      </c>
      <c r="F35" s="34">
        <f>'Akm. Penyaluran Pinjaman'!F35-'Akm. Penyaluran Pinjaman'!E35</f>
        <v>15757768096</v>
      </c>
      <c r="G35" s="34">
        <f>'Akm. Penyaluran Pinjaman'!G35-'Akm. Penyaluran Pinjaman'!F35</f>
        <v>20226232646</v>
      </c>
      <c r="H35" s="34">
        <f>'Akm. Penyaluran Pinjaman'!H35-'Akm. Penyaluran Pinjaman'!G35</f>
        <v>19391461451</v>
      </c>
      <c r="I35" s="34">
        <f>'Akm. Penyaluran Pinjaman'!I35-'Akm. Penyaluran Pinjaman'!H35</f>
        <v>9407882342</v>
      </c>
      <c r="J35" s="34">
        <f>'Akm. Penyaluran Pinjaman'!J35-'Akm. Penyaluran Pinjaman'!I35</f>
        <v>42554818829</v>
      </c>
      <c r="K35" s="34">
        <f>'Akm. Penyaluran Pinjaman'!K35-'Akm. Penyaluran Pinjaman'!J35</f>
        <v>36970078340</v>
      </c>
      <c r="L35" s="34">
        <f>'Akm. Penyaluran Pinjaman'!L35-'Akm. Penyaluran Pinjaman'!K35</f>
        <v>56836249992</v>
      </c>
      <c r="M35" s="34">
        <f>'Akm. Penyaluran Pinjaman'!M35-'Akm. Penyaluran Pinjaman'!L35</f>
        <v>55527337688</v>
      </c>
      <c r="N35" s="34">
        <f>'Akm. Penyaluran Pinjaman'!N35-'Akm. Penyaluran Pinjaman'!M35</f>
        <v>62529409330</v>
      </c>
      <c r="O35" s="33">
        <f t="shared" si="1"/>
        <v>0.90062084969565093</v>
      </c>
    </row>
    <row r="36" spans="1:15" x14ac:dyDescent="0.25">
      <c r="A36" s="31" t="s">
        <v>84</v>
      </c>
      <c r="B36" s="34">
        <v>10258877555</v>
      </c>
      <c r="C36" s="34">
        <f>'Akm. Penyaluran Pinjaman'!C36-'Akm. Penyaluran Pinjaman'!B36</f>
        <v>10514158820</v>
      </c>
      <c r="D36" s="34">
        <f>'Akm. Penyaluran Pinjaman'!D36-'Akm. Penyaluran Pinjaman'!C36</f>
        <v>11289855756</v>
      </c>
      <c r="E36" s="34">
        <f>'Akm. Penyaluran Pinjaman'!E36-'Akm. Penyaluran Pinjaman'!D36</f>
        <v>10685822548</v>
      </c>
      <c r="F36" s="34">
        <f>'Akm. Penyaluran Pinjaman'!F36-'Akm. Penyaluran Pinjaman'!E36</f>
        <v>3649973299</v>
      </c>
      <c r="G36" s="34">
        <f>'Akm. Penyaluran Pinjaman'!G36-'Akm. Penyaluran Pinjaman'!F36</f>
        <v>2781126094</v>
      </c>
      <c r="H36" s="34">
        <f>'Akm. Penyaluran Pinjaman'!H36-'Akm. Penyaluran Pinjaman'!G36</f>
        <v>4758112102</v>
      </c>
      <c r="I36" s="34">
        <f>'Akm. Penyaluran Pinjaman'!I36-'Akm. Penyaluran Pinjaman'!H36</f>
        <v>6405239137</v>
      </c>
      <c r="J36" s="34">
        <f>'Akm. Penyaluran Pinjaman'!J36-'Akm. Penyaluran Pinjaman'!I36</f>
        <v>6274163492</v>
      </c>
      <c r="K36" s="34">
        <f>'Akm. Penyaluran Pinjaman'!K36-'Akm. Penyaluran Pinjaman'!J36</f>
        <v>11058372967</v>
      </c>
      <c r="L36" s="34">
        <f>'Akm. Penyaluran Pinjaman'!L36-'Akm. Penyaluran Pinjaman'!K36</f>
        <v>15935152076</v>
      </c>
      <c r="M36" s="34">
        <f>'Akm. Penyaluran Pinjaman'!M36-'Akm. Penyaluran Pinjaman'!L36</f>
        <v>14682054924</v>
      </c>
      <c r="N36" s="34">
        <f>'Akm. Penyaluran Pinjaman'!N36-'Akm. Penyaluran Pinjaman'!M36</f>
        <v>18187683945</v>
      </c>
      <c r="O36" s="33">
        <f t="shared" si="1"/>
        <v>0.77287269952214577</v>
      </c>
    </row>
    <row r="37" spans="1:15" x14ac:dyDescent="0.25">
      <c r="A37" s="31" t="s">
        <v>85</v>
      </c>
      <c r="B37" s="34">
        <v>3663223719</v>
      </c>
      <c r="C37" s="34">
        <f>'Akm. Penyaluran Pinjaman'!C37-'Akm. Penyaluran Pinjaman'!B37</f>
        <v>3765908097</v>
      </c>
      <c r="D37" s="34">
        <f>'Akm. Penyaluran Pinjaman'!D37-'Akm. Penyaluran Pinjaman'!C37</f>
        <v>3975758230</v>
      </c>
      <c r="E37" s="34">
        <f>'Akm. Penyaluran Pinjaman'!E37-'Akm. Penyaluran Pinjaman'!D37</f>
        <v>3798445726</v>
      </c>
      <c r="F37" s="34">
        <f>'Akm. Penyaluran Pinjaman'!F37-'Akm. Penyaluran Pinjaman'!E37</f>
        <v>1086540305</v>
      </c>
      <c r="G37" s="34">
        <f>'Akm. Penyaluran Pinjaman'!G37-'Akm. Penyaluran Pinjaman'!F37</f>
        <v>777902750</v>
      </c>
      <c r="H37" s="34">
        <f>'Akm. Penyaluran Pinjaman'!H37-'Akm. Penyaluran Pinjaman'!G37</f>
        <v>1263679540</v>
      </c>
      <c r="I37" s="34">
        <f>'Akm. Penyaluran Pinjaman'!I37-'Akm. Penyaluran Pinjaman'!H37</f>
        <v>1657985155</v>
      </c>
      <c r="J37" s="34">
        <f>'Akm. Penyaluran Pinjaman'!J37-'Akm. Penyaluran Pinjaman'!I37</f>
        <v>1657875919</v>
      </c>
      <c r="K37" s="34">
        <f>'Akm. Penyaluran Pinjaman'!K37-'Akm. Penyaluran Pinjaman'!J37</f>
        <v>3349268360</v>
      </c>
      <c r="L37" s="34">
        <f>'Akm. Penyaluran Pinjaman'!L37-'Akm. Penyaluran Pinjaman'!K37</f>
        <v>4072131426</v>
      </c>
      <c r="M37" s="34">
        <f>'Akm. Penyaluran Pinjaman'!M37-'Akm. Penyaluran Pinjaman'!L37</f>
        <v>4732315500</v>
      </c>
      <c r="N37" s="34">
        <f>'Akm. Penyaluran Pinjaman'!N37-'Akm. Penyaluran Pinjaman'!M37</f>
        <v>8170085465.3999939</v>
      </c>
      <c r="O37" s="33">
        <f t="shared" si="1"/>
        <v>1.2302993461808807</v>
      </c>
    </row>
    <row r="38" spans="1:15" x14ac:dyDescent="0.25">
      <c r="A38" s="31" t="s">
        <v>86</v>
      </c>
      <c r="B38" s="34">
        <v>6476746320</v>
      </c>
      <c r="C38" s="34">
        <f>'Akm. Penyaluran Pinjaman'!C38-'Akm. Penyaluran Pinjaman'!B38</f>
        <v>6821056885</v>
      </c>
      <c r="D38" s="34">
        <f>'Akm. Penyaluran Pinjaman'!D38-'Akm. Penyaluran Pinjaman'!C38</f>
        <v>6787179155</v>
      </c>
      <c r="E38" s="34">
        <f>'Akm. Penyaluran Pinjaman'!E38-'Akm. Penyaluran Pinjaman'!D38</f>
        <v>6329890401</v>
      </c>
      <c r="F38" s="34">
        <f>'Akm. Penyaluran Pinjaman'!F38-'Akm. Penyaluran Pinjaman'!E38</f>
        <v>2063883120</v>
      </c>
      <c r="G38" s="34">
        <f>'Akm. Penyaluran Pinjaman'!G38-'Akm. Penyaluran Pinjaman'!F38</f>
        <v>1557514285</v>
      </c>
      <c r="H38" s="34">
        <f>'Akm. Penyaluran Pinjaman'!H38-'Akm. Penyaluran Pinjaman'!G38</f>
        <v>2364353064</v>
      </c>
      <c r="I38" s="34">
        <f>'Akm. Penyaluran Pinjaman'!I38-'Akm. Penyaluran Pinjaman'!H38</f>
        <v>3255004493</v>
      </c>
      <c r="J38" s="34">
        <f>'Akm. Penyaluran Pinjaman'!J38-'Akm. Penyaluran Pinjaman'!I38</f>
        <v>3652145166</v>
      </c>
      <c r="K38" s="34">
        <f>'Akm. Penyaluran Pinjaman'!K38-'Akm. Penyaluran Pinjaman'!J38</f>
        <v>5852677930</v>
      </c>
      <c r="L38" s="34">
        <f>'Akm. Penyaluran Pinjaman'!L38-'Akm. Penyaluran Pinjaman'!K38</f>
        <v>9542780109</v>
      </c>
      <c r="M38" s="34">
        <f>'Akm. Penyaluran Pinjaman'!M38-'Akm. Penyaluran Pinjaman'!L38</f>
        <v>7920582783</v>
      </c>
      <c r="N38" s="34">
        <f>'Akm. Penyaluran Pinjaman'!N38-'Akm. Penyaluran Pinjaman'!M38</f>
        <v>11318499582</v>
      </c>
      <c r="O38" s="33">
        <f t="shared" si="1"/>
        <v>0.74755950330319565</v>
      </c>
    </row>
    <row r="39" spans="1:15" x14ac:dyDescent="0.25">
      <c r="A39" s="31" t="s">
        <v>87</v>
      </c>
      <c r="B39" s="34">
        <v>4100380145</v>
      </c>
      <c r="C39" s="34">
        <f>'Akm. Penyaluran Pinjaman'!C39-'Akm. Penyaluran Pinjaman'!B39</f>
        <v>6091335285</v>
      </c>
      <c r="D39" s="34">
        <f>'Akm. Penyaluran Pinjaman'!D39-'Akm. Penyaluran Pinjaman'!C39</f>
        <v>4925921707</v>
      </c>
      <c r="E39" s="34">
        <f>'Akm. Penyaluran Pinjaman'!E39-'Akm. Penyaluran Pinjaman'!D39</f>
        <v>4796549783</v>
      </c>
      <c r="F39" s="34">
        <f>'Akm. Penyaluran Pinjaman'!F39-'Akm. Penyaluran Pinjaman'!E39</f>
        <v>1234591576</v>
      </c>
      <c r="G39" s="34">
        <f>'Akm. Penyaluran Pinjaman'!G39-'Akm. Penyaluran Pinjaman'!F39</f>
        <v>1220738185</v>
      </c>
      <c r="H39" s="34">
        <f>'Akm. Penyaluran Pinjaman'!H39-'Akm. Penyaluran Pinjaman'!G39</f>
        <v>1939159779</v>
      </c>
      <c r="I39" s="34">
        <f>'Akm. Penyaluran Pinjaman'!I39-'Akm. Penyaluran Pinjaman'!H39</f>
        <v>2999148425</v>
      </c>
      <c r="J39" s="34">
        <f>'Akm. Penyaluran Pinjaman'!J39-'Akm. Penyaluran Pinjaman'!I39</f>
        <v>2787372618</v>
      </c>
      <c r="K39" s="34">
        <f>'Akm. Penyaluran Pinjaman'!K39-'Akm. Penyaluran Pinjaman'!J39</f>
        <v>4003407615</v>
      </c>
      <c r="L39" s="34">
        <f>'Akm. Penyaluran Pinjaman'!L39-'Akm. Penyaluran Pinjaman'!K39</f>
        <v>5367711086</v>
      </c>
      <c r="M39" s="34">
        <f>'Akm. Penyaluran Pinjaman'!M39-'Akm. Penyaluran Pinjaman'!L39</f>
        <v>19585348653</v>
      </c>
      <c r="N39" s="34">
        <f>'Akm. Penyaluran Pinjaman'!N39-'Akm. Penyaluran Pinjaman'!M39</f>
        <v>7294091905</v>
      </c>
      <c r="O39" s="33">
        <f t="shared" si="1"/>
        <v>0.77888187120757801</v>
      </c>
    </row>
    <row r="40" spans="1:15" x14ac:dyDescent="0.25">
      <c r="A40" s="31" t="s">
        <v>88</v>
      </c>
      <c r="B40" s="34">
        <v>8082577731</v>
      </c>
      <c r="C40" s="34">
        <f>'Akm. Penyaluran Pinjaman'!C40-'Akm. Penyaluran Pinjaman'!B40</f>
        <v>6137882615</v>
      </c>
      <c r="D40" s="34">
        <f>'Akm. Penyaluran Pinjaman'!D40-'Akm. Penyaluran Pinjaman'!C40</f>
        <v>8942143036</v>
      </c>
      <c r="E40" s="34">
        <f>'Akm. Penyaluran Pinjaman'!E40-'Akm. Penyaluran Pinjaman'!D40</f>
        <v>8396938530</v>
      </c>
      <c r="F40" s="34">
        <f>'Akm. Penyaluran Pinjaman'!F40-'Akm. Penyaluran Pinjaman'!E40</f>
        <v>2160086216</v>
      </c>
      <c r="G40" s="34">
        <f>'Akm. Penyaluran Pinjaman'!G40-'Akm. Penyaluran Pinjaman'!F40</f>
        <v>1581603729</v>
      </c>
      <c r="H40" s="34">
        <f>'Akm. Penyaluran Pinjaman'!H40-'Akm. Penyaluran Pinjaman'!G40</f>
        <v>2712168900</v>
      </c>
      <c r="I40" s="34">
        <f>'Akm. Penyaluran Pinjaman'!I40-'Akm. Penyaluran Pinjaman'!H40</f>
        <v>4886162402</v>
      </c>
      <c r="J40" s="34">
        <f>'Akm. Penyaluran Pinjaman'!J40-'Akm. Penyaluran Pinjaman'!I40</f>
        <v>5175515953</v>
      </c>
      <c r="K40" s="34">
        <f>'Akm. Penyaluran Pinjaman'!K40-'Akm. Penyaluran Pinjaman'!J40</f>
        <v>35070016680</v>
      </c>
      <c r="L40" s="34">
        <f>'Akm. Penyaluran Pinjaman'!L40-'Akm. Penyaluran Pinjaman'!K40</f>
        <v>82031458127</v>
      </c>
      <c r="M40" s="34">
        <f>'Akm. Penyaluran Pinjaman'!M40-'Akm. Penyaluran Pinjaman'!L40</f>
        <v>127488079901</v>
      </c>
      <c r="N40" s="34">
        <f>'Akm. Penyaluran Pinjaman'!N40-'Akm. Penyaluran Pinjaman'!M40</f>
        <v>129864214069</v>
      </c>
      <c r="O40" s="33">
        <f t="shared" si="1"/>
        <v>15.067177872093637</v>
      </c>
    </row>
    <row r="41" spans="1:15" x14ac:dyDescent="0.25">
      <c r="A41" s="41" t="s">
        <v>20</v>
      </c>
      <c r="B41" s="39">
        <f>B5+B12</f>
        <v>6952811986387.9385</v>
      </c>
      <c r="C41" s="39">
        <f>'Akm. Penyaluran Pinjaman'!C41-'Akm. Penyaluran Pinjaman'!B41</f>
        <v>6876545133726.2813</v>
      </c>
      <c r="D41" s="39">
        <f>'Akm. Penyaluran Pinjaman'!D41-'Akm. Penyaluran Pinjaman'!C41</f>
        <v>7020512620221.3125</v>
      </c>
      <c r="E41" s="39">
        <f>'Akm. Penyaluran Pinjaman'!E41-'Akm. Penyaluran Pinjaman'!D41</f>
        <v>7139824928924.8438</v>
      </c>
      <c r="F41" s="39">
        <f>'Akm. Penyaluran Pinjaman'!F41-'Akm. Penyaluran Pinjaman'!E41</f>
        <v>3524848640296.0938</v>
      </c>
      <c r="G41" s="39">
        <f>'Akm. Penyaluran Pinjaman'!G41-'Akm. Penyaluran Pinjaman'!F41</f>
        <v>3116069321160.4219</v>
      </c>
      <c r="H41" s="39">
        <f>'Akm. Penyaluran Pinjaman'!H41-'Akm. Penyaluran Pinjaman'!G41</f>
        <v>4285225201677.2813</v>
      </c>
      <c r="I41" s="39">
        <f>'Akm. Penyaluran Pinjaman'!I41-'Akm. Penyaluran Pinjaman'!H41</f>
        <v>3510396382618.0781</v>
      </c>
      <c r="J41" s="39">
        <f>'Akm. Penyaluran Pinjaman'!J41-'Akm. Penyaluran Pinjaman'!I41</f>
        <v>4900172671842.8906</v>
      </c>
      <c r="K41" s="39">
        <f>'Akm. Penyaluran Pinjaman'!K41-'Akm. Penyaluran Pinjaman'!J41</f>
        <v>6827387438390.8594</v>
      </c>
      <c r="L41" s="39">
        <f>'Akm. Penyaluran Pinjaman'!L41-'Akm. Penyaluran Pinjaman'!K41</f>
        <v>8957793366767.4063</v>
      </c>
      <c r="M41" s="39">
        <f>'Akm. Penyaluran Pinjaman'!M41-'Akm. Penyaluran Pinjaman'!L41</f>
        <v>8594503603961.125</v>
      </c>
      <c r="N41" s="39">
        <f>'Akm. Penyaluran Pinjaman'!N41-'Akm. Penyaluran Pinjaman'!M41</f>
        <v>9651764080375.9375</v>
      </c>
      <c r="O41" s="40">
        <f>(N41-B41)/B41</f>
        <v>0.38818137169133116</v>
      </c>
    </row>
    <row r="43" spans="1:15" x14ac:dyDescent="0.25">
      <c r="E43" s="25"/>
    </row>
    <row r="44" spans="1:15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5" x14ac:dyDescent="0.25">
      <c r="E45" s="59"/>
      <c r="F45" s="59"/>
      <c r="G45" s="59"/>
    </row>
    <row r="46" spans="1:15" x14ac:dyDescent="0.25">
      <c r="E46" s="25"/>
    </row>
  </sheetData>
  <mergeCells count="2">
    <mergeCell ref="A1:O1"/>
    <mergeCell ref="A2:O2"/>
  </mergeCells>
  <pageMargins left="0.25" right="0.25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60" zoomScaleNormal="100" workbookViewId="0">
      <selection activeCell="P1" sqref="P1:R1048576"/>
    </sheetView>
  </sheetViews>
  <sheetFormatPr defaultColWidth="8.88671875" defaultRowHeight="13.8" x14ac:dyDescent="0.25"/>
  <cols>
    <col min="1" max="1" width="37.6640625" style="48" customWidth="1"/>
    <col min="2" max="2" width="24" style="48" bestFit="1" customWidth="1"/>
    <col min="3" max="4" width="24" style="48" hidden="1" customWidth="1"/>
    <col min="5" max="5" width="25.44140625" style="48" bestFit="1" customWidth="1"/>
    <col min="6" max="7" width="25.44140625" style="48" hidden="1" customWidth="1"/>
    <col min="8" max="8" width="25.44140625" style="48" customWidth="1"/>
    <col min="9" max="10" width="25.44140625" style="48" hidden="1" customWidth="1"/>
    <col min="11" max="11" width="25.44140625" style="48" customWidth="1"/>
    <col min="12" max="12" width="25.44140625" style="48" bestFit="1" customWidth="1"/>
    <col min="13" max="13" width="25.44140625" style="65" customWidth="1"/>
    <col min="14" max="14" width="25.44140625" style="48" bestFit="1" customWidth="1"/>
    <col min="15" max="15" width="31" style="48" bestFit="1" customWidth="1"/>
    <col min="16" max="16384" width="8.88671875" style="48"/>
  </cols>
  <sheetData>
    <row r="1" spans="1:15" ht="25.2" x14ac:dyDescent="0.25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50">
        <v>10220573405625.42</v>
      </c>
      <c r="K5" s="50">
        <v>10685553889263.045</v>
      </c>
      <c r="L5" s="50">
        <v>10997547365573.891</v>
      </c>
      <c r="M5" s="50">
        <v>11594407786987.268</v>
      </c>
      <c r="N5" s="50">
        <v>12577247035387.668</v>
      </c>
      <c r="O5" s="37">
        <f>(N5-B5)/B5</f>
        <v>0.112095857391246</v>
      </c>
    </row>
    <row r="6" spans="1:15" x14ac:dyDescent="0.25">
      <c r="A6" s="31" t="s">
        <v>55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51">
        <v>1152378678410.2075</v>
      </c>
      <c r="K6" s="51">
        <v>1198891681334.7014</v>
      </c>
      <c r="L6" s="51">
        <v>1217309409186.1443</v>
      </c>
      <c r="M6" s="51">
        <v>1295808132378.5842</v>
      </c>
      <c r="N6" s="51">
        <v>1340375253901.4924</v>
      </c>
      <c r="O6" s="33">
        <f>(N6-B6)/B6</f>
        <v>1.4133179125634422E-2</v>
      </c>
    </row>
    <row r="7" spans="1:15" x14ac:dyDescent="0.25">
      <c r="A7" s="31" t="s">
        <v>56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51">
        <v>3678696432676.082</v>
      </c>
      <c r="K7" s="51">
        <v>3720067263560.8979</v>
      </c>
      <c r="L7" s="51">
        <v>3849635118050.7236</v>
      </c>
      <c r="M7" s="51">
        <v>3921497041355.979</v>
      </c>
      <c r="N7" s="51">
        <v>4386351419724.8203</v>
      </c>
      <c r="O7" s="33">
        <f t="shared" ref="O7:O11" si="0">(N7-B7)/B7</f>
        <v>6.5030728953694841E-2</v>
      </c>
    </row>
    <row r="8" spans="1:15" x14ac:dyDescent="0.25">
      <c r="A8" s="31" t="s">
        <v>57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51">
        <v>3051411667035.6992</v>
      </c>
      <c r="K8" s="51">
        <v>3249511705308.5781</v>
      </c>
      <c r="L8" s="51">
        <v>3315955848098.1792</v>
      </c>
      <c r="M8" s="51">
        <v>3555287206460.7632</v>
      </c>
      <c r="N8" s="51">
        <v>3836719337524.9429</v>
      </c>
      <c r="O8" s="33">
        <f t="shared" si="0"/>
        <v>0.10794766421722417</v>
      </c>
    </row>
    <row r="9" spans="1:15" x14ac:dyDescent="0.25">
      <c r="A9" s="31" t="s">
        <v>58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51">
        <v>875802348550.32043</v>
      </c>
      <c r="K9" s="51">
        <v>930029241949.75867</v>
      </c>
      <c r="L9" s="51">
        <v>993121634587.01123</v>
      </c>
      <c r="M9" s="51">
        <v>1066513902227.3278</v>
      </c>
      <c r="N9" s="51">
        <v>1131007956498.8835</v>
      </c>
      <c r="O9" s="33">
        <f>(N9-B9)/B9</f>
        <v>0.29623038631938675</v>
      </c>
    </row>
    <row r="10" spans="1:15" x14ac:dyDescent="0.25">
      <c r="A10" s="31" t="s">
        <v>59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51">
        <v>108598837570.42838</v>
      </c>
      <c r="K10" s="51">
        <v>121383177579.73169</v>
      </c>
      <c r="L10" s="51">
        <v>123129619155.32315</v>
      </c>
      <c r="M10" s="51">
        <v>137566956310.26071</v>
      </c>
      <c r="N10" s="51">
        <v>155951535273.55405</v>
      </c>
      <c r="O10" s="33">
        <f t="shared" si="0"/>
        <v>0.16812325502690673</v>
      </c>
    </row>
    <row r="11" spans="1:15" x14ac:dyDescent="0.25">
      <c r="A11" s="31" t="s">
        <v>60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51">
        <v>1353685441382.6819</v>
      </c>
      <c r="K11" s="51">
        <v>1465670819529.3757</v>
      </c>
      <c r="L11" s="51">
        <v>1498395736496.5095</v>
      </c>
      <c r="M11" s="51">
        <v>1617734548254.3525</v>
      </c>
      <c r="N11" s="51">
        <v>1726841532463.9727</v>
      </c>
      <c r="O11" s="33">
        <f t="shared" si="0"/>
        <v>0.23316437355580691</v>
      </c>
    </row>
    <row r="12" spans="1:15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50">
        <v>1912573522189.7947</v>
      </c>
      <c r="K12" s="50">
        <v>2027959979219.0715</v>
      </c>
      <c r="L12" s="50">
        <v>2244986266870.8491</v>
      </c>
      <c r="M12" s="50">
        <v>2501308804843.334</v>
      </c>
      <c r="N12" s="50">
        <v>2741838359561.6724</v>
      </c>
      <c r="O12" s="37">
        <f>(N12-B12)/B12</f>
        <v>0.48395422389123816</v>
      </c>
    </row>
    <row r="13" spans="1:15" x14ac:dyDescent="0.25">
      <c r="A13" s="31" t="s">
        <v>61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51">
        <v>49326872543.720001</v>
      </c>
      <c r="K13" s="51">
        <v>49856660027.199997</v>
      </c>
      <c r="L13" s="51">
        <v>59198084279.199997</v>
      </c>
      <c r="M13" s="51">
        <v>64125980452.559998</v>
      </c>
      <c r="N13" s="51">
        <v>67932409563.051064</v>
      </c>
      <c r="O13" s="33">
        <f>(N13-B13)/B13</f>
        <v>0.61552477864106703</v>
      </c>
    </row>
    <row r="14" spans="1:15" x14ac:dyDescent="0.25">
      <c r="A14" s="31" t="s">
        <v>62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51">
        <v>283397162234.41156</v>
      </c>
      <c r="K14" s="51">
        <v>293319822983.46716</v>
      </c>
      <c r="L14" s="51">
        <v>296837496590.51709</v>
      </c>
      <c r="M14" s="51">
        <v>322071910605.31512</v>
      </c>
      <c r="N14" s="51">
        <v>348564080192.97571</v>
      </c>
      <c r="O14" s="33">
        <f t="shared" ref="O14:O40" si="1">(N14-B14)/B14</f>
        <v>0.20622491658419348</v>
      </c>
    </row>
    <row r="15" spans="1:15" x14ac:dyDescent="0.25">
      <c r="A15" s="31" t="s">
        <v>63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51">
        <v>99534689209.960068</v>
      </c>
      <c r="K15" s="51">
        <v>104472069538.55257</v>
      </c>
      <c r="L15" s="51">
        <v>121601981342.56256</v>
      </c>
      <c r="M15" s="51">
        <v>136427539839.30971</v>
      </c>
      <c r="N15" s="51">
        <v>146533315792.88705</v>
      </c>
      <c r="O15" s="33">
        <f t="shared" si="1"/>
        <v>0.71787314652438694</v>
      </c>
    </row>
    <row r="16" spans="1:15" x14ac:dyDescent="0.25">
      <c r="A16" s="31" t="s">
        <v>64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51">
        <v>110552517591.12277</v>
      </c>
      <c r="K16" s="51">
        <v>114920331843.53217</v>
      </c>
      <c r="L16" s="51">
        <v>120328971143.19215</v>
      </c>
      <c r="M16" s="51">
        <v>134826716115.92735</v>
      </c>
      <c r="N16" s="51">
        <v>147962904894.65137</v>
      </c>
      <c r="O16" s="33">
        <f t="shared" si="1"/>
        <v>0.42227086803602487</v>
      </c>
    </row>
    <row r="17" spans="1:15" x14ac:dyDescent="0.25">
      <c r="A17" s="31" t="s">
        <v>65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51">
        <v>48634348217.94075</v>
      </c>
      <c r="K17" s="51">
        <v>53093863867.920746</v>
      </c>
      <c r="L17" s="51">
        <v>58963593485.390755</v>
      </c>
      <c r="M17" s="51">
        <v>65948172468.420746</v>
      </c>
      <c r="N17" s="51">
        <v>77695411908.551086</v>
      </c>
      <c r="O17" s="33">
        <f t="shared" si="1"/>
        <v>0.1149437727123552</v>
      </c>
    </row>
    <row r="18" spans="1:15" x14ac:dyDescent="0.25">
      <c r="A18" s="31" t="s">
        <v>66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51">
        <v>21383904524.666916</v>
      </c>
      <c r="K18" s="51">
        <v>24424639356.026917</v>
      </c>
      <c r="L18" s="51">
        <v>29724974215.356918</v>
      </c>
      <c r="M18" s="51">
        <v>34616106176.68692</v>
      </c>
      <c r="N18" s="51">
        <v>36469007593.209557</v>
      </c>
      <c r="O18" s="33">
        <f t="shared" si="1"/>
        <v>1.3078049786322414</v>
      </c>
    </row>
    <row r="19" spans="1:15" x14ac:dyDescent="0.25">
      <c r="A19" s="31" t="s">
        <v>67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51">
        <v>44269984616.423141</v>
      </c>
      <c r="K19" s="51">
        <v>51540408176.433136</v>
      </c>
      <c r="L19" s="51">
        <v>62561377585.423126</v>
      </c>
      <c r="M19" s="51">
        <v>69504757585.959167</v>
      </c>
      <c r="N19" s="51">
        <v>78218128180.113205</v>
      </c>
      <c r="O19" s="33">
        <f>(N19-B19)/B19</f>
        <v>0.67052050561216381</v>
      </c>
    </row>
    <row r="20" spans="1:15" x14ac:dyDescent="0.25">
      <c r="A20" s="31" t="s">
        <v>68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51">
        <v>178706394386.59058</v>
      </c>
      <c r="K20" s="51">
        <v>183341115530.35062</v>
      </c>
      <c r="L20" s="51">
        <v>189493634461.7688</v>
      </c>
      <c r="M20" s="51">
        <v>209861377088.21506</v>
      </c>
      <c r="N20" s="51">
        <v>230892836432.67441</v>
      </c>
      <c r="O20" s="33">
        <f t="shared" si="1"/>
        <v>0.42707148071229722</v>
      </c>
    </row>
    <row r="21" spans="1:15" x14ac:dyDescent="0.25">
      <c r="A21" s="31" t="s">
        <v>69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51">
        <v>21260936440.975765</v>
      </c>
      <c r="K21" s="51">
        <v>23690740176.215164</v>
      </c>
      <c r="L21" s="51">
        <v>26397892649.885166</v>
      </c>
      <c r="M21" s="51">
        <v>28641321540.748413</v>
      </c>
      <c r="N21" s="51">
        <v>31255531260.028999</v>
      </c>
      <c r="O21" s="33">
        <f t="shared" si="1"/>
        <v>0.42347593186222848</v>
      </c>
    </row>
    <row r="22" spans="1:15" x14ac:dyDescent="0.25">
      <c r="A22" s="32" t="s">
        <v>70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51">
        <v>153499847654.40292</v>
      </c>
      <c r="K22" s="51">
        <v>160678418944.02734</v>
      </c>
      <c r="L22" s="51">
        <v>174635008990.38733</v>
      </c>
      <c r="M22" s="51">
        <v>195281938788.20435</v>
      </c>
      <c r="N22" s="51">
        <v>214464180968.60199</v>
      </c>
      <c r="O22" s="33">
        <f t="shared" si="1"/>
        <v>0.94491897395980518</v>
      </c>
    </row>
    <row r="23" spans="1:15" x14ac:dyDescent="0.25">
      <c r="A23" s="31" t="s">
        <v>71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51">
        <v>48057055817.136917</v>
      </c>
      <c r="K23" s="51">
        <v>52545995328.006912</v>
      </c>
      <c r="L23" s="51">
        <v>60258109471.016914</v>
      </c>
      <c r="M23" s="51">
        <v>68393919935.770515</v>
      </c>
      <c r="N23" s="51">
        <v>77535097449.791229</v>
      </c>
      <c r="O23" s="33">
        <f t="shared" si="1"/>
        <v>0.558792479644316</v>
      </c>
    </row>
    <row r="24" spans="1:15" x14ac:dyDescent="0.25">
      <c r="A24" s="31" t="s">
        <v>72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51">
        <v>42699104163.149994</v>
      </c>
      <c r="K24" s="51">
        <v>48209880430.639999</v>
      </c>
      <c r="L24" s="51">
        <v>54158650529.299995</v>
      </c>
      <c r="M24" s="51">
        <v>59459330236.629997</v>
      </c>
      <c r="N24" s="51">
        <v>67130671706.167946</v>
      </c>
      <c r="O24" s="33">
        <f t="shared" si="1"/>
        <v>0.85103675683485813</v>
      </c>
    </row>
    <row r="25" spans="1:15" x14ac:dyDescent="0.25">
      <c r="A25" s="31" t="s">
        <v>73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51">
        <v>4812786786</v>
      </c>
      <c r="K25" s="51">
        <v>6100081009</v>
      </c>
      <c r="L25" s="51">
        <v>7499185675</v>
      </c>
      <c r="M25" s="51">
        <v>8588616515</v>
      </c>
      <c r="N25" s="51">
        <v>10245792864.033136</v>
      </c>
      <c r="O25" s="33">
        <f t="shared" si="1"/>
        <v>0.38641470510347103</v>
      </c>
    </row>
    <row r="26" spans="1:15" x14ac:dyDescent="0.25">
      <c r="A26" s="31" t="s">
        <v>74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51">
        <v>92910860206.250763</v>
      </c>
      <c r="K26" s="51">
        <v>96897708178.910751</v>
      </c>
      <c r="L26" s="51">
        <v>118537372438.57076</v>
      </c>
      <c r="M26" s="51">
        <v>126954490990.45383</v>
      </c>
      <c r="N26" s="51">
        <v>136014048868.50679</v>
      </c>
      <c r="O26" s="33">
        <f t="shared" si="1"/>
        <v>0.27980147966430463</v>
      </c>
    </row>
    <row r="27" spans="1:15" x14ac:dyDescent="0.25">
      <c r="A27" s="31" t="s">
        <v>75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51">
        <v>53068954240.276917</v>
      </c>
      <c r="K27" s="51">
        <v>63621553684.036919</v>
      </c>
      <c r="L27" s="51">
        <v>68644993514.036919</v>
      </c>
      <c r="M27" s="51">
        <v>76409315679.78154</v>
      </c>
      <c r="N27" s="51">
        <v>87636135531.436981</v>
      </c>
      <c r="O27" s="33">
        <f t="shared" si="1"/>
        <v>0.38311179065053058</v>
      </c>
    </row>
    <row r="28" spans="1:15" x14ac:dyDescent="0.25">
      <c r="A28" s="31" t="s">
        <v>76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51">
        <v>74767164644.728149</v>
      </c>
      <c r="K28" s="51">
        <v>81344866303.978149</v>
      </c>
      <c r="L28" s="51">
        <v>88138818501.96814</v>
      </c>
      <c r="M28" s="51">
        <v>91480995133.391876</v>
      </c>
      <c r="N28" s="51">
        <v>98440437627.666901</v>
      </c>
      <c r="O28" s="33">
        <f t="shared" si="1"/>
        <v>2.3740376644004503E-2</v>
      </c>
    </row>
    <row r="29" spans="1:15" x14ac:dyDescent="0.25">
      <c r="A29" s="31" t="s">
        <v>77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51">
        <v>24294512976</v>
      </c>
      <c r="K29" s="51">
        <v>25963929780</v>
      </c>
      <c r="L29" s="51">
        <v>34546355076</v>
      </c>
      <c r="M29" s="51">
        <v>37641851581</v>
      </c>
      <c r="N29" s="51">
        <v>44102068729.113609</v>
      </c>
      <c r="O29" s="33">
        <f t="shared" si="1"/>
        <v>1.1382078095731756</v>
      </c>
    </row>
    <row r="30" spans="1:15" x14ac:dyDescent="0.25">
      <c r="A30" s="31" t="s">
        <v>78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51">
        <v>47985619444.959999</v>
      </c>
      <c r="K30" s="51">
        <v>50378132754.919998</v>
      </c>
      <c r="L30" s="51">
        <v>46127184631.490601</v>
      </c>
      <c r="M30" s="51">
        <v>52282734041.597946</v>
      </c>
      <c r="N30" s="51">
        <v>59815941907.572586</v>
      </c>
      <c r="O30" s="33">
        <f t="shared" si="1"/>
        <v>1.4750659008689606</v>
      </c>
    </row>
    <row r="31" spans="1:15" x14ac:dyDescent="0.25">
      <c r="A31" s="31" t="s">
        <v>79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51">
        <v>17111702459.969999</v>
      </c>
      <c r="K31" s="51">
        <v>16586875914.040001</v>
      </c>
      <c r="L31" s="51">
        <v>15575365840.327221</v>
      </c>
      <c r="M31" s="51">
        <v>17396261535.999966</v>
      </c>
      <c r="N31" s="51">
        <v>23233657493.786709</v>
      </c>
      <c r="O31" s="33">
        <f t="shared" si="1"/>
        <v>2.1127573069576582</v>
      </c>
    </row>
    <row r="32" spans="1:15" x14ac:dyDescent="0.25">
      <c r="A32" s="32" t="s">
        <v>80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51">
        <v>203451154376.95126</v>
      </c>
      <c r="K32" s="51">
        <v>214848310054.94125</v>
      </c>
      <c r="L32" s="51">
        <v>253638760612.36755</v>
      </c>
      <c r="M32" s="51">
        <v>277274297985.2417</v>
      </c>
      <c r="N32" s="51">
        <v>307170550730.32928</v>
      </c>
      <c r="O32" s="33">
        <f t="shared" si="1"/>
        <v>0.70103981338355659</v>
      </c>
    </row>
    <row r="33" spans="1:15" x14ac:dyDescent="0.25">
      <c r="A33" s="31" t="s">
        <v>81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51">
        <v>45552851651.790001</v>
      </c>
      <c r="K33" s="51">
        <v>42287018504</v>
      </c>
      <c r="L33" s="51">
        <v>40811940070.945198</v>
      </c>
      <c r="M33" s="51">
        <v>45344400737.964798</v>
      </c>
      <c r="N33" s="51">
        <v>54840916440.784935</v>
      </c>
      <c r="O33" s="33">
        <f t="shared" si="1"/>
        <v>0.75969662294424645</v>
      </c>
    </row>
    <row r="34" spans="1:15" x14ac:dyDescent="0.25">
      <c r="A34" s="31" t="s">
        <v>82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51">
        <v>114796208128.40692</v>
      </c>
      <c r="K34" s="51">
        <v>121283398474.55692</v>
      </c>
      <c r="L34" s="51">
        <v>129944496540.11691</v>
      </c>
      <c r="M34" s="51">
        <v>142385310085.84396</v>
      </c>
      <c r="N34" s="51">
        <v>156713045003.97028</v>
      </c>
      <c r="O34" s="33">
        <f t="shared" si="1"/>
        <v>7.4330188894376786E-2</v>
      </c>
    </row>
    <row r="35" spans="1:15" x14ac:dyDescent="0.25">
      <c r="A35" s="31" t="s">
        <v>83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51">
        <v>85107219065.927719</v>
      </c>
      <c r="K35" s="51">
        <v>92152663750.703903</v>
      </c>
      <c r="L35" s="51">
        <v>117638125374.75391</v>
      </c>
      <c r="M35" s="51">
        <v>131312061652.59999</v>
      </c>
      <c r="N35" s="51">
        <v>152131147642.02731</v>
      </c>
      <c r="O35" s="33">
        <f t="shared" si="1"/>
        <v>0.94081118416317988</v>
      </c>
    </row>
    <row r="36" spans="1:15" x14ac:dyDescent="0.25">
      <c r="A36" s="31" t="s">
        <v>84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51">
        <v>16639071065.349613</v>
      </c>
      <c r="K36" s="51">
        <v>19479407797.382713</v>
      </c>
      <c r="L36" s="51">
        <v>23705290355.382713</v>
      </c>
      <c r="M36" s="51">
        <v>26071298962</v>
      </c>
      <c r="N36" s="51">
        <v>29365325696.043839</v>
      </c>
      <c r="O36" s="33">
        <f t="shared" si="1"/>
        <v>0.67814185000832305</v>
      </c>
    </row>
    <row r="37" spans="1:15" x14ac:dyDescent="0.25">
      <c r="A37" s="31" t="s">
        <v>85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51">
        <v>3991185578.5316024</v>
      </c>
      <c r="K37" s="51">
        <v>4754981937.5316029</v>
      </c>
      <c r="L37" s="51">
        <v>5706128522.5316029</v>
      </c>
      <c r="M37" s="51">
        <v>6456122062.0407486</v>
      </c>
      <c r="N37" s="51">
        <v>8448514464.2744503</v>
      </c>
      <c r="O37" s="33">
        <f t="shared" si="1"/>
        <v>0.59064858944601017</v>
      </c>
    </row>
    <row r="38" spans="1:15" x14ac:dyDescent="0.25">
      <c r="A38" s="31" t="s">
        <v>86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51">
        <v>8703661361.4800014</v>
      </c>
      <c r="K38" s="51">
        <v>11114782797.690001</v>
      </c>
      <c r="L38" s="51">
        <v>13604516906.690001</v>
      </c>
      <c r="M38" s="51">
        <v>14824414654</v>
      </c>
      <c r="N38" s="51">
        <v>17264989008.784882</v>
      </c>
      <c r="O38" s="33">
        <f t="shared" si="1"/>
        <v>0.40685865189638154</v>
      </c>
    </row>
    <row r="39" spans="1:15" x14ac:dyDescent="0.25">
      <c r="A39" s="31" t="s">
        <v>87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51">
        <v>8363949320.6702003</v>
      </c>
      <c r="K39" s="51">
        <v>9247543679.0069008</v>
      </c>
      <c r="L39" s="51">
        <v>10778821630.666901</v>
      </c>
      <c r="M39" s="51">
        <v>11686218081.67</v>
      </c>
      <c r="N39" s="51">
        <v>12093375444.852358</v>
      </c>
      <c r="O39" s="33">
        <f t="shared" si="1"/>
        <v>0.62750180512713905</v>
      </c>
    </row>
    <row r="40" spans="1:15" x14ac:dyDescent="0.25">
      <c r="A40" s="31" t="s">
        <v>88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51">
        <v>9693803482</v>
      </c>
      <c r="K40" s="51">
        <v>11804778396</v>
      </c>
      <c r="L40" s="51">
        <v>15929136436</v>
      </c>
      <c r="M40" s="51">
        <v>46041344311</v>
      </c>
      <c r="N40" s="51">
        <v>19668836165.784199</v>
      </c>
      <c r="O40" s="33">
        <f t="shared" si="1"/>
        <v>0.78646878172799606</v>
      </c>
    </row>
    <row r="41" spans="1:15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39">
        <v>12133146927815.215</v>
      </c>
      <c r="K41" s="39">
        <v>12713513868482.115</v>
      </c>
      <c r="L41" s="39">
        <v>13242533632444.74</v>
      </c>
      <c r="M41" s="39">
        <v>14095716591830.6</v>
      </c>
      <c r="N41" s="39">
        <v>15319085394949.34</v>
      </c>
      <c r="O41" s="40">
        <f>(N41-B41)/B41</f>
        <v>0.16431585849613761</v>
      </c>
    </row>
    <row r="44" spans="1:15" x14ac:dyDescent="0.25">
      <c r="E44" s="43"/>
    </row>
  </sheetData>
  <mergeCells count="2">
    <mergeCell ref="A1:O1"/>
    <mergeCell ref="A2:O2"/>
  </mergeCells>
  <pageMargins left="0.25" right="0.25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65" zoomScaleNormal="100" workbookViewId="0">
      <selection activeCell="P1" sqref="P1:R1048576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1" width="24.33203125" style="48" customWidth="1"/>
    <col min="12" max="12" width="21.5546875" style="48" customWidth="1"/>
    <col min="13" max="13" width="21.5546875" style="65" customWidth="1"/>
    <col min="14" max="14" width="21.5546875" style="48" customWidth="1"/>
    <col min="15" max="15" width="29.88671875" style="48" bestFit="1" customWidth="1"/>
    <col min="16" max="16384" width="8.88671875" style="48"/>
  </cols>
  <sheetData>
    <row r="1" spans="1:15" ht="25.2" x14ac:dyDescent="0.25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50">
        <v>549088</v>
      </c>
      <c r="K5" s="50">
        <v>559045</v>
      </c>
      <c r="L5" s="50">
        <v>569982</v>
      </c>
      <c r="M5" s="50">
        <v>574068</v>
      </c>
      <c r="N5" s="50">
        <v>581455</v>
      </c>
      <c r="O5" s="37">
        <f t="shared" ref="O5:O41" si="0">(N5-B5)/B5</f>
        <v>0.16284022958622482</v>
      </c>
    </row>
    <row r="6" spans="1:15" x14ac:dyDescent="0.25">
      <c r="A6" s="31" t="s">
        <v>55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51">
        <v>37544</v>
      </c>
      <c r="K6" s="51">
        <v>38277</v>
      </c>
      <c r="L6" s="51">
        <v>40084</v>
      </c>
      <c r="M6" s="51">
        <v>40876</v>
      </c>
      <c r="N6" s="51">
        <v>42154</v>
      </c>
      <c r="O6" s="33">
        <f t="shared" si="0"/>
        <v>0.28042038758277138</v>
      </c>
    </row>
    <row r="7" spans="1:15" x14ac:dyDescent="0.25">
      <c r="A7" s="31" t="s">
        <v>56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51">
        <v>294973</v>
      </c>
      <c r="K7" s="51">
        <v>300103</v>
      </c>
      <c r="L7" s="51">
        <v>300200</v>
      </c>
      <c r="M7" s="51">
        <v>300240</v>
      </c>
      <c r="N7" s="51">
        <v>300906</v>
      </c>
      <c r="O7" s="33">
        <f t="shared" si="0"/>
        <v>9.1239433248593821E-2</v>
      </c>
    </row>
    <row r="8" spans="1:15" x14ac:dyDescent="0.25">
      <c r="A8" s="31" t="s">
        <v>57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51">
        <v>108576</v>
      </c>
      <c r="K8" s="51">
        <v>110520</v>
      </c>
      <c r="L8" s="51">
        <v>115009</v>
      </c>
      <c r="M8" s="51">
        <v>116713</v>
      </c>
      <c r="N8" s="51">
        <v>120006</v>
      </c>
      <c r="O8" s="33">
        <f t="shared" si="0"/>
        <v>0.24745065020114135</v>
      </c>
    </row>
    <row r="9" spans="1:15" x14ac:dyDescent="0.25">
      <c r="A9" s="31" t="s">
        <v>58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51">
        <v>42672</v>
      </c>
      <c r="K9" s="51">
        <v>43503</v>
      </c>
      <c r="L9" s="51">
        <v>45200</v>
      </c>
      <c r="M9" s="51">
        <v>45240</v>
      </c>
      <c r="N9" s="51">
        <v>45320</v>
      </c>
      <c r="O9" s="33">
        <f t="shared" si="0"/>
        <v>0.21791943242589557</v>
      </c>
    </row>
    <row r="10" spans="1:15" x14ac:dyDescent="0.25">
      <c r="A10" s="31" t="s">
        <v>59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51">
        <v>11440</v>
      </c>
      <c r="K10" s="51">
        <v>11602</v>
      </c>
      <c r="L10" s="51">
        <v>11944</v>
      </c>
      <c r="M10" s="51">
        <v>12119</v>
      </c>
      <c r="N10" s="51">
        <v>12369</v>
      </c>
      <c r="O10" s="33">
        <f t="shared" si="0"/>
        <v>0.20262518230432669</v>
      </c>
    </row>
    <row r="11" spans="1:15" x14ac:dyDescent="0.25">
      <c r="A11" s="31" t="s">
        <v>60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51">
        <v>53883</v>
      </c>
      <c r="K11" s="51">
        <v>55040</v>
      </c>
      <c r="L11" s="51">
        <v>57545</v>
      </c>
      <c r="M11" s="51">
        <v>58880</v>
      </c>
      <c r="N11" s="51">
        <v>60700</v>
      </c>
      <c r="O11" s="33">
        <f t="shared" si="0"/>
        <v>0.2734978180597516</v>
      </c>
    </row>
    <row r="12" spans="1:15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50">
        <v>116594</v>
      </c>
      <c r="K12" s="50">
        <v>118686</v>
      </c>
      <c r="L12" s="50">
        <v>124518</v>
      </c>
      <c r="M12" s="50">
        <v>127655</v>
      </c>
      <c r="N12" s="50">
        <v>131578</v>
      </c>
      <c r="O12" s="37">
        <f t="shared" si="0"/>
        <v>0.28809875769708954</v>
      </c>
    </row>
    <row r="13" spans="1:15" x14ac:dyDescent="0.25">
      <c r="A13" s="31" t="s">
        <v>61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51">
        <v>4190</v>
      </c>
      <c r="K13" s="51">
        <v>4247</v>
      </c>
      <c r="L13" s="51">
        <v>4350</v>
      </c>
      <c r="M13" s="51">
        <v>4406</v>
      </c>
      <c r="N13" s="51">
        <v>4463</v>
      </c>
      <c r="O13" s="33">
        <f t="shared" si="0"/>
        <v>0.21112618724559024</v>
      </c>
    </row>
    <row r="14" spans="1:15" x14ac:dyDescent="0.25">
      <c r="A14" s="31" t="s">
        <v>62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51">
        <v>20946</v>
      </c>
      <c r="K14" s="51">
        <v>21162</v>
      </c>
      <c r="L14" s="51">
        <v>22543</v>
      </c>
      <c r="M14" s="51">
        <v>23283</v>
      </c>
      <c r="N14" s="51">
        <v>23995</v>
      </c>
      <c r="O14" s="33">
        <f t="shared" si="0"/>
        <v>0.2626953638899121</v>
      </c>
    </row>
    <row r="15" spans="1:15" x14ac:dyDescent="0.25">
      <c r="A15" s="31" t="s">
        <v>63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51">
        <v>4598</v>
      </c>
      <c r="K15" s="51">
        <v>4713</v>
      </c>
      <c r="L15" s="51">
        <v>4909</v>
      </c>
      <c r="M15" s="51">
        <v>4987</v>
      </c>
      <c r="N15" s="51">
        <v>5112</v>
      </c>
      <c r="O15" s="33">
        <f t="shared" si="0"/>
        <v>0.30775134305448965</v>
      </c>
    </row>
    <row r="16" spans="1:15" x14ac:dyDescent="0.25">
      <c r="A16" s="31" t="s">
        <v>64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51">
        <v>7013</v>
      </c>
      <c r="K16" s="51">
        <v>7170</v>
      </c>
      <c r="L16" s="51">
        <v>7560</v>
      </c>
      <c r="M16" s="51">
        <v>7752</v>
      </c>
      <c r="N16" s="51">
        <v>7991</v>
      </c>
      <c r="O16" s="33">
        <f t="shared" si="0"/>
        <v>0.30742801047120422</v>
      </c>
    </row>
    <row r="17" spans="1:15" x14ac:dyDescent="0.25">
      <c r="A17" s="31" t="s">
        <v>65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51">
        <v>5108</v>
      </c>
      <c r="K17" s="51">
        <v>5263</v>
      </c>
      <c r="L17" s="51">
        <v>5718</v>
      </c>
      <c r="M17" s="51">
        <v>5934</v>
      </c>
      <c r="N17" s="51">
        <v>6167</v>
      </c>
      <c r="O17" s="33">
        <f t="shared" si="0"/>
        <v>0.37074905534563235</v>
      </c>
    </row>
    <row r="18" spans="1:15" x14ac:dyDescent="0.25">
      <c r="A18" s="31" t="s">
        <v>66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51">
        <v>1995</v>
      </c>
      <c r="K18" s="51">
        <v>2059</v>
      </c>
      <c r="L18" s="51">
        <v>2186</v>
      </c>
      <c r="M18" s="51">
        <v>2245</v>
      </c>
      <c r="N18" s="51">
        <v>2307</v>
      </c>
      <c r="O18" s="33">
        <f t="shared" si="0"/>
        <v>0.31678082191780821</v>
      </c>
    </row>
    <row r="19" spans="1:15" x14ac:dyDescent="0.25">
      <c r="A19" s="31" t="s">
        <v>67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51">
        <v>3446</v>
      </c>
      <c r="K19" s="51">
        <v>3531</v>
      </c>
      <c r="L19" s="51">
        <v>3690</v>
      </c>
      <c r="M19" s="51">
        <v>3784</v>
      </c>
      <c r="N19" s="51">
        <v>3910</v>
      </c>
      <c r="O19" s="33">
        <f t="shared" si="0"/>
        <v>0.25804375804375806</v>
      </c>
    </row>
    <row r="20" spans="1:15" x14ac:dyDescent="0.25">
      <c r="A20" s="31" t="s">
        <v>68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51">
        <v>9082</v>
      </c>
      <c r="K20" s="51">
        <v>9264</v>
      </c>
      <c r="L20" s="51">
        <v>9699</v>
      </c>
      <c r="M20" s="51">
        <v>9927</v>
      </c>
      <c r="N20" s="51">
        <v>10225</v>
      </c>
      <c r="O20" s="33">
        <f t="shared" si="0"/>
        <v>0.29479549195897176</v>
      </c>
    </row>
    <row r="21" spans="1:15" x14ac:dyDescent="0.25">
      <c r="A21" s="31" t="s">
        <v>69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51">
        <v>1473</v>
      </c>
      <c r="K21" s="51">
        <v>1496</v>
      </c>
      <c r="L21" s="51">
        <v>1547</v>
      </c>
      <c r="M21" s="51">
        <v>1574</v>
      </c>
      <c r="N21" s="51">
        <v>1607</v>
      </c>
      <c r="O21" s="33">
        <f t="shared" si="0"/>
        <v>0.21191553544494721</v>
      </c>
    </row>
    <row r="22" spans="1:15" x14ac:dyDescent="0.25">
      <c r="A22" s="32" t="s">
        <v>70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51">
        <v>6297</v>
      </c>
      <c r="K22" s="51">
        <v>6423</v>
      </c>
      <c r="L22" s="51">
        <v>6747</v>
      </c>
      <c r="M22" s="51">
        <v>6952</v>
      </c>
      <c r="N22" s="51">
        <v>7460</v>
      </c>
      <c r="O22" s="33">
        <f t="shared" si="0"/>
        <v>0.47082018927444796</v>
      </c>
    </row>
    <row r="23" spans="1:15" x14ac:dyDescent="0.25">
      <c r="A23" s="31" t="s">
        <v>71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51">
        <v>5137</v>
      </c>
      <c r="K23" s="51">
        <v>5288</v>
      </c>
      <c r="L23" s="51">
        <v>5698</v>
      </c>
      <c r="M23" s="51">
        <v>5892</v>
      </c>
      <c r="N23" s="51">
        <v>6106</v>
      </c>
      <c r="O23" s="33">
        <f t="shared" si="0"/>
        <v>0.34879611221559531</v>
      </c>
    </row>
    <row r="24" spans="1:15" x14ac:dyDescent="0.25">
      <c r="A24" s="31" t="s">
        <v>72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51">
        <v>2386</v>
      </c>
      <c r="K24" s="51">
        <v>2427</v>
      </c>
      <c r="L24" s="51">
        <v>2528</v>
      </c>
      <c r="M24" s="51">
        <v>2595</v>
      </c>
      <c r="N24" s="51">
        <v>2670</v>
      </c>
      <c r="O24" s="33">
        <f t="shared" si="0"/>
        <v>0.2412831241283124</v>
      </c>
    </row>
    <row r="25" spans="1:15" x14ac:dyDescent="0.25">
      <c r="A25" s="31" t="s">
        <v>73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51">
        <v>647</v>
      </c>
      <c r="K25" s="51">
        <v>651</v>
      </c>
      <c r="L25" s="51">
        <v>670</v>
      </c>
      <c r="M25" s="51">
        <v>676</v>
      </c>
      <c r="N25" s="51">
        <v>718</v>
      </c>
      <c r="O25" s="33">
        <f t="shared" si="0"/>
        <v>0.20066889632107024</v>
      </c>
    </row>
    <row r="26" spans="1:15" x14ac:dyDescent="0.25">
      <c r="A26" s="31" t="s">
        <v>74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51">
        <v>6430</v>
      </c>
      <c r="K26" s="51">
        <v>6560</v>
      </c>
      <c r="L26" s="51">
        <v>6877</v>
      </c>
      <c r="M26" s="51">
        <v>7072</v>
      </c>
      <c r="N26" s="51">
        <v>7285</v>
      </c>
      <c r="O26" s="33">
        <f t="shared" si="0"/>
        <v>0.32962219383099106</v>
      </c>
    </row>
    <row r="27" spans="1:15" x14ac:dyDescent="0.25">
      <c r="A27" s="31" t="s">
        <v>75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51">
        <v>4238</v>
      </c>
      <c r="K27" s="51">
        <v>4305</v>
      </c>
      <c r="L27" s="51">
        <v>4473</v>
      </c>
      <c r="M27" s="51">
        <v>4557</v>
      </c>
      <c r="N27" s="51">
        <v>4677</v>
      </c>
      <c r="O27" s="33">
        <f t="shared" si="0"/>
        <v>0.26747967479674795</v>
      </c>
    </row>
    <row r="28" spans="1:15" x14ac:dyDescent="0.25">
      <c r="A28" s="31" t="s">
        <v>76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51">
        <v>3318</v>
      </c>
      <c r="K28" s="51">
        <v>3355</v>
      </c>
      <c r="L28" s="51">
        <v>3484</v>
      </c>
      <c r="M28" s="51">
        <v>3553</v>
      </c>
      <c r="N28" s="51">
        <v>3627</v>
      </c>
      <c r="O28" s="33">
        <f t="shared" si="0"/>
        <v>0.2257519432240622</v>
      </c>
    </row>
    <row r="29" spans="1:15" x14ac:dyDescent="0.25">
      <c r="A29" s="31" t="s">
        <v>77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51">
        <v>870</v>
      </c>
      <c r="K29" s="51">
        <v>876</v>
      </c>
      <c r="L29" s="51">
        <v>893</v>
      </c>
      <c r="M29" s="51">
        <v>907</v>
      </c>
      <c r="N29" s="51">
        <v>921</v>
      </c>
      <c r="O29" s="33">
        <f t="shared" si="0"/>
        <v>0.15994962216624686</v>
      </c>
    </row>
    <row r="30" spans="1:15" x14ac:dyDescent="0.25">
      <c r="A30" s="31" t="s">
        <v>78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51">
        <v>1456</v>
      </c>
      <c r="K30" s="51">
        <v>1479</v>
      </c>
      <c r="L30" s="51">
        <v>1542</v>
      </c>
      <c r="M30" s="51">
        <v>1577</v>
      </c>
      <c r="N30" s="51">
        <v>1622</v>
      </c>
      <c r="O30" s="33">
        <f t="shared" si="0"/>
        <v>0.25736434108527134</v>
      </c>
    </row>
    <row r="31" spans="1:15" x14ac:dyDescent="0.25">
      <c r="A31" s="31" t="s">
        <v>79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51">
        <v>640</v>
      </c>
      <c r="K31" s="51">
        <v>645</v>
      </c>
      <c r="L31" s="51">
        <v>657</v>
      </c>
      <c r="M31" s="51">
        <v>666</v>
      </c>
      <c r="N31" s="51">
        <v>674</v>
      </c>
      <c r="O31" s="33">
        <f t="shared" si="0"/>
        <v>0.13468013468013468</v>
      </c>
    </row>
    <row r="32" spans="1:15" x14ac:dyDescent="0.25">
      <c r="A32" s="32" t="s">
        <v>80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51">
        <v>8072</v>
      </c>
      <c r="K32" s="51">
        <v>8245</v>
      </c>
      <c r="L32" s="51">
        <v>8584</v>
      </c>
      <c r="M32" s="51">
        <v>8737</v>
      </c>
      <c r="N32" s="51">
        <v>8924</v>
      </c>
      <c r="O32" s="33">
        <f t="shared" si="0"/>
        <v>0.25337078651685391</v>
      </c>
    </row>
    <row r="33" spans="1:15" x14ac:dyDescent="0.25">
      <c r="A33" s="31" t="s">
        <v>81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51">
        <v>1560</v>
      </c>
      <c r="K33" s="51">
        <v>1574</v>
      </c>
      <c r="L33" s="51">
        <v>1613</v>
      </c>
      <c r="M33" s="51">
        <v>1635</v>
      </c>
      <c r="N33" s="51">
        <v>1661</v>
      </c>
      <c r="O33" s="33">
        <f t="shared" si="0"/>
        <v>0.1906810035842294</v>
      </c>
    </row>
    <row r="34" spans="1:15" x14ac:dyDescent="0.25">
      <c r="A34" s="31" t="s">
        <v>82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51">
        <v>8620</v>
      </c>
      <c r="K34" s="51">
        <v>8785</v>
      </c>
      <c r="L34" s="51">
        <v>9148</v>
      </c>
      <c r="M34" s="51">
        <v>9392</v>
      </c>
      <c r="N34" s="51">
        <v>9725</v>
      </c>
      <c r="O34" s="33">
        <f t="shared" si="0"/>
        <v>0.26462938881664499</v>
      </c>
    </row>
    <row r="35" spans="1:15" x14ac:dyDescent="0.25">
      <c r="A35" s="31" t="s">
        <v>83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51">
        <v>2776</v>
      </c>
      <c r="K35" s="51">
        <v>2811</v>
      </c>
      <c r="L35" s="51">
        <v>2901</v>
      </c>
      <c r="M35" s="51">
        <v>2928</v>
      </c>
      <c r="N35" s="51">
        <v>2996</v>
      </c>
      <c r="O35" s="33">
        <f t="shared" si="0"/>
        <v>0.20321285140562248</v>
      </c>
    </row>
    <row r="36" spans="1:15" x14ac:dyDescent="0.25">
      <c r="A36" s="31" t="s">
        <v>84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51">
        <v>1897</v>
      </c>
      <c r="K36" s="51">
        <v>1914</v>
      </c>
      <c r="L36" s="51">
        <v>1974</v>
      </c>
      <c r="M36" s="51">
        <v>2004</v>
      </c>
      <c r="N36" s="51">
        <v>2054</v>
      </c>
      <c r="O36" s="33">
        <f t="shared" si="0"/>
        <v>0.18249856073690271</v>
      </c>
    </row>
    <row r="37" spans="1:15" x14ac:dyDescent="0.25">
      <c r="A37" s="31" t="s">
        <v>85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51">
        <v>715</v>
      </c>
      <c r="K37" s="51">
        <v>724</v>
      </c>
      <c r="L37" s="51">
        <v>738</v>
      </c>
      <c r="M37" s="51">
        <v>747</v>
      </c>
      <c r="N37" s="51">
        <v>761</v>
      </c>
      <c r="O37" s="33">
        <f t="shared" si="0"/>
        <v>0.13582089552238805</v>
      </c>
    </row>
    <row r="38" spans="1:15" x14ac:dyDescent="0.25">
      <c r="A38" s="31" t="s">
        <v>86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51">
        <v>806</v>
      </c>
      <c r="K38" s="51">
        <v>817</v>
      </c>
      <c r="L38" s="51">
        <v>845</v>
      </c>
      <c r="M38" s="51">
        <v>855</v>
      </c>
      <c r="N38" s="51">
        <v>877</v>
      </c>
      <c r="O38" s="33">
        <f t="shared" si="0"/>
        <v>0.21300138312586445</v>
      </c>
    </row>
    <row r="39" spans="1:15" x14ac:dyDescent="0.25">
      <c r="A39" s="31" t="s">
        <v>87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51">
        <v>1392</v>
      </c>
      <c r="K39" s="51">
        <v>1393</v>
      </c>
      <c r="L39" s="51">
        <v>1403</v>
      </c>
      <c r="M39" s="51">
        <v>1450</v>
      </c>
      <c r="N39" s="51">
        <v>1456</v>
      </c>
      <c r="O39" s="33">
        <f t="shared" si="0"/>
        <v>1.3947368421052631</v>
      </c>
    </row>
    <row r="40" spans="1:15" x14ac:dyDescent="0.25">
      <c r="A40" s="31" t="s">
        <v>88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51">
        <v>1486</v>
      </c>
      <c r="K40" s="51">
        <v>1509</v>
      </c>
      <c r="L40" s="51">
        <v>1541</v>
      </c>
      <c r="M40" s="51">
        <v>1568</v>
      </c>
      <c r="N40" s="51">
        <v>1587</v>
      </c>
      <c r="O40" s="33">
        <f t="shared" si="0"/>
        <v>0.24862313139260425</v>
      </c>
    </row>
    <row r="41" spans="1:15" x14ac:dyDescent="0.25">
      <c r="A41" s="38" t="s">
        <v>89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6">
        <v>3898</v>
      </c>
      <c r="K41" s="36">
        <v>3901</v>
      </c>
      <c r="L41" s="36">
        <v>3901</v>
      </c>
      <c r="M41" s="36">
        <v>3920</v>
      </c>
      <c r="N41" s="36">
        <v>3930</v>
      </c>
      <c r="O41" s="37">
        <f t="shared" si="0"/>
        <v>4.6325878594249199E-2</v>
      </c>
    </row>
    <row r="42" spans="1:15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39">
        <v>669580</v>
      </c>
      <c r="K42" s="39">
        <v>681632</v>
      </c>
      <c r="L42" s="39">
        <v>698401</v>
      </c>
      <c r="M42" s="39">
        <v>705643</v>
      </c>
      <c r="N42" s="39">
        <v>716963</v>
      </c>
      <c r="O42" s="40">
        <f>(N42-B42)/B42</f>
        <v>0.18323417528282737</v>
      </c>
    </row>
  </sheetData>
  <mergeCells count="2">
    <mergeCell ref="A1:O1"/>
    <mergeCell ref="A2:O2"/>
  </mergeCells>
  <pageMargins left="0.25" right="0.25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60" zoomScaleNormal="63" zoomScaleSheetLayoutView="100" workbookViewId="0">
      <selection activeCell="L5" sqref="L5:M41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2" width="21" style="48" customWidth="1"/>
    <col min="13" max="13" width="21" style="65" customWidth="1"/>
    <col min="14" max="14" width="21.6640625" style="48" customWidth="1"/>
    <col min="15" max="15" width="31" style="48" bestFit="1" customWidth="1"/>
    <col min="16" max="16384" width="8.88671875" style="48"/>
  </cols>
  <sheetData>
    <row r="1" spans="1:15" ht="25.2" x14ac:dyDescent="0.25">
      <c r="A1" s="66" t="s">
        <v>90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50">
        <v>22391924</v>
      </c>
      <c r="K5" s="50">
        <v>24017322</v>
      </c>
      <c r="L5" s="68">
        <v>29799949</v>
      </c>
      <c r="M5" s="68">
        <v>33518818</v>
      </c>
      <c r="N5" s="50">
        <v>37037196</v>
      </c>
      <c r="O5" s="37">
        <f>(N5-B5)/B5</f>
        <v>1.4054421143098856</v>
      </c>
    </row>
    <row r="6" spans="1:15" x14ac:dyDescent="0.25">
      <c r="A6" s="31" t="s">
        <v>55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51">
        <v>2409722</v>
      </c>
      <c r="K6" s="51">
        <v>2514755</v>
      </c>
      <c r="L6" s="69">
        <v>2663795</v>
      </c>
      <c r="M6" s="69">
        <v>2801063</v>
      </c>
      <c r="N6" s="51">
        <v>2935156</v>
      </c>
      <c r="O6" s="33">
        <f>(N6-B6)/B6</f>
        <v>0.74465856736372027</v>
      </c>
    </row>
    <row r="7" spans="1:15" x14ac:dyDescent="0.25">
      <c r="A7" s="31" t="s">
        <v>56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51">
        <v>6186226</v>
      </c>
      <c r="K7" s="51">
        <v>6960984</v>
      </c>
      <c r="L7" s="69">
        <v>11673706</v>
      </c>
      <c r="M7" s="69">
        <v>14406875</v>
      </c>
      <c r="N7" s="51">
        <v>16956991</v>
      </c>
      <c r="O7" s="33">
        <f t="shared" ref="O7:O11" si="0">(N7-B7)/B7</f>
        <v>2.8334684102095964</v>
      </c>
    </row>
    <row r="8" spans="1:15" x14ac:dyDescent="0.25">
      <c r="A8" s="31" t="s">
        <v>57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51">
        <v>8000718</v>
      </c>
      <c r="K8" s="51">
        <v>8419590</v>
      </c>
      <c r="L8" s="69">
        <v>8936435</v>
      </c>
      <c r="M8" s="69">
        <v>9401426</v>
      </c>
      <c r="N8" s="51">
        <v>9848239</v>
      </c>
      <c r="O8" s="33">
        <f t="shared" si="0"/>
        <v>0.80521045735532093</v>
      </c>
    </row>
    <row r="9" spans="1:15" x14ac:dyDescent="0.25">
      <c r="A9" s="31" t="s">
        <v>58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51">
        <v>2261371</v>
      </c>
      <c r="K9" s="51">
        <v>2411533</v>
      </c>
      <c r="L9" s="69">
        <v>2586612</v>
      </c>
      <c r="M9" s="69">
        <v>2747628</v>
      </c>
      <c r="N9" s="51">
        <v>2909601</v>
      </c>
      <c r="O9" s="33">
        <f t="shared" si="0"/>
        <v>1.0306772015803767</v>
      </c>
    </row>
    <row r="10" spans="1:15" x14ac:dyDescent="0.25">
      <c r="A10" s="31" t="s">
        <v>59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51">
        <v>351791</v>
      </c>
      <c r="K10" s="51">
        <v>367287</v>
      </c>
      <c r="L10" s="69">
        <v>390442</v>
      </c>
      <c r="M10" s="69">
        <v>412510</v>
      </c>
      <c r="N10" s="51">
        <v>436787</v>
      </c>
      <c r="O10" s="33">
        <f t="shared" si="0"/>
        <v>0.89739925196457038</v>
      </c>
    </row>
    <row r="11" spans="1:15" x14ac:dyDescent="0.25">
      <c r="A11" s="31" t="s">
        <v>60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51">
        <v>3182096</v>
      </c>
      <c r="K11" s="51">
        <v>3343173</v>
      </c>
      <c r="L11" s="69">
        <v>3548959</v>
      </c>
      <c r="M11" s="69">
        <v>3749316</v>
      </c>
      <c r="N11" s="51">
        <v>3950422</v>
      </c>
      <c r="O11" s="33">
        <f t="shared" si="0"/>
        <v>0.81795849883041827</v>
      </c>
    </row>
    <row r="12" spans="1:15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50">
        <v>4988072</v>
      </c>
      <c r="K12" s="50">
        <v>5199607</v>
      </c>
      <c r="L12" s="68">
        <v>5664961</v>
      </c>
      <c r="M12" s="68">
        <v>6178168</v>
      </c>
      <c r="N12" s="50">
        <v>6524166</v>
      </c>
      <c r="O12" s="37">
        <f>(N12-B12)/B12</f>
        <v>1.0568818666074797</v>
      </c>
    </row>
    <row r="13" spans="1:15" x14ac:dyDescent="0.25">
      <c r="A13" s="31" t="s">
        <v>61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51">
        <v>132149</v>
      </c>
      <c r="K13" s="51">
        <v>136621</v>
      </c>
      <c r="L13" s="69">
        <v>146518</v>
      </c>
      <c r="M13" s="69">
        <v>158501</v>
      </c>
      <c r="N13" s="51">
        <v>164573</v>
      </c>
      <c r="O13" s="33">
        <f>(N13-B13)/B13</f>
        <v>1.0212102231556195</v>
      </c>
    </row>
    <row r="14" spans="1:15" x14ac:dyDescent="0.25">
      <c r="A14" s="31" t="s">
        <v>62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51">
        <v>769557</v>
      </c>
      <c r="K14" s="51">
        <v>799666</v>
      </c>
      <c r="L14" s="69">
        <v>855809</v>
      </c>
      <c r="M14" s="69">
        <v>910836</v>
      </c>
      <c r="N14" s="51">
        <v>963298</v>
      </c>
      <c r="O14" s="33">
        <f t="shared" ref="O14:O40" si="1">(N14-B14)/B14</f>
        <v>0.92582181962850929</v>
      </c>
    </row>
    <row r="15" spans="1:15" x14ac:dyDescent="0.25">
      <c r="A15" s="31" t="s">
        <v>63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51">
        <v>263361</v>
      </c>
      <c r="K15" s="51">
        <v>274132</v>
      </c>
      <c r="L15" s="69">
        <v>295140</v>
      </c>
      <c r="M15" s="69">
        <v>314472</v>
      </c>
      <c r="N15" s="51">
        <v>332195</v>
      </c>
      <c r="O15" s="33">
        <f t="shared" si="1"/>
        <v>0.74478578519168248</v>
      </c>
    </row>
    <row r="16" spans="1:15" x14ac:dyDescent="0.25">
      <c r="A16" s="31" t="s">
        <v>64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51">
        <v>281630</v>
      </c>
      <c r="K16" s="51">
        <v>291263</v>
      </c>
      <c r="L16" s="69">
        <v>313658</v>
      </c>
      <c r="M16" s="69">
        <v>335490</v>
      </c>
      <c r="N16" s="51">
        <v>356953</v>
      </c>
      <c r="O16" s="33">
        <f t="shared" si="1"/>
        <v>1.0108442151041608</v>
      </c>
    </row>
    <row r="17" spans="1:15" x14ac:dyDescent="0.25">
      <c r="A17" s="31" t="s">
        <v>65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51">
        <v>185410</v>
      </c>
      <c r="K17" s="51">
        <v>187908</v>
      </c>
      <c r="L17" s="69">
        <v>201074</v>
      </c>
      <c r="M17" s="69">
        <v>213414</v>
      </c>
      <c r="N17" s="51">
        <v>227870</v>
      </c>
      <c r="O17" s="33">
        <f t="shared" si="1"/>
        <v>0.89188516015475816</v>
      </c>
    </row>
    <row r="18" spans="1:15" x14ac:dyDescent="0.25">
      <c r="A18" s="31" t="s">
        <v>66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51">
        <v>52143</v>
      </c>
      <c r="K18" s="51">
        <v>54317</v>
      </c>
      <c r="L18" s="69">
        <v>58747</v>
      </c>
      <c r="M18" s="69">
        <v>63222</v>
      </c>
      <c r="N18" s="51">
        <v>68226</v>
      </c>
      <c r="O18" s="33">
        <f t="shared" si="1"/>
        <v>1.2116113974521054</v>
      </c>
    </row>
    <row r="19" spans="1:15" x14ac:dyDescent="0.25">
      <c r="A19" s="31" t="s">
        <v>67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51">
        <v>147673</v>
      </c>
      <c r="K19" s="51">
        <v>152861</v>
      </c>
      <c r="L19" s="69">
        <v>165039</v>
      </c>
      <c r="M19" s="69">
        <v>176734</v>
      </c>
      <c r="N19" s="51">
        <v>188458</v>
      </c>
      <c r="O19" s="33">
        <f t="shared" si="1"/>
        <v>1.0136337895737837</v>
      </c>
    </row>
    <row r="20" spans="1:15" x14ac:dyDescent="0.25">
      <c r="A20" s="31" t="s">
        <v>68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51">
        <v>478883</v>
      </c>
      <c r="K20" s="51">
        <v>500487</v>
      </c>
      <c r="L20" s="69">
        <v>538119</v>
      </c>
      <c r="M20" s="69">
        <v>574014</v>
      </c>
      <c r="N20" s="51">
        <v>611520</v>
      </c>
      <c r="O20" s="33">
        <f t="shared" si="1"/>
        <v>1.0547351443979638</v>
      </c>
    </row>
    <row r="21" spans="1:15" x14ac:dyDescent="0.25">
      <c r="A21" s="31" t="s">
        <v>69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51">
        <v>67447</v>
      </c>
      <c r="K21" s="51">
        <v>70823</v>
      </c>
      <c r="L21" s="69">
        <v>76363</v>
      </c>
      <c r="M21" s="69">
        <v>82204</v>
      </c>
      <c r="N21" s="51">
        <v>87783</v>
      </c>
      <c r="O21" s="33">
        <f t="shared" si="1"/>
        <v>1.0575426589161823</v>
      </c>
    </row>
    <row r="22" spans="1:15" x14ac:dyDescent="0.25">
      <c r="A22" s="32" t="s">
        <v>70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51">
        <v>360503</v>
      </c>
      <c r="K22" s="51">
        <v>381585</v>
      </c>
      <c r="L22" s="69">
        <v>412929</v>
      </c>
      <c r="M22" s="69">
        <v>442378</v>
      </c>
      <c r="N22" s="51">
        <v>473547</v>
      </c>
      <c r="O22" s="33">
        <f t="shared" si="1"/>
        <v>1.2709690104641236</v>
      </c>
    </row>
    <row r="23" spans="1:15" x14ac:dyDescent="0.25">
      <c r="A23" s="31" t="s">
        <v>71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51">
        <v>156999</v>
      </c>
      <c r="K23" s="51">
        <v>164847</v>
      </c>
      <c r="L23" s="69">
        <v>177879</v>
      </c>
      <c r="M23" s="69">
        <v>191488</v>
      </c>
      <c r="N23" s="51">
        <v>205043</v>
      </c>
      <c r="O23" s="33">
        <f t="shared" si="1"/>
        <v>1.1137146155907882</v>
      </c>
    </row>
    <row r="24" spans="1:15" x14ac:dyDescent="0.25">
      <c r="A24" s="31" t="s">
        <v>72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51">
        <v>91173</v>
      </c>
      <c r="K24" s="51">
        <v>94864</v>
      </c>
      <c r="L24" s="69">
        <v>103391</v>
      </c>
      <c r="M24" s="69">
        <v>112093</v>
      </c>
      <c r="N24" s="51">
        <v>120428</v>
      </c>
      <c r="O24" s="33">
        <f t="shared" si="1"/>
        <v>1.2299416720674012</v>
      </c>
    </row>
    <row r="25" spans="1:15" x14ac:dyDescent="0.25">
      <c r="A25" s="31" t="s">
        <v>73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51">
        <v>26084</v>
      </c>
      <c r="K25" s="51">
        <v>26366</v>
      </c>
      <c r="L25" s="69">
        <v>27854</v>
      </c>
      <c r="M25" s="69">
        <v>29576</v>
      </c>
      <c r="N25" s="51">
        <v>31639</v>
      </c>
      <c r="O25" s="33">
        <f t="shared" si="1"/>
        <v>0.81084020146520142</v>
      </c>
    </row>
    <row r="26" spans="1:15" x14ac:dyDescent="0.25">
      <c r="A26" s="31" t="s">
        <v>74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51">
        <v>298876</v>
      </c>
      <c r="K26" s="51">
        <v>306269</v>
      </c>
      <c r="L26" s="69">
        <v>328568</v>
      </c>
      <c r="M26" s="69">
        <v>350464</v>
      </c>
      <c r="N26" s="51">
        <v>370738</v>
      </c>
      <c r="O26" s="33">
        <f t="shared" si="1"/>
        <v>0.95845769435977624</v>
      </c>
    </row>
    <row r="27" spans="1:15" x14ac:dyDescent="0.25">
      <c r="A27" s="31" t="s">
        <v>75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51">
        <v>188528</v>
      </c>
      <c r="K27" s="51">
        <v>196265</v>
      </c>
      <c r="L27" s="69">
        <v>212427</v>
      </c>
      <c r="M27" s="69">
        <v>228727</v>
      </c>
      <c r="N27" s="51">
        <v>246560</v>
      </c>
      <c r="O27" s="33">
        <f t="shared" si="1"/>
        <v>1.0826083284061154</v>
      </c>
    </row>
    <row r="28" spans="1:15" x14ac:dyDescent="0.25">
      <c r="A28" s="31" t="s">
        <v>76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51">
        <v>273066</v>
      </c>
      <c r="K28" s="51">
        <v>270728</v>
      </c>
      <c r="L28" s="69">
        <v>281000</v>
      </c>
      <c r="M28" s="69">
        <v>301032</v>
      </c>
      <c r="N28" s="51">
        <v>302334</v>
      </c>
      <c r="O28" s="33">
        <f t="shared" si="1"/>
        <v>0.43594541836264589</v>
      </c>
    </row>
    <row r="29" spans="1:15" x14ac:dyDescent="0.25">
      <c r="A29" s="31" t="s">
        <v>77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51">
        <v>54622</v>
      </c>
      <c r="K29" s="51">
        <v>55751</v>
      </c>
      <c r="L29" s="69">
        <v>59328</v>
      </c>
      <c r="M29" s="69">
        <v>65101</v>
      </c>
      <c r="N29" s="51">
        <v>65591</v>
      </c>
      <c r="O29" s="33">
        <f t="shared" si="1"/>
        <v>0.83779770243765761</v>
      </c>
    </row>
    <row r="30" spans="1:15" x14ac:dyDescent="0.25">
      <c r="A30" s="31" t="s">
        <v>78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51">
        <v>74537</v>
      </c>
      <c r="K30" s="51">
        <v>77521</v>
      </c>
      <c r="L30" s="69">
        <v>83875</v>
      </c>
      <c r="M30" s="69">
        <v>90846</v>
      </c>
      <c r="N30" s="51">
        <v>97220</v>
      </c>
      <c r="O30" s="33">
        <f t="shared" si="1"/>
        <v>1.707474657457948</v>
      </c>
    </row>
    <row r="31" spans="1:15" x14ac:dyDescent="0.25">
      <c r="A31" s="31" t="s">
        <v>79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51">
        <v>25752</v>
      </c>
      <c r="K31" s="51">
        <v>26472</v>
      </c>
      <c r="L31" s="69">
        <v>28649</v>
      </c>
      <c r="M31" s="69">
        <v>30898</v>
      </c>
      <c r="N31" s="51">
        <v>33051</v>
      </c>
      <c r="O31" s="33">
        <f t="shared" si="1"/>
        <v>1.8362653393975801</v>
      </c>
    </row>
    <row r="32" spans="1:15" x14ac:dyDescent="0.25">
      <c r="A32" s="32" t="s">
        <v>80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51">
        <v>405251</v>
      </c>
      <c r="K32" s="51">
        <v>415207</v>
      </c>
      <c r="L32" s="69">
        <v>444097</v>
      </c>
      <c r="M32" s="69">
        <v>474983</v>
      </c>
      <c r="N32" s="51">
        <v>500376</v>
      </c>
      <c r="O32" s="33">
        <f t="shared" si="1"/>
        <v>1.0054346519177588</v>
      </c>
    </row>
    <row r="33" spans="1:15" x14ac:dyDescent="0.25">
      <c r="A33" s="31" t="s">
        <v>81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51">
        <v>68317</v>
      </c>
      <c r="K33" s="51">
        <v>70676</v>
      </c>
      <c r="L33" s="69">
        <v>76273</v>
      </c>
      <c r="M33" s="69">
        <v>83601</v>
      </c>
      <c r="N33" s="51">
        <v>87035</v>
      </c>
      <c r="O33" s="33">
        <f t="shared" si="1"/>
        <v>1.3223577127304746</v>
      </c>
    </row>
    <row r="34" spans="1:15" x14ac:dyDescent="0.25">
      <c r="A34" s="31" t="s">
        <v>82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51">
        <v>318074</v>
      </c>
      <c r="K34" s="51">
        <v>321478</v>
      </c>
      <c r="L34" s="69">
        <v>342271</v>
      </c>
      <c r="M34" s="69">
        <v>364207</v>
      </c>
      <c r="N34" s="51">
        <v>383901</v>
      </c>
      <c r="O34" s="33">
        <f t="shared" si="1"/>
        <v>0.83992810927390371</v>
      </c>
    </row>
    <row r="35" spans="1:15" x14ac:dyDescent="0.25">
      <c r="A35" s="31" t="s">
        <v>83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51">
        <v>107175</v>
      </c>
      <c r="K35" s="51">
        <v>111268</v>
      </c>
      <c r="L35" s="69">
        <v>120127</v>
      </c>
      <c r="M35" s="69">
        <v>128628</v>
      </c>
      <c r="N35" s="51">
        <v>139492</v>
      </c>
      <c r="O35" s="33">
        <f t="shared" si="1"/>
        <v>1.0903001513494073</v>
      </c>
    </row>
    <row r="36" spans="1:15" x14ac:dyDescent="0.25">
      <c r="A36" s="31" t="s">
        <v>84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51">
        <v>53799</v>
      </c>
      <c r="K36" s="51">
        <v>56252</v>
      </c>
      <c r="L36" s="69">
        <v>60641</v>
      </c>
      <c r="M36" s="69">
        <v>65187</v>
      </c>
      <c r="N36" s="51">
        <v>69280</v>
      </c>
      <c r="O36" s="33">
        <f t="shared" si="1"/>
        <v>1.1990858303707466</v>
      </c>
    </row>
    <row r="37" spans="1:15" x14ac:dyDescent="0.25">
      <c r="A37" s="31" t="s">
        <v>85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51">
        <v>17827</v>
      </c>
      <c r="K37" s="51">
        <v>18477</v>
      </c>
      <c r="L37" s="69">
        <v>19836</v>
      </c>
      <c r="M37" s="69">
        <v>21345</v>
      </c>
      <c r="N37" s="51">
        <v>22693</v>
      </c>
      <c r="O37" s="33">
        <f t="shared" si="1"/>
        <v>1.0643136541435458</v>
      </c>
    </row>
    <row r="38" spans="1:15" x14ac:dyDescent="0.25">
      <c r="A38" s="31" t="s">
        <v>86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51">
        <v>30973</v>
      </c>
      <c r="K38" s="51">
        <v>32039</v>
      </c>
      <c r="L38" s="69">
        <v>34552</v>
      </c>
      <c r="M38" s="69">
        <v>37231</v>
      </c>
      <c r="N38" s="51">
        <v>39790</v>
      </c>
      <c r="O38" s="33">
        <f t="shared" si="1"/>
        <v>1.1327115827839418</v>
      </c>
    </row>
    <row r="39" spans="1:15" x14ac:dyDescent="0.25">
      <c r="A39" s="31" t="s">
        <v>87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51">
        <v>22244</v>
      </c>
      <c r="K39" s="51">
        <v>23519</v>
      </c>
      <c r="L39" s="69">
        <v>25580</v>
      </c>
      <c r="M39" s="69">
        <v>29401</v>
      </c>
      <c r="N39" s="51">
        <v>29749</v>
      </c>
      <c r="O39" s="33">
        <f t="shared" si="1"/>
        <v>1.4890394912985274</v>
      </c>
    </row>
    <row r="40" spans="1:15" x14ac:dyDescent="0.25">
      <c r="A40" s="31" t="s">
        <v>88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51">
        <v>36019</v>
      </c>
      <c r="K40" s="51">
        <v>81945</v>
      </c>
      <c r="L40" s="69">
        <v>175217</v>
      </c>
      <c r="M40" s="69">
        <v>302095</v>
      </c>
      <c r="N40" s="51">
        <v>304823</v>
      </c>
      <c r="O40" s="33">
        <f t="shared" si="1"/>
        <v>12.13552529518228</v>
      </c>
    </row>
    <row r="41" spans="1:15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39">
        <v>27379996</v>
      </c>
      <c r="K41" s="39">
        <v>29216929</v>
      </c>
      <c r="L41" s="70">
        <v>35464910</v>
      </c>
      <c r="M41" s="70">
        <v>39696986</v>
      </c>
      <c r="N41" s="39">
        <v>43561362</v>
      </c>
      <c r="O41" s="40">
        <f>(N41-B41)/B41</f>
        <v>1.3459030348390713</v>
      </c>
    </row>
    <row r="42" spans="1:15" x14ac:dyDescent="0.25">
      <c r="N42" s="24"/>
    </row>
  </sheetData>
  <mergeCells count="2">
    <mergeCell ref="A1:O1"/>
    <mergeCell ref="A2:O2"/>
  </mergeCells>
  <pageMargins left="0.25" right="0.25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65" zoomScaleNormal="100" workbookViewId="0">
      <selection activeCell="P1" sqref="P1:R1048576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2" width="20.21875" style="48" customWidth="1"/>
    <col min="13" max="13" width="20.21875" style="65" customWidth="1"/>
    <col min="14" max="14" width="19.33203125" style="48" customWidth="1"/>
    <col min="15" max="15" width="29.88671875" style="48" bestFit="1" customWidth="1"/>
    <col min="16" max="16384" width="8.88671875" style="48"/>
  </cols>
  <sheetData>
    <row r="1" spans="1:15" ht="25.2" x14ac:dyDescent="0.25">
      <c r="A1" s="66" t="s">
        <v>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50">
        <v>73345023</v>
      </c>
      <c r="K5" s="50">
        <v>78800270</v>
      </c>
      <c r="L5" s="50">
        <v>84160017</v>
      </c>
      <c r="M5" s="50">
        <v>84849319</v>
      </c>
      <c r="N5" s="50">
        <v>93609610</v>
      </c>
      <c r="O5" s="37">
        <f t="shared" ref="O5:O42" si="0">(N5-B5)/B5</f>
        <v>1.2761143140808175</v>
      </c>
    </row>
    <row r="6" spans="1:15" x14ac:dyDescent="0.25">
      <c r="A6" s="30" t="s">
        <v>55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51">
        <v>1427320</v>
      </c>
      <c r="K6" s="51">
        <v>1524000</v>
      </c>
      <c r="L6" s="51">
        <v>1631993</v>
      </c>
      <c r="M6" s="51">
        <v>1664971</v>
      </c>
      <c r="N6" s="51">
        <v>1710452</v>
      </c>
      <c r="O6" s="33">
        <f t="shared" si="0"/>
        <v>0.3607555209401529</v>
      </c>
    </row>
    <row r="7" spans="1:15" x14ac:dyDescent="0.25">
      <c r="A7" s="30" t="s">
        <v>56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51">
        <v>68554294</v>
      </c>
      <c r="K7" s="51">
        <v>73724742</v>
      </c>
      <c r="L7" s="51">
        <v>78512293</v>
      </c>
      <c r="M7" s="51">
        <v>79054885</v>
      </c>
      <c r="N7" s="51">
        <v>87599588</v>
      </c>
      <c r="O7" s="33">
        <f t="shared" si="0"/>
        <v>1.356557423575488</v>
      </c>
    </row>
    <row r="8" spans="1:15" x14ac:dyDescent="0.25">
      <c r="A8" s="30" t="s">
        <v>57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51">
        <v>1681219</v>
      </c>
      <c r="K8" s="51">
        <v>1778456</v>
      </c>
      <c r="L8" s="51">
        <v>2015413</v>
      </c>
      <c r="M8" s="51">
        <v>2081205</v>
      </c>
      <c r="N8" s="51">
        <v>2175640</v>
      </c>
      <c r="O8" s="33">
        <f t="shared" si="0"/>
        <v>0.60444244511471157</v>
      </c>
    </row>
    <row r="9" spans="1:15" x14ac:dyDescent="0.25">
      <c r="A9" s="30" t="s">
        <v>58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51">
        <v>665847</v>
      </c>
      <c r="K9" s="51">
        <v>703082</v>
      </c>
      <c r="L9" s="51">
        <v>748029</v>
      </c>
      <c r="M9" s="51">
        <v>763682</v>
      </c>
      <c r="N9" s="51">
        <v>789030</v>
      </c>
      <c r="O9" s="33">
        <f t="shared" si="0"/>
        <v>0.57484731148457147</v>
      </c>
    </row>
    <row r="10" spans="1:15" x14ac:dyDescent="0.25">
      <c r="A10" s="30" t="s">
        <v>59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51">
        <v>143886</v>
      </c>
      <c r="K10" s="51">
        <v>153605</v>
      </c>
      <c r="L10" s="51">
        <v>166518</v>
      </c>
      <c r="M10" s="51">
        <v>170566</v>
      </c>
      <c r="N10" s="51">
        <v>177858</v>
      </c>
      <c r="O10" s="33">
        <f t="shared" si="0"/>
        <v>0.56567897322135952</v>
      </c>
    </row>
    <row r="11" spans="1:15" x14ac:dyDescent="0.25">
      <c r="A11" s="30" t="s">
        <v>60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51">
        <v>872457</v>
      </c>
      <c r="K11" s="51">
        <v>916385</v>
      </c>
      <c r="L11" s="51">
        <v>1085771</v>
      </c>
      <c r="M11" s="51">
        <v>1114010</v>
      </c>
      <c r="N11" s="51">
        <v>1157042</v>
      </c>
      <c r="O11" s="33">
        <f t="shared" si="0"/>
        <v>0.59234436327804596</v>
      </c>
    </row>
    <row r="12" spans="1:15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50">
        <v>1772775</v>
      </c>
      <c r="K12" s="50">
        <v>1875884</v>
      </c>
      <c r="L12" s="50">
        <v>1996294</v>
      </c>
      <c r="M12" s="50">
        <v>2059013</v>
      </c>
      <c r="N12" s="50">
        <v>2150152</v>
      </c>
      <c r="O12" s="37">
        <f t="shared" si="0"/>
        <v>0.47313062661861632</v>
      </c>
    </row>
    <row r="13" spans="1:15" x14ac:dyDescent="0.25">
      <c r="A13" s="30" t="s">
        <v>61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51">
        <v>15126</v>
      </c>
      <c r="K13" s="51">
        <v>15843</v>
      </c>
      <c r="L13" s="51">
        <v>16950</v>
      </c>
      <c r="M13" s="51">
        <v>17589</v>
      </c>
      <c r="N13" s="51">
        <v>18691</v>
      </c>
      <c r="O13" s="33">
        <f t="shared" si="0"/>
        <v>0.5457327158451869</v>
      </c>
    </row>
    <row r="14" spans="1:15" x14ac:dyDescent="0.25">
      <c r="A14" s="30" t="s">
        <v>62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51">
        <v>383156</v>
      </c>
      <c r="K14" s="51">
        <v>398411</v>
      </c>
      <c r="L14" s="51">
        <v>422721</v>
      </c>
      <c r="M14" s="51">
        <v>438784</v>
      </c>
      <c r="N14" s="51">
        <v>461329</v>
      </c>
      <c r="O14" s="33">
        <f t="shared" si="0"/>
        <v>0.46590002764476163</v>
      </c>
    </row>
    <row r="15" spans="1:15" x14ac:dyDescent="0.25">
      <c r="A15" s="30" t="s">
        <v>63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51">
        <v>74106</v>
      </c>
      <c r="K15" s="51">
        <v>75495</v>
      </c>
      <c r="L15" s="51">
        <v>79517</v>
      </c>
      <c r="M15" s="51">
        <v>80642</v>
      </c>
      <c r="N15" s="51">
        <v>82932</v>
      </c>
      <c r="O15" s="33">
        <f t="shared" si="0"/>
        <v>0.29435634910725433</v>
      </c>
    </row>
    <row r="16" spans="1:15" x14ac:dyDescent="0.25">
      <c r="A16" s="30" t="s">
        <v>64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51">
        <v>71737</v>
      </c>
      <c r="K16" s="51">
        <v>76683</v>
      </c>
      <c r="L16" s="51">
        <v>84862</v>
      </c>
      <c r="M16" s="51">
        <v>88490</v>
      </c>
      <c r="N16" s="51">
        <v>94612</v>
      </c>
      <c r="O16" s="33">
        <f t="shared" si="0"/>
        <v>0.92437709752872976</v>
      </c>
    </row>
    <row r="17" spans="1:15" x14ac:dyDescent="0.25">
      <c r="A17" s="30" t="s">
        <v>65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51">
        <v>45925</v>
      </c>
      <c r="K17" s="51">
        <v>48176</v>
      </c>
      <c r="L17" s="51">
        <v>55120</v>
      </c>
      <c r="M17" s="51">
        <v>58215</v>
      </c>
      <c r="N17" s="51">
        <v>62706</v>
      </c>
      <c r="O17" s="33">
        <f t="shared" si="0"/>
        <v>1.0091637295738545</v>
      </c>
    </row>
    <row r="18" spans="1:15" x14ac:dyDescent="0.25">
      <c r="A18" s="30" t="s">
        <v>66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51">
        <v>29286</v>
      </c>
      <c r="K18" s="51">
        <v>32624</v>
      </c>
      <c r="L18" s="51">
        <v>34523</v>
      </c>
      <c r="M18" s="51">
        <v>35642</v>
      </c>
      <c r="N18" s="51">
        <v>36790</v>
      </c>
      <c r="O18" s="33">
        <f t="shared" si="0"/>
        <v>1.0443431873749722</v>
      </c>
    </row>
    <row r="19" spans="1:15" x14ac:dyDescent="0.25">
      <c r="A19" s="30" t="s">
        <v>67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51">
        <v>46164</v>
      </c>
      <c r="K19" s="51">
        <v>49995</v>
      </c>
      <c r="L19" s="51">
        <v>51873</v>
      </c>
      <c r="M19" s="51">
        <v>54122</v>
      </c>
      <c r="N19" s="51">
        <v>56089</v>
      </c>
      <c r="O19" s="33">
        <f t="shared" si="0"/>
        <v>0.51530460624071317</v>
      </c>
    </row>
    <row r="20" spans="1:15" x14ac:dyDescent="0.25">
      <c r="A20" s="30" t="s">
        <v>68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51">
        <v>119319</v>
      </c>
      <c r="K20" s="51">
        <v>124482</v>
      </c>
      <c r="L20" s="51">
        <v>134476</v>
      </c>
      <c r="M20" s="51">
        <v>138269</v>
      </c>
      <c r="N20" s="51">
        <v>143945</v>
      </c>
      <c r="O20" s="33">
        <f t="shared" si="0"/>
        <v>0.38775608580380816</v>
      </c>
    </row>
    <row r="21" spans="1:15" x14ac:dyDescent="0.25">
      <c r="A21" s="30" t="s">
        <v>69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51">
        <v>5441</v>
      </c>
      <c r="K21" s="51">
        <v>6441</v>
      </c>
      <c r="L21" s="51">
        <v>6840</v>
      </c>
      <c r="M21" s="51">
        <v>7207</v>
      </c>
      <c r="N21" s="51">
        <v>8000</v>
      </c>
      <c r="O21" s="33">
        <f t="shared" si="0"/>
        <v>1.556727388942154</v>
      </c>
    </row>
    <row r="22" spans="1:15" x14ac:dyDescent="0.25">
      <c r="A22" s="30" t="s">
        <v>70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51">
        <v>55886</v>
      </c>
      <c r="K22" s="51">
        <v>62318</v>
      </c>
      <c r="L22" s="51">
        <v>73891</v>
      </c>
      <c r="M22" s="51">
        <v>84787</v>
      </c>
      <c r="N22" s="51">
        <v>99897</v>
      </c>
      <c r="O22" s="33">
        <f t="shared" si="0"/>
        <v>2.7347465231045311</v>
      </c>
    </row>
    <row r="23" spans="1:15" x14ac:dyDescent="0.25">
      <c r="A23" s="30" t="s">
        <v>71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51">
        <v>57541</v>
      </c>
      <c r="K23" s="51">
        <v>63558</v>
      </c>
      <c r="L23" s="51">
        <v>70255</v>
      </c>
      <c r="M23" s="51">
        <v>73076</v>
      </c>
      <c r="N23" s="51">
        <v>76986</v>
      </c>
      <c r="O23" s="33">
        <f t="shared" si="0"/>
        <v>1.0237106356132695</v>
      </c>
    </row>
    <row r="24" spans="1:15" x14ac:dyDescent="0.25">
      <c r="A24" s="30" t="s">
        <v>72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51">
        <v>8869</v>
      </c>
      <c r="K24" s="51">
        <v>9375</v>
      </c>
      <c r="L24" s="51">
        <v>10217</v>
      </c>
      <c r="M24" s="51">
        <v>10796</v>
      </c>
      <c r="N24" s="51">
        <v>11635</v>
      </c>
      <c r="O24" s="33">
        <f t="shared" si="0"/>
        <v>0.86907630522088353</v>
      </c>
    </row>
    <row r="25" spans="1:15" x14ac:dyDescent="0.25">
      <c r="A25" s="30" t="s">
        <v>73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51">
        <v>4569</v>
      </c>
      <c r="K25" s="51">
        <v>4809</v>
      </c>
      <c r="L25" s="51">
        <v>4887</v>
      </c>
      <c r="M25" s="51">
        <v>4922</v>
      </c>
      <c r="N25" s="51">
        <v>5215</v>
      </c>
      <c r="O25" s="33">
        <f t="shared" si="0"/>
        <v>0.49384130621598393</v>
      </c>
    </row>
    <row r="26" spans="1:15" x14ac:dyDescent="0.25">
      <c r="A26" s="30" t="s">
        <v>74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51">
        <v>400894</v>
      </c>
      <c r="K26" s="51">
        <v>406740</v>
      </c>
      <c r="L26" s="51">
        <v>414231</v>
      </c>
      <c r="M26" s="51">
        <v>419657</v>
      </c>
      <c r="N26" s="51">
        <v>424347</v>
      </c>
      <c r="O26" s="33">
        <f t="shared" si="0"/>
        <v>0.14049087009573363</v>
      </c>
    </row>
    <row r="27" spans="1:15" x14ac:dyDescent="0.25">
      <c r="A27" s="30" t="s">
        <v>75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51">
        <v>28751</v>
      </c>
      <c r="K27" s="51">
        <v>29543</v>
      </c>
      <c r="L27" s="51">
        <v>33564</v>
      </c>
      <c r="M27" s="51">
        <v>34934</v>
      </c>
      <c r="N27" s="51">
        <v>37017</v>
      </c>
      <c r="O27" s="33">
        <f t="shared" si="0"/>
        <v>0.50788219479408525</v>
      </c>
    </row>
    <row r="28" spans="1:15" x14ac:dyDescent="0.25">
      <c r="A28" s="30" t="s">
        <v>76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51">
        <v>120045</v>
      </c>
      <c r="K28" s="51">
        <v>144337</v>
      </c>
      <c r="L28" s="51">
        <v>146314</v>
      </c>
      <c r="M28" s="51">
        <v>146996</v>
      </c>
      <c r="N28" s="51">
        <v>148910</v>
      </c>
      <c r="O28" s="33">
        <f t="shared" si="0"/>
        <v>0.30940970604011503</v>
      </c>
    </row>
    <row r="29" spans="1:15" x14ac:dyDescent="0.25">
      <c r="A29" s="30" t="s">
        <v>77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51">
        <v>3795</v>
      </c>
      <c r="K29" s="51">
        <v>3930</v>
      </c>
      <c r="L29" s="51">
        <v>4100</v>
      </c>
      <c r="M29" s="51">
        <v>4215</v>
      </c>
      <c r="N29" s="51">
        <v>4317</v>
      </c>
      <c r="O29" s="33">
        <f t="shared" si="0"/>
        <v>0.37835249042145591</v>
      </c>
    </row>
    <row r="30" spans="1:15" x14ac:dyDescent="0.25">
      <c r="A30" s="30" t="s">
        <v>78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51">
        <v>12596</v>
      </c>
      <c r="K30" s="51">
        <v>13034</v>
      </c>
      <c r="L30" s="51">
        <v>13541</v>
      </c>
      <c r="M30" s="51">
        <v>13947</v>
      </c>
      <c r="N30" s="51">
        <v>14591</v>
      </c>
      <c r="O30" s="33">
        <f t="shared" si="0"/>
        <v>0.45241887318335655</v>
      </c>
    </row>
    <row r="31" spans="1:15" x14ac:dyDescent="0.25">
      <c r="A31" s="30" t="s">
        <v>79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51">
        <v>3148</v>
      </c>
      <c r="K31" s="51">
        <v>3184</v>
      </c>
      <c r="L31" s="51">
        <v>3285</v>
      </c>
      <c r="M31" s="51">
        <v>3356</v>
      </c>
      <c r="N31" s="51">
        <v>3428</v>
      </c>
      <c r="O31" s="33">
        <f t="shared" si="0"/>
        <v>0.30292664386164958</v>
      </c>
    </row>
    <row r="32" spans="1:15" x14ac:dyDescent="0.25">
      <c r="A32" s="30" t="s">
        <v>80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51">
        <v>72841</v>
      </c>
      <c r="K32" s="51">
        <v>78547</v>
      </c>
      <c r="L32" s="51">
        <v>88596</v>
      </c>
      <c r="M32" s="51">
        <v>91185</v>
      </c>
      <c r="N32" s="51">
        <v>96150</v>
      </c>
      <c r="O32" s="33">
        <f t="shared" si="0"/>
        <v>0.71994347351662702</v>
      </c>
    </row>
    <row r="33" spans="1:15" x14ac:dyDescent="0.25">
      <c r="A33" s="30" t="s">
        <v>81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51">
        <v>8609</v>
      </c>
      <c r="K33" s="51">
        <v>8839</v>
      </c>
      <c r="L33" s="51">
        <v>11679</v>
      </c>
      <c r="M33" s="51">
        <v>12053</v>
      </c>
      <c r="N33" s="51">
        <v>12627</v>
      </c>
      <c r="O33" s="33">
        <f t="shared" si="0"/>
        <v>0.67090115125049621</v>
      </c>
    </row>
    <row r="34" spans="1:15" x14ac:dyDescent="0.25">
      <c r="A34" s="30" t="s">
        <v>82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51">
        <v>152297</v>
      </c>
      <c r="K34" s="51">
        <v>159972</v>
      </c>
      <c r="L34" s="51">
        <v>169363</v>
      </c>
      <c r="M34" s="51">
        <v>173277</v>
      </c>
      <c r="N34" s="51">
        <v>181068</v>
      </c>
      <c r="O34" s="33">
        <f t="shared" si="0"/>
        <v>0.48265697160263338</v>
      </c>
    </row>
    <row r="35" spans="1:15" x14ac:dyDescent="0.25">
      <c r="A35" s="30" t="s">
        <v>83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51">
        <v>11957</v>
      </c>
      <c r="K35" s="51">
        <v>12972</v>
      </c>
      <c r="L35" s="51">
        <v>13469</v>
      </c>
      <c r="M35" s="51">
        <v>13778</v>
      </c>
      <c r="N35" s="51">
        <v>14422</v>
      </c>
      <c r="O35" s="33">
        <f t="shared" si="0"/>
        <v>0.48634442955786872</v>
      </c>
    </row>
    <row r="36" spans="1:15" x14ac:dyDescent="0.25">
      <c r="A36" s="30" t="s">
        <v>84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51">
        <v>13222</v>
      </c>
      <c r="K36" s="51">
        <v>16094</v>
      </c>
      <c r="L36" s="51">
        <v>16590</v>
      </c>
      <c r="M36" s="51">
        <v>17021</v>
      </c>
      <c r="N36" s="51">
        <v>17555</v>
      </c>
      <c r="O36" s="33">
        <f t="shared" si="0"/>
        <v>0.80014356029532407</v>
      </c>
    </row>
    <row r="37" spans="1:15" x14ac:dyDescent="0.25">
      <c r="A37" s="30" t="s">
        <v>85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51">
        <v>1551</v>
      </c>
      <c r="K37" s="51">
        <v>1597</v>
      </c>
      <c r="L37" s="51">
        <v>1710</v>
      </c>
      <c r="M37" s="51">
        <v>1771</v>
      </c>
      <c r="N37" s="51">
        <v>1879</v>
      </c>
      <c r="O37" s="33">
        <f t="shared" si="0"/>
        <v>0.62966175195143104</v>
      </c>
    </row>
    <row r="38" spans="1:15" x14ac:dyDescent="0.25">
      <c r="A38" s="30" t="s">
        <v>86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51">
        <v>4823</v>
      </c>
      <c r="K38" s="51">
        <v>6118</v>
      </c>
      <c r="L38" s="51">
        <v>7240</v>
      </c>
      <c r="M38" s="51">
        <v>7682</v>
      </c>
      <c r="N38" s="51">
        <v>8344</v>
      </c>
      <c r="O38" s="33">
        <f t="shared" si="0"/>
        <v>3.4956896551724137</v>
      </c>
    </row>
    <row r="39" spans="1:15" x14ac:dyDescent="0.25">
      <c r="A39" s="30" t="s">
        <v>87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51">
        <v>3909</v>
      </c>
      <c r="K39" s="51">
        <v>3911</v>
      </c>
      <c r="L39" s="51">
        <v>7229</v>
      </c>
      <c r="M39" s="51">
        <v>7300</v>
      </c>
      <c r="N39" s="51">
        <v>7367</v>
      </c>
      <c r="O39" s="33">
        <f t="shared" si="0"/>
        <v>2.0044861337683524</v>
      </c>
    </row>
    <row r="40" spans="1:15" x14ac:dyDescent="0.25">
      <c r="A40" s="30" t="s">
        <v>88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51">
        <v>17212</v>
      </c>
      <c r="K40" s="51">
        <v>18856</v>
      </c>
      <c r="L40" s="51">
        <v>19251</v>
      </c>
      <c r="M40" s="51">
        <v>19300</v>
      </c>
      <c r="N40" s="51">
        <v>19303</v>
      </c>
      <c r="O40" s="33">
        <f t="shared" si="0"/>
        <v>0.26097465377580348</v>
      </c>
    </row>
    <row r="41" spans="1:15" x14ac:dyDescent="0.25">
      <c r="A41" s="46" t="s">
        <v>89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6">
        <v>30298164</v>
      </c>
      <c r="K41" s="36">
        <v>31743981</v>
      </c>
      <c r="L41" s="36">
        <v>32811114</v>
      </c>
      <c r="M41" s="36">
        <v>40507050</v>
      </c>
      <c r="N41" s="36">
        <v>40843117</v>
      </c>
      <c r="O41" s="37">
        <f t="shared" si="0"/>
        <v>1.2904787957891157</v>
      </c>
    </row>
    <row r="42" spans="1:15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39">
        <v>105415962</v>
      </c>
      <c r="K42" s="39">
        <v>112420135</v>
      </c>
      <c r="L42" s="39">
        <v>118967425</v>
      </c>
      <c r="M42" s="39">
        <v>127415382</v>
      </c>
      <c r="N42" s="39">
        <v>136602879</v>
      </c>
      <c r="O42" s="40">
        <f t="shared" si="0"/>
        <v>1.2609553765171895</v>
      </c>
    </row>
  </sheetData>
  <mergeCells count="2">
    <mergeCell ref="A1:O1"/>
    <mergeCell ref="A2:O2"/>
  </mergeCells>
  <pageMargins left="0.25" right="0.25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60" zoomScaleNormal="100" workbookViewId="0">
      <selection activeCell="P1" sqref="P1:R1048576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4" width="18" style="48" hidden="1" customWidth="1"/>
    <col min="5" max="5" width="18" style="48" customWidth="1"/>
    <col min="6" max="7" width="18" style="48" hidden="1" customWidth="1"/>
    <col min="8" max="8" width="18" style="48" customWidth="1"/>
    <col min="9" max="10" width="18" style="48" hidden="1" customWidth="1"/>
    <col min="11" max="11" width="20.88671875" style="48" bestFit="1" customWidth="1"/>
    <col min="12" max="12" width="20.88671875" style="48" customWidth="1"/>
    <col min="13" max="13" width="20.88671875" style="65" customWidth="1"/>
    <col min="14" max="14" width="20.88671875" style="48" bestFit="1" customWidth="1"/>
    <col min="15" max="15" width="31" style="48" bestFit="1" customWidth="1"/>
    <col min="16" max="16384" width="8.88671875" style="48"/>
  </cols>
  <sheetData>
    <row r="1" spans="1:15" ht="25.2" x14ac:dyDescent="0.25">
      <c r="A1" s="66" t="s">
        <v>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7" t="s">
        <v>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4" spans="1:1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96</v>
      </c>
      <c r="J4" s="2" t="s">
        <v>97</v>
      </c>
      <c r="K4" s="2" t="s">
        <v>98</v>
      </c>
      <c r="L4" s="2" t="s">
        <v>107</v>
      </c>
      <c r="M4" s="2" t="s">
        <v>108</v>
      </c>
      <c r="N4" s="2" t="s">
        <v>109</v>
      </c>
      <c r="O4" s="1" t="s">
        <v>110</v>
      </c>
    </row>
    <row r="5" spans="1:15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50">
        <v>131667720</v>
      </c>
      <c r="K5" s="50">
        <v>146888086</v>
      </c>
      <c r="L5" s="50">
        <v>170233048</v>
      </c>
      <c r="M5" s="50">
        <v>180314167</v>
      </c>
      <c r="N5" s="50">
        <v>210745007</v>
      </c>
      <c r="O5" s="37">
        <f>(N5-B5)/B5</f>
        <v>2.0893985674379643</v>
      </c>
    </row>
    <row r="6" spans="1:15" x14ac:dyDescent="0.25">
      <c r="A6" s="31" t="s">
        <v>55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51">
        <v>14683266</v>
      </c>
      <c r="K6" s="51">
        <v>16488778</v>
      </c>
      <c r="L6" s="51">
        <v>18264664</v>
      </c>
      <c r="M6" s="51">
        <v>19400318</v>
      </c>
      <c r="N6" s="51">
        <v>21430043</v>
      </c>
      <c r="O6" s="33">
        <f>(N6-B6)/B6</f>
        <v>1.7981076056276972</v>
      </c>
    </row>
    <row r="7" spans="1:15" x14ac:dyDescent="0.25">
      <c r="A7" s="31" t="s">
        <v>56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51">
        <v>40630581</v>
      </c>
      <c r="K7" s="51">
        <v>44393280</v>
      </c>
      <c r="L7" s="51">
        <v>55422124</v>
      </c>
      <c r="M7" s="51">
        <v>57564981</v>
      </c>
      <c r="N7" s="51">
        <v>74134672</v>
      </c>
      <c r="O7" s="33">
        <f t="shared" ref="O7:O11" si="0">(N7-B7)/B7</f>
        <v>2.3529596427787531</v>
      </c>
    </row>
    <row r="8" spans="1:15" x14ac:dyDescent="0.25">
      <c r="A8" s="31" t="s">
        <v>57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51">
        <v>45610161</v>
      </c>
      <c r="K8" s="51">
        <v>51540515</v>
      </c>
      <c r="L8" s="51">
        <v>57991653</v>
      </c>
      <c r="M8" s="51">
        <v>61993017</v>
      </c>
      <c r="N8" s="51">
        <v>68643159</v>
      </c>
      <c r="O8" s="33">
        <f t="shared" si="0"/>
        <v>2.0190105788932668</v>
      </c>
    </row>
    <row r="9" spans="1:15" x14ac:dyDescent="0.25">
      <c r="A9" s="31" t="s">
        <v>58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51">
        <v>12064879</v>
      </c>
      <c r="K9" s="51">
        <v>13586860</v>
      </c>
      <c r="L9" s="51">
        <v>15406779</v>
      </c>
      <c r="M9" s="51">
        <v>16572962</v>
      </c>
      <c r="N9" s="51">
        <v>18644383</v>
      </c>
      <c r="O9" s="33">
        <f t="shared" si="0"/>
        <v>2.1929397476012773</v>
      </c>
    </row>
    <row r="10" spans="1:15" x14ac:dyDescent="0.25">
      <c r="A10" s="31" t="s">
        <v>59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51">
        <v>2255309</v>
      </c>
      <c r="K10" s="51">
        <v>2521097</v>
      </c>
      <c r="L10" s="51">
        <v>2792030</v>
      </c>
      <c r="M10" s="51">
        <v>2960940</v>
      </c>
      <c r="N10" s="51">
        <v>3372347</v>
      </c>
      <c r="O10" s="33">
        <f t="shared" si="0"/>
        <v>1.9254520234463171</v>
      </c>
    </row>
    <row r="11" spans="1:15" x14ac:dyDescent="0.25">
      <c r="A11" s="31" t="s">
        <v>60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51">
        <v>16423524</v>
      </c>
      <c r="K11" s="51">
        <v>18357556</v>
      </c>
      <c r="L11" s="51">
        <v>20355798</v>
      </c>
      <c r="M11" s="51">
        <v>21821949</v>
      </c>
      <c r="N11" s="51">
        <v>24520403</v>
      </c>
      <c r="O11" s="33">
        <f t="shared" si="0"/>
        <v>1.8127543926483243</v>
      </c>
    </row>
    <row r="12" spans="1:15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50">
        <v>24956275</v>
      </c>
      <c r="K12" s="50">
        <v>27618137</v>
      </c>
      <c r="L12" s="50">
        <v>30526898</v>
      </c>
      <c r="M12" s="50">
        <v>33355444</v>
      </c>
      <c r="N12" s="50">
        <v>37662416</v>
      </c>
      <c r="O12" s="37">
        <f>(N12-B12)/B12</f>
        <v>1.7570329844731756</v>
      </c>
    </row>
    <row r="13" spans="1:15" x14ac:dyDescent="0.25">
      <c r="A13" s="31" t="s">
        <v>61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51">
        <v>509019</v>
      </c>
      <c r="K13" s="51">
        <v>565301</v>
      </c>
      <c r="L13" s="51">
        <v>626043</v>
      </c>
      <c r="M13" s="51">
        <v>691415</v>
      </c>
      <c r="N13" s="51">
        <v>777901</v>
      </c>
      <c r="O13" s="33">
        <f>(N13-B13)/B13</f>
        <v>1.6849540600429371</v>
      </c>
    </row>
    <row r="14" spans="1:15" x14ac:dyDescent="0.25">
      <c r="A14" s="31" t="s">
        <v>62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51">
        <v>4034485</v>
      </c>
      <c r="K14" s="51">
        <v>4417824</v>
      </c>
      <c r="L14" s="51">
        <v>4831201</v>
      </c>
      <c r="M14" s="51">
        <v>5120014</v>
      </c>
      <c r="N14" s="51">
        <v>5721597</v>
      </c>
      <c r="O14" s="33">
        <f t="shared" ref="O14:O40" si="1">(N14-B14)/B14</f>
        <v>1.6245761483444097</v>
      </c>
    </row>
    <row r="15" spans="1:15" x14ac:dyDescent="0.25">
      <c r="A15" s="31" t="s">
        <v>63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51">
        <v>1375324</v>
      </c>
      <c r="K15" s="51">
        <v>1504624</v>
      </c>
      <c r="L15" s="51">
        <v>1652830</v>
      </c>
      <c r="M15" s="51">
        <v>1761194</v>
      </c>
      <c r="N15" s="51">
        <v>1974463</v>
      </c>
      <c r="O15" s="33">
        <f t="shared" si="1"/>
        <v>1.6171517114862572</v>
      </c>
    </row>
    <row r="16" spans="1:15" x14ac:dyDescent="0.25">
      <c r="A16" s="31" t="s">
        <v>64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51">
        <v>1380031</v>
      </c>
      <c r="K16" s="51">
        <v>1528904</v>
      </c>
      <c r="L16" s="51">
        <v>1690484</v>
      </c>
      <c r="M16" s="51">
        <v>1811589</v>
      </c>
      <c r="N16" s="51">
        <v>2067667</v>
      </c>
      <c r="O16" s="33">
        <f t="shared" si="1"/>
        <v>1.7230508876363062</v>
      </c>
    </row>
    <row r="17" spans="1:15" x14ac:dyDescent="0.25">
      <c r="A17" s="31" t="s">
        <v>65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51">
        <v>1028593</v>
      </c>
      <c r="K17" s="51">
        <v>1148922</v>
      </c>
      <c r="L17" s="51">
        <v>1269953</v>
      </c>
      <c r="M17" s="51">
        <v>1357570</v>
      </c>
      <c r="N17" s="51">
        <v>1555768</v>
      </c>
      <c r="O17" s="33">
        <f t="shared" si="1"/>
        <v>1.8230486576724521</v>
      </c>
    </row>
    <row r="18" spans="1:15" x14ac:dyDescent="0.25">
      <c r="A18" s="31" t="s">
        <v>66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51">
        <v>293517</v>
      </c>
      <c r="K18" s="51">
        <v>336824</v>
      </c>
      <c r="L18" s="51">
        <v>381406</v>
      </c>
      <c r="M18" s="51">
        <v>421474</v>
      </c>
      <c r="N18" s="51">
        <v>494250</v>
      </c>
      <c r="O18" s="33">
        <f t="shared" si="1"/>
        <v>2.2887513723924542</v>
      </c>
    </row>
    <row r="19" spans="1:15" x14ac:dyDescent="0.25">
      <c r="A19" s="31" t="s">
        <v>67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51">
        <v>698179</v>
      </c>
      <c r="K19" s="51">
        <v>780700</v>
      </c>
      <c r="L19" s="51">
        <v>868574</v>
      </c>
      <c r="M19" s="51">
        <v>946044</v>
      </c>
      <c r="N19" s="51">
        <v>1086304</v>
      </c>
      <c r="O19" s="33">
        <f t="shared" si="1"/>
        <v>1.6966608991815466</v>
      </c>
    </row>
    <row r="20" spans="1:15" x14ac:dyDescent="0.25">
      <c r="A20" s="31" t="s">
        <v>68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51">
        <v>3019752</v>
      </c>
      <c r="K20" s="51">
        <v>3358206</v>
      </c>
      <c r="L20" s="51">
        <v>3709631</v>
      </c>
      <c r="M20" s="51">
        <v>3956286</v>
      </c>
      <c r="N20" s="51">
        <v>4495121</v>
      </c>
      <c r="O20" s="33">
        <f t="shared" si="1"/>
        <v>1.8843111173565406</v>
      </c>
    </row>
    <row r="21" spans="1:15" x14ac:dyDescent="0.25">
      <c r="A21" s="31" t="s">
        <v>69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51">
        <v>308487</v>
      </c>
      <c r="K21" s="51">
        <v>348704</v>
      </c>
      <c r="L21" s="51">
        <v>392598</v>
      </c>
      <c r="M21" s="51">
        <v>429868</v>
      </c>
      <c r="N21" s="51">
        <v>495311</v>
      </c>
      <c r="O21" s="33">
        <f t="shared" si="1"/>
        <v>1.8788782330717815</v>
      </c>
    </row>
    <row r="22" spans="1:15" x14ac:dyDescent="0.25">
      <c r="A22" s="32" t="s">
        <v>70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51">
        <v>2156778</v>
      </c>
      <c r="K22" s="51">
        <v>2421964</v>
      </c>
      <c r="L22" s="51">
        <v>2722990</v>
      </c>
      <c r="M22" s="51">
        <v>2916147</v>
      </c>
      <c r="N22" s="51">
        <v>3335126</v>
      </c>
      <c r="O22" s="33">
        <f t="shared" si="1"/>
        <v>2.2217400796372466</v>
      </c>
    </row>
    <row r="23" spans="1:15" x14ac:dyDescent="0.25">
      <c r="A23" s="31" t="s">
        <v>71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51">
        <v>756228</v>
      </c>
      <c r="K23" s="51">
        <v>850091</v>
      </c>
      <c r="L23" s="51">
        <v>946108</v>
      </c>
      <c r="M23" s="51">
        <v>1032185</v>
      </c>
      <c r="N23" s="51">
        <v>1199019</v>
      </c>
      <c r="O23" s="33">
        <f t="shared" si="1"/>
        <v>1.9154697381954526</v>
      </c>
    </row>
    <row r="24" spans="1:15" x14ac:dyDescent="0.25">
      <c r="A24" s="31" t="s">
        <v>72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51">
        <v>377080</v>
      </c>
      <c r="K24" s="51">
        <v>425949</v>
      </c>
      <c r="L24" s="51">
        <v>479074</v>
      </c>
      <c r="M24" s="51">
        <v>529754</v>
      </c>
      <c r="N24" s="51">
        <v>618008</v>
      </c>
      <c r="O24" s="33">
        <f t="shared" si="1"/>
        <v>1.9562405525897864</v>
      </c>
    </row>
    <row r="25" spans="1:15" x14ac:dyDescent="0.25">
      <c r="A25" s="31" t="s">
        <v>73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51">
        <v>104079</v>
      </c>
      <c r="K25" s="51">
        <v>116791</v>
      </c>
      <c r="L25" s="51">
        <v>126483</v>
      </c>
      <c r="M25" s="51">
        <v>135910</v>
      </c>
      <c r="N25" s="51">
        <v>154057</v>
      </c>
      <c r="O25" s="33">
        <f t="shared" si="1"/>
        <v>1.4443792145973819</v>
      </c>
    </row>
    <row r="26" spans="1:15" x14ac:dyDescent="0.25">
      <c r="A26" s="31" t="s">
        <v>74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51">
        <v>1475914</v>
      </c>
      <c r="K26" s="51">
        <v>1615044</v>
      </c>
      <c r="L26" s="51">
        <v>1768573</v>
      </c>
      <c r="M26" s="51">
        <v>1899874</v>
      </c>
      <c r="N26" s="51">
        <v>2146117</v>
      </c>
      <c r="O26" s="33">
        <f t="shared" si="1"/>
        <v>1.6110829928728376</v>
      </c>
    </row>
    <row r="27" spans="1:15" x14ac:dyDescent="0.25">
      <c r="A27" s="31" t="s">
        <v>75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51">
        <v>873871</v>
      </c>
      <c r="K27" s="51">
        <v>1001339</v>
      </c>
      <c r="L27" s="51">
        <v>1127982</v>
      </c>
      <c r="M27" s="51">
        <v>1248264</v>
      </c>
      <c r="N27" s="51">
        <v>1473482</v>
      </c>
      <c r="O27" s="33">
        <f t="shared" si="1"/>
        <v>2.0981799678718911</v>
      </c>
    </row>
    <row r="28" spans="1:15" x14ac:dyDescent="0.25">
      <c r="A28" s="31" t="s">
        <v>76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51">
        <v>1239235</v>
      </c>
      <c r="K28" s="51">
        <v>1317396</v>
      </c>
      <c r="L28" s="51">
        <v>1402873</v>
      </c>
      <c r="M28" s="51">
        <v>1508147</v>
      </c>
      <c r="N28" s="51">
        <v>1634612</v>
      </c>
      <c r="O28" s="33">
        <f t="shared" si="1"/>
        <v>1.0793098360071844</v>
      </c>
    </row>
    <row r="29" spans="1:15" x14ac:dyDescent="0.25">
      <c r="A29" s="31" t="s">
        <v>77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51">
        <v>178246</v>
      </c>
      <c r="K29" s="51">
        <v>191757</v>
      </c>
      <c r="L29" s="51">
        <v>207327</v>
      </c>
      <c r="M29" s="51">
        <v>235597</v>
      </c>
      <c r="N29" s="51">
        <v>258906</v>
      </c>
      <c r="O29" s="33">
        <f t="shared" si="1"/>
        <v>1.3015912525557827</v>
      </c>
    </row>
    <row r="30" spans="1:15" x14ac:dyDescent="0.25">
      <c r="A30" s="31" t="s">
        <v>78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51">
        <v>259922</v>
      </c>
      <c r="K30" s="51">
        <v>284865</v>
      </c>
      <c r="L30" s="51">
        <v>314550</v>
      </c>
      <c r="M30" s="51">
        <v>350362</v>
      </c>
      <c r="N30" s="51">
        <v>397979</v>
      </c>
      <c r="O30" s="33">
        <f t="shared" si="1"/>
        <v>2.0721293758925472</v>
      </c>
    </row>
    <row r="31" spans="1:15" x14ac:dyDescent="0.25">
      <c r="A31" s="31" t="s">
        <v>79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51">
        <v>80837</v>
      </c>
      <c r="K31" s="51">
        <v>88787</v>
      </c>
      <c r="L31" s="51">
        <v>97791</v>
      </c>
      <c r="M31" s="51">
        <v>109412</v>
      </c>
      <c r="N31" s="51">
        <v>123827</v>
      </c>
      <c r="O31" s="33">
        <f t="shared" si="1"/>
        <v>2.1723669715369045</v>
      </c>
    </row>
    <row r="32" spans="1:15" x14ac:dyDescent="0.25">
      <c r="A32" s="32" t="s">
        <v>80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51">
        <v>1826739</v>
      </c>
      <c r="K32" s="51">
        <v>1989605</v>
      </c>
      <c r="L32" s="51">
        <v>2171572</v>
      </c>
      <c r="M32" s="51">
        <v>2344442</v>
      </c>
      <c r="N32" s="51">
        <v>2642387</v>
      </c>
      <c r="O32" s="33">
        <f t="shared" si="1"/>
        <v>1.5747609048345212</v>
      </c>
    </row>
    <row r="33" spans="1:15" x14ac:dyDescent="0.25">
      <c r="A33" s="31" t="s">
        <v>81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51">
        <v>229884</v>
      </c>
      <c r="K33" s="51">
        <v>252093</v>
      </c>
      <c r="L33" s="51">
        <v>277066</v>
      </c>
      <c r="M33" s="51">
        <v>315106</v>
      </c>
      <c r="N33" s="51">
        <v>354199</v>
      </c>
      <c r="O33" s="33">
        <f t="shared" si="1"/>
        <v>1.7236439413745905</v>
      </c>
    </row>
    <row r="34" spans="1:15" x14ac:dyDescent="0.25">
      <c r="A34" s="31" t="s">
        <v>82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51">
        <v>1605756</v>
      </c>
      <c r="K34" s="51">
        <v>1755269</v>
      </c>
      <c r="L34" s="51">
        <v>1891519</v>
      </c>
      <c r="M34" s="51">
        <v>2003593</v>
      </c>
      <c r="N34" s="51">
        <v>2226654</v>
      </c>
      <c r="O34" s="33">
        <f t="shared" si="1"/>
        <v>1.2920366371102057</v>
      </c>
    </row>
    <row r="35" spans="1:15" x14ac:dyDescent="0.25">
      <c r="A35" s="31" t="s">
        <v>83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51">
        <v>472794</v>
      </c>
      <c r="K35" s="51">
        <v>529486</v>
      </c>
      <c r="L35" s="51">
        <v>592875</v>
      </c>
      <c r="M35" s="51">
        <v>648218</v>
      </c>
      <c r="N35" s="51">
        <v>749288</v>
      </c>
      <c r="O35" s="33">
        <f t="shared" si="1"/>
        <v>1.888631877621515</v>
      </c>
    </row>
    <row r="36" spans="1:15" x14ac:dyDescent="0.25">
      <c r="A36" s="31" t="s">
        <v>84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51">
        <v>209850</v>
      </c>
      <c r="K36" s="51">
        <v>234934</v>
      </c>
      <c r="L36" s="51">
        <v>261858</v>
      </c>
      <c r="M36" s="51">
        <v>281696</v>
      </c>
      <c r="N36" s="51">
        <v>313993</v>
      </c>
      <c r="O36" s="33">
        <f t="shared" si="1"/>
        <v>1.8133808811275278</v>
      </c>
    </row>
    <row r="37" spans="1:15" x14ac:dyDescent="0.25">
      <c r="A37" s="31" t="s">
        <v>85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51">
        <v>73949</v>
      </c>
      <c r="K37" s="51">
        <v>81014</v>
      </c>
      <c r="L37" s="51">
        <v>88778</v>
      </c>
      <c r="M37" s="51">
        <v>95416</v>
      </c>
      <c r="N37" s="51">
        <v>106561</v>
      </c>
      <c r="O37" s="33">
        <f t="shared" si="1"/>
        <v>1.480008378328058</v>
      </c>
    </row>
    <row r="38" spans="1:15" x14ac:dyDescent="0.25">
      <c r="A38" s="31" t="s">
        <v>86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51">
        <v>136151</v>
      </c>
      <c r="K38" s="51">
        <v>149036</v>
      </c>
      <c r="L38" s="51">
        <v>164098</v>
      </c>
      <c r="M38" s="51">
        <v>174829</v>
      </c>
      <c r="N38" s="51">
        <v>196313</v>
      </c>
      <c r="O38" s="33">
        <f t="shared" si="1"/>
        <v>1.7098960562097096</v>
      </c>
    </row>
    <row r="39" spans="1:15" x14ac:dyDescent="0.25">
      <c r="A39" s="31" t="s">
        <v>87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51">
        <v>88245</v>
      </c>
      <c r="K39" s="51">
        <v>94414</v>
      </c>
      <c r="L39" s="51">
        <v>101965</v>
      </c>
      <c r="M39" s="51">
        <v>494191</v>
      </c>
      <c r="N39" s="51">
        <v>504735</v>
      </c>
      <c r="O39" s="33">
        <f t="shared" si="1"/>
        <v>8.8758511387649683</v>
      </c>
    </row>
    <row r="40" spans="1:15" x14ac:dyDescent="0.25">
      <c r="A40" s="31" t="s">
        <v>88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51">
        <v>163330</v>
      </c>
      <c r="K40" s="51">
        <v>228294</v>
      </c>
      <c r="L40" s="51">
        <v>360696</v>
      </c>
      <c r="M40" s="51">
        <v>536847</v>
      </c>
      <c r="N40" s="51">
        <v>558771</v>
      </c>
      <c r="O40" s="33">
        <f t="shared" si="1"/>
        <v>4.9628317450831831</v>
      </c>
    </row>
    <row r="41" spans="1:15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39">
        <v>156623995</v>
      </c>
      <c r="K41" s="39">
        <v>174506223</v>
      </c>
      <c r="L41" s="39">
        <v>200759946</v>
      </c>
      <c r="M41" s="39">
        <v>213669611</v>
      </c>
      <c r="N41" s="39">
        <v>248407423</v>
      </c>
      <c r="O41" s="40">
        <f>(N41-B41)/B41</f>
        <v>2.033945513701183</v>
      </c>
    </row>
    <row r="42" spans="1:15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</sheetData>
  <mergeCells count="2">
    <mergeCell ref="A1:O1"/>
    <mergeCell ref="A2:O2"/>
  </mergeCells>
  <pageMargins left="0.25" right="0.25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F4D57D-AB06-45CA-920A-C547949BA303}"/>
</file>

<file path=customXml/itemProps2.xml><?xml version="1.0" encoding="utf-8"?>
<ds:datastoreItem xmlns:ds="http://schemas.openxmlformats.org/officeDocument/2006/customXml" ds:itemID="{A2D70ED0-C705-4013-A304-54AF63EFFF8C}"/>
</file>

<file path=customXml/itemProps3.xml><?xml version="1.0" encoding="utf-8"?>
<ds:datastoreItem xmlns:ds="http://schemas.openxmlformats.org/officeDocument/2006/customXml" ds:itemID="{36C3DEA0-B83A-4009-8B0B-E0CA1BEFA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Ringkasan</vt:lpstr>
      <vt:lpstr>Data Pelaku dan Aset</vt:lpstr>
      <vt:lpstr>Akm. Penyaluran Pinjaman</vt:lpstr>
      <vt:lpstr>Penyaluran Pinjaman Bulanan</vt:lpstr>
      <vt:lpstr>Outstanding</vt:lpstr>
      <vt:lpstr>Rekening Lender</vt:lpstr>
      <vt:lpstr>Rekening Borrower</vt:lpstr>
      <vt:lpstr>Transaksi Lender</vt:lpstr>
      <vt:lpstr>Transaksi Borrower</vt:lpstr>
      <vt:lpstr>'Akm. Penyaluran Pinjaman'!Print_Area</vt:lpstr>
      <vt:lpstr>'Data Pelaku dan Aset'!Print_Area</vt:lpstr>
      <vt:lpstr>Outstanding!Print_Area</vt:lpstr>
      <vt:lpstr>'Penyaluran Pinjaman Bulanan'!Print_Area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DPSIAdm</cp:lastModifiedBy>
  <cp:revision/>
  <cp:lastPrinted>2021-01-21T12:23:35Z</cp:lastPrinted>
  <dcterms:created xsi:type="dcterms:W3CDTF">2019-10-21T07:47:29Z</dcterms:created>
  <dcterms:modified xsi:type="dcterms:W3CDTF">2021-01-21T12:23:42Z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