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E:\File Didik\WFH COVID 19\Fintech\Data Keuangan Fintech\2020\10. Oktober 2020\"/>
    </mc:Choice>
  </mc:AlternateContent>
  <xr:revisionPtr revIDLastSave="0" documentId="13_ncr:1_{1142F72D-F0B5-4D7A-8FF1-5B1411A9C1B3}" xr6:coauthVersionLast="45" xr6:coauthVersionMax="45" xr10:uidLastSave="{00000000-0000-0000-0000-000000000000}"/>
  <bookViews>
    <workbookView xWindow="-120" yWindow="-120" windowWidth="20730" windowHeight="11160" firstSheet="4" activeTab="8" xr2:uid="{00000000-000D-0000-FFFF-FFFF00000000}"/>
  </bookViews>
  <sheets>
    <sheet name="Ringkasan" sheetId="1" r:id="rId1"/>
    <sheet name="Data Pelaku dan Aset" sheetId="2" r:id="rId2"/>
    <sheet name="Akm. Penyaluran Pinjaman" sheetId="7" r:id="rId3"/>
    <sheet name="Penyaluran Pinjaman Bulanan" sheetId="9" r:id="rId4"/>
    <sheet name="Outstanding" sheetId="8" r:id="rId5"/>
    <sheet name="Rekening Lender" sheetId="3" r:id="rId6"/>
    <sheet name="Rekening Borrower" sheetId="4" r:id="rId7"/>
    <sheet name="Transaksi Lender" sheetId="5" r:id="rId8"/>
    <sheet name="Transaksi Borrower" sheetId="6" r:id="rId9"/>
  </sheets>
  <definedNames>
    <definedName name="_xlnm.Print_Area" localSheetId="2">'Akm. Penyaluran Pinjaman'!$A$1:$M$41</definedName>
    <definedName name="_xlnm.Print_Area" localSheetId="1">'Data Pelaku dan Aset'!$A$1:$L$15</definedName>
    <definedName name="_xlnm.Print_Area" localSheetId="4">Outstanding!$A$1:$M$41</definedName>
    <definedName name="_xlnm.Print_Area" localSheetId="3">'Penyaluran Pinjaman Bulanan'!$A$1:$M$41</definedName>
    <definedName name="_xlnm.Print_Area" localSheetId="6">'Rekening Borrower'!$A$1:$M$41</definedName>
    <definedName name="_xlnm.Print_Area" localSheetId="5">'Rekening Lender'!$A$1:$M$42</definedName>
    <definedName name="_xlnm.Print_Area" localSheetId="0">Ringkasan!$A$1:$N$55</definedName>
    <definedName name="_xlnm.Print_Area" localSheetId="8">'Transaksi Borrower'!$A$1:$M$41</definedName>
    <definedName name="_xlnm.Print_Area" localSheetId="7">'Transaksi Lender'!$A$1:$M$42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4" l="1"/>
  <c r="M42" i="3"/>
  <c r="M41" i="8"/>
  <c r="M41" i="7"/>
  <c r="M38" i="7"/>
  <c r="N7" i="1"/>
  <c r="N8" i="1"/>
  <c r="N53" i="1"/>
  <c r="N55" i="1"/>
  <c r="N54" i="1"/>
  <c r="N50" i="1"/>
  <c r="N49" i="1"/>
  <c r="N48" i="1"/>
  <c r="N45" i="1"/>
  <c r="N44" i="1"/>
  <c r="N43" i="1"/>
  <c r="N40" i="1"/>
  <c r="N39" i="1"/>
  <c r="N38" i="1"/>
  <c r="N37" i="1"/>
  <c r="N34" i="1"/>
  <c r="N33" i="1"/>
  <c r="N32" i="1"/>
  <c r="N29" i="1"/>
  <c r="N28" i="1"/>
  <c r="N27" i="1"/>
  <c r="N26" i="1"/>
  <c r="N23" i="1"/>
  <c r="N9" i="1"/>
  <c r="L17" i="1" l="1"/>
  <c r="L19" i="1" s="1"/>
  <c r="L18" i="1"/>
  <c r="M9" i="8"/>
  <c r="L41" i="9"/>
  <c r="K41" i="9"/>
  <c r="L40" i="9"/>
  <c r="M40" i="9" s="1"/>
  <c r="K40" i="9"/>
  <c r="L39" i="9"/>
  <c r="M39" i="9" s="1"/>
  <c r="K39" i="9"/>
  <c r="L38" i="9"/>
  <c r="M38" i="9" s="1"/>
  <c r="K38" i="9"/>
  <c r="L37" i="9"/>
  <c r="M37" i="9" s="1"/>
  <c r="K37" i="9"/>
  <c r="L36" i="9"/>
  <c r="M36" i="9" s="1"/>
  <c r="K36" i="9"/>
  <c r="L35" i="9"/>
  <c r="M35" i="9" s="1"/>
  <c r="K35" i="9"/>
  <c r="L34" i="9"/>
  <c r="M34" i="9" s="1"/>
  <c r="K34" i="9"/>
  <c r="L33" i="9"/>
  <c r="M33" i="9" s="1"/>
  <c r="K33" i="9"/>
  <c r="L32" i="9"/>
  <c r="M32" i="9" s="1"/>
  <c r="K32" i="9"/>
  <c r="L31" i="9"/>
  <c r="M31" i="9" s="1"/>
  <c r="K31" i="9"/>
  <c r="L30" i="9"/>
  <c r="M30" i="9" s="1"/>
  <c r="K30" i="9"/>
  <c r="L29" i="9"/>
  <c r="M29" i="9" s="1"/>
  <c r="K29" i="9"/>
  <c r="L28" i="9"/>
  <c r="M28" i="9" s="1"/>
  <c r="K28" i="9"/>
  <c r="L27" i="9"/>
  <c r="M27" i="9" s="1"/>
  <c r="K27" i="9"/>
  <c r="L26" i="9"/>
  <c r="M26" i="9" s="1"/>
  <c r="K26" i="9"/>
  <c r="L25" i="9"/>
  <c r="M25" i="9" s="1"/>
  <c r="K25" i="9"/>
  <c r="L24" i="9"/>
  <c r="M24" i="9" s="1"/>
  <c r="K24" i="9"/>
  <c r="L23" i="9"/>
  <c r="M23" i="9" s="1"/>
  <c r="K23" i="9"/>
  <c r="L22" i="9"/>
  <c r="M22" i="9" s="1"/>
  <c r="K22" i="9"/>
  <c r="L21" i="9"/>
  <c r="M21" i="9" s="1"/>
  <c r="K21" i="9"/>
  <c r="L20" i="9"/>
  <c r="M20" i="9" s="1"/>
  <c r="K20" i="9"/>
  <c r="L19" i="9"/>
  <c r="M19" i="9" s="1"/>
  <c r="K19" i="9"/>
  <c r="L18" i="9"/>
  <c r="M18" i="9" s="1"/>
  <c r="K18" i="9"/>
  <c r="L17" i="9"/>
  <c r="M17" i="9" s="1"/>
  <c r="K17" i="9"/>
  <c r="L16" i="9"/>
  <c r="M16" i="9" s="1"/>
  <c r="K16" i="9"/>
  <c r="L15" i="9"/>
  <c r="M15" i="9" s="1"/>
  <c r="K15" i="9"/>
  <c r="L14" i="9"/>
  <c r="M14" i="9" s="1"/>
  <c r="K14" i="9"/>
  <c r="L13" i="9"/>
  <c r="M13" i="9" s="1"/>
  <c r="K13" i="9"/>
  <c r="L12" i="9"/>
  <c r="K12" i="9"/>
  <c r="L11" i="9"/>
  <c r="M11" i="9" s="1"/>
  <c r="K11" i="9"/>
  <c r="L10" i="9"/>
  <c r="M10" i="9" s="1"/>
  <c r="K10" i="9"/>
  <c r="L9" i="9"/>
  <c r="M9" i="9" s="1"/>
  <c r="K9" i="9"/>
  <c r="L8" i="9"/>
  <c r="M8" i="9" s="1"/>
  <c r="K8" i="9"/>
  <c r="L7" i="9"/>
  <c r="M7" i="9" s="1"/>
  <c r="K7" i="9"/>
  <c r="L6" i="9"/>
  <c r="M6" i="9" s="1"/>
  <c r="K6" i="9"/>
  <c r="L5" i="9"/>
  <c r="K5" i="9"/>
  <c r="D18" i="1" l="1"/>
  <c r="E18" i="1"/>
  <c r="F18" i="1"/>
  <c r="G18" i="1"/>
  <c r="H18" i="1"/>
  <c r="I18" i="1"/>
  <c r="J18" i="1"/>
  <c r="K18" i="1"/>
  <c r="C18" i="1"/>
  <c r="N18" i="1" s="1"/>
  <c r="D17" i="1"/>
  <c r="E17" i="1"/>
  <c r="F17" i="1"/>
  <c r="G17" i="1"/>
  <c r="H17" i="1"/>
  <c r="I17" i="1"/>
  <c r="J17" i="1"/>
  <c r="K17" i="1"/>
  <c r="C17" i="1"/>
  <c r="N17" i="1" s="1"/>
  <c r="B5" i="9"/>
  <c r="C12" i="1" s="1"/>
  <c r="N12" i="1" s="1"/>
  <c r="B12" i="9"/>
  <c r="M12" i="9" s="1"/>
  <c r="B41" i="9" l="1"/>
  <c r="C13" i="1"/>
  <c r="N13" i="1" s="1"/>
  <c r="M5" i="9"/>
  <c r="D19" i="1"/>
  <c r="E19" i="1"/>
  <c r="F19" i="1"/>
  <c r="I19" i="1"/>
  <c r="H19" i="1"/>
  <c r="K19" i="1"/>
  <c r="J19" i="1"/>
  <c r="C19" i="1"/>
  <c r="N19" i="1" s="1"/>
  <c r="G19" i="1"/>
  <c r="M41" i="9" l="1"/>
  <c r="C14" i="1"/>
  <c r="N14" i="1" s="1"/>
  <c r="D41" i="9"/>
  <c r="E14" i="1" s="1"/>
  <c r="E41" i="9"/>
  <c r="F14" i="1" s="1"/>
  <c r="F41" i="9"/>
  <c r="G14" i="1" s="1"/>
  <c r="G41" i="9"/>
  <c r="H14" i="1" s="1"/>
  <c r="H41" i="9"/>
  <c r="I14" i="1" s="1"/>
  <c r="I41" i="9"/>
  <c r="J14" i="1" s="1"/>
  <c r="J41" i="9"/>
  <c r="K14" i="1" s="1"/>
  <c r="C41" i="9"/>
  <c r="D14" i="1" s="1"/>
  <c r="C19" i="9"/>
  <c r="D19" i="9"/>
  <c r="E19" i="9"/>
  <c r="F19" i="9"/>
  <c r="G19" i="9"/>
  <c r="H19" i="9"/>
  <c r="I19" i="9"/>
  <c r="J19" i="9"/>
  <c r="C20" i="9"/>
  <c r="D20" i="9"/>
  <c r="E20" i="9"/>
  <c r="F20" i="9"/>
  <c r="G20" i="9"/>
  <c r="H20" i="9"/>
  <c r="I20" i="9"/>
  <c r="J20" i="9"/>
  <c r="C21" i="9"/>
  <c r="D21" i="9"/>
  <c r="E21" i="9"/>
  <c r="F21" i="9"/>
  <c r="G21" i="9"/>
  <c r="H21" i="9"/>
  <c r="I21" i="9"/>
  <c r="J21" i="9"/>
  <c r="C22" i="9"/>
  <c r="D22" i="9"/>
  <c r="E22" i="9"/>
  <c r="F22" i="9"/>
  <c r="G22" i="9"/>
  <c r="H22" i="9"/>
  <c r="I22" i="9"/>
  <c r="J22" i="9"/>
  <c r="C23" i="9"/>
  <c r="D23" i="9"/>
  <c r="E23" i="9"/>
  <c r="F23" i="9"/>
  <c r="G23" i="9"/>
  <c r="H23" i="9"/>
  <c r="I23" i="9"/>
  <c r="J23" i="9"/>
  <c r="C24" i="9"/>
  <c r="D24" i="9"/>
  <c r="E24" i="9"/>
  <c r="F24" i="9"/>
  <c r="G24" i="9"/>
  <c r="H24" i="9"/>
  <c r="I24" i="9"/>
  <c r="J24" i="9"/>
  <c r="C25" i="9"/>
  <c r="D25" i="9"/>
  <c r="E25" i="9"/>
  <c r="F25" i="9"/>
  <c r="G25" i="9"/>
  <c r="H25" i="9"/>
  <c r="I25" i="9"/>
  <c r="J25" i="9"/>
  <c r="C26" i="9"/>
  <c r="D26" i="9"/>
  <c r="E26" i="9"/>
  <c r="F26" i="9"/>
  <c r="G26" i="9"/>
  <c r="H26" i="9"/>
  <c r="I26" i="9"/>
  <c r="J26" i="9"/>
  <c r="C27" i="9"/>
  <c r="D27" i="9"/>
  <c r="E27" i="9"/>
  <c r="F27" i="9"/>
  <c r="G27" i="9"/>
  <c r="H27" i="9"/>
  <c r="I27" i="9"/>
  <c r="J27" i="9"/>
  <c r="C28" i="9"/>
  <c r="D28" i="9"/>
  <c r="E28" i="9"/>
  <c r="F28" i="9"/>
  <c r="G28" i="9"/>
  <c r="H28" i="9"/>
  <c r="I28" i="9"/>
  <c r="J28" i="9"/>
  <c r="C29" i="9"/>
  <c r="D29" i="9"/>
  <c r="E29" i="9"/>
  <c r="F29" i="9"/>
  <c r="G29" i="9"/>
  <c r="H29" i="9"/>
  <c r="I29" i="9"/>
  <c r="J29" i="9"/>
  <c r="C30" i="9"/>
  <c r="D30" i="9"/>
  <c r="E30" i="9"/>
  <c r="F30" i="9"/>
  <c r="G30" i="9"/>
  <c r="H30" i="9"/>
  <c r="I30" i="9"/>
  <c r="J30" i="9"/>
  <c r="C31" i="9"/>
  <c r="D31" i="9"/>
  <c r="E31" i="9"/>
  <c r="F31" i="9"/>
  <c r="G31" i="9"/>
  <c r="H31" i="9"/>
  <c r="I31" i="9"/>
  <c r="J31" i="9"/>
  <c r="C32" i="9"/>
  <c r="D32" i="9"/>
  <c r="E32" i="9"/>
  <c r="F32" i="9"/>
  <c r="G32" i="9"/>
  <c r="H32" i="9"/>
  <c r="I32" i="9"/>
  <c r="J32" i="9"/>
  <c r="C33" i="9"/>
  <c r="D33" i="9"/>
  <c r="E33" i="9"/>
  <c r="F33" i="9"/>
  <c r="G33" i="9"/>
  <c r="H33" i="9"/>
  <c r="I33" i="9"/>
  <c r="J33" i="9"/>
  <c r="C34" i="9"/>
  <c r="D34" i="9"/>
  <c r="E34" i="9"/>
  <c r="F34" i="9"/>
  <c r="G34" i="9"/>
  <c r="H34" i="9"/>
  <c r="I34" i="9"/>
  <c r="J34" i="9"/>
  <c r="C35" i="9"/>
  <c r="D35" i="9"/>
  <c r="E35" i="9"/>
  <c r="F35" i="9"/>
  <c r="G35" i="9"/>
  <c r="H35" i="9"/>
  <c r="I35" i="9"/>
  <c r="J35" i="9"/>
  <c r="C36" i="9"/>
  <c r="D36" i="9"/>
  <c r="E36" i="9"/>
  <c r="F36" i="9"/>
  <c r="G36" i="9"/>
  <c r="H36" i="9"/>
  <c r="I36" i="9"/>
  <c r="J36" i="9"/>
  <c r="C37" i="9"/>
  <c r="D37" i="9"/>
  <c r="E37" i="9"/>
  <c r="F37" i="9"/>
  <c r="G37" i="9"/>
  <c r="H37" i="9"/>
  <c r="I37" i="9"/>
  <c r="J37" i="9"/>
  <c r="C38" i="9"/>
  <c r="D38" i="9"/>
  <c r="E38" i="9"/>
  <c r="F38" i="9"/>
  <c r="G38" i="9"/>
  <c r="H38" i="9"/>
  <c r="I38" i="9"/>
  <c r="J38" i="9"/>
  <c r="C39" i="9"/>
  <c r="D39" i="9"/>
  <c r="E39" i="9"/>
  <c r="F39" i="9"/>
  <c r="G39" i="9"/>
  <c r="H39" i="9"/>
  <c r="I39" i="9"/>
  <c r="J39" i="9"/>
  <c r="C40" i="9"/>
  <c r="D40" i="9"/>
  <c r="E40" i="9"/>
  <c r="F40" i="9"/>
  <c r="G40" i="9"/>
  <c r="H40" i="9"/>
  <c r="I40" i="9"/>
  <c r="J40" i="9"/>
  <c r="J18" i="9"/>
  <c r="I18" i="9"/>
  <c r="H18" i="9"/>
  <c r="G18" i="9"/>
  <c r="F18" i="9"/>
  <c r="E18" i="9"/>
  <c r="D18" i="9"/>
  <c r="C18" i="9"/>
  <c r="J17" i="9"/>
  <c r="I17" i="9"/>
  <c r="H17" i="9"/>
  <c r="G17" i="9"/>
  <c r="F17" i="9"/>
  <c r="E17" i="9"/>
  <c r="D17" i="9"/>
  <c r="C17" i="9"/>
  <c r="J16" i="9"/>
  <c r="I16" i="9"/>
  <c r="H16" i="9"/>
  <c r="G16" i="9"/>
  <c r="F16" i="9"/>
  <c r="E16" i="9"/>
  <c r="D16" i="9"/>
  <c r="C16" i="9"/>
  <c r="J15" i="9"/>
  <c r="I15" i="9"/>
  <c r="H15" i="9"/>
  <c r="G15" i="9"/>
  <c r="F15" i="9"/>
  <c r="E15" i="9"/>
  <c r="D15" i="9"/>
  <c r="C15" i="9"/>
  <c r="J14" i="9"/>
  <c r="I14" i="9"/>
  <c r="H14" i="9"/>
  <c r="G14" i="9"/>
  <c r="F14" i="9"/>
  <c r="E14" i="9"/>
  <c r="D14" i="9"/>
  <c r="C14" i="9"/>
  <c r="J13" i="9"/>
  <c r="I13" i="9"/>
  <c r="H13" i="9"/>
  <c r="G13" i="9"/>
  <c r="F13" i="9"/>
  <c r="E13" i="9"/>
  <c r="D13" i="9"/>
  <c r="C13" i="9"/>
  <c r="J12" i="9"/>
  <c r="K13" i="1" s="1"/>
  <c r="I12" i="9"/>
  <c r="J13" i="1" s="1"/>
  <c r="H12" i="9"/>
  <c r="I13" i="1" s="1"/>
  <c r="G12" i="9"/>
  <c r="H13" i="1" s="1"/>
  <c r="F12" i="9"/>
  <c r="G13" i="1" s="1"/>
  <c r="E12" i="9"/>
  <c r="F13" i="1" s="1"/>
  <c r="D12" i="9"/>
  <c r="E13" i="1" s="1"/>
  <c r="C12" i="9"/>
  <c r="D13" i="1" s="1"/>
  <c r="C7" i="9"/>
  <c r="D7" i="9"/>
  <c r="E7" i="9"/>
  <c r="F7" i="9"/>
  <c r="G7" i="9"/>
  <c r="H7" i="9"/>
  <c r="I7" i="9"/>
  <c r="J7" i="9"/>
  <c r="C8" i="9"/>
  <c r="D8" i="9"/>
  <c r="E8" i="9"/>
  <c r="F8" i="9"/>
  <c r="G8" i="9"/>
  <c r="H8" i="9"/>
  <c r="I8" i="9"/>
  <c r="J8" i="9"/>
  <c r="C9" i="9"/>
  <c r="D9" i="9"/>
  <c r="E9" i="9"/>
  <c r="F9" i="9"/>
  <c r="G9" i="9"/>
  <c r="H9" i="9"/>
  <c r="I9" i="9"/>
  <c r="J9" i="9"/>
  <c r="C10" i="9"/>
  <c r="D10" i="9"/>
  <c r="E10" i="9"/>
  <c r="F10" i="9"/>
  <c r="G10" i="9"/>
  <c r="H10" i="9"/>
  <c r="I10" i="9"/>
  <c r="J10" i="9"/>
  <c r="C11" i="9"/>
  <c r="D11" i="9"/>
  <c r="E11" i="9"/>
  <c r="F11" i="9"/>
  <c r="G11" i="9"/>
  <c r="H11" i="9"/>
  <c r="I11" i="9"/>
  <c r="J11" i="9"/>
  <c r="D6" i="9"/>
  <c r="E6" i="9"/>
  <c r="F6" i="9"/>
  <c r="G6" i="9"/>
  <c r="H6" i="9"/>
  <c r="I6" i="9"/>
  <c r="J6" i="9"/>
  <c r="C6" i="9"/>
  <c r="D5" i="9"/>
  <c r="E12" i="1" s="1"/>
  <c r="E5" i="9"/>
  <c r="F12" i="1" s="1"/>
  <c r="F5" i="9"/>
  <c r="G12" i="1" s="1"/>
  <c r="G5" i="9"/>
  <c r="H12" i="1" s="1"/>
  <c r="H5" i="9"/>
  <c r="I12" i="1" s="1"/>
  <c r="I5" i="9"/>
  <c r="J12" i="1" s="1"/>
  <c r="J5" i="9"/>
  <c r="K12" i="1" s="1"/>
  <c r="C5" i="9"/>
  <c r="D12" i="1" s="1"/>
  <c r="L14" i="1" l="1"/>
  <c r="L12" i="1"/>
  <c r="L13" i="1"/>
  <c r="M19" i="8"/>
  <c r="M6" i="5" l="1"/>
  <c r="M40" i="8" l="1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8" i="8"/>
  <c r="M17" i="8"/>
  <c r="M16" i="8"/>
  <c r="M15" i="8"/>
  <c r="M14" i="8"/>
  <c r="M13" i="8"/>
  <c r="M12" i="8"/>
  <c r="M11" i="8"/>
  <c r="M10" i="8"/>
  <c r="M8" i="8"/>
  <c r="M7" i="8"/>
  <c r="M6" i="8"/>
  <c r="M5" i="8"/>
  <c r="M40" i="7"/>
  <c r="M39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5" i="5"/>
  <c r="M5" i="4"/>
  <c r="M6" i="3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41" i="3"/>
  <c r="M12" i="3"/>
  <c r="M40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18" i="3"/>
  <c r="M17" i="3"/>
  <c r="M16" i="3"/>
  <c r="M15" i="3"/>
  <c r="M14" i="3"/>
  <c r="M13" i="3"/>
  <c r="M7" i="3"/>
  <c r="M8" i="3"/>
  <c r="M9" i="3"/>
  <c r="M10" i="3"/>
  <c r="M11" i="3"/>
  <c r="M5" i="3"/>
  <c r="F11" i="2" l="1"/>
  <c r="C22" i="1" l="1"/>
  <c r="N22" i="1" s="1"/>
  <c r="C5" i="2" l="1"/>
  <c r="D53" i="1" s="1"/>
</calcChain>
</file>

<file path=xl/sharedStrings.xml><?xml version="1.0" encoding="utf-8"?>
<sst xmlns="http://schemas.openxmlformats.org/spreadsheetml/2006/main" count="470" uniqueCount="109">
  <si>
    <t>Statistik Penyelenggaraan LPMUBTI</t>
  </si>
  <si>
    <t>No</t>
  </si>
  <si>
    <t>Deskripsi</t>
  </si>
  <si>
    <t>Desember 2019</t>
  </si>
  <si>
    <t>Januari 2020</t>
  </si>
  <si>
    <t>Februari 2020</t>
  </si>
  <si>
    <t>Maret 2020</t>
  </si>
  <si>
    <t>April 2020</t>
  </si>
  <si>
    <t>Mei 2020</t>
  </si>
  <si>
    <t>Juni 2020</t>
  </si>
  <si>
    <t>1.</t>
  </si>
  <si>
    <t>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</si>
  <si>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</si>
  <si>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</si>
  <si>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</si>
  <si>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</si>
  <si>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</si>
  <si>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</si>
  <si>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</si>
  <si>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</si>
  <si>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</si>
  <si>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</si>
  <si>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</si>
  <si>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</si>
  <si>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</si>
  <si>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</si>
  <si>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</si>
  <si>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Akumulasi Transaksi Borrower (Satuan Akun)</t>
  </si>
  <si>
    <t xml:space="preserve">    a. Jawa</t>
  </si>
  <si>
    <t xml:space="preserve">    b. Luar Jawa</t>
  </si>
  <si>
    <t>Akumulasi Penyaluran Pinjaman (Rp)</t>
  </si>
  <si>
    <t>Tingkat Keberhasilan/Kualitas Pinjaman</t>
  </si>
  <si>
    <t>TKB 90</t>
  </si>
  <si>
    <t>TWP 90</t>
  </si>
  <si>
    <t>Outstanding Pinjaman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</si>
  <si>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</si>
  <si>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</si>
  <si>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</si>
  <si>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</si>
  <si>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</si>
  <si>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Aset</t>
  </si>
  <si>
    <t>Penyelenggara Konvensional</t>
  </si>
  <si>
    <t>Penyelenggara Syariah</t>
  </si>
  <si>
    <t>Total Seluruh Penyelenggara</t>
  </si>
  <si>
    <t xml:space="preserve"> </t>
  </si>
  <si>
    <t>Data Pelaku dan Aset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</si>
  <si>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</si>
  <si>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</si>
  <si>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</si>
  <si>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</si>
  <si>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</si>
  <si>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</si>
  <si>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</si>
  <si>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 xml:space="preserve">Akumulasi Rekening Lender </t>
  </si>
  <si>
    <t>(Satuan Entitas)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</si>
  <si>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</si>
  <si>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</si>
  <si>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</si>
  <si>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</si>
  <si>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</si>
  <si>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</si>
  <si>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</si>
  <si>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</si>
  <si>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</si>
  <si>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</si>
  <si>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</si>
  <si>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6. Kepulauan Bangka Belitung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</si>
  <si>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</si>
  <si>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</si>
  <si>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</si>
  <si>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</si>
  <si>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</si>
  <si>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</si>
  <si>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</si>
  <si>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</si>
  <si>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</si>
  <si>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</si>
  <si>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</si>
  <si>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</si>
  <si>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</si>
  <si>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</si>
  <si>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</si>
  <si>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</si>
  <si>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</si>
  <si>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</si>
  <si>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</si>
  <si>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</si>
  <si>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</si>
  <si>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</si>
  <si>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</si>
  <si>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 xml:space="preserve">Akumulasi Rekening Borrower </t>
  </si>
  <si>
    <t xml:space="preserve">Akumulasi Transaksi Lender </t>
  </si>
  <si>
    <t>(Satuan Akun)</t>
  </si>
  <si>
    <t xml:space="preserve">Akumulasi Transaksi Borrower </t>
  </si>
  <si>
    <t>Akumulasi Penyaluran Pinjaman</t>
  </si>
  <si>
    <t xml:space="preserve"> (Satuan Rp)</t>
  </si>
  <si>
    <t>Juli 2020</t>
  </si>
  <si>
    <t>Agustus 2020</t>
  </si>
  <si>
    <t>September 2020</t>
  </si>
  <si>
    <t>Penyaluran Pinjaman Bulanan (Rp)</t>
  </si>
  <si>
    <t>5.</t>
  </si>
  <si>
    <t>6.</t>
  </si>
  <si>
    <t>7.</t>
  </si>
  <si>
    <t>8.</t>
  </si>
  <si>
    <t>9.</t>
  </si>
  <si>
    <t>10.</t>
  </si>
  <si>
    <t>Penyaluran Pinjaman Bulanan</t>
  </si>
  <si>
    <t>Oktober 2020</t>
  </si>
  <si>
    <t>% ∆ Oktober 2020 (ytd)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</si>
</sst>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[$Rp-421]* #,##0_-;\-[$Rp-421]* #,##0_-;_-[$Rp-421]* &quot;-&quot;_-;_-@_-"/>
    <numFmt numFmtId="167" formatCode="_-[$Rp-421]* #,##0_-;\-[$Rp-421]* #,##0_-;_-[$Rp-421]* &quot;-&quot;??_-;_-@_-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165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0" fontId="3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7" fontId="3" fillId="4" borderId="0" xfId="0" quotePrefix="1" applyNumberFormat="1" applyFont="1" applyFill="1" applyAlignment="1">
      <alignment horizontal="center"/>
    </xf>
    <xf numFmtId="165" fontId="5" fillId="4" borderId="0" xfId="1" applyNumberFormat="1" applyFont="1" applyFill="1" applyAlignment="1">
      <alignment vertical="center" wrapText="1"/>
    </xf>
    <xf numFmtId="166" fontId="5" fillId="0" borderId="0" xfId="0" applyNumberFormat="1" applyFont="1"/>
    <xf numFmtId="10" fontId="10" fillId="0" borderId="0" xfId="2" applyNumberFormat="1" applyFont="1"/>
    <xf numFmtId="165" fontId="3" fillId="0" borderId="0" xfId="0" applyNumberFormat="1" applyFont="1"/>
    <xf numFmtId="41" fontId="3" fillId="0" borderId="0" xfId="0" applyNumberFormat="1" applyFont="1"/>
    <xf numFmtId="165" fontId="7" fillId="0" borderId="0" xfId="0" applyNumberFormat="1" applyFont="1"/>
    <xf numFmtId="165" fontId="3" fillId="0" borderId="0" xfId="1" applyNumberFormat="1" applyFont="1"/>
    <xf numFmtId="167" fontId="3" fillId="0" borderId="0" xfId="1" applyNumberFormat="1" applyFont="1"/>
    <xf numFmtId="166" fontId="3" fillId="0" borderId="0" xfId="1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3"/>
    </xf>
    <xf numFmtId="10" fontId="10" fillId="0" borderId="1" xfId="2" applyNumberFormat="1" applyFont="1" applyBorder="1"/>
    <xf numFmtId="165" fontId="3" fillId="0" borderId="1" xfId="1" applyNumberFormat="1" applyFont="1" applyBorder="1"/>
    <xf numFmtId="0" fontId="11" fillId="4" borderId="2" xfId="0" applyFont="1" applyFill="1" applyBorder="1" applyAlignment="1">
      <alignment vertical="center" wrapText="1"/>
    </xf>
    <xf numFmtId="165" fontId="10" fillId="4" borderId="1" xfId="1" applyNumberFormat="1" applyFont="1" applyFill="1" applyBorder="1"/>
    <xf numFmtId="10" fontId="10" fillId="4" borderId="1" xfId="2" applyNumberFormat="1" applyFont="1" applyFill="1" applyBorder="1"/>
    <xf numFmtId="0" fontId="12" fillId="4" borderId="0" xfId="0" applyFont="1" applyFill="1" applyAlignment="1">
      <alignment vertical="center"/>
    </xf>
    <xf numFmtId="165" fontId="10" fillId="5" borderId="1" xfId="1" applyNumberFormat="1" applyFont="1" applyFill="1" applyBorder="1"/>
    <xf numFmtId="10" fontId="10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1" fontId="3" fillId="0" borderId="0" xfId="17" applyFont="1"/>
    <xf numFmtId="168" fontId="3" fillId="0" borderId="0" xfId="1" applyNumberFormat="1" applyFont="1"/>
    <xf numFmtId="0" fontId="1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quotePrefix="1" applyFont="1" applyFill="1" applyAlignment="1">
      <alignment horizontal="right" vertical="center"/>
    </xf>
    <xf numFmtId="0" fontId="3" fillId="0" borderId="0" xfId="0" applyFont="1"/>
    <xf numFmtId="165" fontId="3" fillId="0" borderId="0" xfId="23" applyNumberFormat="1" applyFont="1"/>
    <xf numFmtId="41" fontId="14" fillId="6" borderId="1" xfId="7" applyFont="1" applyFill="1" applyBorder="1"/>
    <xf numFmtId="41" fontId="15" fillId="0" borderId="1" xfId="7" applyFont="1" applyBorder="1" applyProtection="1">
      <protection locked="0"/>
    </xf>
    <xf numFmtId="41" fontId="14" fillId="7" borderId="1" xfId="7" applyFont="1" applyFill="1" applyBorder="1"/>
    <xf numFmtId="0" fontId="0" fillId="0" borderId="0" xfId="0" applyAlignment="1">
      <alignment horizontal="center"/>
    </xf>
    <xf numFmtId="165" fontId="1" fillId="0" borderId="0" xfId="1" applyNumberFormat="1" applyFont="1"/>
    <xf numFmtId="168" fontId="3" fillId="0" borderId="0" xfId="0" applyNumberFormat="1" applyFont="1"/>
    <xf numFmtId="0" fontId="3" fillId="0" borderId="0" xfId="0" applyFont="1" applyAlignment="1">
      <alignment horizontal="center"/>
    </xf>
    <xf numFmtId="166" fontId="3" fillId="0" borderId="0" xfId="0" applyNumberFormat="1" applyFont="1"/>
    <xf numFmtId="17" fontId="3" fillId="0" borderId="0" xfId="0" applyNumberFormat="1" applyFont="1" applyAlignment="1">
      <alignment horizontal="center"/>
    </xf>
    <xf numFmtId="0" fontId="3" fillId="8" borderId="0" xfId="0" applyFont="1" applyFill="1" applyAlignment="1">
      <alignment horizontal="center"/>
    </xf>
    <xf numFmtId="10" fontId="3" fillId="0" borderId="0" xfId="2" applyNumberFormat="1" applyFont="1"/>
    <xf numFmtId="10" fontId="5" fillId="4" borderId="0" xfId="2" applyNumberFormat="1" applyFont="1" applyFill="1"/>
    <xf numFmtId="41" fontId="5" fillId="0" borderId="0" xfId="7" applyFont="1" applyFill="1" applyBorder="1"/>
    <xf numFmtId="165" fontId="3" fillId="0" borderId="0" xfId="1" applyNumberFormat="1" applyFont="1" applyFill="1"/>
    <xf numFmtId="166" fontId="3" fillId="0" borderId="0" xfId="1" applyNumberFormat="1" applyFont="1" applyFill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8">
    <cellStyle name="Comma" xfId="1" builtinId="3"/>
    <cellStyle name="Comma [0]" xfId="17" builtinId="6"/>
    <cellStyle name="Comma [0] 2" xfId="4" xr:uid="{00000000-0005-0000-0000-000002000000}"/>
    <cellStyle name="Comma [0] 2 2" xfId="16" xr:uid="{00000000-0005-0000-0000-000003000000}"/>
    <cellStyle name="Comma [0] 2 2 2" xfId="27" xr:uid="{00000000-0005-0000-0000-000004000000}"/>
    <cellStyle name="Comma [0] 2 3" xfId="7" xr:uid="{00000000-0005-0000-0000-000005000000}"/>
    <cellStyle name="Comma [0] 2 3 2" xfId="21" xr:uid="{00000000-0005-0000-0000-000006000000}"/>
    <cellStyle name="Comma [0] 2 4" xfId="3" xr:uid="{00000000-0005-0000-0000-000007000000}"/>
    <cellStyle name="Comma [0] 2 4 2" xfId="15" xr:uid="{00000000-0005-0000-0000-000008000000}"/>
    <cellStyle name="Comma [0] 2 4 2 2" xfId="26" xr:uid="{00000000-0005-0000-0000-000009000000}"/>
    <cellStyle name="Comma [0] 2 4 3" xfId="19" xr:uid="{00000000-0005-0000-0000-00000A000000}"/>
    <cellStyle name="Comma 10" xfId="12" xr:uid="{00000000-0005-0000-0000-00000B000000}"/>
    <cellStyle name="Comma 10 2" xfId="24" xr:uid="{00000000-0005-0000-0000-00000C000000}"/>
    <cellStyle name="Comma 2" xfId="6" xr:uid="{00000000-0005-0000-0000-00000D000000}"/>
    <cellStyle name="Comma 2 2" xfId="20" xr:uid="{00000000-0005-0000-0000-00000E000000}"/>
    <cellStyle name="Comma 3" xfId="18" xr:uid="{00000000-0005-0000-0000-00000F000000}"/>
    <cellStyle name="Comma 4" xfId="23" xr:uid="{00000000-0005-0000-0000-000010000000}"/>
    <cellStyle name="Normal" xfId="0" builtinId="0"/>
    <cellStyle name="Normal 2" xfId="5" xr:uid="{00000000-0005-0000-0000-000012000000}"/>
    <cellStyle name="Normal 2 2" xfId="22" xr:uid="{00000000-0005-0000-0000-000013000000}"/>
    <cellStyle name="Normal 4" xfId="13" xr:uid="{00000000-0005-0000-0000-000014000000}"/>
    <cellStyle name="Normal 5" xfId="11" xr:uid="{00000000-0005-0000-0000-000015000000}"/>
    <cellStyle name="Normal 6" xfId="9" xr:uid="{00000000-0005-0000-0000-000016000000}"/>
    <cellStyle name="Normal 7" xfId="25" xr:uid="{00000000-0005-0000-0000-000017000000}"/>
    <cellStyle name="Percent" xfId="2" builtinId="5"/>
    <cellStyle name="Percent 2" xfId="14" xr:uid="{00000000-0005-0000-0000-000019000000}"/>
    <cellStyle name="Percent 2 2" xfId="10" xr:uid="{00000000-0005-0000-0000-00001A000000}"/>
    <cellStyle name="Percent 3" xfId="8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9"/>
  <sheetViews>
    <sheetView view="pageBreakPreview" topLeftCell="B1" zoomScale="80" zoomScaleNormal="55" zoomScaleSheetLayoutView="80" workbookViewId="0">
      <pane xSplit="1" ySplit="4" topLeftCell="I5" activePane="bottomRight" state="frozen"/>
      <selection activeCell="B1" sqref="B1"/>
      <selection pane="topRight" activeCell="C1" sqref="C1"/>
      <selection pane="bottomLeft" activeCell="B5" sqref="B5"/>
      <selection pane="bottomRight" activeCell="R10" sqref="R10"/>
    </sheetView>
  </sheetViews>
  <sheetFormatPr defaultColWidth="8.7109375" defaultRowHeight="15" x14ac:dyDescent="0.25"/>
  <cols>
    <col min="1" max="1" width="3.7109375" style="48" bestFit="1" customWidth="1"/>
    <col min="2" max="2" width="52.42578125" style="48" bestFit="1" customWidth="1"/>
    <col min="3" max="3" width="28.28515625" style="48" customWidth="1"/>
    <col min="4" max="4" width="31.28515625" style="48" bestFit="1" customWidth="1"/>
    <col min="5" max="14" width="28.28515625" style="48" customWidth="1"/>
    <col min="15" max="16" width="13.28515625" style="48" bestFit="1" customWidth="1"/>
    <col min="17" max="16384" width="8.7109375" style="48"/>
  </cols>
  <sheetData>
    <row r="1" spans="1:14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4" spans="1:14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96</v>
      </c>
      <c r="K4" s="2" t="s">
        <v>97</v>
      </c>
      <c r="L4" s="2" t="s">
        <v>98</v>
      </c>
      <c r="M4" s="2" t="s">
        <v>107</v>
      </c>
      <c r="N4" s="1" t="s">
        <v>108</v>
      </c>
    </row>
    <row r="5" spans="1:14" x14ac:dyDescent="0.25">
      <c r="A5" s="3"/>
      <c r="B5" s="4"/>
    </row>
    <row r="6" spans="1:14" x14ac:dyDescent="0.25">
      <c r="A6" s="5" t="s">
        <v>10</v>
      </c>
      <c r="B6" s="10" t="s">
        <v>30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3"/>
      <c r="B7" s="9" t="s">
        <v>18</v>
      </c>
      <c r="C7" s="28">
        <v>69823521485110.453</v>
      </c>
      <c r="D7" s="28">
        <v>75708121670780.469</v>
      </c>
      <c r="E7" s="28">
        <v>81633838954920.969</v>
      </c>
      <c r="F7" s="28">
        <v>87723569763079.438</v>
      </c>
      <c r="G7" s="28">
        <v>90879451142010.109</v>
      </c>
      <c r="H7" s="28">
        <v>93613620214427.031</v>
      </c>
      <c r="I7" s="28">
        <v>97339501300832.875</v>
      </c>
      <c r="J7" s="28">
        <v>100321757642803.64</v>
      </c>
      <c r="K7" s="28">
        <v>104534924326924.53</v>
      </c>
      <c r="L7" s="28">
        <v>110297760353034.31</v>
      </c>
      <c r="M7" s="28">
        <v>117815073263579.72</v>
      </c>
      <c r="N7" s="23">
        <f>(M7-C7)/C7</f>
        <v>0.68732643037351304</v>
      </c>
    </row>
    <row r="8" spans="1:14" x14ac:dyDescent="0.25">
      <c r="A8" s="3"/>
      <c r="B8" s="9" t="s">
        <v>19</v>
      </c>
      <c r="C8" s="28">
        <v>11673989343206.988</v>
      </c>
      <c r="D8" s="28">
        <v>12665934291263.219</v>
      </c>
      <c r="E8" s="28">
        <v>13760729627343.619</v>
      </c>
      <c r="F8" s="28">
        <v>14810823748110.402</v>
      </c>
      <c r="G8" s="28">
        <v>15179791009475.824</v>
      </c>
      <c r="H8" s="28">
        <v>15561691258219.332</v>
      </c>
      <c r="I8" s="28">
        <v>16121035373490.771</v>
      </c>
      <c r="J8" s="28">
        <v>16649175414138.072</v>
      </c>
      <c r="K8" s="28">
        <v>17336181401860.072</v>
      </c>
      <c r="L8" s="28">
        <v>18400732814141.164</v>
      </c>
      <c r="M8" s="28">
        <v>19841213270363.164</v>
      </c>
      <c r="N8" s="23">
        <f>(M8-C8)/C8</f>
        <v>0.69960865022620788</v>
      </c>
    </row>
    <row r="9" spans="1:14" x14ac:dyDescent="0.25">
      <c r="A9" s="3"/>
      <c r="B9" s="9" t="s">
        <v>20</v>
      </c>
      <c r="C9" s="29">
        <v>81497510828317.406</v>
      </c>
      <c r="D9" s="29">
        <v>88374055962043.688</v>
      </c>
      <c r="E9" s="29">
        <v>95394568582264.594</v>
      </c>
      <c r="F9" s="29">
        <v>102534393511189.84</v>
      </c>
      <c r="G9" s="29">
        <v>106059242151485.94</v>
      </c>
      <c r="H9" s="29">
        <v>109175311472646.36</v>
      </c>
      <c r="I9" s="29">
        <v>113460536674323.64</v>
      </c>
      <c r="J9" s="29">
        <v>116970933056941.72</v>
      </c>
      <c r="K9" s="29">
        <v>121871105728784.61</v>
      </c>
      <c r="L9" s="29">
        <v>128698493167175.47</v>
      </c>
      <c r="M9" s="29">
        <v>137656286533942.88</v>
      </c>
      <c r="N9" s="23">
        <f>(M9-C9)/C9</f>
        <v>0.68908577863107379</v>
      </c>
    </row>
    <row r="10" spans="1:14" x14ac:dyDescent="0.25">
      <c r="A10" s="3"/>
      <c r="B10" s="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3"/>
    </row>
    <row r="11" spans="1:14" x14ac:dyDescent="0.25">
      <c r="A11" s="5" t="s">
        <v>16</v>
      </c>
      <c r="B11" s="10" t="s">
        <v>99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25">
      <c r="A12" s="3"/>
      <c r="B12" s="9" t="s">
        <v>18</v>
      </c>
      <c r="C12" s="28">
        <f>'Penyaluran Pinjaman Bulanan'!B5</f>
        <v>5961642196600.3984</v>
      </c>
      <c r="D12" s="28">
        <f>'Penyaluran Pinjaman Bulanan'!C5</f>
        <v>5884600185670.0156</v>
      </c>
      <c r="E12" s="28">
        <f>'Penyaluran Pinjaman Bulanan'!D5</f>
        <v>5925717284140.5313</v>
      </c>
      <c r="F12" s="28">
        <f>'Penyaluran Pinjaman Bulanan'!E5</f>
        <v>6089730808158.4375</v>
      </c>
      <c r="G12" s="28">
        <f>'Penyaluran Pinjaman Bulanan'!F5</f>
        <v>3155881378930.6719</v>
      </c>
      <c r="H12" s="28">
        <f>'Penyaluran Pinjaman Bulanan'!G5</f>
        <v>2734169072416.9219</v>
      </c>
      <c r="I12" s="28">
        <f>'Penyaluran Pinjaman Bulanan'!H5</f>
        <v>3725881086405.8438</v>
      </c>
      <c r="J12" s="28">
        <f>'Penyaluran Pinjaman Bulanan'!I5</f>
        <v>2982256341970.7656</v>
      </c>
      <c r="K12" s="28">
        <f>'Penyaluran Pinjaman Bulanan'!J5</f>
        <v>4213166684120.8906</v>
      </c>
      <c r="L12" s="28">
        <f>'Penyaluran Pinjaman Bulanan'!K5</f>
        <v>5762836026109.7813</v>
      </c>
      <c r="M12" s="28">
        <v>7517312910545.4063</v>
      </c>
      <c r="N12" s="23">
        <f>(M12-C12)/C12</f>
        <v>0.26094667587265175</v>
      </c>
    </row>
    <row r="13" spans="1:14" x14ac:dyDescent="0.25">
      <c r="A13" s="3"/>
      <c r="B13" s="9" t="s">
        <v>19</v>
      </c>
      <c r="C13" s="28">
        <f>'Penyaluran Pinjaman Bulanan'!B12</f>
        <v>991169789787.54041</v>
      </c>
      <c r="D13" s="28">
        <f>'Penyaluran Pinjaman Bulanan'!C12</f>
        <v>991944948056.23047</v>
      </c>
      <c r="E13" s="28">
        <f>'Penyaluran Pinjaman Bulanan'!D12</f>
        <v>1094795336080.7813</v>
      </c>
      <c r="F13" s="28">
        <f>'Penyaluran Pinjaman Bulanan'!E12</f>
        <v>1050094120766.4023</v>
      </c>
      <c r="G13" s="28">
        <f>'Penyaluran Pinjaman Bulanan'!F12</f>
        <v>368967261365.42188</v>
      </c>
      <c r="H13" s="28">
        <f>'Penyaluran Pinjaman Bulanan'!G12</f>
        <v>381900248743.50781</v>
      </c>
      <c r="I13" s="28">
        <f>'Penyaluran Pinjaman Bulanan'!H12</f>
        <v>559344115271.43945</v>
      </c>
      <c r="J13" s="28">
        <f>'Penyaluran Pinjaman Bulanan'!I12</f>
        <v>528140040647.30078</v>
      </c>
      <c r="K13" s="28">
        <f>'Penyaluran Pinjaman Bulanan'!J12</f>
        <v>687005987722</v>
      </c>
      <c r="L13" s="28">
        <f>'Penyaluran Pinjaman Bulanan'!K12</f>
        <v>1064551412281.0918</v>
      </c>
      <c r="M13" s="28">
        <v>1440480456222</v>
      </c>
      <c r="N13" s="23">
        <f t="shared" ref="N13" si="0">(M13-C13)/C13</f>
        <v>0.45331352010917364</v>
      </c>
    </row>
    <row r="14" spans="1:14" x14ac:dyDescent="0.25">
      <c r="A14" s="3"/>
      <c r="B14" s="9" t="s">
        <v>20</v>
      </c>
      <c r="C14" s="29">
        <f>'Penyaluran Pinjaman Bulanan'!B41</f>
        <v>6952811986387.9385</v>
      </c>
      <c r="D14" s="29">
        <f>'Penyaluran Pinjaman Bulanan'!C41</f>
        <v>6876545133726.2813</v>
      </c>
      <c r="E14" s="29">
        <f>'Penyaluran Pinjaman Bulanan'!D41</f>
        <v>7020512620221.3125</v>
      </c>
      <c r="F14" s="29">
        <f>'Penyaluran Pinjaman Bulanan'!E41</f>
        <v>7139824928924.8438</v>
      </c>
      <c r="G14" s="29">
        <f>'Penyaluran Pinjaman Bulanan'!F41</f>
        <v>3524848640296.0938</v>
      </c>
      <c r="H14" s="29">
        <f>'Penyaluran Pinjaman Bulanan'!G41</f>
        <v>3116069321160.4219</v>
      </c>
      <c r="I14" s="29">
        <f>'Penyaluran Pinjaman Bulanan'!H41</f>
        <v>4285225201677.2813</v>
      </c>
      <c r="J14" s="29">
        <f>'Penyaluran Pinjaman Bulanan'!I41</f>
        <v>3510396382618.0781</v>
      </c>
      <c r="K14" s="29">
        <f>'Penyaluran Pinjaman Bulanan'!J41</f>
        <v>4900172671842.8906</v>
      </c>
      <c r="L14" s="29">
        <f>'Penyaluran Pinjaman Bulanan'!K41</f>
        <v>6827387438390.8594</v>
      </c>
      <c r="M14" s="29">
        <v>8957793366767.4063</v>
      </c>
      <c r="N14" s="23">
        <f>(M14-C14)/C14</f>
        <v>0.28836985442793162</v>
      </c>
    </row>
    <row r="15" spans="1:14" x14ac:dyDescent="0.25">
      <c r="A15" s="3"/>
      <c r="D15" s="57"/>
      <c r="E15" s="57"/>
      <c r="F15" s="57"/>
      <c r="G15" s="57"/>
      <c r="H15" s="57"/>
      <c r="I15" s="57"/>
      <c r="J15" s="57"/>
      <c r="L15" s="57"/>
      <c r="N15" s="23"/>
    </row>
    <row r="16" spans="1:14" x14ac:dyDescent="0.25">
      <c r="A16" s="47" t="s">
        <v>21</v>
      </c>
      <c r="B16" s="7" t="s">
        <v>34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6" x14ac:dyDescent="0.25">
      <c r="A17" s="3"/>
      <c r="B17" s="9" t="s">
        <v>18</v>
      </c>
      <c r="C17" s="28">
        <f>Outstanding!B5</f>
        <v>11309499043447</v>
      </c>
      <c r="D17" s="28">
        <f>Outstanding!C5</f>
        <v>11599141686358.178</v>
      </c>
      <c r="E17" s="28">
        <f>Outstanding!D5</f>
        <v>12387705165540.406</v>
      </c>
      <c r="F17" s="28">
        <f>Outstanding!E5</f>
        <v>12624846886585.346</v>
      </c>
      <c r="G17" s="28">
        <f>Outstanding!F5</f>
        <v>11829648937625.545</v>
      </c>
      <c r="H17" s="28">
        <f>Outstanding!G5</f>
        <v>11019694810624.627</v>
      </c>
      <c r="I17" s="28">
        <f>Outstanding!H5</f>
        <v>10066192151919.326</v>
      </c>
      <c r="J17" s="28">
        <f>Outstanding!I5</f>
        <v>10159467583706.084</v>
      </c>
      <c r="K17" s="28">
        <f>Outstanding!J5</f>
        <v>10220573405625.42</v>
      </c>
      <c r="L17" s="28">
        <f>Outstanding!K5</f>
        <v>10685553889263.045</v>
      </c>
      <c r="M17" s="28">
        <v>10997547365573.891</v>
      </c>
      <c r="N17" s="23">
        <f>(M17-C17)/C17</f>
        <v>-2.7583156130497381E-2</v>
      </c>
    </row>
    <row r="18" spans="1:16" x14ac:dyDescent="0.25">
      <c r="A18" s="3"/>
      <c r="B18" s="9" t="s">
        <v>19</v>
      </c>
      <c r="C18" s="28">
        <f>Outstanding!B12</f>
        <v>1847656966380</v>
      </c>
      <c r="D18" s="28">
        <f>Outstanding!C12</f>
        <v>1917668352722.427</v>
      </c>
      <c r="E18" s="28">
        <f>Outstanding!D12</f>
        <v>2107840166514.6382</v>
      </c>
      <c r="F18" s="28">
        <f>Outstanding!E12</f>
        <v>2167202007473.1597</v>
      </c>
      <c r="G18" s="28">
        <f>Outstanding!F12</f>
        <v>1920323885792.0798</v>
      </c>
      <c r="H18" s="28">
        <f>Outstanding!G12</f>
        <v>1843814042028.7336</v>
      </c>
      <c r="I18" s="28">
        <f>Outstanding!H12</f>
        <v>1700637603425.4817</v>
      </c>
      <c r="J18" s="28">
        <f>Outstanding!I12</f>
        <v>1780507490115.7126</v>
      </c>
      <c r="K18" s="28">
        <f>Outstanding!J12</f>
        <v>1912573522189.7947</v>
      </c>
      <c r="L18" s="28">
        <f>Outstanding!K12</f>
        <v>2027959979219.0715</v>
      </c>
      <c r="M18" s="28">
        <v>2244986266870.8491</v>
      </c>
      <c r="N18" s="23">
        <f t="shared" ref="N18" si="1">(M18-C18)/C18</f>
        <v>0.21504495029145579</v>
      </c>
    </row>
    <row r="19" spans="1:16" x14ac:dyDescent="0.25">
      <c r="A19" s="3"/>
      <c r="B19" s="9" t="s">
        <v>20</v>
      </c>
      <c r="C19" s="29">
        <f>SUM(C17:C18)</f>
        <v>13157156009827</v>
      </c>
      <c r="D19" s="29">
        <f t="shared" ref="D19:K19" si="2">SUM(D17:D18)</f>
        <v>13516810039080.605</v>
      </c>
      <c r="E19" s="29">
        <f t="shared" si="2"/>
        <v>14495545332055.045</v>
      </c>
      <c r="F19" s="29">
        <f t="shared" si="2"/>
        <v>14792048894058.506</v>
      </c>
      <c r="G19" s="29">
        <f t="shared" si="2"/>
        <v>13749972823417.625</v>
      </c>
      <c r="H19" s="29">
        <f t="shared" si="2"/>
        <v>12863508852653.361</v>
      </c>
      <c r="I19" s="29">
        <f t="shared" si="2"/>
        <v>11766829755344.809</v>
      </c>
      <c r="J19" s="29">
        <f t="shared" si="2"/>
        <v>11939975073821.797</v>
      </c>
      <c r="K19" s="29">
        <f t="shared" si="2"/>
        <v>12133146927815.215</v>
      </c>
      <c r="L19" s="29">
        <f t="shared" ref="L19" si="3">SUM(L17:L18)</f>
        <v>12713513868482.117</v>
      </c>
      <c r="M19" s="29">
        <v>13242533632444.74</v>
      </c>
      <c r="N19" s="23">
        <f>(M19-C19)/C19</f>
        <v>6.4890636360906721E-3</v>
      </c>
    </row>
    <row r="20" spans="1:16" x14ac:dyDescent="0.25">
      <c r="H20" s="29"/>
      <c r="I20" s="29"/>
      <c r="J20" s="29"/>
      <c r="L20" s="29"/>
      <c r="N20" s="23"/>
    </row>
    <row r="21" spans="1:16" x14ac:dyDescent="0.25">
      <c r="A21" s="47" t="s">
        <v>26</v>
      </c>
      <c r="B21" s="7" t="s">
        <v>31</v>
      </c>
      <c r="C21" s="11"/>
      <c r="D21" s="11"/>
      <c r="E21" s="11"/>
      <c r="F21" s="11"/>
      <c r="G21" s="61"/>
      <c r="H21" s="11"/>
      <c r="I21" s="11"/>
      <c r="J21" s="11"/>
      <c r="K21" s="11"/>
      <c r="L21" s="11"/>
      <c r="M21" s="11"/>
      <c r="N21" s="11"/>
    </row>
    <row r="22" spans="1:16" x14ac:dyDescent="0.25">
      <c r="A22" s="3"/>
      <c r="B22" s="15" t="s">
        <v>32</v>
      </c>
      <c r="C22" s="16">
        <f>100%-C23</f>
        <v>0.96349326660109624</v>
      </c>
      <c r="D22" s="16">
        <v>0.96017577031077428</v>
      </c>
      <c r="E22" s="16">
        <v>0.96078487036692339</v>
      </c>
      <c r="F22" s="17">
        <v>0.95779646374861083</v>
      </c>
      <c r="G22" s="16">
        <v>0.95065932338792425</v>
      </c>
      <c r="H22" s="16">
        <v>0.94901157945289005</v>
      </c>
      <c r="I22" s="16">
        <v>0.93874986932375493</v>
      </c>
      <c r="J22" s="16">
        <v>0.92012197381408134</v>
      </c>
      <c r="K22" s="16">
        <v>0.91118334135821388</v>
      </c>
      <c r="L22" s="16">
        <v>0.91725794337358124</v>
      </c>
      <c r="M22" s="16">
        <v>0.92418358989112537</v>
      </c>
      <c r="N22" s="23">
        <f>(M22-C22)/C22</f>
        <v>-4.0799119280452427E-2</v>
      </c>
    </row>
    <row r="23" spans="1:16" x14ac:dyDescent="0.25">
      <c r="A23" s="3"/>
      <c r="B23" s="15" t="s">
        <v>33</v>
      </c>
      <c r="C23" s="17">
        <v>3.6506733398903791E-2</v>
      </c>
      <c r="D23" s="17">
        <v>3.9824229689225707E-2</v>
      </c>
      <c r="E23" s="17">
        <v>3.9215129633076641E-2</v>
      </c>
      <c r="F23" s="17">
        <v>4.2203536251389194E-2</v>
      </c>
      <c r="G23" s="17">
        <v>4.934067661207571E-2</v>
      </c>
      <c r="H23" s="16">
        <v>5.0988420547109996E-2</v>
      </c>
      <c r="I23" s="16">
        <v>6.1250130676245025E-2</v>
      </c>
      <c r="J23" s="16">
        <v>7.987802618591866E-2</v>
      </c>
      <c r="K23" s="17">
        <v>8.8816658641786145E-2</v>
      </c>
      <c r="L23" s="16">
        <v>8.2742056626418758E-2</v>
      </c>
      <c r="M23" s="16">
        <v>7.5816410108874618E-2</v>
      </c>
      <c r="N23" s="23">
        <f t="shared" ref="N23" si="4">(M23-C23)/C23</f>
        <v>1.0767788035275487</v>
      </c>
    </row>
    <row r="24" spans="1:16" x14ac:dyDescent="0.25">
      <c r="I24" s="16"/>
      <c r="J24" s="16"/>
      <c r="L24" s="16"/>
      <c r="M24" s="16"/>
      <c r="N24" s="23"/>
    </row>
    <row r="25" spans="1:16" x14ac:dyDescent="0.25">
      <c r="A25" s="5" t="s">
        <v>100</v>
      </c>
      <c r="B25" s="6" t="s">
        <v>11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6" x14ac:dyDescent="0.25">
      <c r="A26" s="3"/>
      <c r="B26" s="9" t="s">
        <v>12</v>
      </c>
      <c r="C26" s="27">
        <v>500030</v>
      </c>
      <c r="D26" s="27">
        <v>508014</v>
      </c>
      <c r="E26" s="27">
        <v>520172</v>
      </c>
      <c r="F26" s="27">
        <v>528441</v>
      </c>
      <c r="G26" s="27">
        <v>534504</v>
      </c>
      <c r="H26" s="27">
        <v>539460</v>
      </c>
      <c r="I26" s="27">
        <v>542837</v>
      </c>
      <c r="J26" s="27">
        <v>546058</v>
      </c>
      <c r="K26" s="62">
        <v>549088</v>
      </c>
      <c r="L26" s="62">
        <v>559045</v>
      </c>
      <c r="M26" s="62">
        <v>569982</v>
      </c>
      <c r="N26" s="23">
        <f>(M26-C26)/C26</f>
        <v>0.13989560626362418</v>
      </c>
    </row>
    <row r="27" spans="1:16" x14ac:dyDescent="0.25">
      <c r="A27" s="3"/>
      <c r="B27" s="9" t="s">
        <v>13</v>
      </c>
      <c r="C27" s="27">
        <v>102149</v>
      </c>
      <c r="D27" s="27">
        <v>104205</v>
      </c>
      <c r="E27" s="27">
        <v>106021</v>
      </c>
      <c r="F27" s="27">
        <v>107966</v>
      </c>
      <c r="G27" s="27">
        <v>109652</v>
      </c>
      <c r="H27" s="27">
        <v>110887</v>
      </c>
      <c r="I27" s="27">
        <v>112453</v>
      </c>
      <c r="J27" s="27">
        <v>113910</v>
      </c>
      <c r="K27" s="62">
        <v>116594</v>
      </c>
      <c r="L27" s="62">
        <v>118686</v>
      </c>
      <c r="M27" s="62">
        <v>124518</v>
      </c>
      <c r="N27" s="23">
        <f>(M27-C27)/C27</f>
        <v>0.2189840331280776</v>
      </c>
    </row>
    <row r="28" spans="1:16" x14ac:dyDescent="0.25">
      <c r="A28" s="3"/>
      <c r="B28" s="9" t="s">
        <v>14</v>
      </c>
      <c r="C28" s="27">
        <v>3756</v>
      </c>
      <c r="D28" s="27">
        <v>3781</v>
      </c>
      <c r="E28" s="27">
        <v>3810</v>
      </c>
      <c r="F28" s="27">
        <v>3826</v>
      </c>
      <c r="G28" s="27">
        <v>3837</v>
      </c>
      <c r="H28" s="27">
        <v>3854</v>
      </c>
      <c r="I28" s="27">
        <v>3896</v>
      </c>
      <c r="J28" s="27">
        <v>3897</v>
      </c>
      <c r="K28" s="27">
        <v>3898</v>
      </c>
      <c r="L28" s="63">
        <v>3901</v>
      </c>
      <c r="M28" s="63">
        <v>3901</v>
      </c>
      <c r="N28" s="23">
        <f t="shared" ref="N28" si="5">(M28-C28)/C28</f>
        <v>3.8604898828540998E-2</v>
      </c>
    </row>
    <row r="29" spans="1:16" x14ac:dyDescent="0.25">
      <c r="A29" s="3"/>
      <c r="B29" s="9" t="s">
        <v>15</v>
      </c>
      <c r="C29" s="27">
        <v>605935</v>
      </c>
      <c r="D29" s="27">
        <v>616000</v>
      </c>
      <c r="E29" s="27">
        <v>630003</v>
      </c>
      <c r="F29" s="27">
        <v>640233</v>
      </c>
      <c r="G29" s="27">
        <v>647993</v>
      </c>
      <c r="H29" s="27">
        <v>654201</v>
      </c>
      <c r="I29" s="27">
        <v>659186</v>
      </c>
      <c r="J29" s="27">
        <v>663865</v>
      </c>
      <c r="K29" s="27">
        <v>669580</v>
      </c>
      <c r="L29" s="63">
        <v>681632</v>
      </c>
      <c r="M29" s="63">
        <v>698401</v>
      </c>
      <c r="N29" s="23">
        <f>(M29-C29)/C29</f>
        <v>0.15260052645910865</v>
      </c>
      <c r="O29" s="24"/>
      <c r="P29" s="24"/>
    </row>
    <row r="30" spans="1:16" x14ac:dyDescent="0.25">
      <c r="A30" s="3"/>
      <c r="B30" s="9"/>
      <c r="F30" s="43"/>
      <c r="G30" s="27"/>
      <c r="L30" s="64"/>
      <c r="M30" s="64"/>
    </row>
    <row r="31" spans="1:16" x14ac:dyDescent="0.25">
      <c r="A31" s="5" t="s">
        <v>101</v>
      </c>
      <c r="B31" s="10" t="s">
        <v>17</v>
      </c>
      <c r="C31" s="13"/>
      <c r="D31" s="13"/>
      <c r="E31" s="13"/>
      <c r="F31" s="13"/>
      <c r="G31" s="21"/>
      <c r="H31" s="13"/>
      <c r="I31" s="13"/>
      <c r="J31" s="13"/>
      <c r="K31" s="13"/>
      <c r="L31" s="13"/>
      <c r="M31" s="13" t="s">
        <v>44</v>
      </c>
      <c r="N31" s="13"/>
    </row>
    <row r="32" spans="1:16" x14ac:dyDescent="0.25">
      <c r="A32" s="3"/>
      <c r="B32" s="9" t="s">
        <v>18</v>
      </c>
      <c r="C32" s="26">
        <v>15397251</v>
      </c>
      <c r="D32" s="26">
        <v>16943440</v>
      </c>
      <c r="E32" s="26">
        <v>18403371</v>
      </c>
      <c r="F32" s="26">
        <v>19865254</v>
      </c>
      <c r="G32" s="27">
        <v>20364998</v>
      </c>
      <c r="H32" s="27">
        <v>20698845</v>
      </c>
      <c r="I32" s="27">
        <v>21167060</v>
      </c>
      <c r="J32" s="27">
        <v>21810291</v>
      </c>
      <c r="K32" s="27">
        <v>22391924</v>
      </c>
      <c r="L32" s="27">
        <v>24017322</v>
      </c>
      <c r="M32" s="27">
        <v>33294308</v>
      </c>
      <c r="N32" s="23">
        <f>(M32-C32)/C32</f>
        <v>1.1623540461865562</v>
      </c>
    </row>
    <row r="33" spans="1:14" x14ac:dyDescent="0.25">
      <c r="A33" s="3"/>
      <c r="B33" s="9" t="s">
        <v>19</v>
      </c>
      <c r="C33" s="26">
        <v>3171872</v>
      </c>
      <c r="D33" s="26">
        <v>3553727</v>
      </c>
      <c r="E33" s="26">
        <v>3907082</v>
      </c>
      <c r="F33" s="26">
        <v>4292313</v>
      </c>
      <c r="G33" s="27">
        <v>4405307</v>
      </c>
      <c r="H33" s="27">
        <v>4491096</v>
      </c>
      <c r="I33" s="27">
        <v>4601269</v>
      </c>
      <c r="J33" s="27">
        <v>4768432</v>
      </c>
      <c r="K33" s="27">
        <v>4988072</v>
      </c>
      <c r="L33" s="27">
        <v>5199607</v>
      </c>
      <c r="M33" s="27">
        <v>5664991</v>
      </c>
      <c r="N33" s="23">
        <f t="shared" ref="N33" si="6">(M33-C33)/C33</f>
        <v>0.78600870400823242</v>
      </c>
    </row>
    <row r="34" spans="1:14" x14ac:dyDescent="0.25">
      <c r="A34" s="3"/>
      <c r="B34" s="9" t="s">
        <v>20</v>
      </c>
      <c r="C34" s="26">
        <v>18569123</v>
      </c>
      <c r="D34" s="26">
        <v>20497167</v>
      </c>
      <c r="E34" s="26">
        <v>22327795</v>
      </c>
      <c r="F34" s="26">
        <v>24157567</v>
      </c>
      <c r="G34" s="27">
        <v>24770305</v>
      </c>
      <c r="H34" s="27">
        <v>25189941</v>
      </c>
      <c r="I34" s="27">
        <v>25768329</v>
      </c>
      <c r="J34" s="27">
        <v>26578723</v>
      </c>
      <c r="K34" s="27">
        <v>27379996</v>
      </c>
      <c r="L34" s="27">
        <v>29216929</v>
      </c>
      <c r="M34" s="27">
        <v>38959299</v>
      </c>
      <c r="N34" s="23">
        <f>(M34-C34)/C34</f>
        <v>1.0980688748736276</v>
      </c>
    </row>
    <row r="35" spans="1:14" x14ac:dyDescent="0.25">
      <c r="A35" s="3"/>
      <c r="B35" s="9"/>
      <c r="G35" s="27"/>
    </row>
    <row r="36" spans="1:14" x14ac:dyDescent="0.25">
      <c r="A36" s="5" t="s">
        <v>102</v>
      </c>
      <c r="B36" s="10" t="s">
        <v>22</v>
      </c>
      <c r="C36" s="13"/>
      <c r="D36" s="13"/>
      <c r="E36" s="13"/>
      <c r="F36" s="13"/>
      <c r="G36" s="21"/>
      <c r="H36" s="13"/>
      <c r="I36" s="13"/>
      <c r="J36" s="13"/>
      <c r="K36" s="13"/>
      <c r="L36" s="13"/>
      <c r="M36" s="13"/>
      <c r="N36" s="13"/>
    </row>
    <row r="37" spans="1:14" x14ac:dyDescent="0.25">
      <c r="A37" s="3"/>
      <c r="B37" s="9" t="s">
        <v>23</v>
      </c>
      <c r="C37" s="26">
        <v>41126937</v>
      </c>
      <c r="D37" s="26">
        <v>45722659</v>
      </c>
      <c r="E37" s="26">
        <v>50815670</v>
      </c>
      <c r="F37" s="26">
        <v>56445722</v>
      </c>
      <c r="G37" s="27">
        <v>59427438</v>
      </c>
      <c r="H37" s="27">
        <v>62230102</v>
      </c>
      <c r="I37" s="27">
        <v>65449947</v>
      </c>
      <c r="J37" s="27">
        <v>69257691</v>
      </c>
      <c r="K37" s="27">
        <v>73345023</v>
      </c>
      <c r="L37" s="27">
        <v>78800270</v>
      </c>
      <c r="M37" s="27">
        <v>84160017</v>
      </c>
      <c r="N37" s="23">
        <f>(M37-C37)/C37</f>
        <v>1.0463477987675085</v>
      </c>
    </row>
    <row r="38" spans="1:14" x14ac:dyDescent="0.25">
      <c r="A38" s="3"/>
      <c r="B38" s="9" t="s">
        <v>24</v>
      </c>
      <c r="C38" s="26">
        <v>1459580</v>
      </c>
      <c r="D38" s="26">
        <v>1499916</v>
      </c>
      <c r="E38" s="27">
        <v>1547266</v>
      </c>
      <c r="F38" s="27">
        <v>1598056</v>
      </c>
      <c r="G38" s="27">
        <v>1626896</v>
      </c>
      <c r="H38" s="27">
        <v>1656112</v>
      </c>
      <c r="I38" s="27">
        <v>1694964</v>
      </c>
      <c r="J38" s="27">
        <v>1719940</v>
      </c>
      <c r="K38" s="27">
        <v>1772775</v>
      </c>
      <c r="L38" s="27">
        <v>1875884</v>
      </c>
      <c r="M38" s="27">
        <v>1996294</v>
      </c>
      <c r="N38" s="23">
        <f>(M38-C38)/C38</f>
        <v>0.36771811068937638</v>
      </c>
    </row>
    <row r="39" spans="1:14" x14ac:dyDescent="0.25">
      <c r="A39" s="3"/>
      <c r="B39" s="9" t="s">
        <v>25</v>
      </c>
      <c r="C39" s="26">
        <v>17831694</v>
      </c>
      <c r="D39" s="26">
        <v>18856725</v>
      </c>
      <c r="E39" s="26">
        <v>19774227</v>
      </c>
      <c r="F39" s="26">
        <v>20713236</v>
      </c>
      <c r="G39" s="27">
        <v>21156430</v>
      </c>
      <c r="H39" s="27">
        <v>21443604</v>
      </c>
      <c r="I39" s="27">
        <v>21872735</v>
      </c>
      <c r="J39" s="27">
        <v>22475892</v>
      </c>
      <c r="K39" s="27">
        <v>30298164</v>
      </c>
      <c r="L39" s="27">
        <v>31743981</v>
      </c>
      <c r="M39" s="27">
        <v>32811114</v>
      </c>
      <c r="N39" s="23">
        <f t="shared" ref="N39" si="7">(M39-C39)/C39</f>
        <v>0.84004469794064429</v>
      </c>
    </row>
    <row r="40" spans="1:14" x14ac:dyDescent="0.25">
      <c r="A40" s="3"/>
      <c r="B40" s="9" t="s">
        <v>15</v>
      </c>
      <c r="C40" s="26">
        <v>60418211</v>
      </c>
      <c r="D40" s="26">
        <v>66079300</v>
      </c>
      <c r="E40" s="26">
        <v>72137163</v>
      </c>
      <c r="F40" s="26">
        <v>78757014</v>
      </c>
      <c r="G40" s="27">
        <v>82210764</v>
      </c>
      <c r="H40" s="27">
        <v>85329818</v>
      </c>
      <c r="I40" s="27">
        <v>89017646</v>
      </c>
      <c r="J40" s="27">
        <v>93453523</v>
      </c>
      <c r="K40" s="27">
        <v>105415962</v>
      </c>
      <c r="L40" s="27">
        <v>112420135</v>
      </c>
      <c r="M40" s="27">
        <v>118967425</v>
      </c>
      <c r="N40" s="23">
        <f>(M40-C40)/C40</f>
        <v>0.96906566796557414</v>
      </c>
    </row>
    <row r="41" spans="1:14" x14ac:dyDescent="0.25">
      <c r="A41" s="3"/>
      <c r="B41" s="9"/>
      <c r="F41" s="43"/>
      <c r="G41" s="27"/>
    </row>
    <row r="42" spans="1:14" x14ac:dyDescent="0.25">
      <c r="A42" s="5" t="s">
        <v>103</v>
      </c>
      <c r="B42" s="14" t="s">
        <v>27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x14ac:dyDescent="0.25">
      <c r="A43" s="3"/>
      <c r="B43" s="9" t="s">
        <v>28</v>
      </c>
      <c r="C43" s="27">
        <v>68215545</v>
      </c>
      <c r="D43" s="27">
        <v>75408358</v>
      </c>
      <c r="E43" s="27">
        <v>84604087</v>
      </c>
      <c r="F43" s="27">
        <v>95342352</v>
      </c>
      <c r="G43" s="27">
        <v>105523181</v>
      </c>
      <c r="H43" s="27">
        <v>112485540</v>
      </c>
      <c r="I43" s="27">
        <v>118851597</v>
      </c>
      <c r="J43" s="27">
        <v>124546092</v>
      </c>
      <c r="K43" s="27">
        <v>131667720</v>
      </c>
      <c r="L43" s="27">
        <v>146888086</v>
      </c>
      <c r="M43" s="27">
        <v>170233048</v>
      </c>
      <c r="N43" s="23">
        <f>(M43-C43)/C43</f>
        <v>1.495516938257988</v>
      </c>
    </row>
    <row r="44" spans="1:14" x14ac:dyDescent="0.25">
      <c r="A44" s="3"/>
      <c r="B44" s="9" t="s">
        <v>29</v>
      </c>
      <c r="C44" s="27">
        <v>13660488</v>
      </c>
      <c r="D44" s="27">
        <v>15092986</v>
      </c>
      <c r="E44" s="27">
        <v>16919628</v>
      </c>
      <c r="F44" s="27">
        <v>18941003</v>
      </c>
      <c r="G44" s="27">
        <v>20280674</v>
      </c>
      <c r="H44" s="27">
        <v>21339619</v>
      </c>
      <c r="I44" s="27">
        <v>22492924</v>
      </c>
      <c r="J44" s="27">
        <v>23752460</v>
      </c>
      <c r="K44" s="27">
        <v>24956275</v>
      </c>
      <c r="L44" s="27">
        <v>27618137</v>
      </c>
      <c r="M44" s="27">
        <v>30526898</v>
      </c>
      <c r="N44" s="23">
        <f t="shared" ref="N44" si="8">(M44-C44)/C44</f>
        <v>1.2346857593960041</v>
      </c>
    </row>
    <row r="45" spans="1:14" x14ac:dyDescent="0.25">
      <c r="A45" s="3"/>
      <c r="B45" s="9" t="s">
        <v>20</v>
      </c>
      <c r="C45" s="27">
        <v>81876033</v>
      </c>
      <c r="D45" s="27">
        <v>90501344</v>
      </c>
      <c r="E45" s="27">
        <v>101523715</v>
      </c>
      <c r="F45" s="27">
        <v>114283355</v>
      </c>
      <c r="G45" s="27">
        <v>125803855</v>
      </c>
      <c r="H45" s="27">
        <v>133825159</v>
      </c>
      <c r="I45" s="27">
        <v>141344521</v>
      </c>
      <c r="J45" s="27">
        <v>148298552</v>
      </c>
      <c r="K45" s="27">
        <v>156623995</v>
      </c>
      <c r="L45" s="27">
        <v>174506223</v>
      </c>
      <c r="M45" s="27">
        <v>200759946</v>
      </c>
      <c r="N45" s="23">
        <f>(M45-C45)/C45</f>
        <v>1.4519989384439278</v>
      </c>
    </row>
    <row r="46" spans="1:14" x14ac:dyDescent="0.25">
      <c r="A46" s="3"/>
      <c r="B46" s="9"/>
      <c r="F46" s="43"/>
      <c r="N46" s="23"/>
    </row>
    <row r="47" spans="1:14" x14ac:dyDescent="0.25">
      <c r="A47" s="47" t="s">
        <v>104</v>
      </c>
      <c r="B47" s="18" t="s">
        <v>36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 x14ac:dyDescent="0.25">
      <c r="A48" s="3"/>
      <c r="B48" s="19" t="s">
        <v>37</v>
      </c>
      <c r="C48" s="22">
        <v>1020</v>
      </c>
      <c r="D48" s="22">
        <v>1210</v>
      </c>
      <c r="E48" s="22">
        <v>1110</v>
      </c>
      <c r="F48" s="22">
        <v>1716</v>
      </c>
      <c r="G48" s="22">
        <v>1100</v>
      </c>
      <c r="H48" s="22">
        <v>1200</v>
      </c>
      <c r="I48" s="22">
        <v>1110</v>
      </c>
      <c r="J48" s="22">
        <v>1150</v>
      </c>
      <c r="K48" s="22">
        <v>1150</v>
      </c>
      <c r="L48" s="22">
        <v>1000</v>
      </c>
      <c r="M48" s="22">
        <v>1000</v>
      </c>
      <c r="N48" s="23">
        <f>(M48-C48)/C48</f>
        <v>-1.9607843137254902E-2</v>
      </c>
    </row>
    <row r="49" spans="1:14" x14ac:dyDescent="0.25">
      <c r="A49" s="3"/>
      <c r="B49" s="15" t="s">
        <v>38</v>
      </c>
      <c r="C49" s="22">
        <v>34130705</v>
      </c>
      <c r="D49" s="22">
        <v>43599318</v>
      </c>
      <c r="E49" s="22">
        <v>35324868.472972974</v>
      </c>
      <c r="F49" s="22">
        <v>42950127.291390732</v>
      </c>
      <c r="G49" s="22">
        <v>50355199.503311262</v>
      </c>
      <c r="H49" s="22">
        <v>58961140.32</v>
      </c>
      <c r="I49" s="22">
        <v>45517517.677852347</v>
      </c>
      <c r="J49" s="22">
        <v>61241883.087248325</v>
      </c>
      <c r="K49" s="22">
        <v>44746715.571428575</v>
      </c>
      <c r="L49" s="22">
        <v>53501911.027210884</v>
      </c>
      <c r="M49" s="22">
        <v>34009770.44520548</v>
      </c>
      <c r="N49" s="23">
        <f t="shared" ref="N49" si="9">(M49-C49)/C49</f>
        <v>-3.5432773742739899E-3</v>
      </c>
    </row>
    <row r="50" spans="1:14" x14ac:dyDescent="0.25">
      <c r="A50" s="3"/>
      <c r="B50" s="15" t="s">
        <v>39</v>
      </c>
      <c r="C50" s="22">
        <v>99708028</v>
      </c>
      <c r="D50" s="22">
        <v>118068844</v>
      </c>
      <c r="E50" s="22">
        <v>126928151.72299618</v>
      </c>
      <c r="F50" s="22">
        <v>122481756.40697968</v>
      </c>
      <c r="G50" s="22">
        <v>111438146.76160005</v>
      </c>
      <c r="H50" s="22">
        <v>129980232.93692827</v>
      </c>
      <c r="I50" s="22">
        <v>135691435.72242892</v>
      </c>
      <c r="J50" s="22">
        <v>134709520.10445389</v>
      </c>
      <c r="K50" s="22">
        <v>130251851.34685017</v>
      </c>
      <c r="L50" s="22">
        <v>142461666.20269319</v>
      </c>
      <c r="M50" s="22">
        <v>134149030.71129724</v>
      </c>
      <c r="N50" s="23">
        <f>(M50-C50)/C50</f>
        <v>0.34541855256928</v>
      </c>
    </row>
    <row r="51" spans="1:14" x14ac:dyDescent="0.25">
      <c r="N51" s="23"/>
    </row>
    <row r="52" spans="1:14" x14ac:dyDescent="0.25">
      <c r="A52" s="47" t="s">
        <v>105</v>
      </c>
      <c r="B52" s="18" t="s">
        <v>40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x14ac:dyDescent="0.25">
      <c r="B53" s="48" t="s">
        <v>41</v>
      </c>
      <c r="C53" s="27">
        <v>2985645653280.4277</v>
      </c>
      <c r="D53" s="55">
        <f>'Data Pelaku dan Aset'!C5+'Data Pelaku dan Aset'!C6</f>
        <v>3270671438759.9482</v>
      </c>
      <c r="E53" s="27">
        <v>3337760650910.2388</v>
      </c>
      <c r="F53" s="49">
        <v>3622678138048.6802</v>
      </c>
      <c r="G53" s="27">
        <v>3563937012667.2637</v>
      </c>
      <c r="H53" s="27">
        <v>3486841109098.8833</v>
      </c>
      <c r="I53" s="27">
        <v>3152695288547.2388</v>
      </c>
      <c r="J53" s="27">
        <v>3190448331743.979</v>
      </c>
      <c r="K53" s="27">
        <v>3120525667482.4077</v>
      </c>
      <c r="L53" s="27">
        <v>3273482837329.2188</v>
      </c>
      <c r="M53" s="27">
        <v>3366213475257.3003</v>
      </c>
      <c r="N53" s="23">
        <f>(M53-C53)/C53</f>
        <v>0.12746583693169686</v>
      </c>
    </row>
    <row r="54" spans="1:14" x14ac:dyDescent="0.25">
      <c r="B54" s="48" t="s">
        <v>42</v>
      </c>
      <c r="C54" s="27">
        <v>50618571148.709999</v>
      </c>
      <c r="D54" s="27">
        <v>56099390691.660004</v>
      </c>
      <c r="E54" s="27">
        <v>46704243178.290001</v>
      </c>
      <c r="F54" s="49">
        <v>48743602371.379997</v>
      </c>
      <c r="G54" s="27">
        <v>50591727786.129997</v>
      </c>
      <c r="H54" s="27">
        <v>41107199768.800003</v>
      </c>
      <c r="I54" s="27">
        <v>43284661262.970001</v>
      </c>
      <c r="J54" s="27">
        <v>61889306092.720001</v>
      </c>
      <c r="K54" s="27">
        <v>64972311106.209999</v>
      </c>
      <c r="L54" s="27">
        <v>72647547013.740005</v>
      </c>
      <c r="M54" s="27">
        <v>58765135809.125847</v>
      </c>
      <c r="N54" s="23">
        <f t="shared" ref="N54" si="10">(M54-C54)/C54</f>
        <v>0.16094023350604714</v>
      </c>
    </row>
    <row r="55" spans="1:14" x14ac:dyDescent="0.25">
      <c r="B55" s="48" t="s">
        <v>43</v>
      </c>
      <c r="C55" s="27">
        <v>3036264224429.1367</v>
      </c>
      <c r="D55" s="27">
        <v>3326770829451.6084</v>
      </c>
      <c r="E55" s="27">
        <v>3384464894088.5288</v>
      </c>
      <c r="F55" s="49">
        <v>3671421740420.0601</v>
      </c>
      <c r="G55" s="27">
        <v>3614528740453.3936</v>
      </c>
      <c r="H55" s="27">
        <v>3527948308867.6831</v>
      </c>
      <c r="I55" s="27">
        <v>3195979949810.209</v>
      </c>
      <c r="J55" s="27">
        <v>3252337637836.6992</v>
      </c>
      <c r="K55" s="27">
        <v>3185497978588.6177</v>
      </c>
      <c r="L55" s="27">
        <v>3346130384342.959</v>
      </c>
      <c r="M55" s="27">
        <v>3424978611066.4263</v>
      </c>
      <c r="N55" s="23">
        <f>(M55-C55)/C55</f>
        <v>0.12802389973500206</v>
      </c>
    </row>
    <row r="56" spans="1:14" x14ac:dyDescent="0.25">
      <c r="D56" s="55"/>
      <c r="E56" s="48" t="s">
        <v>44</v>
      </c>
    </row>
    <row r="57" spans="1:14" x14ac:dyDescent="0.25">
      <c r="L57" s="24"/>
    </row>
    <row r="58" spans="1:14" x14ac:dyDescent="0.25">
      <c r="D58" s="57"/>
      <c r="E58" s="57"/>
      <c r="F58" s="57"/>
      <c r="G58" s="57"/>
      <c r="H58" s="57"/>
      <c r="I58" s="57"/>
      <c r="J58" s="57"/>
      <c r="K58" s="57"/>
      <c r="L58" s="57"/>
      <c r="M58" s="57"/>
    </row>
    <row r="60" spans="1:14" x14ac:dyDescent="0.25">
      <c r="D60" s="43"/>
      <c r="E60" s="43"/>
      <c r="F60" s="43"/>
      <c r="G60" s="43"/>
      <c r="H60" s="43"/>
      <c r="I60" s="43"/>
      <c r="J60" s="43"/>
      <c r="K60" s="43"/>
      <c r="L60" s="43"/>
      <c r="M60" s="43"/>
    </row>
    <row r="62" spans="1:14" x14ac:dyDescent="0.25">
      <c r="C62" s="59"/>
      <c r="D62" s="59"/>
    </row>
    <row r="63" spans="1:14" x14ac:dyDescent="0.25">
      <c r="C63" s="58"/>
      <c r="D63" s="43"/>
    </row>
    <row r="64" spans="1:14" x14ac:dyDescent="0.25">
      <c r="C64" s="58"/>
      <c r="D64" s="43"/>
    </row>
    <row r="65" spans="3:4" x14ac:dyDescent="0.25">
      <c r="C65" s="58"/>
      <c r="D65" s="43"/>
    </row>
    <row r="66" spans="3:4" x14ac:dyDescent="0.25">
      <c r="C66" s="58"/>
      <c r="D66" s="43"/>
    </row>
    <row r="67" spans="3:4" x14ac:dyDescent="0.25">
      <c r="C67" s="58"/>
      <c r="D67" s="43"/>
    </row>
    <row r="68" spans="3:4" x14ac:dyDescent="0.25">
      <c r="C68" s="58"/>
      <c r="D68" s="43"/>
    </row>
    <row r="69" spans="3:4" x14ac:dyDescent="0.25">
      <c r="C69" s="58"/>
      <c r="D69" s="43"/>
    </row>
  </sheetData>
  <mergeCells count="1">
    <mergeCell ref="A1:N2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5"/>
  <sheetViews>
    <sheetView view="pageBreakPreview" zoomScale="80" zoomScaleNormal="10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8" sqref="L8"/>
    </sheetView>
  </sheetViews>
  <sheetFormatPr defaultColWidth="8.7109375" defaultRowHeight="15" x14ac:dyDescent="0.25"/>
  <cols>
    <col min="1" max="1" width="33.85546875" style="48" bestFit="1" customWidth="1"/>
    <col min="2" max="5" width="22.7109375" style="48" customWidth="1"/>
    <col min="6" max="6" width="22.7109375" customWidth="1"/>
    <col min="7" max="11" width="22.7109375" style="48" customWidth="1"/>
    <col min="12" max="12" width="22.7109375" style="48" bestFit="1" customWidth="1"/>
    <col min="13" max="13" width="8.7109375" style="48"/>
    <col min="14" max="14" width="17.85546875" style="48" bestFit="1" customWidth="1"/>
    <col min="15" max="16384" width="8.7109375" style="48"/>
  </cols>
  <sheetData>
    <row r="1" spans="1:14" ht="26.25" x14ac:dyDescent="0.25">
      <c r="A1" s="65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x14ac:dyDescent="0.25">
      <c r="A2" s="56"/>
      <c r="B2" s="56"/>
      <c r="C2" s="56"/>
      <c r="D2" s="56"/>
      <c r="E2" s="56"/>
      <c r="F2" s="53"/>
    </row>
    <row r="3" spans="1:14" x14ac:dyDescent="0.25">
      <c r="A3" s="2" t="s">
        <v>46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96</v>
      </c>
      <c r="J3" s="2" t="s">
        <v>97</v>
      </c>
      <c r="K3" s="2" t="s">
        <v>98</v>
      </c>
      <c r="L3" s="2" t="s">
        <v>107</v>
      </c>
    </row>
    <row r="4" spans="1:14" x14ac:dyDescent="0.25">
      <c r="A4" s="48" t="s">
        <v>47</v>
      </c>
      <c r="B4" s="43">
        <v>3036264224429.1367</v>
      </c>
      <c r="C4" s="44">
        <v>3326770829451.6084</v>
      </c>
      <c r="D4" s="44">
        <v>3384464894088.5288</v>
      </c>
      <c r="E4" s="44">
        <v>3671421740420.0601</v>
      </c>
      <c r="F4" s="44">
        <v>3614528740453.3936</v>
      </c>
      <c r="G4" s="44">
        <v>3527948308867.6831</v>
      </c>
      <c r="H4" s="44">
        <v>3195979949810.209</v>
      </c>
      <c r="I4" s="44">
        <v>3252337637836.6992</v>
      </c>
      <c r="J4" s="44">
        <v>3185497978588.6177</v>
      </c>
      <c r="K4" s="44">
        <v>3346130384342.959</v>
      </c>
      <c r="L4" s="44">
        <v>3424978611066.4263</v>
      </c>
      <c r="N4" s="54"/>
    </row>
    <row r="5" spans="1:14" x14ac:dyDescent="0.25">
      <c r="A5" s="48" t="s">
        <v>48</v>
      </c>
      <c r="B5" s="25">
        <v>1069012958482.8674</v>
      </c>
      <c r="C5" s="44">
        <f>C4-C6-C7-C8</f>
        <v>1386995210085.2485</v>
      </c>
      <c r="D5" s="44">
        <v>1406742879943.9888</v>
      </c>
      <c r="E5" s="44">
        <v>1624588527925.9597</v>
      </c>
      <c r="F5" s="44">
        <v>1647317897847.5635</v>
      </c>
      <c r="G5" s="44">
        <v>1386731826540.0146</v>
      </c>
      <c r="H5" s="44">
        <v>1348848867627.7427</v>
      </c>
      <c r="I5" s="44">
        <v>1227117517163.7791</v>
      </c>
      <c r="J5" s="44">
        <v>1207032536520.8877</v>
      </c>
      <c r="K5" s="44">
        <v>1189146913510.1555</v>
      </c>
      <c r="L5" s="44">
        <v>1240640502863.7527</v>
      </c>
      <c r="N5" s="54"/>
    </row>
    <row r="6" spans="1:14" x14ac:dyDescent="0.25">
      <c r="A6" s="48" t="s">
        <v>49</v>
      </c>
      <c r="B6" s="25">
        <v>1916632694797.5601</v>
      </c>
      <c r="C6" s="44">
        <v>1883676228674.7</v>
      </c>
      <c r="D6" s="44">
        <v>1931017770966.25</v>
      </c>
      <c r="E6" s="44">
        <v>1998089610122.7205</v>
      </c>
      <c r="F6" s="44">
        <v>1916619114819.7002</v>
      </c>
      <c r="G6" s="44">
        <v>2100109282558.8687</v>
      </c>
      <c r="H6" s="44">
        <v>1803846420919.4961</v>
      </c>
      <c r="I6" s="44">
        <v>1963330814580.2</v>
      </c>
      <c r="J6" s="44">
        <v>1913493130961.52</v>
      </c>
      <c r="K6" s="44">
        <v>2084335923819.0632</v>
      </c>
      <c r="L6" s="44">
        <v>2125572972393.5476</v>
      </c>
      <c r="N6" s="54"/>
    </row>
    <row r="7" spans="1:14" x14ac:dyDescent="0.25">
      <c r="A7" s="48" t="s">
        <v>50</v>
      </c>
      <c r="B7" s="25">
        <v>39400630101.709999</v>
      </c>
      <c r="C7" s="44">
        <v>46055765292.660004</v>
      </c>
      <c r="D7" s="44">
        <v>36513716257.290001</v>
      </c>
      <c r="E7" s="44">
        <v>38522413941.379997</v>
      </c>
      <c r="F7" s="44">
        <v>41327912311.129997</v>
      </c>
      <c r="G7" s="44">
        <v>21435561178.800003</v>
      </c>
      <c r="H7" s="44">
        <v>28725688394.970001</v>
      </c>
      <c r="I7" s="44">
        <v>39198978533.720001</v>
      </c>
      <c r="J7" s="44">
        <v>43021729572.209999</v>
      </c>
      <c r="K7" s="44">
        <v>51922618877.740005</v>
      </c>
      <c r="L7" s="44">
        <v>41384289427.125847</v>
      </c>
    </row>
    <row r="8" spans="1:14" x14ac:dyDescent="0.25">
      <c r="A8" s="48" t="s">
        <v>51</v>
      </c>
      <c r="B8" s="25">
        <v>11217941047</v>
      </c>
      <c r="C8" s="44">
        <v>10043625399</v>
      </c>
      <c r="D8" s="44">
        <v>10190526921</v>
      </c>
      <c r="E8" s="44">
        <v>10221188430</v>
      </c>
      <c r="F8" s="44">
        <v>9263815475</v>
      </c>
      <c r="G8" s="44">
        <v>19671638590</v>
      </c>
      <c r="H8" s="44">
        <v>14558972868</v>
      </c>
      <c r="I8" s="44">
        <v>22690327559</v>
      </c>
      <c r="J8" s="44">
        <v>21950581534</v>
      </c>
      <c r="K8" s="44">
        <v>20724928136</v>
      </c>
      <c r="L8" s="44">
        <v>17380846382</v>
      </c>
    </row>
    <row r="10" spans="1:14" x14ac:dyDescent="0.25">
      <c r="A10" s="2" t="s">
        <v>46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">
        <v>9</v>
      </c>
      <c r="I10" s="2" t="s">
        <v>96</v>
      </c>
      <c r="J10" s="2" t="s">
        <v>97</v>
      </c>
      <c r="K10" s="2" t="s">
        <v>98</v>
      </c>
      <c r="L10" s="2" t="s">
        <v>107</v>
      </c>
    </row>
    <row r="11" spans="1:14" x14ac:dyDescent="0.25">
      <c r="A11" s="48" t="s">
        <v>52</v>
      </c>
      <c r="B11" s="48">
        <v>164</v>
      </c>
      <c r="C11" s="48">
        <v>164</v>
      </c>
      <c r="D11" s="48">
        <v>161</v>
      </c>
      <c r="E11" s="48">
        <v>161</v>
      </c>
      <c r="F11" s="48">
        <f>SUM(F12:F15)</f>
        <v>161</v>
      </c>
      <c r="G11" s="48">
        <v>161</v>
      </c>
      <c r="H11" s="48">
        <v>158</v>
      </c>
      <c r="I11" s="48">
        <v>158</v>
      </c>
      <c r="J11" s="48">
        <v>157</v>
      </c>
      <c r="K11" s="48">
        <v>156</v>
      </c>
      <c r="L11" s="48">
        <v>155</v>
      </c>
    </row>
    <row r="12" spans="1:14" x14ac:dyDescent="0.25">
      <c r="A12" s="48" t="s">
        <v>48</v>
      </c>
      <c r="B12" s="48">
        <v>128</v>
      </c>
      <c r="C12" s="48">
        <v>128</v>
      </c>
      <c r="D12" s="48">
        <v>125</v>
      </c>
      <c r="E12" s="48">
        <v>125</v>
      </c>
      <c r="F12" s="48">
        <v>125</v>
      </c>
      <c r="G12" s="48">
        <v>118</v>
      </c>
      <c r="H12" s="48">
        <v>116</v>
      </c>
      <c r="I12" s="48">
        <v>116</v>
      </c>
      <c r="J12" s="48">
        <v>115</v>
      </c>
      <c r="K12" s="48">
        <v>114</v>
      </c>
      <c r="L12" s="48">
        <v>110</v>
      </c>
    </row>
    <row r="13" spans="1:14" x14ac:dyDescent="0.25">
      <c r="A13" s="48" t="s">
        <v>49</v>
      </c>
      <c r="B13" s="48">
        <v>24</v>
      </c>
      <c r="C13" s="48">
        <v>24</v>
      </c>
      <c r="D13" s="48">
        <v>24</v>
      </c>
      <c r="E13" s="48">
        <v>24</v>
      </c>
      <c r="F13" s="48">
        <v>24</v>
      </c>
      <c r="G13" s="48">
        <v>31</v>
      </c>
      <c r="H13" s="48">
        <v>31</v>
      </c>
      <c r="I13" s="48">
        <v>31</v>
      </c>
      <c r="J13" s="48">
        <v>31</v>
      </c>
      <c r="K13" s="48">
        <v>31</v>
      </c>
      <c r="L13" s="48">
        <v>34</v>
      </c>
    </row>
    <row r="14" spans="1:14" x14ac:dyDescent="0.25">
      <c r="A14" s="48" t="s">
        <v>50</v>
      </c>
      <c r="B14" s="48">
        <v>11</v>
      </c>
      <c r="C14" s="48">
        <v>11</v>
      </c>
      <c r="D14" s="48">
        <v>11</v>
      </c>
      <c r="E14" s="48">
        <v>11</v>
      </c>
      <c r="F14" s="48">
        <v>11</v>
      </c>
      <c r="G14" s="48">
        <v>10</v>
      </c>
      <c r="H14" s="48">
        <v>9</v>
      </c>
      <c r="I14" s="48">
        <v>9</v>
      </c>
      <c r="J14" s="48">
        <v>9</v>
      </c>
      <c r="K14" s="48">
        <v>9</v>
      </c>
      <c r="L14" s="48">
        <v>9</v>
      </c>
    </row>
    <row r="15" spans="1:14" x14ac:dyDescent="0.25">
      <c r="A15" s="48" t="s">
        <v>51</v>
      </c>
      <c r="B15" s="48">
        <v>1</v>
      </c>
      <c r="C15" s="48">
        <v>1</v>
      </c>
      <c r="D15" s="48">
        <v>1</v>
      </c>
      <c r="E15" s="48">
        <v>1</v>
      </c>
      <c r="F15" s="48">
        <v>1</v>
      </c>
      <c r="G15" s="48">
        <v>2</v>
      </c>
      <c r="H15" s="48">
        <v>2</v>
      </c>
      <c r="I15" s="48">
        <v>2</v>
      </c>
      <c r="J15" s="48">
        <v>2</v>
      </c>
      <c r="K15" s="48">
        <v>2</v>
      </c>
      <c r="L15" s="48">
        <v>2</v>
      </c>
    </row>
  </sheetData>
  <mergeCells count="1">
    <mergeCell ref="A1:L1"/>
  </mergeCell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6"/>
  <sheetViews>
    <sheetView view="pageBreakPreview" zoomScale="80" zoomScaleNormal="88" zoomScaleSheetLayoutView="80" workbookViewId="0">
      <selection activeCell="F36" sqref="F36"/>
    </sheetView>
  </sheetViews>
  <sheetFormatPr defaultColWidth="8.85546875" defaultRowHeight="15" x14ac:dyDescent="0.25"/>
  <cols>
    <col min="1" max="1" width="37.7109375" style="48" customWidth="1"/>
    <col min="2" max="4" width="26.140625" style="48" bestFit="1" customWidth="1"/>
    <col min="5" max="12" width="27.7109375" style="48" bestFit="1" customWidth="1"/>
    <col min="13" max="13" width="31" style="48" bestFit="1" customWidth="1"/>
    <col min="14" max="16384" width="8.85546875" style="48"/>
  </cols>
  <sheetData>
    <row r="1" spans="1:13" ht="26.25" x14ac:dyDescent="0.25">
      <c r="A1" s="65" t="s">
        <v>94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66" t="s">
        <v>95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1:13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1" t="s">
        <v>108</v>
      </c>
    </row>
    <row r="5" spans="1:13" x14ac:dyDescent="0.25">
      <c r="A5" s="35" t="s">
        <v>28</v>
      </c>
      <c r="B5" s="36">
        <v>69823521485110.453</v>
      </c>
      <c r="C5" s="36">
        <v>75708121670780.469</v>
      </c>
      <c r="D5" s="36">
        <v>81633838954921</v>
      </c>
      <c r="E5" s="50">
        <v>87723569763079.438</v>
      </c>
      <c r="F5" s="50">
        <v>90879451142010.109</v>
      </c>
      <c r="G5" s="50">
        <v>93613620214427.031</v>
      </c>
      <c r="H5" s="50">
        <v>97339501300832.875</v>
      </c>
      <c r="I5" s="50">
        <v>100321757642803.64</v>
      </c>
      <c r="J5" s="50">
        <v>104534924326924.53</v>
      </c>
      <c r="K5" s="50">
        <v>110297760353034.31</v>
      </c>
      <c r="L5" s="50">
        <v>117815073263579.72</v>
      </c>
      <c r="M5" s="37">
        <f>(L5-B5)/B5</f>
        <v>0.68732643037351304</v>
      </c>
    </row>
    <row r="6" spans="1:13" ht="15.75" x14ac:dyDescent="0.3">
      <c r="A6" s="31" t="s">
        <v>55</v>
      </c>
      <c r="B6" s="34">
        <v>7592840027939.2139</v>
      </c>
      <c r="C6" s="34">
        <v>8225618880456.6934</v>
      </c>
      <c r="D6" s="34">
        <v>8861751244156</v>
      </c>
      <c r="E6" s="51">
        <v>9562944613443.0215</v>
      </c>
      <c r="F6" s="51">
        <v>9911598393732.1523</v>
      </c>
      <c r="G6" s="51">
        <v>10171863159873.342</v>
      </c>
      <c r="H6" s="51">
        <v>10585719498988.684</v>
      </c>
      <c r="I6" s="51">
        <v>10903106563819.002</v>
      </c>
      <c r="J6" s="51">
        <v>11320622947975.223</v>
      </c>
      <c r="K6" s="51">
        <v>11972833605217.223</v>
      </c>
      <c r="L6" s="51">
        <v>12750122356401.223</v>
      </c>
      <c r="M6" s="33">
        <f>(L6-B6)/B6</f>
        <v>0.67922968342344436</v>
      </c>
    </row>
    <row r="7" spans="1:13" ht="15.75" x14ac:dyDescent="0.3">
      <c r="A7" s="31" t="s">
        <v>56</v>
      </c>
      <c r="B7" s="34">
        <v>25084889401421.594</v>
      </c>
      <c r="C7" s="34">
        <v>27089594556544.883</v>
      </c>
      <c r="D7" s="34">
        <v>29037106547681</v>
      </c>
      <c r="E7" s="51">
        <v>31078277341711.168</v>
      </c>
      <c r="F7" s="51">
        <v>32232526962806.902</v>
      </c>
      <c r="G7" s="51">
        <v>33296196263311.949</v>
      </c>
      <c r="H7" s="51">
        <v>34576985807682.324</v>
      </c>
      <c r="I7" s="51">
        <v>35806570691274.375</v>
      </c>
      <c r="J7" s="51">
        <v>37334851235277.625</v>
      </c>
      <c r="K7" s="51">
        <v>38918701972780.023</v>
      </c>
      <c r="L7" s="51">
        <v>41179180405985.023</v>
      </c>
      <c r="M7" s="33">
        <f t="shared" ref="M7:M11" si="0">(L7-B7)/B7</f>
        <v>0.64159306214247624</v>
      </c>
    </row>
    <row r="8" spans="1:13" ht="15.75" x14ac:dyDescent="0.3">
      <c r="A8" s="31" t="s">
        <v>57</v>
      </c>
      <c r="B8" s="34">
        <v>22052128902405.629</v>
      </c>
      <c r="C8" s="34">
        <v>23965317655932.145</v>
      </c>
      <c r="D8" s="34">
        <v>25921587071302</v>
      </c>
      <c r="E8" s="51">
        <v>27871596101696.68</v>
      </c>
      <c r="F8" s="51">
        <v>28898557845037.949</v>
      </c>
      <c r="G8" s="51">
        <v>29767991223672.18</v>
      </c>
      <c r="H8" s="51">
        <v>31040889060080.117</v>
      </c>
      <c r="I8" s="51">
        <v>31869589110145.395</v>
      </c>
      <c r="J8" s="51">
        <v>33209795702984.805</v>
      </c>
      <c r="K8" s="51">
        <v>35331520150935.641</v>
      </c>
      <c r="L8" s="51">
        <v>37997564562471.047</v>
      </c>
      <c r="M8" s="33">
        <f t="shared" si="0"/>
        <v>0.72307919705321322</v>
      </c>
    </row>
    <row r="9" spans="1:13" ht="15.75" x14ac:dyDescent="0.3">
      <c r="A9" s="31" t="s">
        <v>58</v>
      </c>
      <c r="B9" s="34">
        <v>5294665841345.9609</v>
      </c>
      <c r="C9" s="34">
        <v>5807247464926.8789</v>
      </c>
      <c r="D9" s="34">
        <v>6344291445328</v>
      </c>
      <c r="E9" s="51">
        <v>6885054338062.3926</v>
      </c>
      <c r="F9" s="51">
        <v>7142455159024.043</v>
      </c>
      <c r="G9" s="51">
        <v>7357790673315.6621</v>
      </c>
      <c r="H9" s="51">
        <v>7666994178028.332</v>
      </c>
      <c r="I9" s="51">
        <v>7881004017366.332</v>
      </c>
      <c r="J9" s="51">
        <v>8228080854772.332</v>
      </c>
      <c r="K9" s="51">
        <v>8712066689299.332</v>
      </c>
      <c r="L9" s="51">
        <v>9467238011105.332</v>
      </c>
      <c r="M9" s="33">
        <f t="shared" si="0"/>
        <v>0.78807091793703421</v>
      </c>
    </row>
    <row r="10" spans="1:13" ht="15.75" x14ac:dyDescent="0.3">
      <c r="A10" s="31" t="s">
        <v>59</v>
      </c>
      <c r="B10" s="34">
        <v>909409496904.27881</v>
      </c>
      <c r="C10" s="34">
        <v>984947464602.32202</v>
      </c>
      <c r="D10" s="34">
        <v>1063977767582</v>
      </c>
      <c r="E10" s="51">
        <v>1138663932560</v>
      </c>
      <c r="F10" s="51">
        <v>1168965888322</v>
      </c>
      <c r="G10" s="51">
        <v>1193526807664</v>
      </c>
      <c r="H10" s="51">
        <v>1231039255666</v>
      </c>
      <c r="I10" s="51">
        <v>1263317093664.9568</v>
      </c>
      <c r="J10" s="51">
        <v>1300352256885.9568</v>
      </c>
      <c r="K10" s="51">
        <v>1378524077961.9568</v>
      </c>
      <c r="L10" s="51">
        <v>1460683624156.9568</v>
      </c>
      <c r="M10" s="33">
        <f t="shared" si="0"/>
        <v>0.60618910307102625</v>
      </c>
    </row>
    <row r="11" spans="1:13" ht="15.75" x14ac:dyDescent="0.3">
      <c r="A11" s="31" t="s">
        <v>60</v>
      </c>
      <c r="B11" s="34">
        <v>8889587815093.7715</v>
      </c>
      <c r="C11" s="34">
        <v>9635395648317.5527</v>
      </c>
      <c r="D11" s="34">
        <v>10405124878872</v>
      </c>
      <c r="E11" s="51">
        <v>11187033435606.17</v>
      </c>
      <c r="F11" s="51">
        <v>11525346893087.068</v>
      </c>
      <c r="G11" s="51">
        <v>11826252086589.91</v>
      </c>
      <c r="H11" s="51">
        <v>12237873500387.43</v>
      </c>
      <c r="I11" s="51">
        <v>12598170166533.598</v>
      </c>
      <c r="J11" s="51">
        <v>13141221329028.598</v>
      </c>
      <c r="K11" s="51">
        <v>13984113856840.148</v>
      </c>
      <c r="L11" s="51">
        <v>14960284303460.148</v>
      </c>
      <c r="M11" s="33">
        <f t="shared" si="0"/>
        <v>0.68289965908867512</v>
      </c>
    </row>
    <row r="12" spans="1:13" x14ac:dyDescent="0.25">
      <c r="A12" s="35" t="s">
        <v>29</v>
      </c>
      <c r="B12" s="36">
        <v>11673989343206.988</v>
      </c>
      <c r="C12" s="36">
        <v>12665934291263.219</v>
      </c>
      <c r="D12" s="36">
        <v>13760729627344</v>
      </c>
      <c r="E12" s="50">
        <v>14810823748110.402</v>
      </c>
      <c r="F12" s="50">
        <v>15179791009475.824</v>
      </c>
      <c r="G12" s="50">
        <v>15561691258219.332</v>
      </c>
      <c r="H12" s="50">
        <v>16121035373490.771</v>
      </c>
      <c r="I12" s="50">
        <v>16649175414138.072</v>
      </c>
      <c r="J12" s="50">
        <v>17336181401860.072</v>
      </c>
      <c r="K12" s="50">
        <v>18400732814141.164</v>
      </c>
      <c r="L12" s="50">
        <v>19841213270363.164</v>
      </c>
      <c r="M12" s="37">
        <f>(L12-B12)/B12</f>
        <v>0.69960865022620788</v>
      </c>
    </row>
    <row r="13" spans="1:13" ht="15.75" x14ac:dyDescent="0.3">
      <c r="A13" s="31" t="s">
        <v>61</v>
      </c>
      <c r="B13" s="34">
        <v>249625829593</v>
      </c>
      <c r="C13" s="34">
        <v>271866306654</v>
      </c>
      <c r="D13" s="34">
        <v>299533292548</v>
      </c>
      <c r="E13" s="51">
        <v>321767002305</v>
      </c>
      <c r="F13" s="51">
        <v>330087079237</v>
      </c>
      <c r="G13" s="51">
        <v>340097545032</v>
      </c>
      <c r="H13" s="51">
        <v>355875984088.25</v>
      </c>
      <c r="I13" s="51">
        <v>370747304443.25</v>
      </c>
      <c r="J13" s="51">
        <v>390022968504.25</v>
      </c>
      <c r="K13" s="51">
        <v>417680339418.25</v>
      </c>
      <c r="L13" s="51">
        <v>458951300159.25</v>
      </c>
      <c r="M13" s="33">
        <f>(L13-B13)/B13</f>
        <v>0.83855693502368189</v>
      </c>
    </row>
    <row r="14" spans="1:13" ht="15.75" x14ac:dyDescent="0.3">
      <c r="A14" s="31" t="s">
        <v>62</v>
      </c>
      <c r="B14" s="34">
        <v>1686684073778.3203</v>
      </c>
      <c r="C14" s="34">
        <v>1824896753112.6702</v>
      </c>
      <c r="D14" s="34">
        <v>1983005843078</v>
      </c>
      <c r="E14" s="51">
        <v>2129139880270.24</v>
      </c>
      <c r="F14" s="51">
        <v>2184198339573.95</v>
      </c>
      <c r="G14" s="51">
        <v>2258983770435.79</v>
      </c>
      <c r="H14" s="51">
        <v>2372787541157.4399</v>
      </c>
      <c r="I14" s="51">
        <v>2451355937533.7402</v>
      </c>
      <c r="J14" s="51">
        <v>2585703534313.7402</v>
      </c>
      <c r="K14" s="51">
        <v>2769900560297.8301</v>
      </c>
      <c r="L14" s="51">
        <v>2994932473783.8301</v>
      </c>
      <c r="M14" s="33">
        <f t="shared" ref="M14:M40" si="1">(L14-B14)/B14</f>
        <v>0.77563333901346365</v>
      </c>
    </row>
    <row r="15" spans="1:13" ht="15.75" x14ac:dyDescent="0.3">
      <c r="A15" s="31" t="s">
        <v>63</v>
      </c>
      <c r="B15" s="34">
        <v>534933646072</v>
      </c>
      <c r="C15" s="34">
        <v>580276821455</v>
      </c>
      <c r="D15" s="34">
        <v>635932618571</v>
      </c>
      <c r="E15" s="51">
        <v>690267514977</v>
      </c>
      <c r="F15" s="51">
        <v>708137842519</v>
      </c>
      <c r="G15" s="51">
        <v>720942719746</v>
      </c>
      <c r="H15" s="51">
        <v>741485153273</v>
      </c>
      <c r="I15" s="51">
        <v>766124563909</v>
      </c>
      <c r="J15" s="51">
        <v>795701698567</v>
      </c>
      <c r="K15" s="51">
        <v>833060577240</v>
      </c>
      <c r="L15" s="51">
        <v>902382892464</v>
      </c>
      <c r="M15" s="33">
        <f t="shared" si="1"/>
        <v>0.68690621554685827</v>
      </c>
    </row>
    <row r="16" spans="1:13" ht="15.75" x14ac:dyDescent="0.3">
      <c r="A16" s="31" t="s">
        <v>64</v>
      </c>
      <c r="B16" s="34">
        <v>668687773347.17859</v>
      </c>
      <c r="C16" s="34">
        <v>714249944117.17859</v>
      </c>
      <c r="D16" s="34">
        <v>781144745830</v>
      </c>
      <c r="E16" s="51">
        <v>836126384527.45154</v>
      </c>
      <c r="F16" s="51">
        <v>858633664331.45154</v>
      </c>
      <c r="G16" s="51">
        <v>885623648356.45154</v>
      </c>
      <c r="H16" s="51">
        <v>929866042479.45154</v>
      </c>
      <c r="I16" s="51">
        <v>960885028048.45154</v>
      </c>
      <c r="J16" s="51">
        <v>1011177974769.4515</v>
      </c>
      <c r="K16" s="51">
        <v>1085097337031.4515</v>
      </c>
      <c r="L16" s="51">
        <v>1174282205775.4517</v>
      </c>
      <c r="M16" s="33">
        <f t="shared" si="1"/>
        <v>0.7560994122824668</v>
      </c>
    </row>
    <row r="17" spans="1:13" ht="15.75" x14ac:dyDescent="0.3">
      <c r="A17" s="31" t="s">
        <v>65</v>
      </c>
      <c r="B17" s="34">
        <v>454579910606.65405</v>
      </c>
      <c r="C17" s="34">
        <v>496397444451.65405</v>
      </c>
      <c r="D17" s="34">
        <v>544661881065</v>
      </c>
      <c r="E17" s="51">
        <v>586837040511</v>
      </c>
      <c r="F17" s="51">
        <v>599292506531</v>
      </c>
      <c r="G17" s="51">
        <v>609669840757</v>
      </c>
      <c r="H17" s="51">
        <v>626481185569.75</v>
      </c>
      <c r="I17" s="51">
        <v>644109932302.75</v>
      </c>
      <c r="J17" s="51">
        <v>661782300634.75</v>
      </c>
      <c r="K17" s="51">
        <v>699481226458.75</v>
      </c>
      <c r="L17" s="51">
        <v>745847509605.75</v>
      </c>
      <c r="M17" s="33">
        <f t="shared" si="1"/>
        <v>0.64074014755818909</v>
      </c>
    </row>
    <row r="18" spans="1:13" ht="30" x14ac:dyDescent="0.3">
      <c r="A18" s="31" t="s">
        <v>66</v>
      </c>
      <c r="B18" s="34">
        <v>112082368253</v>
      </c>
      <c r="C18" s="34">
        <v>124927168024</v>
      </c>
      <c r="D18" s="34">
        <v>137709475163</v>
      </c>
      <c r="E18" s="51">
        <v>149002071378</v>
      </c>
      <c r="F18" s="51">
        <v>154545303578</v>
      </c>
      <c r="G18" s="51">
        <v>160177423936</v>
      </c>
      <c r="H18" s="51">
        <v>166781219699</v>
      </c>
      <c r="I18" s="51">
        <v>174610030366</v>
      </c>
      <c r="J18" s="51">
        <v>179567920648</v>
      </c>
      <c r="K18" s="51">
        <v>193581752405</v>
      </c>
      <c r="L18" s="51">
        <v>211881212328</v>
      </c>
      <c r="M18" s="33">
        <f t="shared" si="1"/>
        <v>0.89040627558589069</v>
      </c>
    </row>
    <row r="19" spans="1:13" ht="15.75" x14ac:dyDescent="0.3">
      <c r="A19" s="31" t="s">
        <v>67</v>
      </c>
      <c r="B19" s="34">
        <v>413905146261</v>
      </c>
      <c r="C19" s="34">
        <v>441259587577</v>
      </c>
      <c r="D19" s="34">
        <v>469133163912</v>
      </c>
      <c r="E19" s="51">
        <v>497371229171</v>
      </c>
      <c r="F19" s="51">
        <v>507064208812</v>
      </c>
      <c r="G19" s="51">
        <v>514739046495.75</v>
      </c>
      <c r="H19" s="51">
        <v>526270099579.5</v>
      </c>
      <c r="I19" s="51">
        <v>542345568269.5</v>
      </c>
      <c r="J19" s="51">
        <v>557033100653.5</v>
      </c>
      <c r="K19" s="51">
        <v>583593627543.5</v>
      </c>
      <c r="L19" s="51">
        <v>619890521161.5</v>
      </c>
      <c r="M19" s="33">
        <f t="shared" si="1"/>
        <v>0.49766323700312221</v>
      </c>
    </row>
    <row r="20" spans="1:13" ht="15.75" x14ac:dyDescent="0.3">
      <c r="A20" s="31" t="s">
        <v>68</v>
      </c>
      <c r="B20" s="34">
        <v>1020807584995.9008</v>
      </c>
      <c r="C20" s="34">
        <v>1098338833110.8809</v>
      </c>
      <c r="D20" s="34">
        <v>1190453476726</v>
      </c>
      <c r="E20" s="51">
        <v>1293967565886.23</v>
      </c>
      <c r="F20" s="51">
        <v>1334174534194.6201</v>
      </c>
      <c r="G20" s="51">
        <v>1380385063000.4199</v>
      </c>
      <c r="H20" s="51">
        <v>1455689678544.71</v>
      </c>
      <c r="I20" s="51">
        <v>1508025888752.46</v>
      </c>
      <c r="J20" s="51">
        <v>1587464946071.46</v>
      </c>
      <c r="K20" s="51">
        <v>1702136979439.46</v>
      </c>
      <c r="L20" s="51">
        <v>1848147399080.46</v>
      </c>
      <c r="M20" s="33">
        <f t="shared" si="1"/>
        <v>0.81047577060066767</v>
      </c>
    </row>
    <row r="21" spans="1:13" ht="15.75" x14ac:dyDescent="0.3">
      <c r="A21" s="31" t="s">
        <v>69</v>
      </c>
      <c r="B21" s="34">
        <v>172753475571</v>
      </c>
      <c r="C21" s="34">
        <v>184403334206</v>
      </c>
      <c r="D21" s="34">
        <v>196514640739</v>
      </c>
      <c r="E21" s="51">
        <v>211154398526</v>
      </c>
      <c r="F21" s="51">
        <v>215330698741</v>
      </c>
      <c r="G21" s="51">
        <v>218557183249.75</v>
      </c>
      <c r="H21" s="51">
        <v>226592244705.75</v>
      </c>
      <c r="I21" s="51">
        <v>231966322312.75</v>
      </c>
      <c r="J21" s="51">
        <v>237562202427.75</v>
      </c>
      <c r="K21" s="51">
        <v>249842122054.75</v>
      </c>
      <c r="L21" s="51">
        <v>264905077940.75</v>
      </c>
      <c r="M21" s="33">
        <f t="shared" si="1"/>
        <v>0.53342835543633726</v>
      </c>
    </row>
    <row r="22" spans="1:13" ht="15.75" x14ac:dyDescent="0.3">
      <c r="A22" s="32" t="s">
        <v>70</v>
      </c>
      <c r="B22" s="34">
        <v>719037662836.11914</v>
      </c>
      <c r="C22" s="34">
        <v>780468641826.11914</v>
      </c>
      <c r="D22" s="34">
        <v>851445855363</v>
      </c>
      <c r="E22" s="51">
        <v>930812096522</v>
      </c>
      <c r="F22" s="51">
        <v>966090503046</v>
      </c>
      <c r="G22" s="51">
        <v>992513981010</v>
      </c>
      <c r="H22" s="51">
        <v>1032190488531</v>
      </c>
      <c r="I22" s="51">
        <v>1072017157752</v>
      </c>
      <c r="J22" s="51">
        <v>1115056587457</v>
      </c>
      <c r="K22" s="51">
        <v>1181441286937</v>
      </c>
      <c r="L22" s="51">
        <v>1283635623563</v>
      </c>
      <c r="M22" s="33">
        <f t="shared" si="1"/>
        <v>0.78521333430563611</v>
      </c>
    </row>
    <row r="23" spans="1:13" ht="15.75" x14ac:dyDescent="0.3">
      <c r="A23" s="31" t="s">
        <v>71</v>
      </c>
      <c r="B23" s="34">
        <v>328927898855</v>
      </c>
      <c r="C23" s="34">
        <v>356665659184</v>
      </c>
      <c r="D23" s="34">
        <v>385637840817</v>
      </c>
      <c r="E23" s="51">
        <v>414561644211</v>
      </c>
      <c r="F23" s="51">
        <v>424329165625</v>
      </c>
      <c r="G23" s="51">
        <v>435514865024</v>
      </c>
      <c r="H23" s="51">
        <v>453314525022</v>
      </c>
      <c r="I23" s="51">
        <v>469839906505</v>
      </c>
      <c r="J23" s="51">
        <v>489843586435</v>
      </c>
      <c r="K23" s="51">
        <v>524548290653</v>
      </c>
      <c r="L23" s="51">
        <v>560487194729</v>
      </c>
      <c r="M23" s="33">
        <f t="shared" si="1"/>
        <v>0.70398192637371082</v>
      </c>
    </row>
    <row r="24" spans="1:13" ht="15.75" x14ac:dyDescent="0.3">
      <c r="A24" s="31" t="s">
        <v>72</v>
      </c>
      <c r="B24" s="34">
        <v>196761606815.48187</v>
      </c>
      <c r="C24" s="34">
        <v>218673949242.48187</v>
      </c>
      <c r="D24" s="34">
        <v>237729103177</v>
      </c>
      <c r="E24" s="51">
        <v>257745646367</v>
      </c>
      <c r="F24" s="51">
        <v>263330137978</v>
      </c>
      <c r="G24" s="51">
        <v>268377619481</v>
      </c>
      <c r="H24" s="51">
        <v>278241300395</v>
      </c>
      <c r="I24" s="51">
        <v>286961742433</v>
      </c>
      <c r="J24" s="51">
        <v>296174910524</v>
      </c>
      <c r="K24" s="51">
        <v>315480681147</v>
      </c>
      <c r="L24" s="51">
        <v>338886163238</v>
      </c>
      <c r="M24" s="33">
        <f t="shared" si="1"/>
        <v>0.72231853928596446</v>
      </c>
    </row>
    <row r="25" spans="1:13" ht="15.75" x14ac:dyDescent="0.3">
      <c r="A25" s="31" t="s">
        <v>73</v>
      </c>
      <c r="B25" s="34">
        <v>60650973217</v>
      </c>
      <c r="C25" s="34">
        <v>65816167069</v>
      </c>
      <c r="D25" s="34">
        <v>70972485519</v>
      </c>
      <c r="E25" s="51">
        <v>75875256781</v>
      </c>
      <c r="F25" s="51">
        <v>77411137151</v>
      </c>
      <c r="G25" s="51">
        <v>78320337816</v>
      </c>
      <c r="H25" s="51">
        <v>79921386231.5</v>
      </c>
      <c r="I25" s="51">
        <v>82686701356.5</v>
      </c>
      <c r="J25" s="51">
        <v>84594007688.5</v>
      </c>
      <c r="K25" s="51">
        <v>89987580717.5</v>
      </c>
      <c r="L25" s="51">
        <v>95021237964.5</v>
      </c>
      <c r="M25" s="33">
        <f t="shared" si="1"/>
        <v>0.56668941856099153</v>
      </c>
    </row>
    <row r="26" spans="1:13" ht="15.75" x14ac:dyDescent="0.3">
      <c r="A26" s="31" t="s">
        <v>74</v>
      </c>
      <c r="B26" s="34">
        <v>780793231575</v>
      </c>
      <c r="C26" s="34">
        <v>844403435018</v>
      </c>
      <c r="D26" s="34">
        <v>907456977504</v>
      </c>
      <c r="E26" s="51">
        <v>968070617549</v>
      </c>
      <c r="F26" s="51">
        <v>988305135001</v>
      </c>
      <c r="G26" s="51">
        <v>1007577294159.75</v>
      </c>
      <c r="H26" s="51">
        <v>1035579825553.75</v>
      </c>
      <c r="I26" s="51">
        <v>1075887969525.75</v>
      </c>
      <c r="J26" s="51">
        <v>1107083132299.75</v>
      </c>
      <c r="K26" s="51">
        <v>1162004082629.75</v>
      </c>
      <c r="L26" s="51">
        <v>1234781063861.75</v>
      </c>
      <c r="M26" s="33">
        <f t="shared" si="1"/>
        <v>0.58144437467903654</v>
      </c>
    </row>
    <row r="27" spans="1:13" ht="15.75" x14ac:dyDescent="0.3">
      <c r="A27" s="31" t="s">
        <v>75</v>
      </c>
      <c r="B27" s="34">
        <v>411188956167.11816</v>
      </c>
      <c r="C27" s="34">
        <v>445802926757.11816</v>
      </c>
      <c r="D27" s="34">
        <v>482430510617</v>
      </c>
      <c r="E27" s="51">
        <v>521587833712</v>
      </c>
      <c r="F27" s="51">
        <v>533680636861</v>
      </c>
      <c r="G27" s="51">
        <v>547309225183</v>
      </c>
      <c r="H27" s="51">
        <v>561215420740</v>
      </c>
      <c r="I27" s="51">
        <v>578731126552</v>
      </c>
      <c r="J27" s="51">
        <v>592867004960</v>
      </c>
      <c r="K27" s="51">
        <v>631482484057</v>
      </c>
      <c r="L27" s="51">
        <v>675181717476</v>
      </c>
      <c r="M27" s="33">
        <f t="shared" si="1"/>
        <v>0.64202298566012106</v>
      </c>
    </row>
    <row r="28" spans="1:13" ht="15.75" x14ac:dyDescent="0.3">
      <c r="A28" s="31" t="s">
        <v>76</v>
      </c>
      <c r="B28" s="34">
        <v>655436952615</v>
      </c>
      <c r="C28" s="34">
        <v>695888806122</v>
      </c>
      <c r="D28" s="34">
        <v>748580769102</v>
      </c>
      <c r="E28" s="51">
        <v>793377813909</v>
      </c>
      <c r="F28" s="51">
        <v>804139766501</v>
      </c>
      <c r="G28" s="51">
        <v>813005273174</v>
      </c>
      <c r="H28" s="51">
        <v>826282144506.5</v>
      </c>
      <c r="I28" s="51">
        <v>845908121395.5</v>
      </c>
      <c r="J28" s="51">
        <v>862653722350.5</v>
      </c>
      <c r="K28" s="51">
        <v>893931057295.5</v>
      </c>
      <c r="L28" s="51">
        <v>930578375061.5</v>
      </c>
      <c r="M28" s="33">
        <f t="shared" si="1"/>
        <v>0.41978320164703398</v>
      </c>
    </row>
    <row r="29" spans="1:13" ht="15.75" x14ac:dyDescent="0.3">
      <c r="A29" s="31" t="s">
        <v>77</v>
      </c>
      <c r="B29" s="34">
        <v>111580506062</v>
      </c>
      <c r="C29" s="34">
        <v>120793103632</v>
      </c>
      <c r="D29" s="34">
        <v>131456340846</v>
      </c>
      <c r="E29" s="51">
        <v>140805358409</v>
      </c>
      <c r="F29" s="51">
        <v>143075397430</v>
      </c>
      <c r="G29" s="51">
        <v>144835637642</v>
      </c>
      <c r="H29" s="51">
        <v>147916229369</v>
      </c>
      <c r="I29" s="51">
        <v>152302500257</v>
      </c>
      <c r="J29" s="51">
        <v>160242292567</v>
      </c>
      <c r="K29" s="51">
        <v>166879814763</v>
      </c>
      <c r="L29" s="51">
        <v>182842543106</v>
      </c>
      <c r="M29" s="33">
        <f t="shared" si="1"/>
        <v>0.63866027820668836</v>
      </c>
    </row>
    <row r="30" spans="1:13" ht="15.75" x14ac:dyDescent="0.3">
      <c r="A30" s="31" t="s">
        <v>78</v>
      </c>
      <c r="B30" s="34">
        <v>115261461347</v>
      </c>
      <c r="C30" s="34">
        <v>146793329543</v>
      </c>
      <c r="D30" s="34">
        <v>172632722458</v>
      </c>
      <c r="E30" s="51">
        <v>195351501407</v>
      </c>
      <c r="F30" s="51">
        <v>201003006929</v>
      </c>
      <c r="G30" s="51">
        <v>205978253919.75</v>
      </c>
      <c r="H30" s="51">
        <v>211333016177.75</v>
      </c>
      <c r="I30" s="51">
        <v>220253929601.75</v>
      </c>
      <c r="J30" s="51">
        <v>228980005078.75</v>
      </c>
      <c r="K30" s="51">
        <v>240561065334.75</v>
      </c>
      <c r="L30" s="51">
        <v>260195351861.75</v>
      </c>
      <c r="M30" s="33">
        <f t="shared" si="1"/>
        <v>1.2574358230494733</v>
      </c>
    </row>
    <row r="31" spans="1:13" ht="15.75" x14ac:dyDescent="0.3">
      <c r="A31" s="31" t="s">
        <v>79</v>
      </c>
      <c r="B31" s="34">
        <v>36681378058</v>
      </c>
      <c r="C31" s="34">
        <v>53469046758</v>
      </c>
      <c r="D31" s="34">
        <v>62148342951</v>
      </c>
      <c r="E31" s="51">
        <v>69182781761</v>
      </c>
      <c r="F31" s="51">
        <v>71824837252</v>
      </c>
      <c r="G31" s="51">
        <v>73127767941</v>
      </c>
      <c r="H31" s="51">
        <v>74421633448</v>
      </c>
      <c r="I31" s="51">
        <v>76693208346</v>
      </c>
      <c r="J31" s="51">
        <v>79072118820</v>
      </c>
      <c r="K31" s="51">
        <v>82040604908</v>
      </c>
      <c r="L31" s="51">
        <v>88627863526</v>
      </c>
      <c r="M31" s="33">
        <f t="shared" si="1"/>
        <v>1.4161541419153627</v>
      </c>
    </row>
    <row r="32" spans="1:13" ht="15.75" x14ac:dyDescent="0.3">
      <c r="A32" s="32" t="s">
        <v>80</v>
      </c>
      <c r="B32" s="34">
        <v>957435055521.18689</v>
      </c>
      <c r="C32" s="34">
        <v>1041295176495.1869</v>
      </c>
      <c r="D32" s="34">
        <v>1147076542969</v>
      </c>
      <c r="E32" s="51">
        <v>1239232549729</v>
      </c>
      <c r="F32" s="51">
        <v>1269740385024</v>
      </c>
      <c r="G32" s="51">
        <v>1303677469181.75</v>
      </c>
      <c r="H32" s="51">
        <v>1346773885911.75</v>
      </c>
      <c r="I32" s="51">
        <v>1388206443640.75</v>
      </c>
      <c r="J32" s="51">
        <v>1454113923878.75</v>
      </c>
      <c r="K32" s="51">
        <v>1529145876274.75</v>
      </c>
      <c r="L32" s="51">
        <v>1660059322923.75</v>
      </c>
      <c r="M32" s="33">
        <f t="shared" si="1"/>
        <v>0.73386102101733086</v>
      </c>
    </row>
    <row r="33" spans="1:13" ht="15.75" x14ac:dyDescent="0.3">
      <c r="A33" s="31" t="s">
        <v>81</v>
      </c>
      <c r="B33" s="34">
        <v>126911273486</v>
      </c>
      <c r="C33" s="34">
        <v>147618753260</v>
      </c>
      <c r="D33" s="34">
        <v>169286904337</v>
      </c>
      <c r="E33" s="51">
        <v>187924565033</v>
      </c>
      <c r="F33" s="51">
        <v>194228136335</v>
      </c>
      <c r="G33" s="51">
        <v>200436281727</v>
      </c>
      <c r="H33" s="51">
        <v>206867070994</v>
      </c>
      <c r="I33" s="51">
        <v>214634245618</v>
      </c>
      <c r="J33" s="51">
        <v>223168215046</v>
      </c>
      <c r="K33" s="51">
        <v>233067021924</v>
      </c>
      <c r="L33" s="51">
        <v>251746875946</v>
      </c>
      <c r="M33" s="33">
        <f t="shared" si="1"/>
        <v>0.98364470729049158</v>
      </c>
    </row>
    <row r="34" spans="1:13" ht="15.75" x14ac:dyDescent="0.3">
      <c r="A34" s="31" t="s">
        <v>82</v>
      </c>
      <c r="B34" s="34">
        <v>1145251536894.03</v>
      </c>
      <c r="C34" s="34">
        <v>1229390926867.9299</v>
      </c>
      <c r="D34" s="34">
        <v>1310717126022</v>
      </c>
      <c r="E34" s="51">
        <v>1390033623875.48</v>
      </c>
      <c r="F34" s="51">
        <v>1414586372919.8</v>
      </c>
      <c r="G34" s="51">
        <v>1437113679356.9199</v>
      </c>
      <c r="H34" s="51">
        <v>1467993031083.6699</v>
      </c>
      <c r="I34" s="51">
        <v>1509114096832.9199</v>
      </c>
      <c r="J34" s="51">
        <v>1548445667803.9199</v>
      </c>
      <c r="K34" s="51">
        <v>1631615043357.9199</v>
      </c>
      <c r="L34" s="51">
        <v>1699990459737.9199</v>
      </c>
      <c r="M34" s="33">
        <f t="shared" si="1"/>
        <v>0.48438173184937611</v>
      </c>
    </row>
    <row r="35" spans="1:13" ht="15.75" x14ac:dyDescent="0.3">
      <c r="A35" s="31" t="s">
        <v>83</v>
      </c>
      <c r="B35" s="34">
        <v>365991354842</v>
      </c>
      <c r="C35" s="34">
        <v>400888148640</v>
      </c>
      <c r="D35" s="34">
        <v>427798082004</v>
      </c>
      <c r="E35" s="51">
        <v>459350838281</v>
      </c>
      <c r="F35" s="51">
        <v>475108606377</v>
      </c>
      <c r="G35" s="51">
        <v>495334839023</v>
      </c>
      <c r="H35" s="51">
        <v>514726300474</v>
      </c>
      <c r="I35" s="51">
        <v>524134182816</v>
      </c>
      <c r="J35" s="51">
        <v>566689001645</v>
      </c>
      <c r="K35" s="51">
        <v>603659079985</v>
      </c>
      <c r="L35" s="51">
        <v>660495329977</v>
      </c>
      <c r="M35" s="33">
        <f t="shared" si="1"/>
        <v>0.80467467670688175</v>
      </c>
    </row>
    <row r="36" spans="1:13" ht="15.75" x14ac:dyDescent="0.3">
      <c r="A36" s="31" t="s">
        <v>84</v>
      </c>
      <c r="B36" s="34">
        <v>105673111462</v>
      </c>
      <c r="C36" s="34">
        <v>116187270282</v>
      </c>
      <c r="D36" s="34">
        <v>127477126038</v>
      </c>
      <c r="E36" s="51">
        <v>138162948586</v>
      </c>
      <c r="F36" s="51">
        <v>141812921885</v>
      </c>
      <c r="G36" s="51">
        <v>144594047979</v>
      </c>
      <c r="H36" s="51">
        <v>149352160081</v>
      </c>
      <c r="I36" s="51">
        <v>155757399218</v>
      </c>
      <c r="J36" s="51">
        <v>162031562710</v>
      </c>
      <c r="K36" s="51">
        <v>173089935677</v>
      </c>
      <c r="L36" s="51">
        <v>189025087753</v>
      </c>
      <c r="M36" s="33">
        <f t="shared" si="1"/>
        <v>0.78877185632007563</v>
      </c>
    </row>
    <row r="37" spans="1:13" ht="15.75" x14ac:dyDescent="0.3">
      <c r="A37" s="31" t="s">
        <v>85</v>
      </c>
      <c r="B37" s="34">
        <v>37650583919</v>
      </c>
      <c r="C37" s="34">
        <v>41416492016</v>
      </c>
      <c r="D37" s="34">
        <v>45392250246</v>
      </c>
      <c r="E37" s="51">
        <v>49190695972</v>
      </c>
      <c r="F37" s="51">
        <v>50277236277</v>
      </c>
      <c r="G37" s="51">
        <v>51055139027</v>
      </c>
      <c r="H37" s="51">
        <v>52318818567</v>
      </c>
      <c r="I37" s="51">
        <v>53976803722</v>
      </c>
      <c r="J37" s="51">
        <v>55634679641</v>
      </c>
      <c r="K37" s="51">
        <v>58983948001</v>
      </c>
      <c r="L37" s="51">
        <v>63056079427</v>
      </c>
      <c r="M37" s="33">
        <f t="shared" si="1"/>
        <v>0.67477029207983585</v>
      </c>
    </row>
    <row r="38" spans="1:13" ht="15.75" x14ac:dyDescent="0.3">
      <c r="A38" s="31" t="s">
        <v>86</v>
      </c>
      <c r="B38" s="34">
        <v>68043274993</v>
      </c>
      <c r="C38" s="34">
        <v>74864331878</v>
      </c>
      <c r="D38" s="34">
        <v>81651511033</v>
      </c>
      <c r="E38" s="51">
        <v>87981401434</v>
      </c>
      <c r="F38" s="51">
        <v>90045284554</v>
      </c>
      <c r="G38" s="51">
        <v>91602798839</v>
      </c>
      <c r="H38" s="51">
        <v>93967151903</v>
      </c>
      <c r="I38" s="51">
        <v>97222156396</v>
      </c>
      <c r="J38" s="51">
        <v>100874301562</v>
      </c>
      <c r="K38" s="51">
        <v>106726979492</v>
      </c>
      <c r="L38" s="51">
        <v>116269759601</v>
      </c>
      <c r="M38" s="33">
        <f>(L38-B38)/B38</f>
        <v>0.70876195499057526</v>
      </c>
    </row>
    <row r="39" spans="1:13" ht="15.75" x14ac:dyDescent="0.3">
      <c r="A39" s="31" t="s">
        <v>87</v>
      </c>
      <c r="B39" s="34">
        <v>46668291744</v>
      </c>
      <c r="C39" s="34">
        <v>52759627029</v>
      </c>
      <c r="D39" s="34">
        <v>57685548736</v>
      </c>
      <c r="E39" s="51">
        <v>62482098519</v>
      </c>
      <c r="F39" s="51">
        <v>63716690095</v>
      </c>
      <c r="G39" s="51">
        <v>64937428280</v>
      </c>
      <c r="H39" s="51">
        <v>66876588059</v>
      </c>
      <c r="I39" s="51">
        <v>69875736484</v>
      </c>
      <c r="J39" s="51">
        <v>72663109102</v>
      </c>
      <c r="K39" s="51">
        <v>76666516717</v>
      </c>
      <c r="L39" s="51">
        <v>82034227803</v>
      </c>
      <c r="M39" s="33">
        <f t="shared" si="1"/>
        <v>0.75781509751847498</v>
      </c>
    </row>
    <row r="40" spans="1:13" ht="15.75" x14ac:dyDescent="0.3">
      <c r="A40" s="31" t="s">
        <v>88</v>
      </c>
      <c r="B40" s="34">
        <v>89984424320</v>
      </c>
      <c r="C40" s="34">
        <v>96122306935</v>
      </c>
      <c r="D40" s="34">
        <v>105064449971</v>
      </c>
      <c r="E40" s="51">
        <v>113461388501</v>
      </c>
      <c r="F40" s="51">
        <v>115621474717</v>
      </c>
      <c r="G40" s="51">
        <v>117203078446</v>
      </c>
      <c r="H40" s="51">
        <v>119915247346</v>
      </c>
      <c r="I40" s="51">
        <v>124801409748</v>
      </c>
      <c r="J40" s="51">
        <v>129976925701</v>
      </c>
      <c r="K40" s="51">
        <v>165046942381</v>
      </c>
      <c r="L40" s="51">
        <v>247078400508</v>
      </c>
      <c r="M40" s="33">
        <f t="shared" si="1"/>
        <v>1.7457907562907438</v>
      </c>
    </row>
    <row r="41" spans="1:13" x14ac:dyDescent="0.25">
      <c r="A41" s="41" t="s">
        <v>20</v>
      </c>
      <c r="B41" s="39">
        <v>81497510828317.406</v>
      </c>
      <c r="C41" s="39">
        <v>88374055962043.688</v>
      </c>
      <c r="D41" s="39">
        <v>95394568582265</v>
      </c>
      <c r="E41" s="39">
        <v>102534393511189.84</v>
      </c>
      <c r="F41" s="39">
        <v>106059242151485.94</v>
      </c>
      <c r="G41" s="39">
        <v>109175311472646.36</v>
      </c>
      <c r="H41" s="39">
        <v>113460536674323.64</v>
      </c>
      <c r="I41" s="39">
        <v>116970933056941.72</v>
      </c>
      <c r="J41" s="39">
        <v>121871105728784.61</v>
      </c>
      <c r="K41" s="39">
        <v>128698493167175.47</v>
      </c>
      <c r="L41" s="39">
        <v>137656286533942.88</v>
      </c>
      <c r="M41" s="40">
        <f>(L41-B41)/B41</f>
        <v>0.68908577863107379</v>
      </c>
    </row>
    <row r="43" spans="1:13" x14ac:dyDescent="0.25">
      <c r="E43" s="25"/>
    </row>
    <row r="44" spans="1:13" x14ac:dyDescent="0.25"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3" x14ac:dyDescent="0.25">
      <c r="E45" s="60"/>
      <c r="F45" s="60"/>
      <c r="G45" s="60"/>
    </row>
    <row r="46" spans="1:13" x14ac:dyDescent="0.25">
      <c r="E46" s="25"/>
    </row>
  </sheetData>
  <mergeCells count="2">
    <mergeCell ref="A1:M1"/>
    <mergeCell ref="A2:M2"/>
  </mergeCells>
  <pageMargins left="0.25" right="0.25" top="0.75" bottom="0.75" header="0.3" footer="0.3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6"/>
  <sheetViews>
    <sheetView view="pageBreakPreview" topLeftCell="A4" zoomScale="80" zoomScaleNormal="88" zoomScaleSheetLayoutView="80" workbookViewId="0">
      <selection activeCell="L41" activeCellId="2" sqref="L5 L12 L41"/>
    </sheetView>
  </sheetViews>
  <sheetFormatPr defaultColWidth="8.85546875" defaultRowHeight="15" x14ac:dyDescent="0.25"/>
  <cols>
    <col min="1" max="1" width="37.7109375" style="48" customWidth="1"/>
    <col min="2" max="3" width="24" style="48" bestFit="1" customWidth="1"/>
    <col min="4" max="4" width="24" style="48" customWidth="1"/>
    <col min="5" max="7" width="25.42578125" style="48" bestFit="1" customWidth="1"/>
    <col min="8" max="9" width="25.42578125" style="48" customWidth="1"/>
    <col min="10" max="10" width="25.42578125" style="48" bestFit="1" customWidth="1"/>
    <col min="11" max="11" width="25.42578125" style="48" customWidth="1"/>
    <col min="12" max="12" width="25.42578125" style="48" bestFit="1" customWidth="1"/>
    <col min="13" max="13" width="31" style="48" bestFit="1" customWidth="1"/>
    <col min="14" max="16384" width="8.85546875" style="48"/>
  </cols>
  <sheetData>
    <row r="1" spans="1:13" ht="26.25" x14ac:dyDescent="0.25">
      <c r="A1" s="65" t="s">
        <v>106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66" t="s">
        <v>95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1:13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1" t="s">
        <v>108</v>
      </c>
    </row>
    <row r="5" spans="1:13" x14ac:dyDescent="0.25">
      <c r="A5" s="35" t="s">
        <v>28</v>
      </c>
      <c r="B5" s="36">
        <f>SUM(B6:B11)</f>
        <v>5961642196600.3984</v>
      </c>
      <c r="C5" s="36">
        <f>'Akm. Penyaluran Pinjaman'!C5-'Akm. Penyaluran Pinjaman'!B5</f>
        <v>5884600185670.0156</v>
      </c>
      <c r="D5" s="36">
        <f>'Akm. Penyaluran Pinjaman'!D5-'Akm. Penyaluran Pinjaman'!C5</f>
        <v>5925717284140.5313</v>
      </c>
      <c r="E5" s="36">
        <f>'Akm. Penyaluran Pinjaman'!E5-'Akm. Penyaluran Pinjaman'!D5</f>
        <v>6089730808158.4375</v>
      </c>
      <c r="F5" s="36">
        <f>'Akm. Penyaluran Pinjaman'!F5-'Akm. Penyaluran Pinjaman'!E5</f>
        <v>3155881378930.6719</v>
      </c>
      <c r="G5" s="36">
        <f>'Akm. Penyaluran Pinjaman'!G5-'Akm. Penyaluran Pinjaman'!F5</f>
        <v>2734169072416.9219</v>
      </c>
      <c r="H5" s="36">
        <f>'Akm. Penyaluran Pinjaman'!H5-'Akm. Penyaluran Pinjaman'!G5</f>
        <v>3725881086405.8438</v>
      </c>
      <c r="I5" s="36">
        <f>'Akm. Penyaluran Pinjaman'!I5-'Akm. Penyaluran Pinjaman'!H5</f>
        <v>2982256341970.7656</v>
      </c>
      <c r="J5" s="36">
        <f>'Akm. Penyaluran Pinjaman'!J5-'Akm. Penyaluran Pinjaman'!I5</f>
        <v>4213166684120.8906</v>
      </c>
      <c r="K5" s="36">
        <f>'Akm. Penyaluran Pinjaman'!K5-'Akm. Penyaluran Pinjaman'!J5</f>
        <v>5762836026109.7813</v>
      </c>
      <c r="L5" s="36">
        <f>'Akm. Penyaluran Pinjaman'!L5-'Akm. Penyaluran Pinjaman'!K5</f>
        <v>7517312910545.4063</v>
      </c>
      <c r="M5" s="37">
        <f>(L5-B5)/B5</f>
        <v>0.26094667587265175</v>
      </c>
    </row>
    <row r="6" spans="1:13" x14ac:dyDescent="0.25">
      <c r="A6" s="31" t="s">
        <v>55</v>
      </c>
      <c r="B6" s="34">
        <v>718061483205.78601</v>
      </c>
      <c r="C6" s="34">
        <f>'Akm. Penyaluran Pinjaman'!C6-'Akm. Penyaluran Pinjaman'!B6</f>
        <v>632778852517.47949</v>
      </c>
      <c r="D6" s="34">
        <f>'Akm. Penyaluran Pinjaman'!D6-'Akm. Penyaluran Pinjaman'!C6</f>
        <v>636132363699.30664</v>
      </c>
      <c r="E6" s="34">
        <f>'Akm. Penyaluran Pinjaman'!E6-'Akm. Penyaluran Pinjaman'!D6</f>
        <v>701193369287.02148</v>
      </c>
      <c r="F6" s="34">
        <f>'Akm. Penyaluran Pinjaman'!F6-'Akm. Penyaluran Pinjaman'!E6</f>
        <v>348653780289.13086</v>
      </c>
      <c r="G6" s="34">
        <f>'Akm. Penyaluran Pinjaman'!G6-'Akm. Penyaluran Pinjaman'!F6</f>
        <v>260264766141.18945</v>
      </c>
      <c r="H6" s="34">
        <f>'Akm. Penyaluran Pinjaman'!H6-'Akm. Penyaluran Pinjaman'!G6</f>
        <v>413856339115.3418</v>
      </c>
      <c r="I6" s="34">
        <f>'Akm. Penyaluran Pinjaman'!I6-'Akm. Penyaluran Pinjaman'!H6</f>
        <v>317387064830.31836</v>
      </c>
      <c r="J6" s="34">
        <f>'Akm. Penyaluran Pinjaman'!J6-'Akm. Penyaluran Pinjaman'!I6</f>
        <v>417516384156.2207</v>
      </c>
      <c r="K6" s="34">
        <f>'Akm. Penyaluran Pinjaman'!K6-'Akm. Penyaluran Pinjaman'!J6</f>
        <v>652210657242</v>
      </c>
      <c r="L6" s="34">
        <f>'Akm. Penyaluran Pinjaman'!L6-'Akm. Penyaluran Pinjaman'!K6</f>
        <v>777288751184</v>
      </c>
      <c r="M6" s="33">
        <f>(L6-B6)/B6</f>
        <v>8.2482168119913366E-2</v>
      </c>
    </row>
    <row r="7" spans="1:13" x14ac:dyDescent="0.25">
      <c r="A7" s="31" t="s">
        <v>56</v>
      </c>
      <c r="B7" s="34">
        <v>2102121736271.1758</v>
      </c>
      <c r="C7" s="34">
        <f>'Akm. Penyaluran Pinjaman'!C7-'Akm. Penyaluran Pinjaman'!B7</f>
        <v>2004705155123.2891</v>
      </c>
      <c r="D7" s="34">
        <f>'Akm. Penyaluran Pinjaman'!D7-'Akm. Penyaluran Pinjaman'!C7</f>
        <v>1947511991136.1172</v>
      </c>
      <c r="E7" s="34">
        <f>'Akm. Penyaluran Pinjaman'!E7-'Akm. Penyaluran Pinjaman'!D7</f>
        <v>2041170794030.168</v>
      </c>
      <c r="F7" s="34">
        <f>'Akm. Penyaluran Pinjaman'!F7-'Akm. Penyaluran Pinjaman'!E7</f>
        <v>1154249621095.7344</v>
      </c>
      <c r="G7" s="34">
        <f>'Akm. Penyaluran Pinjaman'!G7-'Akm. Penyaluran Pinjaman'!F7</f>
        <v>1063669300505.0469</v>
      </c>
      <c r="H7" s="34">
        <f>'Akm. Penyaluran Pinjaman'!H7-'Akm. Penyaluran Pinjaman'!G7</f>
        <v>1280789544370.375</v>
      </c>
      <c r="I7" s="34">
        <f>'Akm. Penyaluran Pinjaman'!I7-'Akm. Penyaluran Pinjaman'!H7</f>
        <v>1229584883592.0508</v>
      </c>
      <c r="J7" s="34">
        <f>'Akm. Penyaluran Pinjaman'!J7-'Akm. Penyaluran Pinjaman'!I7</f>
        <v>1528280544003.25</v>
      </c>
      <c r="K7" s="34">
        <f>'Akm. Penyaluran Pinjaman'!K7-'Akm. Penyaluran Pinjaman'!J7</f>
        <v>1583850737502.3984</v>
      </c>
      <c r="L7" s="34">
        <f>'Akm. Penyaluran Pinjaman'!L7-'Akm. Penyaluran Pinjaman'!K7</f>
        <v>2260478433205</v>
      </c>
      <c r="M7" s="33">
        <f t="shared" ref="M7:M10" si="0">(L7-B7)/B7</f>
        <v>7.5331839351380006E-2</v>
      </c>
    </row>
    <row r="8" spans="1:13" x14ac:dyDescent="0.25">
      <c r="A8" s="31" t="s">
        <v>57</v>
      </c>
      <c r="B8" s="34">
        <v>1866358488123.1641</v>
      </c>
      <c r="C8" s="34">
        <f>'Akm. Penyaluran Pinjaman'!C8-'Akm. Penyaluran Pinjaman'!B8</f>
        <v>1913188753526.5156</v>
      </c>
      <c r="D8" s="34">
        <f>'Akm. Penyaluran Pinjaman'!D8-'Akm. Penyaluran Pinjaman'!C8</f>
        <v>1956269415369.8555</v>
      </c>
      <c r="E8" s="34">
        <f>'Akm. Penyaluran Pinjaman'!E8-'Akm. Penyaluran Pinjaman'!D8</f>
        <v>1950009030394.6797</v>
      </c>
      <c r="F8" s="34">
        <f>'Akm. Penyaluran Pinjaman'!F8-'Akm. Penyaluran Pinjaman'!E8</f>
        <v>1026961743341.2695</v>
      </c>
      <c r="G8" s="34">
        <f>'Akm. Penyaluran Pinjaman'!G8-'Akm. Penyaluran Pinjaman'!F8</f>
        <v>869433378634.23047</v>
      </c>
      <c r="H8" s="34">
        <f>'Akm. Penyaluran Pinjaman'!H8-'Akm. Penyaluran Pinjaman'!G8</f>
        <v>1272897836407.9375</v>
      </c>
      <c r="I8" s="34">
        <f>'Akm. Penyaluran Pinjaman'!I8-'Akm. Penyaluran Pinjaman'!H8</f>
        <v>828700050065.27734</v>
      </c>
      <c r="J8" s="34">
        <f>'Akm. Penyaluran Pinjaman'!J8-'Akm. Penyaluran Pinjaman'!I8</f>
        <v>1340206592839.4102</v>
      </c>
      <c r="K8" s="34">
        <f>'Akm. Penyaluran Pinjaman'!K8-'Akm. Penyaluran Pinjaman'!J8</f>
        <v>2121724447950.8359</v>
      </c>
      <c r="L8" s="34">
        <f>'Akm. Penyaluran Pinjaman'!L8-'Akm. Penyaluran Pinjaman'!K8</f>
        <v>2666044411535.4063</v>
      </c>
      <c r="M8" s="33">
        <f t="shared" si="0"/>
        <v>0.42847391243491351</v>
      </c>
    </row>
    <row r="9" spans="1:13" x14ac:dyDescent="0.25">
      <c r="A9" s="31" t="s">
        <v>58</v>
      </c>
      <c r="B9" s="34">
        <v>475132418203.67773</v>
      </c>
      <c r="C9" s="34">
        <f>'Akm. Penyaluran Pinjaman'!C9-'Akm. Penyaluran Pinjaman'!B9</f>
        <v>512581623580.91797</v>
      </c>
      <c r="D9" s="34">
        <f>'Akm. Penyaluran Pinjaman'!D9-'Akm. Penyaluran Pinjaman'!C9</f>
        <v>537043980401.12109</v>
      </c>
      <c r="E9" s="34">
        <f>'Akm. Penyaluran Pinjaman'!E9-'Akm. Penyaluran Pinjaman'!D9</f>
        <v>540762892734.39258</v>
      </c>
      <c r="F9" s="34">
        <f>'Akm. Penyaluran Pinjaman'!F9-'Akm. Penyaluran Pinjaman'!E9</f>
        <v>257400820961.65039</v>
      </c>
      <c r="G9" s="34">
        <f>'Akm. Penyaluran Pinjaman'!G9-'Akm. Penyaluran Pinjaman'!F9</f>
        <v>215335514291.61914</v>
      </c>
      <c r="H9" s="34">
        <f>'Akm. Penyaluran Pinjaman'!H9-'Akm. Penyaluran Pinjaman'!G9</f>
        <v>309203504712.66992</v>
      </c>
      <c r="I9" s="34">
        <f>'Akm. Penyaluran Pinjaman'!I9-'Akm. Penyaluran Pinjaman'!H9</f>
        <v>214009839338</v>
      </c>
      <c r="J9" s="34">
        <f>'Akm. Penyaluran Pinjaman'!J9-'Akm. Penyaluran Pinjaman'!I9</f>
        <v>347076837406</v>
      </c>
      <c r="K9" s="34">
        <f>'Akm. Penyaluran Pinjaman'!K9-'Akm. Penyaluran Pinjaman'!J9</f>
        <v>483985834527</v>
      </c>
      <c r="L9" s="34">
        <f>'Akm. Penyaluran Pinjaman'!L9-'Akm. Penyaluran Pinjaman'!K9</f>
        <v>755171321806</v>
      </c>
      <c r="M9" s="33">
        <f t="shared" si="0"/>
        <v>0.5893912788798098</v>
      </c>
    </row>
    <row r="10" spans="1:13" x14ac:dyDescent="0.25">
      <c r="A10" s="31" t="s">
        <v>59</v>
      </c>
      <c r="B10" s="34">
        <v>75404184977.677979</v>
      </c>
      <c r="C10" s="34">
        <f>'Akm. Penyaluran Pinjaman'!C10-'Akm. Penyaluran Pinjaman'!B10</f>
        <v>75537967698.043213</v>
      </c>
      <c r="D10" s="34">
        <f>'Akm. Penyaluran Pinjaman'!D10-'Akm. Penyaluran Pinjaman'!C10</f>
        <v>79030302979.677979</v>
      </c>
      <c r="E10" s="34">
        <f>'Akm. Penyaluran Pinjaman'!E10-'Akm. Penyaluran Pinjaman'!D10</f>
        <v>74686164978</v>
      </c>
      <c r="F10" s="34">
        <f>'Akm. Penyaluran Pinjaman'!F10-'Akm. Penyaluran Pinjaman'!E10</f>
        <v>30301955762</v>
      </c>
      <c r="G10" s="34">
        <f>'Akm. Penyaluran Pinjaman'!G10-'Akm. Penyaluran Pinjaman'!F10</f>
        <v>24560919342</v>
      </c>
      <c r="H10" s="34">
        <f>'Akm. Penyaluran Pinjaman'!H10-'Akm. Penyaluran Pinjaman'!G10</f>
        <v>37512448002</v>
      </c>
      <c r="I10" s="34">
        <f>'Akm. Penyaluran Pinjaman'!I10-'Akm. Penyaluran Pinjaman'!H10</f>
        <v>32277837998.956787</v>
      </c>
      <c r="J10" s="34">
        <f>'Akm. Penyaluran Pinjaman'!J10-'Akm. Penyaluran Pinjaman'!I10</f>
        <v>37035163221</v>
      </c>
      <c r="K10" s="34">
        <f>'Akm. Penyaluran Pinjaman'!K10-'Akm. Penyaluran Pinjaman'!J10</f>
        <v>78171821076</v>
      </c>
      <c r="L10" s="34">
        <f>'Akm. Penyaluran Pinjaman'!L10-'Akm. Penyaluran Pinjaman'!K10</f>
        <v>82159546195</v>
      </c>
      <c r="M10" s="33">
        <f t="shared" si="0"/>
        <v>8.9588677595571417E-2</v>
      </c>
    </row>
    <row r="11" spans="1:13" x14ac:dyDescent="0.25">
      <c r="A11" s="31" t="s">
        <v>60</v>
      </c>
      <c r="B11" s="34">
        <v>724563885818.91699</v>
      </c>
      <c r="C11" s="34">
        <f>'Akm. Penyaluran Pinjaman'!C11-'Akm. Penyaluran Pinjaman'!B11</f>
        <v>745807833223.78125</v>
      </c>
      <c r="D11" s="34">
        <f>'Akm. Penyaluran Pinjaman'!D11-'Akm. Penyaluran Pinjaman'!C11</f>
        <v>769729230554.44727</v>
      </c>
      <c r="E11" s="34">
        <f>'Akm. Penyaluran Pinjaman'!E11-'Akm. Penyaluran Pinjaman'!D11</f>
        <v>781908556734.16992</v>
      </c>
      <c r="F11" s="34">
        <f>'Akm. Penyaluran Pinjaman'!F11-'Akm. Penyaluran Pinjaman'!E11</f>
        <v>338313457480.89844</v>
      </c>
      <c r="G11" s="34">
        <f>'Akm. Penyaluran Pinjaman'!G11-'Akm. Penyaluran Pinjaman'!F11</f>
        <v>300905193502.8418</v>
      </c>
      <c r="H11" s="34">
        <f>'Akm. Penyaluran Pinjaman'!H11-'Akm. Penyaluran Pinjaman'!G11</f>
        <v>411621413797.51953</v>
      </c>
      <c r="I11" s="34">
        <f>'Akm. Penyaluran Pinjaman'!I11-'Akm. Penyaluran Pinjaman'!H11</f>
        <v>360296666146.16797</v>
      </c>
      <c r="J11" s="34">
        <f>'Akm. Penyaluran Pinjaman'!J11-'Akm. Penyaluran Pinjaman'!I11</f>
        <v>543051162495</v>
      </c>
      <c r="K11" s="34">
        <f>'Akm. Penyaluran Pinjaman'!K11-'Akm. Penyaluran Pinjaman'!J11</f>
        <v>842892527811.55078</v>
      </c>
      <c r="L11" s="34">
        <f>'Akm. Penyaluran Pinjaman'!L11-'Akm. Penyaluran Pinjaman'!K11</f>
        <v>976170446620</v>
      </c>
      <c r="M11" s="33">
        <f>(L11-B11)/B11</f>
        <v>0.34725241724780709</v>
      </c>
    </row>
    <row r="12" spans="1:13" x14ac:dyDescent="0.25">
      <c r="A12" s="35" t="s">
        <v>29</v>
      </c>
      <c r="B12" s="36">
        <f>SUM(B13:B40)</f>
        <v>991169789787.54041</v>
      </c>
      <c r="C12" s="36">
        <f>'Akm. Penyaluran Pinjaman'!C12-'Akm. Penyaluran Pinjaman'!B12</f>
        <v>991944948056.23047</v>
      </c>
      <c r="D12" s="36">
        <f>'Akm. Penyaluran Pinjaman'!D12-'Akm. Penyaluran Pinjaman'!C12</f>
        <v>1094795336080.7813</v>
      </c>
      <c r="E12" s="36">
        <f>'Akm. Penyaluran Pinjaman'!E12-'Akm. Penyaluran Pinjaman'!D12</f>
        <v>1050094120766.4023</v>
      </c>
      <c r="F12" s="36">
        <f>'Akm. Penyaluran Pinjaman'!F12-'Akm. Penyaluran Pinjaman'!E12</f>
        <v>368967261365.42188</v>
      </c>
      <c r="G12" s="36">
        <f>'Akm. Penyaluran Pinjaman'!G12-'Akm. Penyaluran Pinjaman'!F12</f>
        <v>381900248743.50781</v>
      </c>
      <c r="H12" s="36">
        <f>'Akm. Penyaluran Pinjaman'!H12-'Akm. Penyaluran Pinjaman'!G12</f>
        <v>559344115271.43945</v>
      </c>
      <c r="I12" s="36">
        <f>'Akm. Penyaluran Pinjaman'!I12-'Akm. Penyaluran Pinjaman'!H12</f>
        <v>528140040647.30078</v>
      </c>
      <c r="J12" s="36">
        <f>'Akm. Penyaluran Pinjaman'!J12-'Akm. Penyaluran Pinjaman'!I12</f>
        <v>687005987722</v>
      </c>
      <c r="K12" s="36">
        <f>'Akm. Penyaluran Pinjaman'!K12-'Akm. Penyaluran Pinjaman'!J12</f>
        <v>1064551412281.0918</v>
      </c>
      <c r="L12" s="36">
        <f>'Akm. Penyaluran Pinjaman'!L12-'Akm. Penyaluran Pinjaman'!K12</f>
        <v>1440480456222</v>
      </c>
      <c r="M12" s="37">
        <f>(L12-B12)/B12</f>
        <v>0.45331352010917364</v>
      </c>
    </row>
    <row r="13" spans="1:13" x14ac:dyDescent="0.25">
      <c r="A13" s="31" t="s">
        <v>61</v>
      </c>
      <c r="B13" s="34">
        <v>21680490407</v>
      </c>
      <c r="C13" s="34">
        <f>'Akm. Penyaluran Pinjaman'!C13-'Akm. Penyaluran Pinjaman'!B13</f>
        <v>22240477061</v>
      </c>
      <c r="D13" s="34">
        <f>'Akm. Penyaluran Pinjaman'!D13-'Akm. Penyaluran Pinjaman'!C13</f>
        <v>27666985894</v>
      </c>
      <c r="E13" s="34">
        <f>'Akm. Penyaluran Pinjaman'!E13-'Akm. Penyaluran Pinjaman'!D13</f>
        <v>22233709757</v>
      </c>
      <c r="F13" s="34">
        <f>'Akm. Penyaluran Pinjaman'!F13-'Akm. Penyaluran Pinjaman'!E13</f>
        <v>8320076932</v>
      </c>
      <c r="G13" s="34">
        <f>'Akm. Penyaluran Pinjaman'!G13-'Akm. Penyaluran Pinjaman'!F13</f>
        <v>10010465795</v>
      </c>
      <c r="H13" s="34">
        <f>'Akm. Penyaluran Pinjaman'!H13-'Akm. Penyaluran Pinjaman'!G13</f>
        <v>15778439056.25</v>
      </c>
      <c r="I13" s="34">
        <f>'Akm. Penyaluran Pinjaman'!I13-'Akm. Penyaluran Pinjaman'!H13</f>
        <v>14871320355</v>
      </c>
      <c r="J13" s="34">
        <f>'Akm. Penyaluran Pinjaman'!J13-'Akm. Penyaluran Pinjaman'!I13</f>
        <v>19275664061</v>
      </c>
      <c r="K13" s="34">
        <f>'Akm. Penyaluran Pinjaman'!K13-'Akm. Penyaluran Pinjaman'!J13</f>
        <v>27657370914</v>
      </c>
      <c r="L13" s="34">
        <f>'Akm. Penyaluran Pinjaman'!L13-'Akm. Penyaluran Pinjaman'!K13</f>
        <v>41270960741</v>
      </c>
      <c r="M13" s="33">
        <f>(L13-B13)/B13</f>
        <v>0.90359904071518637</v>
      </c>
    </row>
    <row r="14" spans="1:13" x14ac:dyDescent="0.25">
      <c r="A14" s="31" t="s">
        <v>62</v>
      </c>
      <c r="B14" s="34">
        <v>148463703334.63989</v>
      </c>
      <c r="C14" s="34">
        <f>'Akm. Penyaluran Pinjaman'!C14-'Akm. Penyaluran Pinjaman'!B14</f>
        <v>138212679334.34985</v>
      </c>
      <c r="D14" s="34">
        <f>'Akm. Penyaluran Pinjaman'!D14-'Akm. Penyaluran Pinjaman'!C14</f>
        <v>158109089965.32983</v>
      </c>
      <c r="E14" s="34">
        <f>'Akm. Penyaluran Pinjaman'!E14-'Akm. Penyaluran Pinjaman'!D14</f>
        <v>146134037192.23999</v>
      </c>
      <c r="F14" s="34">
        <f>'Akm. Penyaluran Pinjaman'!F14-'Akm. Penyaluran Pinjaman'!E14</f>
        <v>55058459303.709961</v>
      </c>
      <c r="G14" s="34">
        <f>'Akm. Penyaluran Pinjaman'!G14-'Akm. Penyaluran Pinjaman'!F14</f>
        <v>74785430861.840088</v>
      </c>
      <c r="H14" s="34">
        <f>'Akm. Penyaluran Pinjaman'!H14-'Akm. Penyaluran Pinjaman'!G14</f>
        <v>113803770721.6499</v>
      </c>
      <c r="I14" s="34">
        <f>'Akm. Penyaluran Pinjaman'!I14-'Akm. Penyaluran Pinjaman'!H14</f>
        <v>78568396376.300293</v>
      </c>
      <c r="J14" s="34">
        <f>'Akm. Penyaluran Pinjaman'!J14-'Akm. Penyaluran Pinjaman'!I14</f>
        <v>134347596780</v>
      </c>
      <c r="K14" s="34">
        <f>'Akm. Penyaluran Pinjaman'!K14-'Akm. Penyaluran Pinjaman'!J14</f>
        <v>184197025984.08984</v>
      </c>
      <c r="L14" s="34">
        <f>'Akm. Penyaluran Pinjaman'!L14-'Akm. Penyaluran Pinjaman'!K14</f>
        <v>225031913486</v>
      </c>
      <c r="M14" s="33">
        <f t="shared" ref="M14:M40" si="1">(L14-B14)/B14</f>
        <v>0.51573690020902929</v>
      </c>
    </row>
    <row r="15" spans="1:13" x14ac:dyDescent="0.25">
      <c r="A15" s="31" t="s">
        <v>63</v>
      </c>
      <c r="B15" s="34">
        <v>41373141701</v>
      </c>
      <c r="C15" s="34">
        <f>'Akm. Penyaluran Pinjaman'!C15-'Akm. Penyaluran Pinjaman'!B15</f>
        <v>45343175383</v>
      </c>
      <c r="D15" s="34">
        <f>'Akm. Penyaluran Pinjaman'!D15-'Akm. Penyaluran Pinjaman'!C15</f>
        <v>55655797116</v>
      </c>
      <c r="E15" s="34">
        <f>'Akm. Penyaluran Pinjaman'!E15-'Akm. Penyaluran Pinjaman'!D15</f>
        <v>54334896406</v>
      </c>
      <c r="F15" s="34">
        <f>'Akm. Penyaluran Pinjaman'!F15-'Akm. Penyaluran Pinjaman'!E15</f>
        <v>17870327542</v>
      </c>
      <c r="G15" s="34">
        <f>'Akm. Penyaluran Pinjaman'!G15-'Akm. Penyaluran Pinjaman'!F15</f>
        <v>12804877227</v>
      </c>
      <c r="H15" s="34">
        <f>'Akm. Penyaluran Pinjaman'!H15-'Akm. Penyaluran Pinjaman'!G15</f>
        <v>20542433527</v>
      </c>
      <c r="I15" s="34">
        <f>'Akm. Penyaluran Pinjaman'!I15-'Akm. Penyaluran Pinjaman'!H15</f>
        <v>24639410636</v>
      </c>
      <c r="J15" s="34">
        <f>'Akm. Penyaluran Pinjaman'!J15-'Akm. Penyaluran Pinjaman'!I15</f>
        <v>29577134658</v>
      </c>
      <c r="K15" s="34">
        <f>'Akm. Penyaluran Pinjaman'!K15-'Akm. Penyaluran Pinjaman'!J15</f>
        <v>37358878673</v>
      </c>
      <c r="L15" s="34">
        <f>'Akm. Penyaluran Pinjaman'!L15-'Akm. Penyaluran Pinjaman'!K15</f>
        <v>69322315224</v>
      </c>
      <c r="M15" s="33">
        <f t="shared" si="1"/>
        <v>0.67553906650324458</v>
      </c>
    </row>
    <row r="16" spans="1:13" x14ac:dyDescent="0.25">
      <c r="A16" s="31" t="s">
        <v>64</v>
      </c>
      <c r="B16" s="34">
        <v>55304254109.821411</v>
      </c>
      <c r="C16" s="34">
        <f>'Akm. Penyaluran Pinjaman'!C16-'Akm. Penyaluran Pinjaman'!B16</f>
        <v>45562170770</v>
      </c>
      <c r="D16" s="34">
        <f>'Akm. Penyaluran Pinjaman'!D16-'Akm. Penyaluran Pinjaman'!C16</f>
        <v>66894801712.821411</v>
      </c>
      <c r="E16" s="34">
        <f>'Akm. Penyaluran Pinjaman'!E16-'Akm. Penyaluran Pinjaman'!D16</f>
        <v>54981638697.451538</v>
      </c>
      <c r="F16" s="34">
        <f>'Akm. Penyaluran Pinjaman'!F16-'Akm. Penyaluran Pinjaman'!E16</f>
        <v>22507279804</v>
      </c>
      <c r="G16" s="34">
        <f>'Akm. Penyaluran Pinjaman'!G16-'Akm. Penyaluran Pinjaman'!F16</f>
        <v>26989984025</v>
      </c>
      <c r="H16" s="34">
        <f>'Akm. Penyaluran Pinjaman'!H16-'Akm. Penyaluran Pinjaman'!G16</f>
        <v>44242394123</v>
      </c>
      <c r="I16" s="34">
        <f>'Akm. Penyaluran Pinjaman'!I16-'Akm. Penyaluran Pinjaman'!H16</f>
        <v>31018985569</v>
      </c>
      <c r="J16" s="34">
        <f>'Akm. Penyaluran Pinjaman'!J16-'Akm. Penyaluran Pinjaman'!I16</f>
        <v>50292946721</v>
      </c>
      <c r="K16" s="34">
        <f>'Akm. Penyaluran Pinjaman'!K16-'Akm. Penyaluran Pinjaman'!J16</f>
        <v>73919362262</v>
      </c>
      <c r="L16" s="34">
        <f>'Akm. Penyaluran Pinjaman'!L16-'Akm. Penyaluran Pinjaman'!K16</f>
        <v>89184868744.000122</v>
      </c>
      <c r="M16" s="33">
        <f t="shared" si="1"/>
        <v>0.61262221468351552</v>
      </c>
    </row>
    <row r="17" spans="1:13" x14ac:dyDescent="0.25">
      <c r="A17" s="31" t="s">
        <v>65</v>
      </c>
      <c r="B17" s="34">
        <v>40249791515.345947</v>
      </c>
      <c r="C17" s="34">
        <f>'Akm. Penyaluran Pinjaman'!C17-'Akm. Penyaluran Pinjaman'!B17</f>
        <v>41817533845</v>
      </c>
      <c r="D17" s="34">
        <f>'Akm. Penyaluran Pinjaman'!D17-'Akm. Penyaluran Pinjaman'!C17</f>
        <v>48264436613.345947</v>
      </c>
      <c r="E17" s="34">
        <f>'Akm. Penyaluran Pinjaman'!E17-'Akm. Penyaluran Pinjaman'!D17</f>
        <v>42175159446</v>
      </c>
      <c r="F17" s="34">
        <f>'Akm. Penyaluran Pinjaman'!F17-'Akm. Penyaluran Pinjaman'!E17</f>
        <v>12455466020</v>
      </c>
      <c r="G17" s="34">
        <f>'Akm. Penyaluran Pinjaman'!G17-'Akm. Penyaluran Pinjaman'!F17</f>
        <v>10377334226</v>
      </c>
      <c r="H17" s="34">
        <f>'Akm. Penyaluran Pinjaman'!H17-'Akm. Penyaluran Pinjaman'!G17</f>
        <v>16811344812.75</v>
      </c>
      <c r="I17" s="34">
        <f>'Akm. Penyaluran Pinjaman'!I17-'Akm. Penyaluran Pinjaman'!H17</f>
        <v>17628746733</v>
      </c>
      <c r="J17" s="34">
        <f>'Akm. Penyaluran Pinjaman'!J17-'Akm. Penyaluran Pinjaman'!I17</f>
        <v>17672368332</v>
      </c>
      <c r="K17" s="34">
        <f>'Akm. Penyaluran Pinjaman'!K17-'Akm. Penyaluran Pinjaman'!J17</f>
        <v>37698925824</v>
      </c>
      <c r="L17" s="34">
        <f>'Akm. Penyaluran Pinjaman'!L17-'Akm. Penyaluran Pinjaman'!K17</f>
        <v>46366283147</v>
      </c>
      <c r="M17" s="33">
        <f t="shared" si="1"/>
        <v>0.15196331214093448</v>
      </c>
    </row>
    <row r="18" spans="1:13" ht="30" x14ac:dyDescent="0.25">
      <c r="A18" s="31" t="s">
        <v>66</v>
      </c>
      <c r="B18" s="34">
        <v>10326477770</v>
      </c>
      <c r="C18" s="34">
        <f>'Akm. Penyaluran Pinjaman'!C18-'Akm. Penyaluran Pinjaman'!B18</f>
        <v>12844799771</v>
      </c>
      <c r="D18" s="34">
        <f>'Akm. Penyaluran Pinjaman'!D18-'Akm. Penyaluran Pinjaman'!C18</f>
        <v>12782307139</v>
      </c>
      <c r="E18" s="34">
        <f>'Akm. Penyaluran Pinjaman'!E18-'Akm. Penyaluran Pinjaman'!D18</f>
        <v>11292596215</v>
      </c>
      <c r="F18" s="34">
        <f>'Akm. Penyaluran Pinjaman'!F18-'Akm. Penyaluran Pinjaman'!E18</f>
        <v>5543232200</v>
      </c>
      <c r="G18" s="34">
        <f>'Akm. Penyaluran Pinjaman'!G18-'Akm. Penyaluran Pinjaman'!F18</f>
        <v>5632120358</v>
      </c>
      <c r="H18" s="34">
        <f>'Akm. Penyaluran Pinjaman'!H18-'Akm. Penyaluran Pinjaman'!G18</f>
        <v>6603795763</v>
      </c>
      <c r="I18" s="34">
        <f>'Akm. Penyaluran Pinjaman'!I18-'Akm. Penyaluran Pinjaman'!H18</f>
        <v>7828810667</v>
      </c>
      <c r="J18" s="34">
        <f>'Akm. Penyaluran Pinjaman'!J18-'Akm. Penyaluran Pinjaman'!I18</f>
        <v>4957890282</v>
      </c>
      <c r="K18" s="34">
        <f>'Akm. Penyaluran Pinjaman'!K18-'Akm. Penyaluran Pinjaman'!J18</f>
        <v>14013831757</v>
      </c>
      <c r="L18" s="34">
        <f>'Akm. Penyaluran Pinjaman'!L18-'Akm. Penyaluran Pinjaman'!K18</f>
        <v>18299459923</v>
      </c>
      <c r="M18" s="33">
        <f t="shared" si="1"/>
        <v>0.77209115543372731</v>
      </c>
    </row>
    <row r="19" spans="1:13" x14ac:dyDescent="0.25">
      <c r="A19" s="31" t="s">
        <v>67</v>
      </c>
      <c r="B19" s="34">
        <v>24835488549</v>
      </c>
      <c r="C19" s="34">
        <f>'Akm. Penyaluran Pinjaman'!C19-'Akm. Penyaluran Pinjaman'!B19</f>
        <v>27354441316</v>
      </c>
      <c r="D19" s="34">
        <f>'Akm. Penyaluran Pinjaman'!D19-'Akm. Penyaluran Pinjaman'!C19</f>
        <v>27873576335</v>
      </c>
      <c r="E19" s="34">
        <f>'Akm. Penyaluran Pinjaman'!E19-'Akm. Penyaluran Pinjaman'!D19</f>
        <v>28238065259</v>
      </c>
      <c r="F19" s="34">
        <f>'Akm. Penyaluran Pinjaman'!F19-'Akm. Penyaluran Pinjaman'!E19</f>
        <v>9692979641</v>
      </c>
      <c r="G19" s="34">
        <f>'Akm. Penyaluran Pinjaman'!G19-'Akm. Penyaluran Pinjaman'!F19</f>
        <v>7674837683.75</v>
      </c>
      <c r="H19" s="34">
        <f>'Akm. Penyaluran Pinjaman'!H19-'Akm. Penyaluran Pinjaman'!G19</f>
        <v>11531053083.75</v>
      </c>
      <c r="I19" s="34">
        <f>'Akm. Penyaluran Pinjaman'!I19-'Akm. Penyaluran Pinjaman'!H19</f>
        <v>16075468690</v>
      </c>
      <c r="J19" s="34">
        <f>'Akm. Penyaluran Pinjaman'!J19-'Akm. Penyaluran Pinjaman'!I19</f>
        <v>14687532384</v>
      </c>
      <c r="K19" s="34">
        <f>'Akm. Penyaluran Pinjaman'!K19-'Akm. Penyaluran Pinjaman'!J19</f>
        <v>26560526890</v>
      </c>
      <c r="L19" s="34">
        <f>'Akm. Penyaluran Pinjaman'!L19-'Akm. Penyaluran Pinjaman'!K19</f>
        <v>36296893618</v>
      </c>
      <c r="M19" s="33">
        <f t="shared" si="1"/>
        <v>0.46149303833451238</v>
      </c>
    </row>
    <row r="20" spans="1:13" x14ac:dyDescent="0.25">
      <c r="A20" s="31" t="s">
        <v>68</v>
      </c>
      <c r="B20" s="34">
        <v>88427439102.90918</v>
      </c>
      <c r="C20" s="34">
        <f>'Akm. Penyaluran Pinjaman'!C20-'Akm. Penyaluran Pinjaman'!B20</f>
        <v>77531248114.980103</v>
      </c>
      <c r="D20" s="34">
        <f>'Akm. Penyaluran Pinjaman'!D20-'Akm. Penyaluran Pinjaman'!C20</f>
        <v>92114643615.119141</v>
      </c>
      <c r="E20" s="34">
        <f>'Akm. Penyaluran Pinjaman'!E20-'Akm. Penyaluran Pinjaman'!D20</f>
        <v>103514089160.22998</v>
      </c>
      <c r="F20" s="34">
        <f>'Akm. Penyaluran Pinjaman'!F20-'Akm. Penyaluran Pinjaman'!E20</f>
        <v>40206968308.390137</v>
      </c>
      <c r="G20" s="34">
        <f>'Akm. Penyaluran Pinjaman'!G20-'Akm. Penyaluran Pinjaman'!F20</f>
        <v>46210528805.799805</v>
      </c>
      <c r="H20" s="34">
        <f>'Akm. Penyaluran Pinjaman'!H20-'Akm. Penyaluran Pinjaman'!G20</f>
        <v>75304615544.290039</v>
      </c>
      <c r="I20" s="34">
        <f>'Akm. Penyaluran Pinjaman'!I20-'Akm. Penyaluran Pinjaman'!H20</f>
        <v>52336210207.75</v>
      </c>
      <c r="J20" s="34">
        <f>'Akm. Penyaluran Pinjaman'!J20-'Akm. Penyaluran Pinjaman'!I20</f>
        <v>79439057319</v>
      </c>
      <c r="K20" s="34">
        <f>'Akm. Penyaluran Pinjaman'!K20-'Akm. Penyaluran Pinjaman'!J20</f>
        <v>114672033368</v>
      </c>
      <c r="L20" s="34">
        <f>'Akm. Penyaluran Pinjaman'!L20-'Akm. Penyaluran Pinjaman'!K20</f>
        <v>146010419641</v>
      </c>
      <c r="M20" s="33">
        <f t="shared" si="1"/>
        <v>0.65118905536863381</v>
      </c>
    </row>
    <row r="21" spans="1:13" x14ac:dyDescent="0.25">
      <c r="A21" s="31" t="s">
        <v>69</v>
      </c>
      <c r="B21" s="34">
        <v>13339967993</v>
      </c>
      <c r="C21" s="34">
        <f>'Akm. Penyaluran Pinjaman'!C21-'Akm. Penyaluran Pinjaman'!B21</f>
        <v>11649858635</v>
      </c>
      <c r="D21" s="34">
        <f>'Akm. Penyaluran Pinjaman'!D21-'Akm. Penyaluran Pinjaman'!C21</f>
        <v>12111306533</v>
      </c>
      <c r="E21" s="34">
        <f>'Akm. Penyaluran Pinjaman'!E21-'Akm. Penyaluran Pinjaman'!D21</f>
        <v>14639757787</v>
      </c>
      <c r="F21" s="34">
        <f>'Akm. Penyaluran Pinjaman'!F21-'Akm. Penyaluran Pinjaman'!E21</f>
        <v>4176300215</v>
      </c>
      <c r="G21" s="34">
        <f>'Akm. Penyaluran Pinjaman'!G21-'Akm. Penyaluran Pinjaman'!F21</f>
        <v>3226484508.75</v>
      </c>
      <c r="H21" s="34">
        <f>'Akm. Penyaluran Pinjaman'!H21-'Akm. Penyaluran Pinjaman'!G21</f>
        <v>8035061456</v>
      </c>
      <c r="I21" s="34">
        <f>'Akm. Penyaluran Pinjaman'!I21-'Akm. Penyaluran Pinjaman'!H21</f>
        <v>5374077607</v>
      </c>
      <c r="J21" s="34">
        <f>'Akm. Penyaluran Pinjaman'!J21-'Akm. Penyaluran Pinjaman'!I21</f>
        <v>5595880115</v>
      </c>
      <c r="K21" s="34">
        <f>'Akm. Penyaluran Pinjaman'!K21-'Akm. Penyaluran Pinjaman'!J21</f>
        <v>12279919627</v>
      </c>
      <c r="L21" s="34">
        <f>'Akm. Penyaluran Pinjaman'!L21-'Akm. Penyaluran Pinjaman'!K21</f>
        <v>15062955886</v>
      </c>
      <c r="M21" s="33">
        <f t="shared" si="1"/>
        <v>0.12915982211532431</v>
      </c>
    </row>
    <row r="22" spans="1:13" x14ac:dyDescent="0.25">
      <c r="A22" s="32" t="s">
        <v>70</v>
      </c>
      <c r="B22" s="34">
        <v>62577971015.880859</v>
      </c>
      <c r="C22" s="34">
        <f>'Akm. Penyaluran Pinjaman'!C22-'Akm. Penyaluran Pinjaman'!B22</f>
        <v>61430978990</v>
      </c>
      <c r="D22" s="34">
        <f>'Akm. Penyaluran Pinjaman'!D22-'Akm. Penyaluran Pinjaman'!C22</f>
        <v>70977213536.880859</v>
      </c>
      <c r="E22" s="34">
        <f>'Akm. Penyaluran Pinjaman'!E22-'Akm. Penyaluran Pinjaman'!D22</f>
        <v>79366241159</v>
      </c>
      <c r="F22" s="34">
        <f>'Akm. Penyaluran Pinjaman'!F22-'Akm. Penyaluran Pinjaman'!E22</f>
        <v>35278406524</v>
      </c>
      <c r="G22" s="34">
        <f>'Akm. Penyaluran Pinjaman'!G22-'Akm. Penyaluran Pinjaman'!F22</f>
        <v>26423477964</v>
      </c>
      <c r="H22" s="34">
        <f>'Akm. Penyaluran Pinjaman'!H22-'Akm. Penyaluran Pinjaman'!G22</f>
        <v>39676507521</v>
      </c>
      <c r="I22" s="34">
        <f>'Akm. Penyaluran Pinjaman'!I22-'Akm. Penyaluran Pinjaman'!H22</f>
        <v>39826669221</v>
      </c>
      <c r="J22" s="34">
        <f>'Akm. Penyaluran Pinjaman'!J22-'Akm. Penyaluran Pinjaman'!I22</f>
        <v>43039429705</v>
      </c>
      <c r="K22" s="34">
        <f>'Akm. Penyaluran Pinjaman'!K22-'Akm. Penyaluran Pinjaman'!J22</f>
        <v>66384699480</v>
      </c>
      <c r="L22" s="34">
        <f>'Akm. Penyaluran Pinjaman'!L22-'Akm. Penyaluran Pinjaman'!K22</f>
        <v>102194336626</v>
      </c>
      <c r="M22" s="33">
        <f t="shared" si="1"/>
        <v>0.63307206940387073</v>
      </c>
    </row>
    <row r="23" spans="1:13" x14ac:dyDescent="0.25">
      <c r="A23" s="31" t="s">
        <v>71</v>
      </c>
      <c r="B23" s="34">
        <v>30474199872</v>
      </c>
      <c r="C23" s="34">
        <f>'Akm. Penyaluran Pinjaman'!C23-'Akm. Penyaluran Pinjaman'!B23</f>
        <v>27737760329</v>
      </c>
      <c r="D23" s="34">
        <f>'Akm. Penyaluran Pinjaman'!D23-'Akm. Penyaluran Pinjaman'!C23</f>
        <v>28972181633</v>
      </c>
      <c r="E23" s="34">
        <f>'Akm. Penyaluran Pinjaman'!E23-'Akm. Penyaluran Pinjaman'!D23</f>
        <v>28923803394</v>
      </c>
      <c r="F23" s="34">
        <f>'Akm. Penyaluran Pinjaman'!F23-'Akm. Penyaluran Pinjaman'!E23</f>
        <v>9767521414</v>
      </c>
      <c r="G23" s="34">
        <f>'Akm. Penyaluran Pinjaman'!G23-'Akm. Penyaluran Pinjaman'!F23</f>
        <v>11185699399</v>
      </c>
      <c r="H23" s="34">
        <f>'Akm. Penyaluran Pinjaman'!H23-'Akm. Penyaluran Pinjaman'!G23</f>
        <v>17799659998</v>
      </c>
      <c r="I23" s="34">
        <f>'Akm. Penyaluran Pinjaman'!I23-'Akm. Penyaluran Pinjaman'!H23</f>
        <v>16525381483</v>
      </c>
      <c r="J23" s="34">
        <f>'Akm. Penyaluran Pinjaman'!J23-'Akm. Penyaluran Pinjaman'!I23</f>
        <v>20003679930</v>
      </c>
      <c r="K23" s="34">
        <f>'Akm. Penyaluran Pinjaman'!K23-'Akm. Penyaluran Pinjaman'!J23</f>
        <v>34704704218</v>
      </c>
      <c r="L23" s="34">
        <f>'Akm. Penyaluran Pinjaman'!L23-'Akm. Penyaluran Pinjaman'!K23</f>
        <v>35938904076</v>
      </c>
      <c r="M23" s="33">
        <f t="shared" si="1"/>
        <v>0.17932231943589189</v>
      </c>
    </row>
    <row r="24" spans="1:13" x14ac:dyDescent="0.25">
      <c r="A24" s="31" t="s">
        <v>72</v>
      </c>
      <c r="B24" s="34">
        <v>25276968231.518127</v>
      </c>
      <c r="C24" s="34">
        <f>'Akm. Penyaluran Pinjaman'!C24-'Akm. Penyaluran Pinjaman'!B24</f>
        <v>21912342427</v>
      </c>
      <c r="D24" s="34">
        <f>'Akm. Penyaluran Pinjaman'!D24-'Akm. Penyaluran Pinjaman'!C24</f>
        <v>19055153934.518127</v>
      </c>
      <c r="E24" s="34">
        <f>'Akm. Penyaluran Pinjaman'!E24-'Akm. Penyaluran Pinjaman'!D24</f>
        <v>20016543190</v>
      </c>
      <c r="F24" s="34">
        <f>'Akm. Penyaluran Pinjaman'!F24-'Akm. Penyaluran Pinjaman'!E24</f>
        <v>5584491611</v>
      </c>
      <c r="G24" s="34">
        <f>'Akm. Penyaluran Pinjaman'!G24-'Akm. Penyaluran Pinjaman'!F24</f>
        <v>5047481503</v>
      </c>
      <c r="H24" s="34">
        <f>'Akm. Penyaluran Pinjaman'!H24-'Akm. Penyaluran Pinjaman'!G24</f>
        <v>9863680914</v>
      </c>
      <c r="I24" s="34">
        <f>'Akm. Penyaluran Pinjaman'!I24-'Akm. Penyaluran Pinjaman'!H24</f>
        <v>8720442038</v>
      </c>
      <c r="J24" s="34">
        <f>'Akm. Penyaluran Pinjaman'!J24-'Akm. Penyaluran Pinjaman'!I24</f>
        <v>9213168091</v>
      </c>
      <c r="K24" s="34">
        <f>'Akm. Penyaluran Pinjaman'!K24-'Akm. Penyaluran Pinjaman'!J24</f>
        <v>19305770623</v>
      </c>
      <c r="L24" s="34">
        <f>'Akm. Penyaluran Pinjaman'!L24-'Akm. Penyaluran Pinjaman'!K24</f>
        <v>23405482091</v>
      </c>
      <c r="M24" s="33">
        <f t="shared" si="1"/>
        <v>-7.4039185529558529E-2</v>
      </c>
    </row>
    <row r="25" spans="1:13" x14ac:dyDescent="0.25">
      <c r="A25" s="31" t="s">
        <v>73</v>
      </c>
      <c r="B25" s="34">
        <v>4928798992</v>
      </c>
      <c r="C25" s="34">
        <f>'Akm. Penyaluran Pinjaman'!C25-'Akm. Penyaluran Pinjaman'!B25</f>
        <v>5165193852</v>
      </c>
      <c r="D25" s="34">
        <f>'Akm. Penyaluran Pinjaman'!D25-'Akm. Penyaluran Pinjaman'!C25</f>
        <v>5156318450</v>
      </c>
      <c r="E25" s="34">
        <f>'Akm. Penyaluran Pinjaman'!E25-'Akm. Penyaluran Pinjaman'!D25</f>
        <v>4902771262</v>
      </c>
      <c r="F25" s="34">
        <f>'Akm. Penyaluran Pinjaman'!F25-'Akm. Penyaluran Pinjaman'!E25</f>
        <v>1535880370</v>
      </c>
      <c r="G25" s="34">
        <f>'Akm. Penyaluran Pinjaman'!G25-'Akm. Penyaluran Pinjaman'!F25</f>
        <v>909200665</v>
      </c>
      <c r="H25" s="34">
        <f>'Akm. Penyaluran Pinjaman'!H25-'Akm. Penyaluran Pinjaman'!G25</f>
        <v>1601048415.5</v>
      </c>
      <c r="I25" s="34">
        <f>'Akm. Penyaluran Pinjaman'!I25-'Akm. Penyaluran Pinjaman'!H25</f>
        <v>2765315125</v>
      </c>
      <c r="J25" s="34">
        <f>'Akm. Penyaluran Pinjaman'!J25-'Akm. Penyaluran Pinjaman'!I25</f>
        <v>1907306332</v>
      </c>
      <c r="K25" s="34">
        <f>'Akm. Penyaluran Pinjaman'!K25-'Akm. Penyaluran Pinjaman'!J25</f>
        <v>5393573029</v>
      </c>
      <c r="L25" s="34">
        <f>'Akm. Penyaluran Pinjaman'!L25-'Akm. Penyaluran Pinjaman'!K25</f>
        <v>5033657247</v>
      </c>
      <c r="M25" s="33">
        <f t="shared" si="1"/>
        <v>2.1274605673754773E-2</v>
      </c>
    </row>
    <row r="26" spans="1:13" x14ac:dyDescent="0.25">
      <c r="A26" s="31" t="s">
        <v>74</v>
      </c>
      <c r="B26" s="34">
        <v>60698089639</v>
      </c>
      <c r="C26" s="34">
        <f>'Akm. Penyaluran Pinjaman'!C26-'Akm. Penyaluran Pinjaman'!B26</f>
        <v>63610203443</v>
      </c>
      <c r="D26" s="34">
        <f>'Akm. Penyaluran Pinjaman'!D26-'Akm. Penyaluran Pinjaman'!C26</f>
        <v>63053542486</v>
      </c>
      <c r="E26" s="34">
        <f>'Akm. Penyaluran Pinjaman'!E26-'Akm. Penyaluran Pinjaman'!D26</f>
        <v>60613640045</v>
      </c>
      <c r="F26" s="34">
        <f>'Akm. Penyaluran Pinjaman'!F26-'Akm. Penyaluran Pinjaman'!E26</f>
        <v>20234517452</v>
      </c>
      <c r="G26" s="34">
        <f>'Akm. Penyaluran Pinjaman'!G26-'Akm. Penyaluran Pinjaman'!F26</f>
        <v>19272159158.75</v>
      </c>
      <c r="H26" s="34">
        <f>'Akm. Penyaluran Pinjaman'!H26-'Akm. Penyaluran Pinjaman'!G26</f>
        <v>28002531394</v>
      </c>
      <c r="I26" s="34">
        <f>'Akm. Penyaluran Pinjaman'!I26-'Akm. Penyaluran Pinjaman'!H26</f>
        <v>40308143972</v>
      </c>
      <c r="J26" s="34">
        <f>'Akm. Penyaluran Pinjaman'!J26-'Akm. Penyaluran Pinjaman'!I26</f>
        <v>31195162774</v>
      </c>
      <c r="K26" s="34">
        <f>'Akm. Penyaluran Pinjaman'!K26-'Akm. Penyaluran Pinjaman'!J26</f>
        <v>54920950330</v>
      </c>
      <c r="L26" s="34">
        <f>'Akm. Penyaluran Pinjaman'!L26-'Akm. Penyaluran Pinjaman'!K26</f>
        <v>72776981232</v>
      </c>
      <c r="M26" s="33">
        <f t="shared" si="1"/>
        <v>0.19899953466145034</v>
      </c>
    </row>
    <row r="27" spans="1:13" x14ac:dyDescent="0.25">
      <c r="A27" s="31" t="s">
        <v>75</v>
      </c>
      <c r="B27" s="34">
        <v>33788494894.881836</v>
      </c>
      <c r="C27" s="34">
        <f>'Akm. Penyaluran Pinjaman'!C27-'Akm. Penyaluran Pinjaman'!B27</f>
        <v>34613970590</v>
      </c>
      <c r="D27" s="34">
        <f>'Akm. Penyaluran Pinjaman'!D27-'Akm. Penyaluran Pinjaman'!C27</f>
        <v>36627583859.881836</v>
      </c>
      <c r="E27" s="34">
        <f>'Akm. Penyaluran Pinjaman'!E27-'Akm. Penyaluran Pinjaman'!D27</f>
        <v>39157323095</v>
      </c>
      <c r="F27" s="34">
        <f>'Akm. Penyaluran Pinjaman'!F27-'Akm. Penyaluran Pinjaman'!E27</f>
        <v>12092803149</v>
      </c>
      <c r="G27" s="34">
        <f>'Akm. Penyaluran Pinjaman'!G27-'Akm. Penyaluran Pinjaman'!F27</f>
        <v>13628588322</v>
      </c>
      <c r="H27" s="34">
        <f>'Akm. Penyaluran Pinjaman'!H27-'Akm. Penyaluran Pinjaman'!G27</f>
        <v>13906195557</v>
      </c>
      <c r="I27" s="34">
        <f>'Akm. Penyaluran Pinjaman'!I27-'Akm. Penyaluran Pinjaman'!H27</f>
        <v>17515705812</v>
      </c>
      <c r="J27" s="34">
        <f>'Akm. Penyaluran Pinjaman'!J27-'Akm. Penyaluran Pinjaman'!I27</f>
        <v>14135878408</v>
      </c>
      <c r="K27" s="34">
        <f>'Akm. Penyaluran Pinjaman'!K27-'Akm. Penyaluran Pinjaman'!J27</f>
        <v>38615479097</v>
      </c>
      <c r="L27" s="34">
        <f>'Akm. Penyaluran Pinjaman'!L27-'Akm. Penyaluran Pinjaman'!K27</f>
        <v>43699233419</v>
      </c>
      <c r="M27" s="33">
        <f t="shared" si="1"/>
        <v>0.29331695759018284</v>
      </c>
    </row>
    <row r="28" spans="1:13" x14ac:dyDescent="0.25">
      <c r="A28" s="31" t="s">
        <v>76</v>
      </c>
      <c r="B28" s="34">
        <v>49346749873</v>
      </c>
      <c r="C28" s="34">
        <f>'Akm. Penyaluran Pinjaman'!C28-'Akm. Penyaluran Pinjaman'!B28</f>
        <v>40451853507</v>
      </c>
      <c r="D28" s="34">
        <f>'Akm. Penyaluran Pinjaman'!D28-'Akm. Penyaluran Pinjaman'!C28</f>
        <v>52691962980</v>
      </c>
      <c r="E28" s="34">
        <f>'Akm. Penyaluran Pinjaman'!E28-'Akm. Penyaluran Pinjaman'!D28</f>
        <v>44797044807</v>
      </c>
      <c r="F28" s="34">
        <f>'Akm. Penyaluran Pinjaman'!F28-'Akm. Penyaluran Pinjaman'!E28</f>
        <v>10761952592</v>
      </c>
      <c r="G28" s="34">
        <f>'Akm. Penyaluran Pinjaman'!G28-'Akm. Penyaluran Pinjaman'!F28</f>
        <v>8865506673</v>
      </c>
      <c r="H28" s="34">
        <f>'Akm. Penyaluran Pinjaman'!H28-'Akm. Penyaluran Pinjaman'!G28</f>
        <v>13276871332.5</v>
      </c>
      <c r="I28" s="34">
        <f>'Akm. Penyaluran Pinjaman'!I28-'Akm. Penyaluran Pinjaman'!H28</f>
        <v>19625976889</v>
      </c>
      <c r="J28" s="34">
        <f>'Akm. Penyaluran Pinjaman'!J28-'Akm. Penyaluran Pinjaman'!I28</f>
        <v>16745600955</v>
      </c>
      <c r="K28" s="34">
        <f>'Akm. Penyaluran Pinjaman'!K28-'Akm. Penyaluran Pinjaman'!J28</f>
        <v>31277334945</v>
      </c>
      <c r="L28" s="34">
        <f>'Akm. Penyaluran Pinjaman'!L28-'Akm. Penyaluran Pinjaman'!K28</f>
        <v>36647317766</v>
      </c>
      <c r="M28" s="33">
        <f t="shared" si="1"/>
        <v>-0.25735093272978604</v>
      </c>
    </row>
    <row r="29" spans="1:13" x14ac:dyDescent="0.25">
      <c r="A29" s="31" t="s">
        <v>77</v>
      </c>
      <c r="B29" s="34">
        <v>9171775088</v>
      </c>
      <c r="C29" s="34">
        <f>'Akm. Penyaluran Pinjaman'!C29-'Akm. Penyaluran Pinjaman'!B29</f>
        <v>9212597570</v>
      </c>
      <c r="D29" s="34">
        <f>'Akm. Penyaluran Pinjaman'!D29-'Akm. Penyaluran Pinjaman'!C29</f>
        <v>10663237214</v>
      </c>
      <c r="E29" s="34">
        <f>'Akm. Penyaluran Pinjaman'!E29-'Akm. Penyaluran Pinjaman'!D29</f>
        <v>9349017563</v>
      </c>
      <c r="F29" s="34">
        <f>'Akm. Penyaluran Pinjaman'!F29-'Akm. Penyaluran Pinjaman'!E29</f>
        <v>2270039021</v>
      </c>
      <c r="G29" s="34">
        <f>'Akm. Penyaluran Pinjaman'!G29-'Akm. Penyaluran Pinjaman'!F29</f>
        <v>1760240212</v>
      </c>
      <c r="H29" s="34">
        <f>'Akm. Penyaluran Pinjaman'!H29-'Akm. Penyaluran Pinjaman'!G29</f>
        <v>3080591727</v>
      </c>
      <c r="I29" s="34">
        <f>'Akm. Penyaluran Pinjaman'!I29-'Akm. Penyaluran Pinjaman'!H29</f>
        <v>4386270888</v>
      </c>
      <c r="J29" s="34">
        <f>'Akm. Penyaluran Pinjaman'!J29-'Akm. Penyaluran Pinjaman'!I29</f>
        <v>7939792310</v>
      </c>
      <c r="K29" s="34">
        <f>'Akm. Penyaluran Pinjaman'!K29-'Akm. Penyaluran Pinjaman'!J29</f>
        <v>6637522196</v>
      </c>
      <c r="L29" s="34">
        <f>'Akm. Penyaluran Pinjaman'!L29-'Akm. Penyaluran Pinjaman'!K29</f>
        <v>15962728343</v>
      </c>
      <c r="M29" s="33">
        <f t="shared" si="1"/>
        <v>0.74041864195787177</v>
      </c>
    </row>
    <row r="30" spans="1:13" x14ac:dyDescent="0.25">
      <c r="A30" s="31" t="s">
        <v>78</v>
      </c>
      <c r="B30" s="34">
        <v>14460893897</v>
      </c>
      <c r="C30" s="34">
        <f>'Akm. Penyaluran Pinjaman'!C30-'Akm. Penyaluran Pinjaman'!B30</f>
        <v>31531868196</v>
      </c>
      <c r="D30" s="34">
        <f>'Akm. Penyaluran Pinjaman'!D30-'Akm. Penyaluran Pinjaman'!C30</f>
        <v>25839392915</v>
      </c>
      <c r="E30" s="34">
        <f>'Akm. Penyaluran Pinjaman'!E30-'Akm. Penyaluran Pinjaman'!D30</f>
        <v>22718778949</v>
      </c>
      <c r="F30" s="34">
        <f>'Akm. Penyaluran Pinjaman'!F30-'Akm. Penyaluran Pinjaman'!E30</f>
        <v>5651505522</v>
      </c>
      <c r="G30" s="34">
        <f>'Akm. Penyaluran Pinjaman'!G30-'Akm. Penyaluran Pinjaman'!F30</f>
        <v>4975246990.75</v>
      </c>
      <c r="H30" s="34">
        <f>'Akm. Penyaluran Pinjaman'!H30-'Akm. Penyaluran Pinjaman'!G30</f>
        <v>5354762258</v>
      </c>
      <c r="I30" s="34">
        <f>'Akm. Penyaluran Pinjaman'!I30-'Akm. Penyaluran Pinjaman'!H30</f>
        <v>8920913424</v>
      </c>
      <c r="J30" s="34">
        <f>'Akm. Penyaluran Pinjaman'!J30-'Akm. Penyaluran Pinjaman'!I30</f>
        <v>8726075477</v>
      </c>
      <c r="K30" s="34">
        <f>'Akm. Penyaluran Pinjaman'!K30-'Akm. Penyaluran Pinjaman'!J30</f>
        <v>11581060256</v>
      </c>
      <c r="L30" s="34">
        <f>'Akm. Penyaluran Pinjaman'!L30-'Akm. Penyaluran Pinjaman'!K30</f>
        <v>19634286527</v>
      </c>
      <c r="M30" s="33">
        <f t="shared" si="1"/>
        <v>0.35775054203760193</v>
      </c>
    </row>
    <row r="31" spans="1:13" x14ac:dyDescent="0.25">
      <c r="A31" s="31" t="s">
        <v>79</v>
      </c>
      <c r="B31" s="34">
        <v>4944068564</v>
      </c>
      <c r="C31" s="34">
        <f>'Akm. Penyaluran Pinjaman'!C31-'Akm. Penyaluran Pinjaman'!B31</f>
        <v>16787668700</v>
      </c>
      <c r="D31" s="34">
        <f>'Akm. Penyaluran Pinjaman'!D31-'Akm. Penyaluran Pinjaman'!C31</f>
        <v>8679296193</v>
      </c>
      <c r="E31" s="34">
        <f>'Akm. Penyaluran Pinjaman'!E31-'Akm. Penyaluran Pinjaman'!D31</f>
        <v>7034438810</v>
      </c>
      <c r="F31" s="34">
        <f>'Akm. Penyaluran Pinjaman'!F31-'Akm. Penyaluran Pinjaman'!E31</f>
        <v>2642055491</v>
      </c>
      <c r="G31" s="34">
        <f>'Akm. Penyaluran Pinjaman'!G31-'Akm. Penyaluran Pinjaman'!F31</f>
        <v>1302930689</v>
      </c>
      <c r="H31" s="34">
        <f>'Akm. Penyaluran Pinjaman'!H31-'Akm. Penyaluran Pinjaman'!G31</f>
        <v>1293865507</v>
      </c>
      <c r="I31" s="34">
        <f>'Akm. Penyaluran Pinjaman'!I31-'Akm. Penyaluran Pinjaman'!H31</f>
        <v>2271574898</v>
      </c>
      <c r="J31" s="34">
        <f>'Akm. Penyaluran Pinjaman'!J31-'Akm. Penyaluran Pinjaman'!I31</f>
        <v>2378910474</v>
      </c>
      <c r="K31" s="34">
        <f>'Akm. Penyaluran Pinjaman'!K31-'Akm. Penyaluran Pinjaman'!J31</f>
        <v>2968486088</v>
      </c>
      <c r="L31" s="34">
        <f>'Akm. Penyaluran Pinjaman'!L31-'Akm. Penyaluran Pinjaman'!K31</f>
        <v>6587258618</v>
      </c>
      <c r="M31" s="33">
        <f t="shared" si="1"/>
        <v>0.33235583866389112</v>
      </c>
    </row>
    <row r="32" spans="1:13" x14ac:dyDescent="0.25">
      <c r="A32" s="32" t="s">
        <v>80</v>
      </c>
      <c r="B32" s="34">
        <v>85502627514.81311</v>
      </c>
      <c r="C32" s="34">
        <f>'Akm. Penyaluran Pinjaman'!C32-'Akm. Penyaluran Pinjaman'!B32</f>
        <v>83860120974</v>
      </c>
      <c r="D32" s="34">
        <f>'Akm. Penyaluran Pinjaman'!D32-'Akm. Penyaluran Pinjaman'!C32</f>
        <v>105781366473.81311</v>
      </c>
      <c r="E32" s="34">
        <f>'Akm. Penyaluran Pinjaman'!E32-'Akm. Penyaluran Pinjaman'!D32</f>
        <v>92156006760</v>
      </c>
      <c r="F32" s="34">
        <f>'Akm. Penyaluran Pinjaman'!F32-'Akm. Penyaluran Pinjaman'!E32</f>
        <v>30507835295</v>
      </c>
      <c r="G32" s="34">
        <f>'Akm. Penyaluran Pinjaman'!G32-'Akm. Penyaluran Pinjaman'!F32</f>
        <v>33937084157.75</v>
      </c>
      <c r="H32" s="34">
        <f>'Akm. Penyaluran Pinjaman'!H32-'Akm. Penyaluran Pinjaman'!G32</f>
        <v>43096416730</v>
      </c>
      <c r="I32" s="34">
        <f>'Akm. Penyaluran Pinjaman'!I32-'Akm. Penyaluran Pinjaman'!H32</f>
        <v>41432557729</v>
      </c>
      <c r="J32" s="34">
        <f>'Akm. Penyaluran Pinjaman'!J32-'Akm. Penyaluran Pinjaman'!I32</f>
        <v>65907480238</v>
      </c>
      <c r="K32" s="34">
        <f>'Akm. Penyaluran Pinjaman'!K32-'Akm. Penyaluran Pinjaman'!J32</f>
        <v>75031952396</v>
      </c>
      <c r="L32" s="34">
        <f>'Akm. Penyaluran Pinjaman'!L32-'Akm. Penyaluran Pinjaman'!K32</f>
        <v>130913446649</v>
      </c>
      <c r="M32" s="33">
        <f t="shared" si="1"/>
        <v>0.53110437017060774</v>
      </c>
    </row>
    <row r="33" spans="1:13" x14ac:dyDescent="0.25">
      <c r="A33" s="31" t="s">
        <v>81</v>
      </c>
      <c r="B33" s="34">
        <v>16284351267</v>
      </c>
      <c r="C33" s="34">
        <f>'Akm. Penyaluran Pinjaman'!C33-'Akm. Penyaluran Pinjaman'!B33</f>
        <v>20707479774</v>
      </c>
      <c r="D33" s="34">
        <f>'Akm. Penyaluran Pinjaman'!D33-'Akm. Penyaluran Pinjaman'!C33</f>
        <v>21668151077</v>
      </c>
      <c r="E33" s="34">
        <f>'Akm. Penyaluran Pinjaman'!E33-'Akm. Penyaluran Pinjaman'!D33</f>
        <v>18637660696</v>
      </c>
      <c r="F33" s="34">
        <f>'Akm. Penyaluran Pinjaman'!F33-'Akm. Penyaluran Pinjaman'!E33</f>
        <v>6303571302</v>
      </c>
      <c r="G33" s="34">
        <f>'Akm. Penyaluran Pinjaman'!G33-'Akm. Penyaluran Pinjaman'!F33</f>
        <v>6208145392</v>
      </c>
      <c r="H33" s="34">
        <f>'Akm. Penyaluran Pinjaman'!H33-'Akm. Penyaluran Pinjaman'!G33</f>
        <v>6430789267</v>
      </c>
      <c r="I33" s="34">
        <f>'Akm. Penyaluran Pinjaman'!I33-'Akm. Penyaluran Pinjaman'!H33</f>
        <v>7767174624</v>
      </c>
      <c r="J33" s="34">
        <f>'Akm. Penyaluran Pinjaman'!J33-'Akm. Penyaluran Pinjaman'!I33</f>
        <v>8533969428</v>
      </c>
      <c r="K33" s="34">
        <f>'Akm. Penyaluran Pinjaman'!K33-'Akm. Penyaluran Pinjaman'!J33</f>
        <v>9898806878</v>
      </c>
      <c r="L33" s="34">
        <f>'Akm. Penyaluran Pinjaman'!L33-'Akm. Penyaluran Pinjaman'!K33</f>
        <v>18679854022</v>
      </c>
      <c r="M33" s="33">
        <f t="shared" si="1"/>
        <v>0.14710458622041955</v>
      </c>
    </row>
    <row r="34" spans="1:13" x14ac:dyDescent="0.25">
      <c r="A34" s="31" t="s">
        <v>82</v>
      </c>
      <c r="B34" s="34">
        <v>84232775876.72998</v>
      </c>
      <c r="C34" s="34">
        <f>'Akm. Penyaluran Pinjaman'!C34-'Akm. Penyaluran Pinjaman'!B34</f>
        <v>84139389973.899902</v>
      </c>
      <c r="D34" s="34">
        <f>'Akm. Penyaluran Pinjaman'!D34-'Akm. Penyaluran Pinjaman'!C34</f>
        <v>81326199154.070068</v>
      </c>
      <c r="E34" s="34">
        <f>'Akm. Penyaluran Pinjaman'!E34-'Akm. Penyaluran Pinjaman'!D34</f>
        <v>79316497853.47998</v>
      </c>
      <c r="F34" s="34">
        <f>'Akm. Penyaluran Pinjaman'!F34-'Akm. Penyaluran Pinjaman'!E34</f>
        <v>24552749044.320068</v>
      </c>
      <c r="G34" s="34">
        <f>'Akm. Penyaluran Pinjaman'!G34-'Akm. Penyaluran Pinjaman'!F34</f>
        <v>22527306437.119873</v>
      </c>
      <c r="H34" s="34">
        <f>'Akm. Penyaluran Pinjaman'!H34-'Akm. Penyaluran Pinjaman'!G34</f>
        <v>30879351726.75</v>
      </c>
      <c r="I34" s="34">
        <f>'Akm. Penyaluran Pinjaman'!I34-'Akm. Penyaluran Pinjaman'!H34</f>
        <v>41121065749.25</v>
      </c>
      <c r="J34" s="34">
        <f>'Akm. Penyaluran Pinjaman'!J34-'Akm. Penyaluran Pinjaman'!I34</f>
        <v>39331570971</v>
      </c>
      <c r="K34" s="34">
        <f>'Akm. Penyaluran Pinjaman'!K34-'Akm. Penyaluran Pinjaman'!J34</f>
        <v>83169375554</v>
      </c>
      <c r="L34" s="34">
        <f>'Akm. Penyaluran Pinjaman'!L34-'Akm. Penyaluran Pinjaman'!K34</f>
        <v>68375416380</v>
      </c>
      <c r="M34" s="33">
        <f t="shared" si="1"/>
        <v>-0.18825640413342606</v>
      </c>
    </row>
    <row r="35" spans="1:13" x14ac:dyDescent="0.25">
      <c r="A35" s="31" t="s">
        <v>83</v>
      </c>
      <c r="B35" s="34">
        <v>32899465109</v>
      </c>
      <c r="C35" s="34">
        <f>'Akm. Penyaluran Pinjaman'!C35-'Akm. Penyaluran Pinjaman'!B35</f>
        <v>34896793798</v>
      </c>
      <c r="D35" s="34">
        <f>'Akm. Penyaluran Pinjaman'!D35-'Akm. Penyaluran Pinjaman'!C35</f>
        <v>26909933364</v>
      </c>
      <c r="E35" s="34">
        <f>'Akm. Penyaluran Pinjaman'!E35-'Akm. Penyaluran Pinjaman'!D35</f>
        <v>31552756277</v>
      </c>
      <c r="F35" s="34">
        <f>'Akm. Penyaluran Pinjaman'!F35-'Akm. Penyaluran Pinjaman'!E35</f>
        <v>15757768096</v>
      </c>
      <c r="G35" s="34">
        <f>'Akm. Penyaluran Pinjaman'!G35-'Akm. Penyaluran Pinjaman'!F35</f>
        <v>20226232646</v>
      </c>
      <c r="H35" s="34">
        <f>'Akm. Penyaluran Pinjaman'!H35-'Akm. Penyaluran Pinjaman'!G35</f>
        <v>19391461451</v>
      </c>
      <c r="I35" s="34">
        <f>'Akm. Penyaluran Pinjaman'!I35-'Akm. Penyaluran Pinjaman'!H35</f>
        <v>9407882342</v>
      </c>
      <c r="J35" s="34">
        <f>'Akm. Penyaluran Pinjaman'!J35-'Akm. Penyaluran Pinjaman'!I35</f>
        <v>42554818829</v>
      </c>
      <c r="K35" s="34">
        <f>'Akm. Penyaluran Pinjaman'!K35-'Akm. Penyaluran Pinjaman'!J35</f>
        <v>36970078340</v>
      </c>
      <c r="L35" s="34">
        <f>'Akm. Penyaluran Pinjaman'!L35-'Akm. Penyaluran Pinjaman'!K35</f>
        <v>56836249992</v>
      </c>
      <c r="M35" s="33">
        <f t="shared" si="1"/>
        <v>0.72757367950191498</v>
      </c>
    </row>
    <row r="36" spans="1:13" x14ac:dyDescent="0.25">
      <c r="A36" s="31" t="s">
        <v>84</v>
      </c>
      <c r="B36" s="34">
        <v>10258877555</v>
      </c>
      <c r="C36" s="34">
        <f>'Akm. Penyaluran Pinjaman'!C36-'Akm. Penyaluran Pinjaman'!B36</f>
        <v>10514158820</v>
      </c>
      <c r="D36" s="34">
        <f>'Akm. Penyaluran Pinjaman'!D36-'Akm. Penyaluran Pinjaman'!C36</f>
        <v>11289855756</v>
      </c>
      <c r="E36" s="34">
        <f>'Akm. Penyaluran Pinjaman'!E36-'Akm. Penyaluran Pinjaman'!D36</f>
        <v>10685822548</v>
      </c>
      <c r="F36" s="34">
        <f>'Akm. Penyaluran Pinjaman'!F36-'Akm. Penyaluran Pinjaman'!E36</f>
        <v>3649973299</v>
      </c>
      <c r="G36" s="34">
        <f>'Akm. Penyaluran Pinjaman'!G36-'Akm. Penyaluran Pinjaman'!F36</f>
        <v>2781126094</v>
      </c>
      <c r="H36" s="34">
        <f>'Akm. Penyaluran Pinjaman'!H36-'Akm. Penyaluran Pinjaman'!G36</f>
        <v>4758112102</v>
      </c>
      <c r="I36" s="34">
        <f>'Akm. Penyaluran Pinjaman'!I36-'Akm. Penyaluran Pinjaman'!H36</f>
        <v>6405239137</v>
      </c>
      <c r="J36" s="34">
        <f>'Akm. Penyaluran Pinjaman'!J36-'Akm. Penyaluran Pinjaman'!I36</f>
        <v>6274163492</v>
      </c>
      <c r="K36" s="34">
        <f>'Akm. Penyaluran Pinjaman'!K36-'Akm. Penyaluran Pinjaman'!J36</f>
        <v>11058372967</v>
      </c>
      <c r="L36" s="34">
        <f>'Akm. Penyaluran Pinjaman'!L36-'Akm. Penyaluran Pinjaman'!K36</f>
        <v>15935152076</v>
      </c>
      <c r="M36" s="33">
        <f t="shared" si="1"/>
        <v>0.55330366217632476</v>
      </c>
    </row>
    <row r="37" spans="1:13" x14ac:dyDescent="0.25">
      <c r="A37" s="31" t="s">
        <v>85</v>
      </c>
      <c r="B37" s="34">
        <v>3663223719</v>
      </c>
      <c r="C37" s="34">
        <f>'Akm. Penyaluran Pinjaman'!C37-'Akm. Penyaluran Pinjaman'!B37</f>
        <v>3765908097</v>
      </c>
      <c r="D37" s="34">
        <f>'Akm. Penyaluran Pinjaman'!D37-'Akm. Penyaluran Pinjaman'!C37</f>
        <v>3975758230</v>
      </c>
      <c r="E37" s="34">
        <f>'Akm. Penyaluran Pinjaman'!E37-'Akm. Penyaluran Pinjaman'!D37</f>
        <v>3798445726</v>
      </c>
      <c r="F37" s="34">
        <f>'Akm. Penyaluran Pinjaman'!F37-'Akm. Penyaluran Pinjaman'!E37</f>
        <v>1086540305</v>
      </c>
      <c r="G37" s="34">
        <f>'Akm. Penyaluran Pinjaman'!G37-'Akm. Penyaluran Pinjaman'!F37</f>
        <v>777902750</v>
      </c>
      <c r="H37" s="34">
        <f>'Akm. Penyaluran Pinjaman'!H37-'Akm. Penyaluran Pinjaman'!G37</f>
        <v>1263679540</v>
      </c>
      <c r="I37" s="34">
        <f>'Akm. Penyaluran Pinjaman'!I37-'Akm. Penyaluran Pinjaman'!H37</f>
        <v>1657985155</v>
      </c>
      <c r="J37" s="34">
        <f>'Akm. Penyaluran Pinjaman'!J37-'Akm. Penyaluran Pinjaman'!I37</f>
        <v>1657875919</v>
      </c>
      <c r="K37" s="34">
        <f>'Akm. Penyaluran Pinjaman'!K37-'Akm. Penyaluran Pinjaman'!J37</f>
        <v>3349268360</v>
      </c>
      <c r="L37" s="34">
        <f>'Akm. Penyaluran Pinjaman'!L37-'Akm. Penyaluran Pinjaman'!K37</f>
        <v>4072131426</v>
      </c>
      <c r="M37" s="33">
        <f t="shared" si="1"/>
        <v>0.11162509810119517</v>
      </c>
    </row>
    <row r="38" spans="1:13" x14ac:dyDescent="0.25">
      <c r="A38" s="31" t="s">
        <v>86</v>
      </c>
      <c r="B38" s="34">
        <v>6476746320</v>
      </c>
      <c r="C38" s="34">
        <f>'Akm. Penyaluran Pinjaman'!C38-'Akm. Penyaluran Pinjaman'!B38</f>
        <v>6821056885</v>
      </c>
      <c r="D38" s="34">
        <f>'Akm. Penyaluran Pinjaman'!D38-'Akm. Penyaluran Pinjaman'!C38</f>
        <v>6787179155</v>
      </c>
      <c r="E38" s="34">
        <f>'Akm. Penyaluran Pinjaman'!E38-'Akm. Penyaluran Pinjaman'!D38</f>
        <v>6329890401</v>
      </c>
      <c r="F38" s="34">
        <f>'Akm. Penyaluran Pinjaman'!F38-'Akm. Penyaluran Pinjaman'!E38</f>
        <v>2063883120</v>
      </c>
      <c r="G38" s="34">
        <f>'Akm. Penyaluran Pinjaman'!G38-'Akm. Penyaluran Pinjaman'!F38</f>
        <v>1557514285</v>
      </c>
      <c r="H38" s="34">
        <f>'Akm. Penyaluran Pinjaman'!H38-'Akm. Penyaluran Pinjaman'!G38</f>
        <v>2364353064</v>
      </c>
      <c r="I38" s="34">
        <f>'Akm. Penyaluran Pinjaman'!I38-'Akm. Penyaluran Pinjaman'!H38</f>
        <v>3255004493</v>
      </c>
      <c r="J38" s="34">
        <f>'Akm. Penyaluran Pinjaman'!J38-'Akm. Penyaluran Pinjaman'!I38</f>
        <v>3652145166</v>
      </c>
      <c r="K38" s="34">
        <f>'Akm. Penyaluran Pinjaman'!K38-'Akm. Penyaluran Pinjaman'!J38</f>
        <v>5852677930</v>
      </c>
      <c r="L38" s="34">
        <f>'Akm. Penyaluran Pinjaman'!L38-'Akm. Penyaluran Pinjaman'!K38</f>
        <v>9542780109</v>
      </c>
      <c r="M38" s="33">
        <f t="shared" si="1"/>
        <v>0.47339105740982612</v>
      </c>
    </row>
    <row r="39" spans="1:13" x14ac:dyDescent="0.25">
      <c r="A39" s="31" t="s">
        <v>87</v>
      </c>
      <c r="B39" s="34">
        <v>4100380145</v>
      </c>
      <c r="C39" s="34">
        <f>'Akm. Penyaluran Pinjaman'!C39-'Akm. Penyaluran Pinjaman'!B39</f>
        <v>6091335285</v>
      </c>
      <c r="D39" s="34">
        <f>'Akm. Penyaluran Pinjaman'!D39-'Akm. Penyaluran Pinjaman'!C39</f>
        <v>4925921707</v>
      </c>
      <c r="E39" s="34">
        <f>'Akm. Penyaluran Pinjaman'!E39-'Akm. Penyaluran Pinjaman'!D39</f>
        <v>4796549783</v>
      </c>
      <c r="F39" s="34">
        <f>'Akm. Penyaluran Pinjaman'!F39-'Akm. Penyaluran Pinjaman'!E39</f>
        <v>1234591576</v>
      </c>
      <c r="G39" s="34">
        <f>'Akm. Penyaluran Pinjaman'!G39-'Akm. Penyaluran Pinjaman'!F39</f>
        <v>1220738185</v>
      </c>
      <c r="H39" s="34">
        <f>'Akm. Penyaluran Pinjaman'!H39-'Akm. Penyaluran Pinjaman'!G39</f>
        <v>1939159779</v>
      </c>
      <c r="I39" s="34">
        <f>'Akm. Penyaluran Pinjaman'!I39-'Akm. Penyaluran Pinjaman'!H39</f>
        <v>2999148425</v>
      </c>
      <c r="J39" s="34">
        <f>'Akm. Penyaluran Pinjaman'!J39-'Akm. Penyaluran Pinjaman'!I39</f>
        <v>2787372618</v>
      </c>
      <c r="K39" s="34">
        <f>'Akm. Penyaluran Pinjaman'!K39-'Akm. Penyaluran Pinjaman'!J39</f>
        <v>4003407615</v>
      </c>
      <c r="L39" s="34">
        <f>'Akm. Penyaluran Pinjaman'!L39-'Akm. Penyaluran Pinjaman'!K39</f>
        <v>5367711086</v>
      </c>
      <c r="M39" s="33">
        <f t="shared" si="1"/>
        <v>0.30907645052017491</v>
      </c>
    </row>
    <row r="40" spans="1:13" x14ac:dyDescent="0.25">
      <c r="A40" s="31" t="s">
        <v>88</v>
      </c>
      <c r="B40" s="34">
        <v>8082577731</v>
      </c>
      <c r="C40" s="34">
        <f>'Akm. Penyaluran Pinjaman'!C40-'Akm. Penyaluran Pinjaman'!B40</f>
        <v>6137882615</v>
      </c>
      <c r="D40" s="34">
        <f>'Akm. Penyaluran Pinjaman'!D40-'Akm. Penyaluran Pinjaman'!C40</f>
        <v>8942143036</v>
      </c>
      <c r="E40" s="34">
        <f>'Akm. Penyaluran Pinjaman'!E40-'Akm. Penyaluran Pinjaman'!D40</f>
        <v>8396938530</v>
      </c>
      <c r="F40" s="34">
        <f>'Akm. Penyaluran Pinjaman'!F40-'Akm. Penyaluran Pinjaman'!E40</f>
        <v>2160086216</v>
      </c>
      <c r="G40" s="34">
        <f>'Akm. Penyaluran Pinjaman'!G40-'Akm. Penyaluran Pinjaman'!F40</f>
        <v>1581603729</v>
      </c>
      <c r="H40" s="34">
        <f>'Akm. Penyaluran Pinjaman'!H40-'Akm. Penyaluran Pinjaman'!G40</f>
        <v>2712168900</v>
      </c>
      <c r="I40" s="34">
        <f>'Akm. Penyaluran Pinjaman'!I40-'Akm. Penyaluran Pinjaman'!H40</f>
        <v>4886162402</v>
      </c>
      <c r="J40" s="34">
        <f>'Akm. Penyaluran Pinjaman'!J40-'Akm. Penyaluran Pinjaman'!I40</f>
        <v>5175515953</v>
      </c>
      <c r="K40" s="34">
        <f>'Akm. Penyaluran Pinjaman'!K40-'Akm. Penyaluran Pinjaman'!J40</f>
        <v>35070016680</v>
      </c>
      <c r="L40" s="34">
        <f>'Akm. Penyaluran Pinjaman'!L40-'Akm. Penyaluran Pinjaman'!K40</f>
        <v>82031458127</v>
      </c>
      <c r="M40" s="33">
        <f t="shared" si="1"/>
        <v>9.1491703336641876</v>
      </c>
    </row>
    <row r="41" spans="1:13" x14ac:dyDescent="0.25">
      <c r="A41" s="41" t="s">
        <v>20</v>
      </c>
      <c r="B41" s="39">
        <f>B5+B12</f>
        <v>6952811986387.9385</v>
      </c>
      <c r="C41" s="39">
        <f>'Akm. Penyaluran Pinjaman'!C41-'Akm. Penyaluran Pinjaman'!B41</f>
        <v>6876545133726.2813</v>
      </c>
      <c r="D41" s="39">
        <f>'Akm. Penyaluran Pinjaman'!D41-'Akm. Penyaluran Pinjaman'!C41</f>
        <v>7020512620221.3125</v>
      </c>
      <c r="E41" s="39">
        <f>'Akm. Penyaluran Pinjaman'!E41-'Akm. Penyaluran Pinjaman'!D41</f>
        <v>7139824928924.8438</v>
      </c>
      <c r="F41" s="39">
        <f>'Akm. Penyaluran Pinjaman'!F41-'Akm. Penyaluran Pinjaman'!E41</f>
        <v>3524848640296.0938</v>
      </c>
      <c r="G41" s="39">
        <f>'Akm. Penyaluran Pinjaman'!G41-'Akm. Penyaluran Pinjaman'!F41</f>
        <v>3116069321160.4219</v>
      </c>
      <c r="H41" s="39">
        <f>'Akm. Penyaluran Pinjaman'!H41-'Akm. Penyaluran Pinjaman'!G41</f>
        <v>4285225201677.2813</v>
      </c>
      <c r="I41" s="39">
        <f>'Akm. Penyaluran Pinjaman'!I41-'Akm. Penyaluran Pinjaman'!H41</f>
        <v>3510396382618.0781</v>
      </c>
      <c r="J41" s="39">
        <f>'Akm. Penyaluran Pinjaman'!J41-'Akm. Penyaluran Pinjaman'!I41</f>
        <v>4900172671842.8906</v>
      </c>
      <c r="K41" s="39">
        <f>'Akm. Penyaluran Pinjaman'!K41-'Akm. Penyaluran Pinjaman'!J41</f>
        <v>6827387438390.8594</v>
      </c>
      <c r="L41" s="39">
        <f>'Akm. Penyaluran Pinjaman'!L41-'Akm. Penyaluran Pinjaman'!K41</f>
        <v>8957793366767.4063</v>
      </c>
      <c r="M41" s="40">
        <f>(L41-B41)/B41</f>
        <v>0.28836985442793162</v>
      </c>
    </row>
    <row r="43" spans="1:13" x14ac:dyDescent="0.25">
      <c r="E43" s="25"/>
    </row>
    <row r="44" spans="1:13" x14ac:dyDescent="0.25"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3" x14ac:dyDescent="0.25">
      <c r="E45" s="60"/>
      <c r="F45" s="60"/>
      <c r="G45" s="60"/>
    </row>
    <row r="46" spans="1:13" x14ac:dyDescent="0.25">
      <c r="E46" s="25"/>
    </row>
  </sheetData>
  <mergeCells count="2">
    <mergeCell ref="A1:M1"/>
    <mergeCell ref="A2:M2"/>
  </mergeCells>
  <pageMargins left="0.25" right="0.25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4"/>
  <sheetViews>
    <sheetView view="pageBreakPreview" zoomScale="80" zoomScaleNormal="100" zoomScaleSheetLayoutView="80" workbookViewId="0">
      <selection activeCell="F44" sqref="F44"/>
    </sheetView>
  </sheetViews>
  <sheetFormatPr defaultColWidth="8.85546875" defaultRowHeight="15" x14ac:dyDescent="0.25"/>
  <cols>
    <col min="1" max="1" width="37.7109375" style="48" customWidth="1"/>
    <col min="2" max="4" width="26.140625" style="48" bestFit="1" customWidth="1"/>
    <col min="5" max="5" width="25.42578125" style="48" bestFit="1" customWidth="1"/>
    <col min="6" max="6" width="25.42578125" style="48" customWidth="1"/>
    <col min="7" max="7" width="25.42578125" style="48" bestFit="1" customWidth="1"/>
    <col min="8" max="9" width="25.42578125" style="48" customWidth="1"/>
    <col min="10" max="10" width="25.42578125" style="48" bestFit="1" customWidth="1"/>
    <col min="11" max="11" width="25.42578125" style="48" customWidth="1"/>
    <col min="12" max="12" width="25.42578125" style="48" bestFit="1" customWidth="1"/>
    <col min="13" max="13" width="31" style="48" bestFit="1" customWidth="1"/>
    <col min="14" max="16384" width="8.85546875" style="48"/>
  </cols>
  <sheetData>
    <row r="1" spans="1:13" ht="26.25" x14ac:dyDescent="0.25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66" t="s">
        <v>95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1:13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1" t="s">
        <v>108</v>
      </c>
    </row>
    <row r="5" spans="1:13" x14ac:dyDescent="0.25">
      <c r="A5" s="35" t="s">
        <v>28</v>
      </c>
      <c r="B5" s="36">
        <v>11309499043447</v>
      </c>
      <c r="C5" s="36">
        <v>11599141686358.178</v>
      </c>
      <c r="D5" s="36">
        <v>12387705165540.406</v>
      </c>
      <c r="E5" s="50">
        <v>12624846886585.346</v>
      </c>
      <c r="F5" s="50">
        <v>11829648937625.545</v>
      </c>
      <c r="G5" s="50">
        <v>11019694810624.627</v>
      </c>
      <c r="H5" s="50">
        <v>10066192151919.326</v>
      </c>
      <c r="I5" s="50">
        <v>10159467583706.084</v>
      </c>
      <c r="J5" s="50">
        <v>10220573405625.42</v>
      </c>
      <c r="K5" s="50">
        <v>10685553889263.045</v>
      </c>
      <c r="L5" s="50">
        <v>10997547365573.891</v>
      </c>
      <c r="M5" s="37">
        <f>(L5-B5)/B5</f>
        <v>-2.7583156130497381E-2</v>
      </c>
    </row>
    <row r="6" spans="1:13" ht="15.75" x14ac:dyDescent="0.3">
      <c r="A6" s="31" t="s">
        <v>55</v>
      </c>
      <c r="B6" s="34">
        <v>1321695494725</v>
      </c>
      <c r="C6" s="34">
        <v>1342999300205.7759</v>
      </c>
      <c r="D6" s="34">
        <v>1445494748026.1938</v>
      </c>
      <c r="E6" s="51">
        <v>1447337834534.5334</v>
      </c>
      <c r="F6" s="51">
        <v>1374759778796.9438</v>
      </c>
      <c r="G6" s="51">
        <v>1270444865699.3481</v>
      </c>
      <c r="H6" s="51">
        <v>1149434713168.1523</v>
      </c>
      <c r="I6" s="51">
        <v>1147501409420.6865</v>
      </c>
      <c r="J6" s="51">
        <v>1152378678410.2075</v>
      </c>
      <c r="K6" s="51">
        <v>1198891681334.7014</v>
      </c>
      <c r="L6" s="51">
        <v>1217309409186.1443</v>
      </c>
      <c r="M6" s="33">
        <f>(L6-B6)/B6</f>
        <v>-7.8978922115925734E-2</v>
      </c>
    </row>
    <row r="7" spans="1:13" ht="15.75" x14ac:dyDescent="0.3">
      <c r="A7" s="31" t="s">
        <v>56</v>
      </c>
      <c r="B7" s="34">
        <v>4118520997074</v>
      </c>
      <c r="C7" s="34">
        <v>4264162770416.3335</v>
      </c>
      <c r="D7" s="34">
        <v>4369697527136.708</v>
      </c>
      <c r="E7" s="51">
        <v>4409247848218.5361</v>
      </c>
      <c r="F7" s="51">
        <v>4110939903277.8574</v>
      </c>
      <c r="G7" s="51">
        <v>3786844134217.4751</v>
      </c>
      <c r="H7" s="51">
        <v>3509077084149.0381</v>
      </c>
      <c r="I7" s="51">
        <v>3617076829230.7437</v>
      </c>
      <c r="J7" s="51">
        <v>3678696432676.082</v>
      </c>
      <c r="K7" s="51">
        <v>3720067263560.8979</v>
      </c>
      <c r="L7" s="51">
        <v>3849635118050.7236</v>
      </c>
      <c r="M7" s="33">
        <f t="shared" ref="M7:M11" si="0">(L7-B7)/B7</f>
        <v>-6.5286999681270566E-2</v>
      </c>
    </row>
    <row r="8" spans="1:13" ht="15.75" x14ac:dyDescent="0.3">
      <c r="A8" s="31" t="s">
        <v>57</v>
      </c>
      <c r="B8" s="34">
        <v>3462906652938</v>
      </c>
      <c r="C8" s="34">
        <v>3505486513904.8276</v>
      </c>
      <c r="D8" s="34">
        <v>3820869559681.7168</v>
      </c>
      <c r="E8" s="51">
        <v>3879767167605.8486</v>
      </c>
      <c r="F8" s="51">
        <v>3685868541305.8828</v>
      </c>
      <c r="G8" s="51">
        <v>3468017823888.3589</v>
      </c>
      <c r="H8" s="51">
        <v>3149903853850.3462</v>
      </c>
      <c r="I8" s="51">
        <v>3108792412381.8354</v>
      </c>
      <c r="J8" s="51">
        <v>3051411667035.6992</v>
      </c>
      <c r="K8" s="51">
        <v>3249511705308.5781</v>
      </c>
      <c r="L8" s="51">
        <v>3315955848098.1792</v>
      </c>
      <c r="M8" s="33">
        <f t="shared" si="0"/>
        <v>-4.2435681803650344E-2</v>
      </c>
    </row>
    <row r="9" spans="1:13" ht="15.75" x14ac:dyDescent="0.3">
      <c r="A9" s="31" t="s">
        <v>58</v>
      </c>
      <c r="B9" s="34">
        <v>872536216120</v>
      </c>
      <c r="C9" s="34">
        <v>892438547981.41113</v>
      </c>
      <c r="D9" s="34">
        <v>1000793125130.7787</v>
      </c>
      <c r="E9" s="51">
        <v>1064123200993.0618</v>
      </c>
      <c r="F9" s="51">
        <v>988792985040.46289</v>
      </c>
      <c r="G9" s="51">
        <v>925123927318.17114</v>
      </c>
      <c r="H9" s="51">
        <v>844202300274.39087</v>
      </c>
      <c r="I9" s="51">
        <v>862496284993.71667</v>
      </c>
      <c r="J9" s="51">
        <v>875802348550.32043</v>
      </c>
      <c r="K9" s="51">
        <v>930029241949.75867</v>
      </c>
      <c r="L9" s="51">
        <v>993121634587.01123</v>
      </c>
      <c r="M9" s="33">
        <f>(L9-B9)/B9</f>
        <v>0.13820104683245274</v>
      </c>
    </row>
    <row r="10" spans="1:13" ht="15.75" x14ac:dyDescent="0.3">
      <c r="A10" s="31" t="s">
        <v>59</v>
      </c>
      <c r="B10" s="34">
        <v>133506061627</v>
      </c>
      <c r="C10" s="34">
        <v>136043733113.28571</v>
      </c>
      <c r="D10" s="34">
        <v>148068938664.35818</v>
      </c>
      <c r="E10" s="51">
        <v>148102253377.25479</v>
      </c>
      <c r="F10" s="51">
        <v>127864532077.36482</v>
      </c>
      <c r="G10" s="51">
        <v>122498394926.25706</v>
      </c>
      <c r="H10" s="51">
        <v>111581195309.89355</v>
      </c>
      <c r="I10" s="51">
        <v>111432503485.24182</v>
      </c>
      <c r="J10" s="51">
        <v>108598837570.42838</v>
      </c>
      <c r="K10" s="51">
        <v>121383177579.73169</v>
      </c>
      <c r="L10" s="51">
        <v>123129619155.32315</v>
      </c>
      <c r="M10" s="33">
        <f t="shared" si="0"/>
        <v>-7.7722631805793141E-2</v>
      </c>
    </row>
    <row r="11" spans="1:13" ht="15.75" x14ac:dyDescent="0.3">
      <c r="A11" s="31" t="s">
        <v>60</v>
      </c>
      <c r="B11" s="34">
        <v>1400333620963</v>
      </c>
      <c r="C11" s="34">
        <v>1458010820736.5457</v>
      </c>
      <c r="D11" s="34">
        <v>1602781266900.6516</v>
      </c>
      <c r="E11" s="51">
        <v>1676268581856.1108</v>
      </c>
      <c r="F11" s="51">
        <v>1541423197127.0308</v>
      </c>
      <c r="G11" s="51">
        <v>1446765664575.0168</v>
      </c>
      <c r="H11" s="51">
        <v>1301993005167.5044</v>
      </c>
      <c r="I11" s="51">
        <v>1312168144193.8596</v>
      </c>
      <c r="J11" s="51">
        <v>1353685441382.6819</v>
      </c>
      <c r="K11" s="51">
        <v>1465670819529.3757</v>
      </c>
      <c r="L11" s="51">
        <v>1498395736496.5095</v>
      </c>
      <c r="M11" s="33">
        <f t="shared" si="0"/>
        <v>7.0027680593766559E-2</v>
      </c>
    </row>
    <row r="12" spans="1:13" x14ac:dyDescent="0.25">
      <c r="A12" s="35" t="s">
        <v>29</v>
      </c>
      <c r="B12" s="36">
        <v>1847656966380</v>
      </c>
      <c r="C12" s="36">
        <v>1917668352722.427</v>
      </c>
      <c r="D12" s="36">
        <v>2107840166514.6382</v>
      </c>
      <c r="E12" s="50">
        <v>2167202007473.1597</v>
      </c>
      <c r="F12" s="50">
        <v>1920323885792.0798</v>
      </c>
      <c r="G12" s="50">
        <v>1843814042028.7336</v>
      </c>
      <c r="H12" s="50">
        <v>1700637603425.4817</v>
      </c>
      <c r="I12" s="50">
        <v>1780507490115.7126</v>
      </c>
      <c r="J12" s="50">
        <v>1912573522189.7947</v>
      </c>
      <c r="K12" s="50">
        <v>2027959979219.0715</v>
      </c>
      <c r="L12" s="50">
        <v>2244986266870.8491</v>
      </c>
      <c r="M12" s="37">
        <f>(L12-B12)/B12</f>
        <v>0.21504495029145579</v>
      </c>
    </row>
    <row r="13" spans="1:13" ht="15.75" x14ac:dyDescent="0.3">
      <c r="A13" s="31" t="s">
        <v>61</v>
      </c>
      <c r="B13" s="34">
        <v>42049747835</v>
      </c>
      <c r="C13" s="34">
        <v>42261720886.580002</v>
      </c>
      <c r="D13" s="34">
        <v>47223485019.660004</v>
      </c>
      <c r="E13" s="51">
        <v>47491895349.099998</v>
      </c>
      <c r="F13" s="51">
        <v>40666261391.57</v>
      </c>
      <c r="G13" s="51">
        <v>39731439177.379997</v>
      </c>
      <c r="H13" s="51">
        <v>38219057037.910004</v>
      </c>
      <c r="I13" s="51">
        <v>43275140641.290001</v>
      </c>
      <c r="J13" s="51">
        <v>49326872543.720001</v>
      </c>
      <c r="K13" s="51">
        <v>49856660027.199997</v>
      </c>
      <c r="L13" s="51">
        <v>59198084279.199997</v>
      </c>
      <c r="M13" s="33">
        <f>(L13-B13)/B13</f>
        <v>0.40781068441810303</v>
      </c>
    </row>
    <row r="14" spans="1:13" ht="15.75" x14ac:dyDescent="0.3">
      <c r="A14" s="31" t="s">
        <v>62</v>
      </c>
      <c r="B14" s="34">
        <v>288971049595</v>
      </c>
      <c r="C14" s="34">
        <v>288567354116.85144</v>
      </c>
      <c r="D14" s="34">
        <v>309219609930.54468</v>
      </c>
      <c r="E14" s="51">
        <v>312238471677.62659</v>
      </c>
      <c r="F14" s="51">
        <v>279473628919.70471</v>
      </c>
      <c r="G14" s="51">
        <v>282899111473.96948</v>
      </c>
      <c r="H14" s="51">
        <v>259846734680.64966</v>
      </c>
      <c r="I14" s="51">
        <v>268212254830.40283</v>
      </c>
      <c r="J14" s="51">
        <v>283397162234.41156</v>
      </c>
      <c r="K14" s="51">
        <v>293319822983.46716</v>
      </c>
      <c r="L14" s="51">
        <v>296837496590.51709</v>
      </c>
      <c r="M14" s="33">
        <f t="shared" ref="M14:M40" si="1">(L14-B14)/B14</f>
        <v>2.7222266751434469E-2</v>
      </c>
    </row>
    <row r="15" spans="1:13" ht="15.75" x14ac:dyDescent="0.3">
      <c r="A15" s="31" t="s">
        <v>63</v>
      </c>
      <c r="B15" s="34">
        <v>85299264436</v>
      </c>
      <c r="C15" s="34">
        <v>84346483379.012848</v>
      </c>
      <c r="D15" s="34">
        <v>92893803991.252991</v>
      </c>
      <c r="E15" s="51">
        <v>106113119108.41301</v>
      </c>
      <c r="F15" s="51">
        <v>97229827513.381821</v>
      </c>
      <c r="G15" s="51">
        <v>90569739339.410736</v>
      </c>
      <c r="H15" s="51">
        <v>82420947783.974258</v>
      </c>
      <c r="I15" s="51">
        <v>89029167997.255371</v>
      </c>
      <c r="J15" s="51">
        <v>99534689209.960068</v>
      </c>
      <c r="K15" s="51">
        <v>104472069538.55257</v>
      </c>
      <c r="L15" s="51">
        <v>121601981342.56256</v>
      </c>
      <c r="M15" s="33">
        <f t="shared" si="1"/>
        <v>0.42559237933171712</v>
      </c>
    </row>
    <row r="16" spans="1:13" ht="15.75" x14ac:dyDescent="0.3">
      <c r="A16" s="31" t="s">
        <v>64</v>
      </c>
      <c r="B16" s="34">
        <v>104032859155</v>
      </c>
      <c r="C16" s="34">
        <v>106887443982.22269</v>
      </c>
      <c r="D16" s="34">
        <v>114012946119.19061</v>
      </c>
      <c r="E16" s="51">
        <v>110474986255.32059</v>
      </c>
      <c r="F16" s="51">
        <v>99059005785.166153</v>
      </c>
      <c r="G16" s="51">
        <v>103333293488.30292</v>
      </c>
      <c r="H16" s="51">
        <v>98361356050.840942</v>
      </c>
      <c r="I16" s="51">
        <v>100465365512.31549</v>
      </c>
      <c r="J16" s="51">
        <v>110552517591.12277</v>
      </c>
      <c r="K16" s="51">
        <v>114920331843.53217</v>
      </c>
      <c r="L16" s="51">
        <v>120328971143.19215</v>
      </c>
      <c r="M16" s="33">
        <f t="shared" si="1"/>
        <v>0.15664389232936826</v>
      </c>
    </row>
    <row r="17" spans="1:13" ht="15.75" x14ac:dyDescent="0.3">
      <c r="A17" s="31" t="s">
        <v>65</v>
      </c>
      <c r="B17" s="34">
        <v>69685497879</v>
      </c>
      <c r="C17" s="34">
        <v>73032409070.165421</v>
      </c>
      <c r="D17" s="34">
        <v>78757558224.140076</v>
      </c>
      <c r="E17" s="51">
        <v>78680937795.850082</v>
      </c>
      <c r="F17" s="51">
        <v>63001536787.290077</v>
      </c>
      <c r="G17" s="51">
        <v>55279532608.140976</v>
      </c>
      <c r="H17" s="51">
        <v>47942857797.168808</v>
      </c>
      <c r="I17" s="51">
        <v>47797417986.921989</v>
      </c>
      <c r="J17" s="51">
        <v>48634348217.94075</v>
      </c>
      <c r="K17" s="51">
        <v>53093863867.920746</v>
      </c>
      <c r="L17" s="51">
        <v>58963593485.390755</v>
      </c>
      <c r="M17" s="33">
        <f t="shared" si="1"/>
        <v>-0.15386134446834931</v>
      </c>
    </row>
    <row r="18" spans="1:13" ht="30" x14ac:dyDescent="0.3">
      <c r="A18" s="31" t="s">
        <v>66</v>
      </c>
      <c r="B18" s="34">
        <v>15802465083</v>
      </c>
      <c r="C18" s="34">
        <v>18732023099.192978</v>
      </c>
      <c r="D18" s="34">
        <v>21559525396.68541</v>
      </c>
      <c r="E18" s="51">
        <v>21060316310.875412</v>
      </c>
      <c r="F18" s="51">
        <v>17432557434.055412</v>
      </c>
      <c r="G18" s="51">
        <v>18337823664.488525</v>
      </c>
      <c r="H18" s="51">
        <v>18993308972.290714</v>
      </c>
      <c r="I18" s="51">
        <v>19875648492.40844</v>
      </c>
      <c r="J18" s="51">
        <v>21383904524.666916</v>
      </c>
      <c r="K18" s="51">
        <v>24424639356.026917</v>
      </c>
      <c r="L18" s="51">
        <v>29724974215.356918</v>
      </c>
      <c r="M18" s="33">
        <f t="shared" si="1"/>
        <v>0.88103400698758683</v>
      </c>
    </row>
    <row r="19" spans="1:13" ht="15.75" x14ac:dyDescent="0.3">
      <c r="A19" s="31" t="s">
        <v>67</v>
      </c>
      <c r="B19" s="34">
        <v>46822608832</v>
      </c>
      <c r="C19" s="34">
        <v>46827747670.089424</v>
      </c>
      <c r="D19" s="34">
        <v>50237984970.812531</v>
      </c>
      <c r="E19" s="51">
        <v>50941001260.183731</v>
      </c>
      <c r="F19" s="51">
        <v>44659818084.523727</v>
      </c>
      <c r="G19" s="51">
        <v>41060660869.889664</v>
      </c>
      <c r="H19" s="51">
        <v>35989759712.068016</v>
      </c>
      <c r="I19" s="51">
        <v>39242953752.68528</v>
      </c>
      <c r="J19" s="51">
        <v>44269984616.423141</v>
      </c>
      <c r="K19" s="51">
        <v>51540408176.433136</v>
      </c>
      <c r="L19" s="51">
        <v>62561377585.423126</v>
      </c>
      <c r="M19" s="33">
        <f>(L19-B19)/B19</f>
        <v>0.33613609207240008</v>
      </c>
    </row>
    <row r="20" spans="1:13" ht="15.75" x14ac:dyDescent="0.3">
      <c r="A20" s="31" t="s">
        <v>68</v>
      </c>
      <c r="B20" s="34">
        <v>161794864205</v>
      </c>
      <c r="C20" s="34">
        <v>164101181929.98465</v>
      </c>
      <c r="D20" s="34">
        <v>179698336805.05804</v>
      </c>
      <c r="E20" s="51">
        <v>191972888152.32733</v>
      </c>
      <c r="F20" s="51">
        <v>170175038153.59589</v>
      </c>
      <c r="G20" s="51">
        <v>168282349269.53525</v>
      </c>
      <c r="H20" s="51">
        <v>161694159136.85239</v>
      </c>
      <c r="I20" s="51">
        <v>171525287712.58038</v>
      </c>
      <c r="J20" s="51">
        <v>178706394386.59058</v>
      </c>
      <c r="K20" s="51">
        <v>183341115530.35062</v>
      </c>
      <c r="L20" s="51">
        <v>189493634461.7688</v>
      </c>
      <c r="M20" s="33">
        <f t="shared" si="1"/>
        <v>0.17119684480017516</v>
      </c>
    </row>
    <row r="21" spans="1:13" ht="15.75" x14ac:dyDescent="0.3">
      <c r="A21" s="31" t="s">
        <v>69</v>
      </c>
      <c r="B21" s="34">
        <v>21957189834</v>
      </c>
      <c r="C21" s="34">
        <v>21827888160.739906</v>
      </c>
      <c r="D21" s="34">
        <v>23782159373.667385</v>
      </c>
      <c r="E21" s="51">
        <v>24697965166.147388</v>
      </c>
      <c r="F21" s="51">
        <v>21759068269.245483</v>
      </c>
      <c r="G21" s="51">
        <v>19597073864.56963</v>
      </c>
      <c r="H21" s="51">
        <v>18918475834.346809</v>
      </c>
      <c r="I21" s="51">
        <v>19719238225.410889</v>
      </c>
      <c r="J21" s="51">
        <v>21260936440.975765</v>
      </c>
      <c r="K21" s="51">
        <v>23690740176.215164</v>
      </c>
      <c r="L21" s="51">
        <v>26397892649.885166</v>
      </c>
      <c r="M21" s="33">
        <f t="shared" si="1"/>
        <v>0.20224367733109821</v>
      </c>
    </row>
    <row r="22" spans="1:13" ht="15.75" x14ac:dyDescent="0.3">
      <c r="A22" s="32" t="s">
        <v>70</v>
      </c>
      <c r="B22" s="34">
        <v>110268954049</v>
      </c>
      <c r="C22" s="34">
        <v>114439686356.20419</v>
      </c>
      <c r="D22" s="34">
        <v>133937006127.05389</v>
      </c>
      <c r="E22" s="51">
        <v>147145793797.36777</v>
      </c>
      <c r="F22" s="51">
        <v>142895243529.00943</v>
      </c>
      <c r="G22" s="51">
        <v>136908298641.86566</v>
      </c>
      <c r="H22" s="51">
        <v>130509760370.18057</v>
      </c>
      <c r="I22" s="51">
        <v>142934611309.17825</v>
      </c>
      <c r="J22" s="51">
        <v>153499847654.40292</v>
      </c>
      <c r="K22" s="51">
        <v>160678418944.02734</v>
      </c>
      <c r="L22" s="51">
        <v>174635008990.38733</v>
      </c>
      <c r="M22" s="33">
        <f t="shared" si="1"/>
        <v>0.5837187402066506</v>
      </c>
    </row>
    <row r="23" spans="1:13" ht="15.75" x14ac:dyDescent="0.3">
      <c r="A23" s="31" t="s">
        <v>71</v>
      </c>
      <c r="B23" s="34">
        <v>49740487244</v>
      </c>
      <c r="C23" s="34">
        <v>50450244990.237595</v>
      </c>
      <c r="D23" s="34">
        <v>54228839498.140022</v>
      </c>
      <c r="E23" s="51">
        <v>52559398098.850029</v>
      </c>
      <c r="F23" s="51">
        <v>44765219642.013054</v>
      </c>
      <c r="G23" s="51">
        <v>44054681261.955879</v>
      </c>
      <c r="H23" s="51">
        <v>39711063425.650711</v>
      </c>
      <c r="I23" s="51">
        <v>43430669979.178444</v>
      </c>
      <c r="J23" s="51">
        <v>48057055817.136917</v>
      </c>
      <c r="K23" s="51">
        <v>52545995328.006912</v>
      </c>
      <c r="L23" s="51">
        <v>60258109471.016914</v>
      </c>
      <c r="M23" s="33">
        <f t="shared" si="1"/>
        <v>0.21144992358886902</v>
      </c>
    </row>
    <row r="24" spans="1:13" ht="15.75" x14ac:dyDescent="0.3">
      <c r="A24" s="31" t="s">
        <v>72</v>
      </c>
      <c r="B24" s="34">
        <v>36266525480</v>
      </c>
      <c r="C24" s="34">
        <v>41823953919.574707</v>
      </c>
      <c r="D24" s="34">
        <v>45031872153.029999</v>
      </c>
      <c r="E24" s="51">
        <v>46065057311.809998</v>
      </c>
      <c r="F24" s="51">
        <v>40889463839.089996</v>
      </c>
      <c r="G24" s="51">
        <v>37446281431.48082</v>
      </c>
      <c r="H24" s="51">
        <v>37859211006.150818</v>
      </c>
      <c r="I24" s="51">
        <v>39069498001.43</v>
      </c>
      <c r="J24" s="51">
        <v>42699104163.149994</v>
      </c>
      <c r="K24" s="51">
        <v>48209880430.639999</v>
      </c>
      <c r="L24" s="51">
        <v>54158650529.299995</v>
      </c>
      <c r="M24" s="33">
        <f t="shared" si="1"/>
        <v>0.49335095690837588</v>
      </c>
    </row>
    <row r="25" spans="1:13" ht="15.75" x14ac:dyDescent="0.3">
      <c r="A25" s="31" t="s">
        <v>73</v>
      </c>
      <c r="B25" s="34">
        <v>7390135741</v>
      </c>
      <c r="C25" s="34">
        <v>7782983659.4399996</v>
      </c>
      <c r="D25" s="34">
        <v>8318327263.46</v>
      </c>
      <c r="E25" s="51">
        <v>7926525490.9400005</v>
      </c>
      <c r="F25" s="51">
        <v>5745706391.21</v>
      </c>
      <c r="G25" s="51">
        <v>4312847932.7600002</v>
      </c>
      <c r="H25" s="51">
        <v>3826194328.7600002</v>
      </c>
      <c r="I25" s="51">
        <v>4223913256.0100002</v>
      </c>
      <c r="J25" s="51">
        <v>4812786786</v>
      </c>
      <c r="K25" s="51">
        <v>6100081009</v>
      </c>
      <c r="L25" s="51">
        <v>7499185675</v>
      </c>
      <c r="M25" s="33">
        <f t="shared" si="1"/>
        <v>1.4756147630008735E-2</v>
      </c>
    </row>
    <row r="26" spans="1:13" ht="15.75" x14ac:dyDescent="0.3">
      <c r="A26" s="31" t="s">
        <v>74</v>
      </c>
      <c r="B26" s="34">
        <v>106277458676</v>
      </c>
      <c r="C26" s="34">
        <v>108987190080.52518</v>
      </c>
      <c r="D26" s="34">
        <v>114808092257.58005</v>
      </c>
      <c r="E26" s="51">
        <v>115197555134.66339</v>
      </c>
      <c r="F26" s="51">
        <v>98042774792.860062</v>
      </c>
      <c r="G26" s="51">
        <v>92226904335.533997</v>
      </c>
      <c r="H26" s="51">
        <v>80367705916.101685</v>
      </c>
      <c r="I26" s="51">
        <v>90665010805.607117</v>
      </c>
      <c r="J26" s="51">
        <v>92910860206.250763</v>
      </c>
      <c r="K26" s="51">
        <v>96897708178.910751</v>
      </c>
      <c r="L26" s="51">
        <v>118537372438.57076</v>
      </c>
      <c r="M26" s="33">
        <f t="shared" si="1"/>
        <v>0.11535761124987587</v>
      </c>
    </row>
    <row r="27" spans="1:13" ht="15.75" x14ac:dyDescent="0.3">
      <c r="A27" s="31" t="s">
        <v>75</v>
      </c>
      <c r="B27" s="34">
        <v>63361570716</v>
      </c>
      <c r="C27" s="34">
        <v>62767289983.341263</v>
      </c>
      <c r="D27" s="34">
        <v>66934681801.02002</v>
      </c>
      <c r="E27" s="51">
        <v>67052133193.460022</v>
      </c>
      <c r="F27" s="51">
        <v>55647851017.480026</v>
      </c>
      <c r="G27" s="51">
        <v>54303233055.925873</v>
      </c>
      <c r="H27" s="51">
        <v>46658298791.750717</v>
      </c>
      <c r="I27" s="51">
        <v>49095593801.45845</v>
      </c>
      <c r="J27" s="51">
        <v>53068954240.276917</v>
      </c>
      <c r="K27" s="51">
        <v>63621553684.036919</v>
      </c>
      <c r="L27" s="51">
        <v>68644993514.036919</v>
      </c>
      <c r="M27" s="33">
        <f t="shared" si="1"/>
        <v>8.3385287617289985E-2</v>
      </c>
    </row>
    <row r="28" spans="1:13" ht="15.75" x14ac:dyDescent="0.3">
      <c r="A28" s="31" t="s">
        <v>76</v>
      </c>
      <c r="B28" s="34">
        <v>96157619523</v>
      </c>
      <c r="C28" s="34">
        <v>96130736015.854507</v>
      </c>
      <c r="D28" s="34">
        <v>104852785513.84193</v>
      </c>
      <c r="E28" s="51">
        <v>104477398911.89114</v>
      </c>
      <c r="F28" s="51">
        <v>90280712989.411133</v>
      </c>
      <c r="G28" s="51">
        <v>80470561881.720474</v>
      </c>
      <c r="H28" s="51">
        <v>70205765939.502899</v>
      </c>
      <c r="I28" s="51">
        <v>71250002631.348267</v>
      </c>
      <c r="J28" s="51">
        <v>74767164644.728149</v>
      </c>
      <c r="K28" s="51">
        <v>81344866303.978149</v>
      </c>
      <c r="L28" s="51">
        <v>88138818501.96814</v>
      </c>
      <c r="M28" s="33">
        <f t="shared" si="1"/>
        <v>-8.3392258053079593E-2</v>
      </c>
    </row>
    <row r="29" spans="1:13" ht="15.75" x14ac:dyDescent="0.3">
      <c r="A29" s="31" t="s">
        <v>77</v>
      </c>
      <c r="B29" s="34">
        <v>20625716795</v>
      </c>
      <c r="C29" s="34">
        <v>20543491761.940002</v>
      </c>
      <c r="D29" s="34">
        <v>23075289937.110001</v>
      </c>
      <c r="E29" s="51">
        <v>23544865536.5</v>
      </c>
      <c r="F29" s="51">
        <v>20653808493</v>
      </c>
      <c r="G29" s="51">
        <v>18963302665.369999</v>
      </c>
      <c r="H29" s="51">
        <v>17779445073.5</v>
      </c>
      <c r="I29" s="51">
        <v>18546729237</v>
      </c>
      <c r="J29" s="51">
        <v>24294512976</v>
      </c>
      <c r="K29" s="51">
        <v>25963929780</v>
      </c>
      <c r="L29" s="51">
        <v>34546355076</v>
      </c>
      <c r="M29" s="33">
        <f t="shared" si="1"/>
        <v>0.67491658202029536</v>
      </c>
    </row>
    <row r="30" spans="1:13" ht="15.75" x14ac:dyDescent="0.3">
      <c r="A30" s="31" t="s">
        <v>78</v>
      </c>
      <c r="B30" s="34">
        <v>24167413840</v>
      </c>
      <c r="C30" s="34">
        <v>33352525487.304466</v>
      </c>
      <c r="D30" s="34">
        <v>46702707793</v>
      </c>
      <c r="E30" s="51">
        <v>55519906481.639999</v>
      </c>
      <c r="F30" s="51">
        <v>51624316147.520004</v>
      </c>
      <c r="G30" s="51">
        <v>48538557062.669998</v>
      </c>
      <c r="H30" s="51">
        <v>43458212476.880005</v>
      </c>
      <c r="I30" s="51">
        <v>41708219755.540001</v>
      </c>
      <c r="J30" s="51">
        <v>47985619444.959999</v>
      </c>
      <c r="K30" s="51">
        <v>50378132754.919998</v>
      </c>
      <c r="L30" s="51">
        <v>46127184631.490601</v>
      </c>
      <c r="M30" s="33">
        <f t="shared" si="1"/>
        <v>0.90865207741609977</v>
      </c>
    </row>
    <row r="31" spans="1:13" ht="15.75" x14ac:dyDescent="0.3">
      <c r="A31" s="31" t="s">
        <v>79</v>
      </c>
      <c r="B31" s="34">
        <v>7464011872</v>
      </c>
      <c r="C31" s="34">
        <v>10918923632.49</v>
      </c>
      <c r="D31" s="34">
        <v>16057503999.48</v>
      </c>
      <c r="E31" s="51">
        <v>19015739323.950001</v>
      </c>
      <c r="F31" s="51">
        <v>18675100997.470001</v>
      </c>
      <c r="G31" s="51">
        <v>18186115958.190002</v>
      </c>
      <c r="H31" s="51">
        <v>16581658340.969999</v>
      </c>
      <c r="I31" s="51">
        <v>15922119037.219999</v>
      </c>
      <c r="J31" s="51">
        <v>17111702459.969999</v>
      </c>
      <c r="K31" s="51">
        <v>16586875914.040001</v>
      </c>
      <c r="L31" s="51">
        <v>15575365840.327221</v>
      </c>
      <c r="M31" s="33">
        <f t="shared" si="1"/>
        <v>1.0867284387308678</v>
      </c>
    </row>
    <row r="32" spans="1:13" ht="15.75" x14ac:dyDescent="0.3">
      <c r="A32" s="32" t="s">
        <v>80</v>
      </c>
      <c r="B32" s="34">
        <v>180578107763</v>
      </c>
      <c r="C32" s="34">
        <v>196307533141.42322</v>
      </c>
      <c r="D32" s="34">
        <v>224562230672.62177</v>
      </c>
      <c r="E32" s="51">
        <v>232136549226.70544</v>
      </c>
      <c r="F32" s="51">
        <v>210887449960.32922</v>
      </c>
      <c r="G32" s="51">
        <v>205105572575.49884</v>
      </c>
      <c r="H32" s="51">
        <v>190257938282.86349</v>
      </c>
      <c r="I32" s="51">
        <v>191622597100.35437</v>
      </c>
      <c r="J32" s="51">
        <v>203451154376.95126</v>
      </c>
      <c r="K32" s="51">
        <v>214848310054.94125</v>
      </c>
      <c r="L32" s="51">
        <v>253638760612.36755</v>
      </c>
      <c r="M32" s="33">
        <f t="shared" si="1"/>
        <v>0.40459308027114843</v>
      </c>
    </row>
    <row r="33" spans="1:13" ht="15.75" x14ac:dyDescent="0.3">
      <c r="A33" s="31" t="s">
        <v>81</v>
      </c>
      <c r="B33" s="34">
        <v>31164983626</v>
      </c>
      <c r="C33" s="34">
        <v>36384015152.043167</v>
      </c>
      <c r="D33" s="34">
        <v>46054830494.011459</v>
      </c>
      <c r="E33" s="51">
        <v>50004381582.661461</v>
      </c>
      <c r="F33" s="51">
        <v>48232585961.001465</v>
      </c>
      <c r="G33" s="51">
        <v>44944116501.848053</v>
      </c>
      <c r="H33" s="51">
        <v>43338121167.790001</v>
      </c>
      <c r="I33" s="51">
        <v>43623291431.440002</v>
      </c>
      <c r="J33" s="51">
        <v>45552851651.790001</v>
      </c>
      <c r="K33" s="51">
        <v>42287018504</v>
      </c>
      <c r="L33" s="51">
        <v>40811940070.945198</v>
      </c>
      <c r="M33" s="33">
        <f t="shared" si="1"/>
        <v>0.3095447300956396</v>
      </c>
    </row>
    <row r="34" spans="1:13" ht="15.75" x14ac:dyDescent="0.3">
      <c r="A34" s="31" t="s">
        <v>82</v>
      </c>
      <c r="B34" s="34">
        <v>145870465732</v>
      </c>
      <c r="C34" s="34">
        <v>151783401273.1709</v>
      </c>
      <c r="D34" s="34">
        <v>159614061720.11002</v>
      </c>
      <c r="E34" s="51">
        <v>159261785056.03003</v>
      </c>
      <c r="F34" s="51">
        <v>136535403566.47003</v>
      </c>
      <c r="G34" s="51">
        <v>125397936928.15588</v>
      </c>
      <c r="H34" s="51">
        <v>108300351229.93073</v>
      </c>
      <c r="I34" s="51">
        <v>113126563844.66844</v>
      </c>
      <c r="J34" s="51">
        <v>114796208128.40692</v>
      </c>
      <c r="K34" s="51">
        <v>121283398474.55692</v>
      </c>
      <c r="L34" s="51">
        <v>129944496540.11691</v>
      </c>
      <c r="M34" s="33">
        <f t="shared" si="1"/>
        <v>-0.10917884653321816</v>
      </c>
    </row>
    <row r="35" spans="1:13" ht="15.75" x14ac:dyDescent="0.3">
      <c r="A35" s="31" t="s">
        <v>83</v>
      </c>
      <c r="B35" s="34">
        <v>78385341595</v>
      </c>
      <c r="C35" s="34">
        <v>83732549977.249451</v>
      </c>
      <c r="D35" s="34">
        <v>85824184636.40242</v>
      </c>
      <c r="E35" s="51">
        <v>83390462233.382446</v>
      </c>
      <c r="F35" s="51">
        <v>73848539504.337372</v>
      </c>
      <c r="G35" s="51">
        <v>71227678736.975204</v>
      </c>
      <c r="H35" s="51">
        <v>71074352233.2314</v>
      </c>
      <c r="I35" s="51">
        <v>73549993203.041412</v>
      </c>
      <c r="J35" s="51">
        <v>85107219065.927719</v>
      </c>
      <c r="K35" s="51">
        <v>92152663750.703903</v>
      </c>
      <c r="L35" s="51">
        <v>117638125374.75391</v>
      </c>
      <c r="M35" s="33">
        <f t="shared" si="1"/>
        <v>0.50076689060774271</v>
      </c>
    </row>
    <row r="36" spans="1:13" ht="15.75" x14ac:dyDescent="0.3">
      <c r="A36" s="31" t="s">
        <v>84</v>
      </c>
      <c r="B36" s="34">
        <v>17498714841</v>
      </c>
      <c r="C36" s="34">
        <v>17790741103.28101</v>
      </c>
      <c r="D36" s="34">
        <v>19361846485.340195</v>
      </c>
      <c r="E36" s="51">
        <v>19307839481.288467</v>
      </c>
      <c r="F36" s="51">
        <v>15908982740.00931</v>
      </c>
      <c r="G36" s="51">
        <v>14098714805.539612</v>
      </c>
      <c r="H36" s="51">
        <v>12791743903.799614</v>
      </c>
      <c r="I36" s="51">
        <v>14697134195.489613</v>
      </c>
      <c r="J36" s="51">
        <v>16639071065.349613</v>
      </c>
      <c r="K36" s="51">
        <v>19479407797.382713</v>
      </c>
      <c r="L36" s="51">
        <v>23705290355.382713</v>
      </c>
      <c r="M36" s="33">
        <f t="shared" si="1"/>
        <v>0.35468750538413973</v>
      </c>
    </row>
    <row r="37" spans="1:13" ht="15.75" x14ac:dyDescent="0.3">
      <c r="A37" s="31" t="s">
        <v>85</v>
      </c>
      <c r="B37" s="34">
        <v>5311364509</v>
      </c>
      <c r="C37" s="34">
        <v>5488951839.9327812</v>
      </c>
      <c r="D37" s="34">
        <v>6032082770.650074</v>
      </c>
      <c r="E37" s="51">
        <v>5939153794.6800747</v>
      </c>
      <c r="F37" s="51">
        <v>4497621596.6800747</v>
      </c>
      <c r="G37" s="51">
        <v>3881576134.4459939</v>
      </c>
      <c r="H37" s="51">
        <v>3413374743.3604994</v>
      </c>
      <c r="I37" s="51">
        <v>3516803762.7836752</v>
      </c>
      <c r="J37" s="51">
        <v>3991185578.5316024</v>
      </c>
      <c r="K37" s="51">
        <v>4754981937.5316029</v>
      </c>
      <c r="L37" s="51">
        <v>5706128522.5316029</v>
      </c>
      <c r="M37" s="33">
        <f t="shared" si="1"/>
        <v>7.4324406254303046E-2</v>
      </c>
    </row>
    <row r="38" spans="1:13" ht="15.75" x14ac:dyDescent="0.3">
      <c r="A38" s="31" t="s">
        <v>86</v>
      </c>
      <c r="B38" s="34">
        <v>12272013955</v>
      </c>
      <c r="C38" s="34">
        <v>12820835153.244877</v>
      </c>
      <c r="D38" s="34">
        <v>13663614559.774879</v>
      </c>
      <c r="E38" s="51">
        <v>13521278705.294878</v>
      </c>
      <c r="F38" s="51">
        <v>11156008835.304878</v>
      </c>
      <c r="G38" s="51">
        <v>10090431392.460001</v>
      </c>
      <c r="H38" s="51">
        <v>8974711721.7999992</v>
      </c>
      <c r="I38" s="51">
        <v>8824473299.6100006</v>
      </c>
      <c r="J38" s="51">
        <v>8703661361.4800014</v>
      </c>
      <c r="K38" s="51">
        <v>11114782797.690001</v>
      </c>
      <c r="L38" s="51">
        <v>13604516906.690001</v>
      </c>
      <c r="M38" s="33">
        <f t="shared" si="1"/>
        <v>0.1085806255253725</v>
      </c>
    </row>
    <row r="39" spans="1:13" ht="15.75" x14ac:dyDescent="0.3">
      <c r="A39" s="31" t="s">
        <v>87</v>
      </c>
      <c r="B39" s="34">
        <v>7430637193</v>
      </c>
      <c r="C39" s="34">
        <v>7561866565.8500004</v>
      </c>
      <c r="D39" s="34">
        <v>8139428609.4899998</v>
      </c>
      <c r="E39" s="51">
        <v>8268751895.6499996</v>
      </c>
      <c r="F39" s="51">
        <v>6977268742.8500004</v>
      </c>
      <c r="G39" s="51">
        <v>6634171342.6500998</v>
      </c>
      <c r="H39" s="51">
        <v>6405351408.6567993</v>
      </c>
      <c r="I39" s="51">
        <v>7268559325.8334999</v>
      </c>
      <c r="J39" s="51">
        <v>8363949320.6702003</v>
      </c>
      <c r="K39" s="51">
        <v>9247543679.0069008</v>
      </c>
      <c r="L39" s="51">
        <v>10778821630.666901</v>
      </c>
      <c r="M39" s="33">
        <f t="shared" si="1"/>
        <v>0.450591833607627</v>
      </c>
    </row>
    <row r="40" spans="1:13" ht="15.75" x14ac:dyDescent="0.3">
      <c r="A40" s="31" t="s">
        <v>88</v>
      </c>
      <c r="B40" s="34">
        <v>11009896376</v>
      </c>
      <c r="C40" s="34">
        <v>12017180334.48</v>
      </c>
      <c r="D40" s="34">
        <v>13255370391.509998</v>
      </c>
      <c r="E40" s="51">
        <v>13195851140.549999</v>
      </c>
      <c r="F40" s="51">
        <v>9603084707.5</v>
      </c>
      <c r="G40" s="51">
        <v>7932035628</v>
      </c>
      <c r="H40" s="51">
        <v>6737686058.5</v>
      </c>
      <c r="I40" s="51">
        <v>8289230987.25</v>
      </c>
      <c r="J40" s="51">
        <v>9693803482</v>
      </c>
      <c r="K40" s="51">
        <v>11804778396</v>
      </c>
      <c r="L40" s="51">
        <v>15929136436</v>
      </c>
      <c r="M40" s="33">
        <f t="shared" si="1"/>
        <v>0.44680166751825567</v>
      </c>
    </row>
    <row r="41" spans="1:13" x14ac:dyDescent="0.25">
      <c r="A41" s="41" t="s">
        <v>20</v>
      </c>
      <c r="B41" s="39">
        <v>13157156009827</v>
      </c>
      <c r="C41" s="39">
        <v>13516810039080.607</v>
      </c>
      <c r="D41" s="39">
        <v>14495545332055.045</v>
      </c>
      <c r="E41" s="39">
        <v>14792048894058.504</v>
      </c>
      <c r="F41" s="39">
        <v>13749972823417.623</v>
      </c>
      <c r="G41" s="39">
        <v>12863508852653.361</v>
      </c>
      <c r="H41" s="39">
        <v>11766829755344.809</v>
      </c>
      <c r="I41" s="39">
        <v>11939975073821.795</v>
      </c>
      <c r="J41" s="39">
        <v>12133146927815.215</v>
      </c>
      <c r="K41" s="39">
        <v>12713513868482.115</v>
      </c>
      <c r="L41" s="39">
        <v>13242533632444.74</v>
      </c>
      <c r="M41" s="40">
        <f>(L41-B41)/B41</f>
        <v>6.4890636360906721E-3</v>
      </c>
    </row>
    <row r="44" spans="1:13" x14ac:dyDescent="0.25">
      <c r="E44" s="43"/>
    </row>
  </sheetData>
  <mergeCells count="2">
    <mergeCell ref="A1:M1"/>
    <mergeCell ref="A2:M2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2"/>
  <sheetViews>
    <sheetView view="pageBreakPreview" zoomScale="80" zoomScaleNormal="100" zoomScaleSheetLayoutView="80" workbookViewId="0">
      <selection activeCell="G45" sqref="G45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1" width="24.28515625" style="48" customWidth="1"/>
    <col min="12" max="12" width="21.5703125" style="48" customWidth="1"/>
    <col min="13" max="13" width="29.85546875" style="48" bestFit="1" customWidth="1"/>
    <col min="14" max="16384" width="8.85546875" style="48"/>
  </cols>
  <sheetData>
    <row r="1" spans="1:16" ht="26.25" x14ac:dyDescent="0.25">
      <c r="A1" s="65" t="s">
        <v>53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6" x14ac:dyDescent="0.25">
      <c r="A2" s="66" t="s">
        <v>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1:16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1" t="s">
        <v>108</v>
      </c>
    </row>
    <row r="5" spans="1:16" x14ac:dyDescent="0.25">
      <c r="A5" s="35" t="s">
        <v>28</v>
      </c>
      <c r="B5" s="36">
        <v>500030</v>
      </c>
      <c r="C5" s="36">
        <v>508014</v>
      </c>
      <c r="D5" s="36">
        <v>520172</v>
      </c>
      <c r="E5" s="50">
        <v>528441</v>
      </c>
      <c r="F5" s="50">
        <v>534504</v>
      </c>
      <c r="G5" s="50">
        <v>539460</v>
      </c>
      <c r="H5" s="50">
        <v>542837</v>
      </c>
      <c r="I5" s="50">
        <v>546058</v>
      </c>
      <c r="J5" s="50">
        <v>549088</v>
      </c>
      <c r="K5" s="50">
        <v>559045</v>
      </c>
      <c r="L5" s="50">
        <v>569982</v>
      </c>
      <c r="M5" s="37">
        <f t="shared" ref="M5:M41" si="0">(L5-B5)/B5</f>
        <v>0.13989560626362418</v>
      </c>
      <c r="O5" s="24"/>
    </row>
    <row r="6" spans="1:16" ht="15.75" x14ac:dyDescent="0.3">
      <c r="A6" s="31" t="s">
        <v>55</v>
      </c>
      <c r="B6" s="34">
        <v>32922</v>
      </c>
      <c r="C6" s="34">
        <v>33636</v>
      </c>
      <c r="D6" s="34">
        <v>34255</v>
      </c>
      <c r="E6" s="51">
        <v>34909</v>
      </c>
      <c r="F6" s="51">
        <v>35407</v>
      </c>
      <c r="G6" s="51">
        <v>35832</v>
      </c>
      <c r="H6" s="51">
        <v>36315</v>
      </c>
      <c r="I6" s="51">
        <v>36840</v>
      </c>
      <c r="J6" s="51">
        <v>37544</v>
      </c>
      <c r="K6" s="51">
        <v>38277</v>
      </c>
      <c r="L6" s="51">
        <v>40084</v>
      </c>
      <c r="M6" s="33">
        <f t="shared" si="0"/>
        <v>0.21754449911913007</v>
      </c>
      <c r="O6" s="24"/>
    </row>
    <row r="7" spans="1:16" ht="15.75" x14ac:dyDescent="0.3">
      <c r="A7" s="31" t="s">
        <v>56</v>
      </c>
      <c r="B7" s="34">
        <v>275747</v>
      </c>
      <c r="C7" s="34">
        <v>278943</v>
      </c>
      <c r="D7" s="34">
        <v>286948</v>
      </c>
      <c r="E7" s="51">
        <v>290456</v>
      </c>
      <c r="F7" s="51">
        <v>292923</v>
      </c>
      <c r="G7" s="51">
        <v>294952</v>
      </c>
      <c r="H7" s="51">
        <v>294957</v>
      </c>
      <c r="I7" s="51">
        <v>294966</v>
      </c>
      <c r="J7" s="51">
        <v>294973</v>
      </c>
      <c r="K7" s="51">
        <v>300103</v>
      </c>
      <c r="L7" s="51">
        <v>300200</v>
      </c>
      <c r="M7" s="33">
        <f t="shared" si="0"/>
        <v>8.867911527595948E-2</v>
      </c>
      <c r="O7" s="24"/>
    </row>
    <row r="8" spans="1:16" ht="15.75" x14ac:dyDescent="0.3">
      <c r="A8" s="31" t="s">
        <v>57</v>
      </c>
      <c r="B8" s="34">
        <v>96201</v>
      </c>
      <c r="C8" s="34">
        <v>98196</v>
      </c>
      <c r="D8" s="34">
        <v>99913</v>
      </c>
      <c r="E8" s="51">
        <v>101980</v>
      </c>
      <c r="F8" s="51">
        <v>103460</v>
      </c>
      <c r="G8" s="51">
        <v>104648</v>
      </c>
      <c r="H8" s="51">
        <v>105967</v>
      </c>
      <c r="I8" s="51">
        <v>107233</v>
      </c>
      <c r="J8" s="51">
        <v>108576</v>
      </c>
      <c r="K8" s="51">
        <v>110520</v>
      </c>
      <c r="L8" s="51">
        <v>115009</v>
      </c>
      <c r="M8" s="33">
        <f t="shared" si="0"/>
        <v>0.19550732320869846</v>
      </c>
      <c r="O8" s="24"/>
    </row>
    <row r="9" spans="1:16" ht="15.75" x14ac:dyDescent="0.3">
      <c r="A9" s="31" t="s">
        <v>58</v>
      </c>
      <c r="B9" s="34">
        <v>37211</v>
      </c>
      <c r="C9" s="34">
        <v>37986</v>
      </c>
      <c r="D9" s="34">
        <v>38676</v>
      </c>
      <c r="E9" s="51">
        <v>39434</v>
      </c>
      <c r="F9" s="51">
        <v>40161</v>
      </c>
      <c r="G9" s="51">
        <v>40728</v>
      </c>
      <c r="H9" s="51">
        <v>41328</v>
      </c>
      <c r="I9" s="51">
        <v>41854</v>
      </c>
      <c r="J9" s="51">
        <v>42672</v>
      </c>
      <c r="K9" s="51">
        <v>43503</v>
      </c>
      <c r="L9" s="51">
        <v>45200</v>
      </c>
      <c r="M9" s="33">
        <f t="shared" si="0"/>
        <v>0.21469457955980759</v>
      </c>
      <c r="O9" s="24"/>
    </row>
    <row r="10" spans="1:16" ht="15.75" x14ac:dyDescent="0.3">
      <c r="A10" s="31" t="s">
        <v>59</v>
      </c>
      <c r="B10" s="34">
        <v>10285</v>
      </c>
      <c r="C10" s="34">
        <v>10449</v>
      </c>
      <c r="D10" s="34">
        <v>10610</v>
      </c>
      <c r="E10" s="51">
        <v>10774</v>
      </c>
      <c r="F10" s="51">
        <v>10893</v>
      </c>
      <c r="G10" s="51">
        <v>11020</v>
      </c>
      <c r="H10" s="51">
        <v>11159</v>
      </c>
      <c r="I10" s="51">
        <v>11306</v>
      </c>
      <c r="J10" s="51">
        <v>11440</v>
      </c>
      <c r="K10" s="51">
        <v>11602</v>
      </c>
      <c r="L10" s="51">
        <v>11944</v>
      </c>
      <c r="M10" s="33">
        <f t="shared" si="0"/>
        <v>0.16130286825473991</v>
      </c>
      <c r="O10" s="24"/>
    </row>
    <row r="11" spans="1:16" ht="15.75" x14ac:dyDescent="0.3">
      <c r="A11" s="31" t="s">
        <v>60</v>
      </c>
      <c r="B11" s="34">
        <v>47664</v>
      </c>
      <c r="C11" s="34">
        <v>48804</v>
      </c>
      <c r="D11" s="34">
        <v>49770</v>
      </c>
      <c r="E11" s="51">
        <v>50888</v>
      </c>
      <c r="F11" s="51">
        <v>51660</v>
      </c>
      <c r="G11" s="51">
        <v>52280</v>
      </c>
      <c r="H11" s="51">
        <v>53111</v>
      </c>
      <c r="I11" s="51">
        <v>53859</v>
      </c>
      <c r="J11" s="51">
        <v>53883</v>
      </c>
      <c r="K11" s="51">
        <v>55040</v>
      </c>
      <c r="L11" s="51">
        <v>57545</v>
      </c>
      <c r="M11" s="33">
        <f t="shared" si="0"/>
        <v>0.20730530379321921</v>
      </c>
      <c r="O11" s="24"/>
    </row>
    <row r="12" spans="1:16" x14ac:dyDescent="0.25">
      <c r="A12" s="35" t="s">
        <v>29</v>
      </c>
      <c r="B12" s="36">
        <v>102149</v>
      </c>
      <c r="C12" s="36">
        <v>104205</v>
      </c>
      <c r="D12" s="36">
        <v>106021</v>
      </c>
      <c r="E12" s="50">
        <v>107966</v>
      </c>
      <c r="F12" s="50">
        <v>109652</v>
      </c>
      <c r="G12" s="50">
        <v>110887</v>
      </c>
      <c r="H12" s="50">
        <v>112453</v>
      </c>
      <c r="I12" s="50">
        <v>113910</v>
      </c>
      <c r="J12" s="50">
        <v>116594</v>
      </c>
      <c r="K12" s="50">
        <v>118686</v>
      </c>
      <c r="L12" s="50">
        <v>124518</v>
      </c>
      <c r="M12" s="37">
        <f t="shared" si="0"/>
        <v>0.2189840331280776</v>
      </c>
      <c r="O12" s="24"/>
    </row>
    <row r="13" spans="1:16" ht="15.75" x14ac:dyDescent="0.3">
      <c r="A13" s="31" t="s">
        <v>61</v>
      </c>
      <c r="B13" s="34">
        <v>3685</v>
      </c>
      <c r="C13" s="34">
        <v>3757</v>
      </c>
      <c r="D13" s="34">
        <v>3817</v>
      </c>
      <c r="E13" s="51">
        <v>3882</v>
      </c>
      <c r="F13" s="51">
        <v>4004</v>
      </c>
      <c r="G13" s="51">
        <v>4046</v>
      </c>
      <c r="H13" s="51">
        <v>4078</v>
      </c>
      <c r="I13" s="51">
        <v>4115</v>
      </c>
      <c r="J13" s="51">
        <v>4190</v>
      </c>
      <c r="K13" s="51">
        <v>4247</v>
      </c>
      <c r="L13" s="51">
        <v>4350</v>
      </c>
      <c r="M13" s="33">
        <f t="shared" si="0"/>
        <v>0.18046132971506107</v>
      </c>
      <c r="O13" s="24"/>
    </row>
    <row r="14" spans="1:16" ht="15.75" x14ac:dyDescent="0.3">
      <c r="A14" s="31" t="s">
        <v>62</v>
      </c>
      <c r="B14" s="34">
        <v>19003</v>
      </c>
      <c r="C14" s="34">
        <v>19385</v>
      </c>
      <c r="D14" s="34">
        <v>19724</v>
      </c>
      <c r="E14" s="51">
        <v>20018</v>
      </c>
      <c r="F14" s="51">
        <v>20262</v>
      </c>
      <c r="G14" s="51">
        <v>20452</v>
      </c>
      <c r="H14" s="51">
        <v>20705</v>
      </c>
      <c r="I14" s="51">
        <v>20943</v>
      </c>
      <c r="J14" s="51">
        <v>20946</v>
      </c>
      <c r="K14" s="51">
        <v>21162</v>
      </c>
      <c r="L14" s="51">
        <v>22543</v>
      </c>
      <c r="M14" s="33">
        <f t="shared" si="0"/>
        <v>0.18628637583539442</v>
      </c>
      <c r="O14" s="24"/>
      <c r="P14" s="48" t="s">
        <v>44</v>
      </c>
    </row>
    <row r="15" spans="1:16" ht="15.75" x14ac:dyDescent="0.3">
      <c r="A15" s="31" t="s">
        <v>63</v>
      </c>
      <c r="B15" s="34">
        <v>3909</v>
      </c>
      <c r="C15" s="34">
        <v>4009</v>
      </c>
      <c r="D15" s="34">
        <v>4110</v>
      </c>
      <c r="E15" s="51">
        <v>4218</v>
      </c>
      <c r="F15" s="51">
        <v>4280</v>
      </c>
      <c r="G15" s="51">
        <v>4340</v>
      </c>
      <c r="H15" s="51">
        <v>4415</v>
      </c>
      <c r="I15" s="51">
        <v>4483</v>
      </c>
      <c r="J15" s="51">
        <v>4598</v>
      </c>
      <c r="K15" s="51">
        <v>4713</v>
      </c>
      <c r="L15" s="51">
        <v>4909</v>
      </c>
      <c r="M15" s="33">
        <f t="shared" si="0"/>
        <v>0.25581990278843691</v>
      </c>
      <c r="O15" s="24"/>
    </row>
    <row r="16" spans="1:16" ht="15.75" x14ac:dyDescent="0.3">
      <c r="A16" s="31" t="s">
        <v>64</v>
      </c>
      <c r="B16" s="34">
        <v>6112</v>
      </c>
      <c r="C16" s="34">
        <v>6233</v>
      </c>
      <c r="D16" s="34">
        <v>6368</v>
      </c>
      <c r="E16" s="51">
        <v>6499</v>
      </c>
      <c r="F16" s="51">
        <v>6616</v>
      </c>
      <c r="G16" s="51">
        <v>6714</v>
      </c>
      <c r="H16" s="51">
        <v>6814</v>
      </c>
      <c r="I16" s="51">
        <v>6919</v>
      </c>
      <c r="J16" s="51">
        <v>7013</v>
      </c>
      <c r="K16" s="51">
        <v>7170</v>
      </c>
      <c r="L16" s="51">
        <v>7560</v>
      </c>
      <c r="M16" s="33">
        <f t="shared" si="0"/>
        <v>0.23691099476439789</v>
      </c>
      <c r="O16" s="24"/>
    </row>
    <row r="17" spans="1:15" ht="15.75" x14ac:dyDescent="0.3">
      <c r="A17" s="31" t="s">
        <v>65</v>
      </c>
      <c r="B17" s="34">
        <v>4499</v>
      </c>
      <c r="C17" s="34">
        <v>4587</v>
      </c>
      <c r="D17" s="34">
        <v>4676</v>
      </c>
      <c r="E17" s="51">
        <v>4754</v>
      </c>
      <c r="F17" s="51">
        <v>4827</v>
      </c>
      <c r="G17" s="51">
        <v>4876</v>
      </c>
      <c r="H17" s="51">
        <v>4950</v>
      </c>
      <c r="I17" s="51">
        <v>5036</v>
      </c>
      <c r="J17" s="51">
        <v>5108</v>
      </c>
      <c r="K17" s="51">
        <v>5263</v>
      </c>
      <c r="L17" s="51">
        <v>5718</v>
      </c>
      <c r="M17" s="33">
        <f t="shared" si="0"/>
        <v>0.27094909979995557</v>
      </c>
      <c r="O17" s="24"/>
    </row>
    <row r="18" spans="1:15" ht="30" x14ac:dyDescent="0.3">
      <c r="A18" s="31" t="s">
        <v>66</v>
      </c>
      <c r="B18" s="34">
        <v>1752</v>
      </c>
      <c r="C18" s="34">
        <v>1773</v>
      </c>
      <c r="D18" s="34">
        <v>1802</v>
      </c>
      <c r="E18" s="51">
        <v>1848</v>
      </c>
      <c r="F18" s="51">
        <v>1878</v>
      </c>
      <c r="G18" s="51">
        <v>1896</v>
      </c>
      <c r="H18" s="51">
        <v>1918</v>
      </c>
      <c r="I18" s="51">
        <v>1943</v>
      </c>
      <c r="J18" s="51">
        <v>1995</v>
      </c>
      <c r="K18" s="51">
        <v>2059</v>
      </c>
      <c r="L18" s="51">
        <v>2186</v>
      </c>
      <c r="M18" s="33">
        <f t="shared" si="0"/>
        <v>0.24771689497716895</v>
      </c>
      <c r="O18" s="24"/>
    </row>
    <row r="19" spans="1:15" ht="15.75" x14ac:dyDescent="0.3">
      <c r="A19" s="31" t="s">
        <v>67</v>
      </c>
      <c r="B19" s="34">
        <v>3108</v>
      </c>
      <c r="C19" s="34">
        <v>3172</v>
      </c>
      <c r="D19" s="34">
        <v>3221</v>
      </c>
      <c r="E19" s="51">
        <v>3273</v>
      </c>
      <c r="F19" s="51">
        <v>3316</v>
      </c>
      <c r="G19" s="51">
        <v>3355</v>
      </c>
      <c r="H19" s="51">
        <v>3387</v>
      </c>
      <c r="I19" s="51">
        <v>3427</v>
      </c>
      <c r="J19" s="51">
        <v>3446</v>
      </c>
      <c r="K19" s="51">
        <v>3531</v>
      </c>
      <c r="L19" s="51">
        <v>3690</v>
      </c>
      <c r="M19" s="33">
        <f t="shared" si="0"/>
        <v>0.18725868725868725</v>
      </c>
      <c r="O19" s="24"/>
    </row>
    <row r="20" spans="1:15" ht="15.75" x14ac:dyDescent="0.3">
      <c r="A20" s="31" t="s">
        <v>68</v>
      </c>
      <c r="B20" s="34">
        <v>7897</v>
      </c>
      <c r="C20" s="34">
        <v>8090</v>
      </c>
      <c r="D20" s="34">
        <v>8238</v>
      </c>
      <c r="E20" s="51">
        <v>8372</v>
      </c>
      <c r="F20" s="51">
        <v>8478</v>
      </c>
      <c r="G20" s="51">
        <v>8569</v>
      </c>
      <c r="H20" s="51">
        <v>8669</v>
      </c>
      <c r="I20" s="51">
        <v>8772</v>
      </c>
      <c r="J20" s="51">
        <v>9082</v>
      </c>
      <c r="K20" s="51">
        <v>9264</v>
      </c>
      <c r="L20" s="51">
        <v>9699</v>
      </c>
      <c r="M20" s="33">
        <f t="shared" si="0"/>
        <v>0.22818791946308725</v>
      </c>
      <c r="O20" s="24"/>
    </row>
    <row r="21" spans="1:15" ht="15.75" x14ac:dyDescent="0.3">
      <c r="A21" s="31" t="s">
        <v>69</v>
      </c>
      <c r="B21" s="34">
        <v>1326</v>
      </c>
      <c r="C21" s="34">
        <v>1360</v>
      </c>
      <c r="D21" s="34">
        <v>1377</v>
      </c>
      <c r="E21" s="51">
        <v>1408</v>
      </c>
      <c r="F21" s="51">
        <v>1427</v>
      </c>
      <c r="G21" s="51">
        <v>1434</v>
      </c>
      <c r="H21" s="51">
        <v>1444</v>
      </c>
      <c r="I21" s="51">
        <v>1465</v>
      </c>
      <c r="J21" s="51">
        <v>1473</v>
      </c>
      <c r="K21" s="51">
        <v>1496</v>
      </c>
      <c r="L21" s="51">
        <v>1547</v>
      </c>
      <c r="M21" s="33">
        <f t="shared" si="0"/>
        <v>0.16666666666666666</v>
      </c>
      <c r="O21" s="24"/>
    </row>
    <row r="22" spans="1:15" ht="15.75" x14ac:dyDescent="0.3">
      <c r="A22" s="32" t="s">
        <v>70</v>
      </c>
      <c r="B22" s="34">
        <v>5072</v>
      </c>
      <c r="C22" s="34">
        <v>5206</v>
      </c>
      <c r="D22" s="34">
        <v>5310</v>
      </c>
      <c r="E22" s="51">
        <v>5458</v>
      </c>
      <c r="F22" s="51">
        <v>5679</v>
      </c>
      <c r="G22" s="51">
        <v>5796</v>
      </c>
      <c r="H22" s="51">
        <v>6024</v>
      </c>
      <c r="I22" s="51">
        <v>6116</v>
      </c>
      <c r="J22" s="51">
        <v>6297</v>
      </c>
      <c r="K22" s="51">
        <v>6423</v>
      </c>
      <c r="L22" s="51">
        <v>6747</v>
      </c>
      <c r="M22" s="33">
        <f t="shared" si="0"/>
        <v>0.33024447949526814</v>
      </c>
      <c r="O22" s="24"/>
    </row>
    <row r="23" spans="1:15" ht="15.75" x14ac:dyDescent="0.3">
      <c r="A23" s="31" t="s">
        <v>71</v>
      </c>
      <c r="B23" s="34">
        <v>4527</v>
      </c>
      <c r="C23" s="34">
        <v>4614</v>
      </c>
      <c r="D23" s="34">
        <v>4693</v>
      </c>
      <c r="E23" s="51">
        <v>4781</v>
      </c>
      <c r="F23" s="51">
        <v>4841</v>
      </c>
      <c r="G23" s="51">
        <v>4893</v>
      </c>
      <c r="H23" s="51">
        <v>4948</v>
      </c>
      <c r="I23" s="51">
        <v>5008</v>
      </c>
      <c r="J23" s="51">
        <v>5137</v>
      </c>
      <c r="K23" s="51">
        <v>5288</v>
      </c>
      <c r="L23" s="51">
        <v>5698</v>
      </c>
      <c r="M23" s="33">
        <f t="shared" si="0"/>
        <v>0.25867020101612548</v>
      </c>
      <c r="O23" s="24"/>
    </row>
    <row r="24" spans="1:15" ht="15.75" x14ac:dyDescent="0.3">
      <c r="A24" s="31" t="s">
        <v>72</v>
      </c>
      <c r="B24" s="34">
        <v>2151</v>
      </c>
      <c r="C24" s="34">
        <v>2188</v>
      </c>
      <c r="D24" s="34">
        <v>2223</v>
      </c>
      <c r="E24" s="51">
        <v>2263</v>
      </c>
      <c r="F24" s="51">
        <v>2288</v>
      </c>
      <c r="G24" s="51">
        <v>2312</v>
      </c>
      <c r="H24" s="51">
        <v>2342</v>
      </c>
      <c r="I24" s="51">
        <v>2372</v>
      </c>
      <c r="J24" s="51">
        <v>2386</v>
      </c>
      <c r="K24" s="51">
        <v>2427</v>
      </c>
      <c r="L24" s="51">
        <v>2528</v>
      </c>
      <c r="M24" s="33">
        <f t="shared" si="0"/>
        <v>0.17526731752673175</v>
      </c>
      <c r="O24" s="24"/>
    </row>
    <row r="25" spans="1:15" ht="15.75" x14ac:dyDescent="0.3">
      <c r="A25" s="31" t="s">
        <v>73</v>
      </c>
      <c r="B25" s="34">
        <v>598</v>
      </c>
      <c r="C25" s="34">
        <v>612</v>
      </c>
      <c r="D25" s="34">
        <v>621</v>
      </c>
      <c r="E25" s="51">
        <v>625</v>
      </c>
      <c r="F25" s="51">
        <v>628</v>
      </c>
      <c r="G25" s="51">
        <v>632</v>
      </c>
      <c r="H25" s="51">
        <v>636</v>
      </c>
      <c r="I25" s="51">
        <v>644</v>
      </c>
      <c r="J25" s="51">
        <v>647</v>
      </c>
      <c r="K25" s="51">
        <v>651</v>
      </c>
      <c r="L25" s="51">
        <v>670</v>
      </c>
      <c r="M25" s="33">
        <f t="shared" si="0"/>
        <v>0.12040133779264214</v>
      </c>
      <c r="O25" s="24"/>
    </row>
    <row r="26" spans="1:15" ht="15.75" x14ac:dyDescent="0.3">
      <c r="A26" s="31" t="s">
        <v>74</v>
      </c>
      <c r="B26" s="34">
        <v>5479</v>
      </c>
      <c r="C26" s="34">
        <v>5603</v>
      </c>
      <c r="D26" s="34">
        <v>5709</v>
      </c>
      <c r="E26" s="51">
        <v>5836</v>
      </c>
      <c r="F26" s="51">
        <v>5940</v>
      </c>
      <c r="G26" s="51">
        <v>6030</v>
      </c>
      <c r="H26" s="51">
        <v>6142</v>
      </c>
      <c r="I26" s="51">
        <v>6256</v>
      </c>
      <c r="J26" s="51">
        <v>6430</v>
      </c>
      <c r="K26" s="51">
        <v>6560</v>
      </c>
      <c r="L26" s="51">
        <v>6877</v>
      </c>
      <c r="M26" s="33">
        <f t="shared" si="0"/>
        <v>0.25515605037415584</v>
      </c>
      <c r="O26" s="24"/>
    </row>
    <row r="27" spans="1:15" ht="15.75" x14ac:dyDescent="0.3">
      <c r="A27" s="31" t="s">
        <v>75</v>
      </c>
      <c r="B27" s="34">
        <v>3690</v>
      </c>
      <c r="C27" s="34">
        <v>3773</v>
      </c>
      <c r="D27" s="34">
        <v>3843</v>
      </c>
      <c r="E27" s="51">
        <v>3924</v>
      </c>
      <c r="F27" s="51">
        <v>3975</v>
      </c>
      <c r="G27" s="51">
        <v>4019</v>
      </c>
      <c r="H27" s="51">
        <v>4067</v>
      </c>
      <c r="I27" s="51">
        <v>4136</v>
      </c>
      <c r="J27" s="51">
        <v>4238</v>
      </c>
      <c r="K27" s="51">
        <v>4305</v>
      </c>
      <c r="L27" s="51">
        <v>4473</v>
      </c>
      <c r="M27" s="33">
        <f t="shared" si="0"/>
        <v>0.21219512195121951</v>
      </c>
      <c r="O27" s="24"/>
    </row>
    <row r="28" spans="1:15" ht="15.75" x14ac:dyDescent="0.3">
      <c r="A28" s="31" t="s">
        <v>76</v>
      </c>
      <c r="B28" s="34">
        <v>2959</v>
      </c>
      <c r="C28" s="34">
        <v>3003</v>
      </c>
      <c r="D28" s="34">
        <v>3046</v>
      </c>
      <c r="E28" s="51">
        <v>3087</v>
      </c>
      <c r="F28" s="51">
        <v>3124</v>
      </c>
      <c r="G28" s="51">
        <v>3142</v>
      </c>
      <c r="H28" s="51">
        <v>3171</v>
      </c>
      <c r="I28" s="51">
        <v>3210</v>
      </c>
      <c r="J28" s="51">
        <v>3318</v>
      </c>
      <c r="K28" s="51">
        <v>3355</v>
      </c>
      <c r="L28" s="51">
        <v>3484</v>
      </c>
      <c r="M28" s="33">
        <f t="shared" si="0"/>
        <v>0.17742480567759378</v>
      </c>
      <c r="O28" s="24"/>
    </row>
    <row r="29" spans="1:15" ht="15.75" x14ac:dyDescent="0.3">
      <c r="A29" s="31" t="s">
        <v>77</v>
      </c>
      <c r="B29" s="34">
        <v>794</v>
      </c>
      <c r="C29" s="34">
        <v>808</v>
      </c>
      <c r="D29" s="34">
        <v>818</v>
      </c>
      <c r="E29" s="51">
        <v>824</v>
      </c>
      <c r="F29" s="51">
        <v>831</v>
      </c>
      <c r="G29" s="51">
        <v>839</v>
      </c>
      <c r="H29" s="51">
        <v>848</v>
      </c>
      <c r="I29" s="51">
        <v>851</v>
      </c>
      <c r="J29" s="51">
        <v>870</v>
      </c>
      <c r="K29" s="51">
        <v>876</v>
      </c>
      <c r="L29" s="51">
        <v>893</v>
      </c>
      <c r="M29" s="33">
        <f t="shared" si="0"/>
        <v>0.12468513853904283</v>
      </c>
      <c r="O29" s="24"/>
    </row>
    <row r="30" spans="1:15" ht="15.75" x14ac:dyDescent="0.3">
      <c r="A30" s="31" t="s">
        <v>78</v>
      </c>
      <c r="B30" s="34">
        <v>1290</v>
      </c>
      <c r="C30" s="34">
        <v>1312</v>
      </c>
      <c r="D30" s="34">
        <v>1322</v>
      </c>
      <c r="E30" s="51">
        <v>1337</v>
      </c>
      <c r="F30" s="51">
        <v>1362</v>
      </c>
      <c r="G30" s="51">
        <v>1376</v>
      </c>
      <c r="H30" s="51">
        <v>1388</v>
      </c>
      <c r="I30" s="51">
        <v>1400</v>
      </c>
      <c r="J30" s="51">
        <v>1456</v>
      </c>
      <c r="K30" s="51">
        <v>1479</v>
      </c>
      <c r="L30" s="51">
        <v>1542</v>
      </c>
      <c r="M30" s="33">
        <f t="shared" si="0"/>
        <v>0.19534883720930232</v>
      </c>
      <c r="O30" s="24"/>
    </row>
    <row r="31" spans="1:15" ht="15.75" x14ac:dyDescent="0.3">
      <c r="A31" s="31" t="s">
        <v>79</v>
      </c>
      <c r="B31" s="34">
        <v>594</v>
      </c>
      <c r="C31" s="34">
        <v>599</v>
      </c>
      <c r="D31" s="34">
        <v>607</v>
      </c>
      <c r="E31" s="51">
        <v>614</v>
      </c>
      <c r="F31" s="51">
        <v>622</v>
      </c>
      <c r="G31" s="51">
        <v>632</v>
      </c>
      <c r="H31" s="51">
        <v>636</v>
      </c>
      <c r="I31" s="51">
        <v>638</v>
      </c>
      <c r="J31" s="51">
        <v>640</v>
      </c>
      <c r="K31" s="51">
        <v>645</v>
      </c>
      <c r="L31" s="51">
        <v>657</v>
      </c>
      <c r="M31" s="33">
        <f t="shared" si="0"/>
        <v>0.10606060606060606</v>
      </c>
      <c r="O31" s="24"/>
    </row>
    <row r="32" spans="1:15" ht="15.75" x14ac:dyDescent="0.3">
      <c r="A32" s="32" t="s">
        <v>80</v>
      </c>
      <c r="B32" s="34">
        <v>7120</v>
      </c>
      <c r="C32" s="34">
        <v>7304</v>
      </c>
      <c r="D32" s="34">
        <v>7410</v>
      </c>
      <c r="E32" s="51">
        <v>7531</v>
      </c>
      <c r="F32" s="51">
        <v>7645</v>
      </c>
      <c r="G32" s="51">
        <v>7735</v>
      </c>
      <c r="H32" s="51">
        <v>7836</v>
      </c>
      <c r="I32" s="51">
        <v>7945</v>
      </c>
      <c r="J32" s="51">
        <v>8072</v>
      </c>
      <c r="K32" s="51">
        <v>8245</v>
      </c>
      <c r="L32" s="51">
        <v>8584</v>
      </c>
      <c r="M32" s="33">
        <f t="shared" si="0"/>
        <v>0.20561797752808988</v>
      </c>
      <c r="O32" s="24"/>
    </row>
    <row r="33" spans="1:15" ht="15.75" x14ac:dyDescent="0.3">
      <c r="A33" s="31" t="s">
        <v>81</v>
      </c>
      <c r="B33" s="34">
        <v>1395</v>
      </c>
      <c r="C33" s="34">
        <v>1417</v>
      </c>
      <c r="D33" s="34">
        <v>1438</v>
      </c>
      <c r="E33" s="51">
        <v>1462</v>
      </c>
      <c r="F33" s="51">
        <v>1481</v>
      </c>
      <c r="G33" s="51">
        <v>1495</v>
      </c>
      <c r="H33" s="51">
        <v>1512</v>
      </c>
      <c r="I33" s="51">
        <v>1530</v>
      </c>
      <c r="J33" s="51">
        <v>1560</v>
      </c>
      <c r="K33" s="51">
        <v>1574</v>
      </c>
      <c r="L33" s="51">
        <v>1613</v>
      </c>
      <c r="M33" s="33">
        <f t="shared" si="0"/>
        <v>0.15627240143369175</v>
      </c>
      <c r="O33" s="24"/>
    </row>
    <row r="34" spans="1:15" ht="15.75" x14ac:dyDescent="0.3">
      <c r="A34" s="31" t="s">
        <v>82</v>
      </c>
      <c r="B34" s="34">
        <v>7690</v>
      </c>
      <c r="C34" s="34">
        <v>7775</v>
      </c>
      <c r="D34" s="34">
        <v>7902</v>
      </c>
      <c r="E34" s="51">
        <v>8077</v>
      </c>
      <c r="F34" s="51">
        <v>8178</v>
      </c>
      <c r="G34" s="51">
        <v>8269</v>
      </c>
      <c r="H34" s="51">
        <v>8392</v>
      </c>
      <c r="I34" s="51">
        <v>8497</v>
      </c>
      <c r="J34" s="51">
        <v>8620</v>
      </c>
      <c r="K34" s="51">
        <v>8785</v>
      </c>
      <c r="L34" s="51">
        <v>9148</v>
      </c>
      <c r="M34" s="33">
        <f t="shared" si="0"/>
        <v>0.18959687906371911</v>
      </c>
      <c r="O34" s="24"/>
    </row>
    <row r="35" spans="1:15" ht="15.75" x14ac:dyDescent="0.3">
      <c r="A35" s="31" t="s">
        <v>83</v>
      </c>
      <c r="B35" s="34">
        <v>2490</v>
      </c>
      <c r="C35" s="34">
        <v>2537</v>
      </c>
      <c r="D35" s="34">
        <v>2573</v>
      </c>
      <c r="E35" s="51">
        <v>2613</v>
      </c>
      <c r="F35" s="51">
        <v>2638</v>
      </c>
      <c r="G35" s="51">
        <v>2657</v>
      </c>
      <c r="H35" s="51">
        <v>2686</v>
      </c>
      <c r="I35" s="51">
        <v>2714</v>
      </c>
      <c r="J35" s="51">
        <v>2776</v>
      </c>
      <c r="K35" s="51">
        <v>2811</v>
      </c>
      <c r="L35" s="51">
        <v>2901</v>
      </c>
      <c r="M35" s="33">
        <f t="shared" si="0"/>
        <v>0.16506024096385541</v>
      </c>
      <c r="O35" s="24"/>
    </row>
    <row r="36" spans="1:15" ht="15.75" x14ac:dyDescent="0.3">
      <c r="A36" s="31" t="s">
        <v>84</v>
      </c>
      <c r="B36" s="34">
        <v>1737</v>
      </c>
      <c r="C36" s="34">
        <v>1757</v>
      </c>
      <c r="D36" s="34">
        <v>1785</v>
      </c>
      <c r="E36" s="51">
        <v>1814</v>
      </c>
      <c r="F36" s="51">
        <v>1836</v>
      </c>
      <c r="G36" s="51">
        <v>1848</v>
      </c>
      <c r="H36" s="51">
        <v>1867</v>
      </c>
      <c r="I36" s="51">
        <v>1876</v>
      </c>
      <c r="J36" s="51">
        <v>1897</v>
      </c>
      <c r="K36" s="51">
        <v>1914</v>
      </c>
      <c r="L36" s="51">
        <v>1974</v>
      </c>
      <c r="M36" s="33">
        <f t="shared" si="0"/>
        <v>0.13644214162348878</v>
      </c>
      <c r="O36" s="24"/>
    </row>
    <row r="37" spans="1:15" ht="15.75" x14ac:dyDescent="0.3">
      <c r="A37" s="31" t="s">
        <v>85</v>
      </c>
      <c r="B37" s="34">
        <v>670</v>
      </c>
      <c r="C37" s="34">
        <v>675</v>
      </c>
      <c r="D37" s="34">
        <v>679</v>
      </c>
      <c r="E37" s="51">
        <v>686</v>
      </c>
      <c r="F37" s="51">
        <v>690</v>
      </c>
      <c r="G37" s="51">
        <v>693</v>
      </c>
      <c r="H37" s="51">
        <v>700</v>
      </c>
      <c r="I37" s="51">
        <v>707</v>
      </c>
      <c r="J37" s="51">
        <v>715</v>
      </c>
      <c r="K37" s="51">
        <v>724</v>
      </c>
      <c r="L37" s="51">
        <v>738</v>
      </c>
      <c r="M37" s="33">
        <f t="shared" si="0"/>
        <v>0.10149253731343283</v>
      </c>
      <c r="O37" s="24"/>
    </row>
    <row r="38" spans="1:15" ht="15.75" x14ac:dyDescent="0.3">
      <c r="A38" s="31" t="s">
        <v>86</v>
      </c>
      <c r="B38" s="34">
        <v>723</v>
      </c>
      <c r="C38" s="34">
        <v>739</v>
      </c>
      <c r="D38" s="34">
        <v>753</v>
      </c>
      <c r="E38" s="51">
        <v>764</v>
      </c>
      <c r="F38" s="51">
        <v>771</v>
      </c>
      <c r="G38" s="51">
        <v>779</v>
      </c>
      <c r="H38" s="51">
        <v>791</v>
      </c>
      <c r="I38" s="51">
        <v>796</v>
      </c>
      <c r="J38" s="51">
        <v>806</v>
      </c>
      <c r="K38" s="51">
        <v>817</v>
      </c>
      <c r="L38" s="51">
        <v>845</v>
      </c>
      <c r="M38" s="33">
        <f t="shared" si="0"/>
        <v>0.16874135546334718</v>
      </c>
      <c r="O38" s="24"/>
    </row>
    <row r="39" spans="1:15" ht="15.75" x14ac:dyDescent="0.3">
      <c r="A39" s="31" t="s">
        <v>87</v>
      </c>
      <c r="B39" s="34">
        <v>608</v>
      </c>
      <c r="C39" s="34">
        <v>619</v>
      </c>
      <c r="D39" s="34">
        <v>633</v>
      </c>
      <c r="E39" s="51">
        <v>659</v>
      </c>
      <c r="F39" s="51">
        <v>676</v>
      </c>
      <c r="G39" s="51">
        <v>687</v>
      </c>
      <c r="H39" s="51">
        <v>700</v>
      </c>
      <c r="I39" s="51">
        <v>713</v>
      </c>
      <c r="J39" s="51">
        <v>1392</v>
      </c>
      <c r="K39" s="51">
        <v>1393</v>
      </c>
      <c r="L39" s="51">
        <v>1403</v>
      </c>
      <c r="M39" s="33">
        <f t="shared" si="0"/>
        <v>1.3075657894736843</v>
      </c>
      <c r="O39" s="24"/>
    </row>
    <row r="40" spans="1:15" ht="15.75" x14ac:dyDescent="0.3">
      <c r="A40" s="31" t="s">
        <v>88</v>
      </c>
      <c r="B40" s="34">
        <v>1271</v>
      </c>
      <c r="C40" s="34">
        <v>1298</v>
      </c>
      <c r="D40" s="34">
        <v>1323</v>
      </c>
      <c r="E40" s="51">
        <v>1339</v>
      </c>
      <c r="F40" s="51">
        <v>1359</v>
      </c>
      <c r="G40" s="51">
        <v>1371</v>
      </c>
      <c r="H40" s="51">
        <v>1387</v>
      </c>
      <c r="I40" s="51">
        <v>1398</v>
      </c>
      <c r="J40" s="51">
        <v>1486</v>
      </c>
      <c r="K40" s="51">
        <v>1509</v>
      </c>
      <c r="L40" s="51">
        <v>1541</v>
      </c>
      <c r="M40" s="33">
        <f t="shared" si="0"/>
        <v>0.21243115656963021</v>
      </c>
      <c r="O40" s="24"/>
    </row>
    <row r="41" spans="1:15" x14ac:dyDescent="0.25">
      <c r="A41" s="38" t="s">
        <v>89</v>
      </c>
      <c r="B41" s="36">
        <v>3756</v>
      </c>
      <c r="C41" s="36">
        <v>3781</v>
      </c>
      <c r="D41" s="36">
        <v>3810</v>
      </c>
      <c r="E41" s="36">
        <v>3826</v>
      </c>
      <c r="F41" s="36">
        <v>3837</v>
      </c>
      <c r="G41" s="36">
        <v>3854</v>
      </c>
      <c r="H41" s="36">
        <v>3896</v>
      </c>
      <c r="I41" s="36">
        <v>3897</v>
      </c>
      <c r="J41" s="36">
        <v>3898</v>
      </c>
      <c r="K41" s="36">
        <v>3901</v>
      </c>
      <c r="L41" s="36">
        <v>3901</v>
      </c>
      <c r="M41" s="37">
        <f t="shared" si="0"/>
        <v>3.8604898828540998E-2</v>
      </c>
      <c r="O41" s="24"/>
    </row>
    <row r="42" spans="1:15" x14ac:dyDescent="0.25">
      <c r="A42" s="41" t="s">
        <v>15</v>
      </c>
      <c r="B42" s="39">
        <v>605935</v>
      </c>
      <c r="C42" s="39">
        <v>616000</v>
      </c>
      <c r="D42" s="39">
        <v>630003</v>
      </c>
      <c r="E42" s="39">
        <v>640233</v>
      </c>
      <c r="F42" s="39">
        <v>647993</v>
      </c>
      <c r="G42" s="39">
        <v>654201</v>
      </c>
      <c r="H42" s="39">
        <v>659186</v>
      </c>
      <c r="I42" s="39">
        <v>663865</v>
      </c>
      <c r="J42" s="39">
        <v>669580</v>
      </c>
      <c r="K42" s="39">
        <v>681632</v>
      </c>
      <c r="L42" s="39">
        <v>698401</v>
      </c>
      <c r="M42" s="40">
        <f>(L42-B42)/B42</f>
        <v>0.15260052645910865</v>
      </c>
      <c r="O42" s="24"/>
    </row>
  </sheetData>
  <mergeCells count="2">
    <mergeCell ref="A1:M1"/>
    <mergeCell ref="A2:M2"/>
  </mergeCells>
  <pageMargins left="0.25" right="0.25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2"/>
  <sheetViews>
    <sheetView view="pageBreakPreview" zoomScale="80" zoomScaleNormal="63" zoomScaleSheetLayoutView="80" workbookViewId="0">
      <selection activeCell="L6" sqref="L6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1" width="21" style="48" customWidth="1"/>
    <col min="12" max="12" width="21.7109375" style="48" customWidth="1"/>
    <col min="13" max="13" width="31" style="48" bestFit="1" customWidth="1"/>
    <col min="14" max="16384" width="8.85546875" style="48"/>
  </cols>
  <sheetData>
    <row r="1" spans="1:13" ht="26.25" x14ac:dyDescent="0.25">
      <c r="A1" s="65" t="s">
        <v>90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66" t="s">
        <v>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1:13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1" t="s">
        <v>108</v>
      </c>
    </row>
    <row r="5" spans="1:13" x14ac:dyDescent="0.25">
      <c r="A5" s="35" t="s">
        <v>28</v>
      </c>
      <c r="B5" s="36">
        <v>15397251</v>
      </c>
      <c r="C5" s="36">
        <v>16943440</v>
      </c>
      <c r="D5" s="36">
        <v>18403371</v>
      </c>
      <c r="E5" s="50">
        <v>19865254</v>
      </c>
      <c r="F5" s="50">
        <v>20364998</v>
      </c>
      <c r="G5" s="50">
        <v>20698845</v>
      </c>
      <c r="H5" s="50">
        <v>21167060</v>
      </c>
      <c r="I5" s="50">
        <v>21810291</v>
      </c>
      <c r="J5" s="50">
        <v>22391924</v>
      </c>
      <c r="K5" s="50">
        <v>24017322</v>
      </c>
      <c r="L5" s="50">
        <v>33294308</v>
      </c>
      <c r="M5" s="37">
        <f>(L5-B5)/B5</f>
        <v>1.1623540461865562</v>
      </c>
    </row>
    <row r="6" spans="1:13" ht="15.75" x14ac:dyDescent="0.3">
      <c r="A6" s="31" t="s">
        <v>55</v>
      </c>
      <c r="B6" s="34">
        <v>1682367</v>
      </c>
      <c r="C6" s="34">
        <v>1849539</v>
      </c>
      <c r="D6" s="34">
        <v>2006096</v>
      </c>
      <c r="E6" s="51">
        <v>2157941</v>
      </c>
      <c r="F6" s="51">
        <v>2214130</v>
      </c>
      <c r="G6" s="51">
        <v>2248774</v>
      </c>
      <c r="H6" s="51">
        <v>2300665</v>
      </c>
      <c r="I6" s="51">
        <v>2369852</v>
      </c>
      <c r="J6" s="51">
        <v>2409722</v>
      </c>
      <c r="K6" s="51">
        <v>2514755</v>
      </c>
      <c r="L6" s="51">
        <v>2663792</v>
      </c>
      <c r="M6" s="33">
        <f>(L6-B6)/B6</f>
        <v>0.5833596355610875</v>
      </c>
    </row>
    <row r="7" spans="1:13" ht="15.75" x14ac:dyDescent="0.3">
      <c r="A7" s="31" t="s">
        <v>56</v>
      </c>
      <c r="B7" s="34">
        <v>4423407</v>
      </c>
      <c r="C7" s="34">
        <v>4868640</v>
      </c>
      <c r="D7" s="34">
        <v>5245967</v>
      </c>
      <c r="E7" s="51">
        <v>5624571</v>
      </c>
      <c r="F7" s="51">
        <v>5752070</v>
      </c>
      <c r="G7" s="51">
        <v>5854768</v>
      </c>
      <c r="H7" s="51">
        <v>5974536</v>
      </c>
      <c r="I7" s="51">
        <v>6148324</v>
      </c>
      <c r="J7" s="51">
        <v>6186226</v>
      </c>
      <c r="K7" s="51">
        <v>6960984</v>
      </c>
      <c r="L7" s="51">
        <v>15168078</v>
      </c>
      <c r="M7" s="33">
        <f t="shared" ref="M7:M11" si="0">(L7-B7)/B7</f>
        <v>2.4290486948182703</v>
      </c>
    </row>
    <row r="8" spans="1:13" ht="15.75" x14ac:dyDescent="0.3">
      <c r="A8" s="31" t="s">
        <v>57</v>
      </c>
      <c r="B8" s="34">
        <v>5455452</v>
      </c>
      <c r="C8" s="34">
        <v>5981133</v>
      </c>
      <c r="D8" s="34">
        <v>6498797</v>
      </c>
      <c r="E8" s="51">
        <v>7011132</v>
      </c>
      <c r="F8" s="51">
        <v>7188356</v>
      </c>
      <c r="G8" s="51">
        <v>7296461</v>
      </c>
      <c r="H8" s="51">
        <v>7466781</v>
      </c>
      <c r="I8" s="51">
        <v>7694131</v>
      </c>
      <c r="J8" s="51">
        <v>8000718</v>
      </c>
      <c r="K8" s="51">
        <v>8419590</v>
      </c>
      <c r="L8" s="51">
        <v>8936433</v>
      </c>
      <c r="M8" s="33">
        <f t="shared" si="0"/>
        <v>0.63807380213408527</v>
      </c>
    </row>
    <row r="9" spans="1:13" ht="15.75" x14ac:dyDescent="0.3">
      <c r="A9" s="31" t="s">
        <v>58</v>
      </c>
      <c r="B9" s="34">
        <v>1432823</v>
      </c>
      <c r="C9" s="34">
        <v>1590021</v>
      </c>
      <c r="D9" s="34">
        <v>1750031</v>
      </c>
      <c r="E9" s="51">
        <v>1921143</v>
      </c>
      <c r="F9" s="51">
        <v>1975847</v>
      </c>
      <c r="G9" s="51">
        <v>2012882</v>
      </c>
      <c r="H9" s="51">
        <v>2066266</v>
      </c>
      <c r="I9" s="51">
        <v>2137877</v>
      </c>
      <c r="J9" s="51">
        <v>2261371</v>
      </c>
      <c r="K9" s="51">
        <v>2411533</v>
      </c>
      <c r="L9" s="51">
        <v>2586619</v>
      </c>
      <c r="M9" s="33">
        <f t="shared" si="0"/>
        <v>0.80526066373864746</v>
      </c>
    </row>
    <row r="10" spans="1:13" ht="15.75" x14ac:dyDescent="0.3">
      <c r="A10" s="31" t="s">
        <v>59</v>
      </c>
      <c r="B10" s="34">
        <v>230203</v>
      </c>
      <c r="C10" s="34">
        <v>259163</v>
      </c>
      <c r="D10" s="34">
        <v>285829</v>
      </c>
      <c r="E10" s="51">
        <v>311222</v>
      </c>
      <c r="F10" s="51">
        <v>319566</v>
      </c>
      <c r="G10" s="51">
        <v>324985</v>
      </c>
      <c r="H10" s="51">
        <v>332592</v>
      </c>
      <c r="I10" s="51">
        <v>343092</v>
      </c>
      <c r="J10" s="51">
        <v>351791</v>
      </c>
      <c r="K10" s="51">
        <v>367287</v>
      </c>
      <c r="L10" s="51">
        <v>390428</v>
      </c>
      <c r="M10" s="33">
        <f t="shared" si="0"/>
        <v>0.69601612489845921</v>
      </c>
    </row>
    <row r="11" spans="1:13" ht="15.75" x14ac:dyDescent="0.3">
      <c r="A11" s="31" t="s">
        <v>60</v>
      </c>
      <c r="B11" s="34">
        <v>2172999</v>
      </c>
      <c r="C11" s="34">
        <v>2394944</v>
      </c>
      <c r="D11" s="34">
        <v>2616651</v>
      </c>
      <c r="E11" s="51">
        <v>2839245</v>
      </c>
      <c r="F11" s="51">
        <v>2915029</v>
      </c>
      <c r="G11" s="51">
        <v>2960975</v>
      </c>
      <c r="H11" s="51">
        <v>3026220</v>
      </c>
      <c r="I11" s="51">
        <v>3117015</v>
      </c>
      <c r="J11" s="51">
        <v>3182096</v>
      </c>
      <c r="K11" s="51">
        <v>3343173</v>
      </c>
      <c r="L11" s="51">
        <v>3548958</v>
      </c>
      <c r="M11" s="33">
        <f t="shared" si="0"/>
        <v>0.63320737837431129</v>
      </c>
    </row>
    <row r="12" spans="1:13" x14ac:dyDescent="0.25">
      <c r="A12" s="35" t="s">
        <v>29</v>
      </c>
      <c r="B12" s="36">
        <v>3171872</v>
      </c>
      <c r="C12" s="36">
        <v>3553727</v>
      </c>
      <c r="D12" s="36">
        <v>3924424</v>
      </c>
      <c r="E12" s="50">
        <v>4292313</v>
      </c>
      <c r="F12" s="50">
        <v>4405307</v>
      </c>
      <c r="G12" s="50">
        <v>4491096</v>
      </c>
      <c r="H12" s="50">
        <v>4601269</v>
      </c>
      <c r="I12" s="50">
        <v>4768432</v>
      </c>
      <c r="J12" s="50">
        <v>4988072</v>
      </c>
      <c r="K12" s="50">
        <v>5199607</v>
      </c>
      <c r="L12" s="50">
        <v>5664991</v>
      </c>
      <c r="M12" s="37">
        <f>(L12-B12)/B12</f>
        <v>0.78600870400823242</v>
      </c>
    </row>
    <row r="13" spans="1:13" ht="15.75" x14ac:dyDescent="0.3">
      <c r="A13" s="31" t="s">
        <v>61</v>
      </c>
      <c r="B13" s="34">
        <v>81423</v>
      </c>
      <c r="C13" s="34">
        <v>90545</v>
      </c>
      <c r="D13" s="34">
        <v>101048</v>
      </c>
      <c r="E13" s="51">
        <v>110943</v>
      </c>
      <c r="F13" s="51">
        <v>113783</v>
      </c>
      <c r="G13" s="51">
        <v>116416</v>
      </c>
      <c r="H13" s="51">
        <v>119791</v>
      </c>
      <c r="I13" s="51">
        <v>125004</v>
      </c>
      <c r="J13" s="51">
        <v>132149</v>
      </c>
      <c r="K13" s="51">
        <v>136621</v>
      </c>
      <c r="L13" s="51">
        <v>146520</v>
      </c>
      <c r="M13" s="33">
        <f>(L13-B13)/B13</f>
        <v>0.7994915441582845</v>
      </c>
    </row>
    <row r="14" spans="1:13" ht="15.75" x14ac:dyDescent="0.3">
      <c r="A14" s="31" t="s">
        <v>62</v>
      </c>
      <c r="B14" s="34">
        <v>500201</v>
      </c>
      <c r="C14" s="34">
        <v>562141</v>
      </c>
      <c r="D14" s="34">
        <v>615411</v>
      </c>
      <c r="E14" s="51">
        <v>670686</v>
      </c>
      <c r="F14" s="51">
        <v>687864</v>
      </c>
      <c r="G14" s="51">
        <v>701574</v>
      </c>
      <c r="H14" s="51">
        <v>719321</v>
      </c>
      <c r="I14" s="51">
        <v>745546</v>
      </c>
      <c r="J14" s="51">
        <v>769557</v>
      </c>
      <c r="K14" s="51">
        <v>799666</v>
      </c>
      <c r="L14" s="51">
        <v>855812</v>
      </c>
      <c r="M14" s="33">
        <f t="shared" ref="M14:M40" si="1">(L14-B14)/B14</f>
        <v>0.7109362036461343</v>
      </c>
    </row>
    <row r="15" spans="1:13" ht="15.75" x14ac:dyDescent="0.3">
      <c r="A15" s="31" t="s">
        <v>63</v>
      </c>
      <c r="B15" s="34">
        <v>190393</v>
      </c>
      <c r="C15" s="34">
        <v>192780</v>
      </c>
      <c r="D15" s="34">
        <v>210529</v>
      </c>
      <c r="E15" s="51">
        <v>230027</v>
      </c>
      <c r="F15" s="51">
        <v>236012</v>
      </c>
      <c r="G15" s="51">
        <v>239884</v>
      </c>
      <c r="H15" s="51">
        <v>245686</v>
      </c>
      <c r="I15" s="51">
        <v>254681</v>
      </c>
      <c r="J15" s="51">
        <v>263361</v>
      </c>
      <c r="K15" s="51">
        <v>274132</v>
      </c>
      <c r="L15" s="51">
        <v>295140</v>
      </c>
      <c r="M15" s="33">
        <f t="shared" si="1"/>
        <v>0.55016203326802982</v>
      </c>
    </row>
    <row r="16" spans="1:13" ht="15.75" x14ac:dyDescent="0.3">
      <c r="A16" s="31" t="s">
        <v>64</v>
      </c>
      <c r="B16" s="34">
        <v>177514</v>
      </c>
      <c r="C16" s="34">
        <v>199311</v>
      </c>
      <c r="D16" s="34">
        <v>219774</v>
      </c>
      <c r="E16" s="51">
        <v>239946</v>
      </c>
      <c r="F16" s="51">
        <v>246051</v>
      </c>
      <c r="G16" s="51">
        <v>251049</v>
      </c>
      <c r="H16" s="51">
        <v>257626</v>
      </c>
      <c r="I16" s="51">
        <v>268038</v>
      </c>
      <c r="J16" s="51">
        <v>281630</v>
      </c>
      <c r="K16" s="51">
        <v>291263</v>
      </c>
      <c r="L16" s="51">
        <v>313660</v>
      </c>
      <c r="M16" s="33">
        <f t="shared" si="1"/>
        <v>0.76695922575120834</v>
      </c>
    </row>
    <row r="17" spans="1:13" ht="15.75" x14ac:dyDescent="0.3">
      <c r="A17" s="31" t="s">
        <v>65</v>
      </c>
      <c r="B17" s="34">
        <v>120446</v>
      </c>
      <c r="C17" s="34">
        <v>136091</v>
      </c>
      <c r="D17" s="34">
        <v>151194</v>
      </c>
      <c r="E17" s="51">
        <v>163494</v>
      </c>
      <c r="F17" s="51">
        <v>167555</v>
      </c>
      <c r="G17" s="51">
        <v>170092</v>
      </c>
      <c r="H17" s="51">
        <v>173341</v>
      </c>
      <c r="I17" s="51">
        <v>178543</v>
      </c>
      <c r="J17" s="51">
        <v>185410</v>
      </c>
      <c r="K17" s="51">
        <v>187908</v>
      </c>
      <c r="L17" s="51">
        <v>201075</v>
      </c>
      <c r="M17" s="33">
        <f t="shared" si="1"/>
        <v>0.66942032113976391</v>
      </c>
    </row>
    <row r="18" spans="1:13" ht="30" x14ac:dyDescent="0.3">
      <c r="A18" s="31" t="s">
        <v>66</v>
      </c>
      <c r="B18" s="34">
        <v>30849</v>
      </c>
      <c r="C18" s="34">
        <v>35203</v>
      </c>
      <c r="D18" s="34">
        <v>40206</v>
      </c>
      <c r="E18" s="51">
        <v>44450</v>
      </c>
      <c r="F18" s="51">
        <v>45821</v>
      </c>
      <c r="G18" s="51">
        <v>46761</v>
      </c>
      <c r="H18" s="51">
        <v>47852</v>
      </c>
      <c r="I18" s="51">
        <v>49612</v>
      </c>
      <c r="J18" s="51">
        <v>52143</v>
      </c>
      <c r="K18" s="51">
        <v>54317</v>
      </c>
      <c r="L18" s="51">
        <v>58750</v>
      </c>
      <c r="M18" s="33">
        <f t="shared" si="1"/>
        <v>0.90443774514570974</v>
      </c>
    </row>
    <row r="19" spans="1:13" ht="15.75" x14ac:dyDescent="0.3">
      <c r="A19" s="31" t="s">
        <v>67</v>
      </c>
      <c r="B19" s="34">
        <v>93591</v>
      </c>
      <c r="C19" s="34">
        <v>103874</v>
      </c>
      <c r="D19" s="34">
        <v>114990</v>
      </c>
      <c r="E19" s="51">
        <v>125770</v>
      </c>
      <c r="F19" s="51">
        <v>128963</v>
      </c>
      <c r="G19" s="51">
        <v>131522</v>
      </c>
      <c r="H19" s="51">
        <v>134942</v>
      </c>
      <c r="I19" s="51">
        <v>140343</v>
      </c>
      <c r="J19" s="51">
        <v>147673</v>
      </c>
      <c r="K19" s="51">
        <v>152861</v>
      </c>
      <c r="L19" s="51">
        <v>165039</v>
      </c>
      <c r="M19" s="33">
        <f t="shared" si="1"/>
        <v>0.76340673782735524</v>
      </c>
    </row>
    <row r="20" spans="1:13" ht="15.75" x14ac:dyDescent="0.3">
      <c r="A20" s="31" t="s">
        <v>68</v>
      </c>
      <c r="B20" s="34">
        <v>297615</v>
      </c>
      <c r="C20" s="34">
        <v>340885</v>
      </c>
      <c r="D20" s="34">
        <v>378064</v>
      </c>
      <c r="E20" s="51">
        <v>414436</v>
      </c>
      <c r="F20" s="51">
        <v>426704</v>
      </c>
      <c r="G20" s="51">
        <v>434694</v>
      </c>
      <c r="H20" s="51">
        <v>445154</v>
      </c>
      <c r="I20" s="51">
        <v>461046</v>
      </c>
      <c r="J20" s="51">
        <v>478883</v>
      </c>
      <c r="K20" s="51">
        <v>500487</v>
      </c>
      <c r="L20" s="51">
        <v>538120</v>
      </c>
      <c r="M20" s="33">
        <f t="shared" si="1"/>
        <v>0.80810779026594759</v>
      </c>
    </row>
    <row r="21" spans="1:13" ht="15.75" x14ac:dyDescent="0.3">
      <c r="A21" s="31" t="s">
        <v>69</v>
      </c>
      <c r="B21" s="34">
        <v>42664</v>
      </c>
      <c r="C21" s="34">
        <v>47155</v>
      </c>
      <c r="D21" s="34">
        <v>52189</v>
      </c>
      <c r="E21" s="51">
        <v>57252</v>
      </c>
      <c r="F21" s="51">
        <v>58812</v>
      </c>
      <c r="G21" s="51">
        <v>59914</v>
      </c>
      <c r="H21" s="51">
        <v>61434</v>
      </c>
      <c r="I21" s="51">
        <v>63734</v>
      </c>
      <c r="J21" s="51">
        <v>67447</v>
      </c>
      <c r="K21" s="51">
        <v>70823</v>
      </c>
      <c r="L21" s="51">
        <v>76362</v>
      </c>
      <c r="M21" s="33">
        <f t="shared" si="1"/>
        <v>0.78984624039002438</v>
      </c>
    </row>
    <row r="22" spans="1:13" ht="15.75" x14ac:dyDescent="0.3">
      <c r="A22" s="32" t="s">
        <v>70</v>
      </c>
      <c r="B22" s="34">
        <v>208522</v>
      </c>
      <c r="C22" s="34">
        <v>239962</v>
      </c>
      <c r="D22" s="34">
        <v>267481</v>
      </c>
      <c r="E22" s="51">
        <v>295923</v>
      </c>
      <c r="F22" s="51">
        <v>305441</v>
      </c>
      <c r="G22" s="51">
        <v>311369</v>
      </c>
      <c r="H22" s="51">
        <v>319881</v>
      </c>
      <c r="I22" s="51">
        <v>332830</v>
      </c>
      <c r="J22" s="51">
        <v>360503</v>
      </c>
      <c r="K22" s="51">
        <v>381585</v>
      </c>
      <c r="L22" s="51">
        <v>412929</v>
      </c>
      <c r="M22" s="33">
        <f t="shared" si="1"/>
        <v>0.98026587122701681</v>
      </c>
    </row>
    <row r="23" spans="1:13" ht="15.75" x14ac:dyDescent="0.3">
      <c r="A23" s="31" t="s">
        <v>71</v>
      </c>
      <c r="B23" s="34">
        <v>97006</v>
      </c>
      <c r="C23" s="34">
        <v>108796</v>
      </c>
      <c r="D23" s="34">
        <v>120284</v>
      </c>
      <c r="E23" s="51">
        <v>131993</v>
      </c>
      <c r="F23" s="51">
        <v>135709</v>
      </c>
      <c r="G23" s="51">
        <v>138732</v>
      </c>
      <c r="H23" s="51">
        <v>142693</v>
      </c>
      <c r="I23" s="51">
        <v>148833</v>
      </c>
      <c r="J23" s="51">
        <v>156999</v>
      </c>
      <c r="K23" s="51">
        <v>164847</v>
      </c>
      <c r="L23" s="51">
        <v>177878</v>
      </c>
      <c r="M23" s="33">
        <f t="shared" si="1"/>
        <v>0.83368039090365542</v>
      </c>
    </row>
    <row r="24" spans="1:13" ht="15.75" x14ac:dyDescent="0.3">
      <c r="A24" s="31" t="s">
        <v>72</v>
      </c>
      <c r="B24" s="34">
        <v>54005</v>
      </c>
      <c r="C24" s="34">
        <v>60442</v>
      </c>
      <c r="D24" s="34">
        <v>67927</v>
      </c>
      <c r="E24" s="51">
        <v>75297</v>
      </c>
      <c r="F24" s="51">
        <v>77430</v>
      </c>
      <c r="G24" s="51">
        <v>79163</v>
      </c>
      <c r="H24" s="51">
        <v>81491</v>
      </c>
      <c r="I24" s="51">
        <v>85140</v>
      </c>
      <c r="J24" s="51">
        <v>91173</v>
      </c>
      <c r="K24" s="51">
        <v>94864</v>
      </c>
      <c r="L24" s="51">
        <v>103392</v>
      </c>
      <c r="M24" s="33">
        <f t="shared" si="1"/>
        <v>0.91448939912971017</v>
      </c>
    </row>
    <row r="25" spans="1:13" ht="15.75" x14ac:dyDescent="0.3">
      <c r="A25" s="31" t="s">
        <v>73</v>
      </c>
      <c r="B25" s="34">
        <v>17472</v>
      </c>
      <c r="C25" s="34">
        <v>19515</v>
      </c>
      <c r="D25" s="34">
        <v>21825</v>
      </c>
      <c r="E25" s="51">
        <v>23578</v>
      </c>
      <c r="F25" s="51">
        <v>24197</v>
      </c>
      <c r="G25" s="51">
        <v>24499</v>
      </c>
      <c r="H25" s="51">
        <v>24886</v>
      </c>
      <c r="I25" s="51">
        <v>25708</v>
      </c>
      <c r="J25" s="51">
        <v>26084</v>
      </c>
      <c r="K25" s="51">
        <v>26366</v>
      </c>
      <c r="L25" s="51">
        <v>27854</v>
      </c>
      <c r="M25" s="33">
        <f t="shared" si="1"/>
        <v>0.59420787545787546</v>
      </c>
    </row>
    <row r="26" spans="1:13" ht="15.75" x14ac:dyDescent="0.3">
      <c r="A26" s="31" t="s">
        <v>74</v>
      </c>
      <c r="B26" s="34">
        <v>189301</v>
      </c>
      <c r="C26" s="34">
        <v>212444</v>
      </c>
      <c r="D26" s="34">
        <v>233251</v>
      </c>
      <c r="E26" s="51">
        <v>254597</v>
      </c>
      <c r="F26" s="51">
        <v>261134</v>
      </c>
      <c r="G26" s="51">
        <v>266141</v>
      </c>
      <c r="H26" s="51">
        <v>273455</v>
      </c>
      <c r="I26" s="51">
        <v>284543</v>
      </c>
      <c r="J26" s="51">
        <v>298876</v>
      </c>
      <c r="K26" s="51">
        <v>306269</v>
      </c>
      <c r="L26" s="51">
        <v>328570</v>
      </c>
      <c r="M26" s="33">
        <f t="shared" si="1"/>
        <v>0.73570134336321524</v>
      </c>
    </row>
    <row r="27" spans="1:13" ht="15.75" x14ac:dyDescent="0.3">
      <c r="A27" s="31" t="s">
        <v>75</v>
      </c>
      <c r="B27" s="34">
        <v>118390</v>
      </c>
      <c r="C27" s="34">
        <v>132305</v>
      </c>
      <c r="D27" s="34">
        <v>146966</v>
      </c>
      <c r="E27" s="51">
        <v>161193</v>
      </c>
      <c r="F27" s="51">
        <v>165983</v>
      </c>
      <c r="G27" s="51">
        <v>169372</v>
      </c>
      <c r="H27" s="51">
        <v>173770</v>
      </c>
      <c r="I27" s="51">
        <v>180452</v>
      </c>
      <c r="J27" s="51">
        <v>188528</v>
      </c>
      <c r="K27" s="51">
        <v>196265</v>
      </c>
      <c r="L27" s="51">
        <v>212429</v>
      </c>
      <c r="M27" s="33">
        <f t="shared" si="1"/>
        <v>0.7943153982599882</v>
      </c>
    </row>
    <row r="28" spans="1:13" ht="15.75" x14ac:dyDescent="0.3">
      <c r="A28" s="31" t="s">
        <v>76</v>
      </c>
      <c r="B28" s="34">
        <v>210547</v>
      </c>
      <c r="C28" s="34">
        <v>228259</v>
      </c>
      <c r="D28" s="34">
        <v>244116</v>
      </c>
      <c r="E28" s="51">
        <v>259354</v>
      </c>
      <c r="F28" s="51">
        <v>263134</v>
      </c>
      <c r="G28" s="51">
        <v>268299</v>
      </c>
      <c r="H28" s="51">
        <v>269521</v>
      </c>
      <c r="I28" s="51">
        <v>270521</v>
      </c>
      <c r="J28" s="51">
        <v>273066</v>
      </c>
      <c r="K28" s="51">
        <v>270728</v>
      </c>
      <c r="L28" s="51">
        <v>280998</v>
      </c>
      <c r="M28" s="33">
        <f t="shared" si="1"/>
        <v>0.33460937462894269</v>
      </c>
    </row>
    <row r="29" spans="1:13" ht="15.75" x14ac:dyDescent="0.3">
      <c r="A29" s="31" t="s">
        <v>77</v>
      </c>
      <c r="B29" s="34">
        <v>35690</v>
      </c>
      <c r="C29" s="34">
        <v>39464</v>
      </c>
      <c r="D29" s="34">
        <v>43786</v>
      </c>
      <c r="E29" s="51">
        <v>47817</v>
      </c>
      <c r="F29" s="51">
        <v>48772</v>
      </c>
      <c r="G29" s="51">
        <v>49488</v>
      </c>
      <c r="H29" s="51">
        <v>50576</v>
      </c>
      <c r="I29" s="51">
        <v>52325</v>
      </c>
      <c r="J29" s="51">
        <v>54622</v>
      </c>
      <c r="K29" s="51">
        <v>55751</v>
      </c>
      <c r="L29" s="51">
        <v>59328</v>
      </c>
      <c r="M29" s="33">
        <f t="shared" si="1"/>
        <v>0.66231437377416646</v>
      </c>
    </row>
    <row r="30" spans="1:13" ht="15.75" x14ac:dyDescent="0.3">
      <c r="A30" s="31" t="s">
        <v>78</v>
      </c>
      <c r="B30" s="34">
        <v>35908</v>
      </c>
      <c r="C30" s="34">
        <v>44407</v>
      </c>
      <c r="D30" s="34">
        <v>52593</v>
      </c>
      <c r="E30" s="51">
        <v>60140</v>
      </c>
      <c r="F30" s="51">
        <v>62099</v>
      </c>
      <c r="G30" s="51">
        <v>63505</v>
      </c>
      <c r="H30" s="51">
        <v>65441</v>
      </c>
      <c r="I30" s="51">
        <v>68649</v>
      </c>
      <c r="J30" s="51">
        <v>74537</v>
      </c>
      <c r="K30" s="51">
        <v>77521</v>
      </c>
      <c r="L30" s="51">
        <v>83876</v>
      </c>
      <c r="M30" s="33">
        <f t="shared" si="1"/>
        <v>1.3358583045560877</v>
      </c>
    </row>
    <row r="31" spans="1:13" ht="15.75" x14ac:dyDescent="0.3">
      <c r="A31" s="31" t="s">
        <v>79</v>
      </c>
      <c r="B31" s="34">
        <v>11653</v>
      </c>
      <c r="C31" s="34">
        <v>15712</v>
      </c>
      <c r="D31" s="34">
        <v>18271</v>
      </c>
      <c r="E31" s="51">
        <v>21022</v>
      </c>
      <c r="F31" s="51">
        <v>21898</v>
      </c>
      <c r="G31" s="51">
        <v>22397</v>
      </c>
      <c r="H31" s="51">
        <v>22952</v>
      </c>
      <c r="I31" s="51">
        <v>23906</v>
      </c>
      <c r="J31" s="51">
        <v>25752</v>
      </c>
      <c r="K31" s="51">
        <v>26472</v>
      </c>
      <c r="L31" s="51">
        <v>28651</v>
      </c>
      <c r="M31" s="33">
        <f t="shared" si="1"/>
        <v>1.4586801681970307</v>
      </c>
    </row>
    <row r="32" spans="1:13" ht="15.75" x14ac:dyDescent="0.3">
      <c r="A32" s="32" t="s">
        <v>80</v>
      </c>
      <c r="B32" s="34">
        <v>249510</v>
      </c>
      <c r="C32" s="34">
        <v>284165</v>
      </c>
      <c r="D32" s="34">
        <v>315064</v>
      </c>
      <c r="E32" s="51">
        <v>346774</v>
      </c>
      <c r="F32" s="51">
        <v>356100</v>
      </c>
      <c r="G32" s="51">
        <v>363301</v>
      </c>
      <c r="H32" s="51">
        <v>373584</v>
      </c>
      <c r="I32" s="51">
        <v>388087</v>
      </c>
      <c r="J32" s="51">
        <v>405251</v>
      </c>
      <c r="K32" s="51">
        <v>415207</v>
      </c>
      <c r="L32" s="51">
        <v>444098</v>
      </c>
      <c r="M32" s="33">
        <f t="shared" si="1"/>
        <v>0.77988056590918198</v>
      </c>
    </row>
    <row r="33" spans="1:13" ht="15.75" x14ac:dyDescent="0.3">
      <c r="A33" s="31" t="s">
        <v>81</v>
      </c>
      <c r="B33" s="34">
        <v>37477</v>
      </c>
      <c r="C33" s="34">
        <v>43171</v>
      </c>
      <c r="D33" s="34">
        <v>49442</v>
      </c>
      <c r="E33" s="51">
        <v>56160</v>
      </c>
      <c r="F33" s="51">
        <v>58219</v>
      </c>
      <c r="G33" s="51">
        <v>59700</v>
      </c>
      <c r="H33" s="51">
        <v>61647</v>
      </c>
      <c r="I33" s="51">
        <v>64723</v>
      </c>
      <c r="J33" s="51">
        <v>68317</v>
      </c>
      <c r="K33" s="51">
        <v>70676</v>
      </c>
      <c r="L33" s="51">
        <v>76274</v>
      </c>
      <c r="M33" s="33">
        <f t="shared" si="1"/>
        <v>1.0352216025829175</v>
      </c>
    </row>
    <row r="34" spans="1:13" ht="15.75" x14ac:dyDescent="0.3">
      <c r="A34" s="31" t="s">
        <v>82</v>
      </c>
      <c r="B34" s="34">
        <v>208650</v>
      </c>
      <c r="C34" s="34">
        <v>231564</v>
      </c>
      <c r="D34" s="34">
        <v>254206</v>
      </c>
      <c r="E34" s="51">
        <v>276564</v>
      </c>
      <c r="F34" s="51">
        <v>282795</v>
      </c>
      <c r="G34" s="51">
        <v>287532</v>
      </c>
      <c r="H34" s="51">
        <v>294614</v>
      </c>
      <c r="I34" s="51">
        <v>305617</v>
      </c>
      <c r="J34" s="51">
        <v>318074</v>
      </c>
      <c r="K34" s="51">
        <v>321478</v>
      </c>
      <c r="L34" s="51">
        <v>342275</v>
      </c>
      <c r="M34" s="33">
        <f t="shared" si="1"/>
        <v>0.64042655164150486</v>
      </c>
    </row>
    <row r="35" spans="1:13" ht="15.75" x14ac:dyDescent="0.3">
      <c r="A35" s="31" t="s">
        <v>83</v>
      </c>
      <c r="B35" s="34">
        <v>66733</v>
      </c>
      <c r="C35" s="34">
        <v>77381</v>
      </c>
      <c r="D35" s="34">
        <v>84850</v>
      </c>
      <c r="E35" s="51">
        <v>91381</v>
      </c>
      <c r="F35" s="51">
        <v>93682</v>
      </c>
      <c r="G35" s="51">
        <v>95870</v>
      </c>
      <c r="H35" s="51">
        <v>98074</v>
      </c>
      <c r="I35" s="51">
        <v>100661</v>
      </c>
      <c r="J35" s="51">
        <v>107175</v>
      </c>
      <c r="K35" s="51">
        <v>111268</v>
      </c>
      <c r="L35" s="51">
        <v>120127</v>
      </c>
      <c r="M35" s="33">
        <f t="shared" si="1"/>
        <v>0.80011388668275063</v>
      </c>
    </row>
    <row r="36" spans="1:13" ht="15.75" x14ac:dyDescent="0.3">
      <c r="A36" s="31" t="s">
        <v>84</v>
      </c>
      <c r="B36" s="34">
        <v>31504</v>
      </c>
      <c r="C36" s="34">
        <v>35262</v>
      </c>
      <c r="D36" s="34">
        <v>39404</v>
      </c>
      <c r="E36" s="51">
        <v>43611</v>
      </c>
      <c r="F36" s="51">
        <v>44885</v>
      </c>
      <c r="G36" s="51">
        <v>45805</v>
      </c>
      <c r="H36" s="51">
        <v>47143</v>
      </c>
      <c r="I36" s="51">
        <v>49338</v>
      </c>
      <c r="J36" s="51">
        <v>53799</v>
      </c>
      <c r="K36" s="51">
        <v>56252</v>
      </c>
      <c r="L36" s="51">
        <v>60643</v>
      </c>
      <c r="M36" s="33">
        <f t="shared" si="1"/>
        <v>0.92493016759776536</v>
      </c>
    </row>
    <row r="37" spans="1:13" ht="15.75" x14ac:dyDescent="0.3">
      <c r="A37" s="31" t="s">
        <v>85</v>
      </c>
      <c r="B37" s="34">
        <v>10993</v>
      </c>
      <c r="C37" s="34">
        <v>12425</v>
      </c>
      <c r="D37" s="34">
        <v>13942</v>
      </c>
      <c r="E37" s="51">
        <v>15332</v>
      </c>
      <c r="F37" s="51">
        <v>15773</v>
      </c>
      <c r="G37" s="51">
        <v>16034</v>
      </c>
      <c r="H37" s="51">
        <v>16381</v>
      </c>
      <c r="I37" s="51">
        <v>16963</v>
      </c>
      <c r="J37" s="51">
        <v>17827</v>
      </c>
      <c r="K37" s="51">
        <v>18477</v>
      </c>
      <c r="L37" s="51">
        <v>19837</v>
      </c>
      <c r="M37" s="33">
        <f t="shared" si="1"/>
        <v>0.80451196215773679</v>
      </c>
    </row>
    <row r="38" spans="1:13" ht="15.75" x14ac:dyDescent="0.3">
      <c r="A38" s="31" t="s">
        <v>86</v>
      </c>
      <c r="B38" s="34">
        <v>18657</v>
      </c>
      <c r="C38" s="34">
        <v>21165</v>
      </c>
      <c r="D38" s="34">
        <v>23742</v>
      </c>
      <c r="E38" s="51">
        <v>26074</v>
      </c>
      <c r="F38" s="51">
        <v>26777</v>
      </c>
      <c r="G38" s="51">
        <v>27306</v>
      </c>
      <c r="H38" s="51">
        <v>27985</v>
      </c>
      <c r="I38" s="51">
        <v>29126</v>
      </c>
      <c r="J38" s="51">
        <v>30973</v>
      </c>
      <c r="K38" s="51">
        <v>32039</v>
      </c>
      <c r="L38" s="51">
        <v>34553</v>
      </c>
      <c r="M38" s="33">
        <f t="shared" si="1"/>
        <v>0.85201264940772903</v>
      </c>
    </row>
    <row r="39" spans="1:13" ht="15.75" x14ac:dyDescent="0.3">
      <c r="A39" s="31" t="s">
        <v>87</v>
      </c>
      <c r="B39" s="34">
        <v>11952</v>
      </c>
      <c r="C39" s="34">
        <v>13598</v>
      </c>
      <c r="D39" s="34">
        <v>15252</v>
      </c>
      <c r="E39" s="51">
        <v>17396</v>
      </c>
      <c r="F39" s="51">
        <v>17922</v>
      </c>
      <c r="G39" s="51">
        <v>18462</v>
      </c>
      <c r="H39" s="51">
        <v>19285</v>
      </c>
      <c r="I39" s="51">
        <v>20535</v>
      </c>
      <c r="J39" s="51">
        <v>22244</v>
      </c>
      <c r="K39" s="51">
        <v>23519</v>
      </c>
      <c r="L39" s="51">
        <v>25580</v>
      </c>
      <c r="M39" s="33">
        <f t="shared" si="1"/>
        <v>1.1402275769745649</v>
      </c>
    </row>
    <row r="40" spans="1:13" ht="15.75" x14ac:dyDescent="0.3">
      <c r="A40" s="31" t="s">
        <v>88</v>
      </c>
      <c r="B40" s="34">
        <v>23206</v>
      </c>
      <c r="C40" s="34">
        <v>25705</v>
      </c>
      <c r="D40" s="34">
        <v>28617</v>
      </c>
      <c r="E40" s="51">
        <v>31103</v>
      </c>
      <c r="F40" s="51">
        <v>31792</v>
      </c>
      <c r="G40" s="51">
        <v>32215</v>
      </c>
      <c r="H40" s="51">
        <v>32743</v>
      </c>
      <c r="I40" s="51">
        <v>33928</v>
      </c>
      <c r="J40" s="51">
        <v>36019</v>
      </c>
      <c r="K40" s="51">
        <v>81945</v>
      </c>
      <c r="L40" s="51">
        <v>175221</v>
      </c>
      <c r="M40" s="33">
        <f t="shared" si="1"/>
        <v>6.5506765491683181</v>
      </c>
    </row>
    <row r="41" spans="1:13" x14ac:dyDescent="0.25">
      <c r="A41" s="41" t="s">
        <v>20</v>
      </c>
      <c r="B41" s="39">
        <v>18569123</v>
      </c>
      <c r="C41" s="39">
        <v>20497167</v>
      </c>
      <c r="D41" s="39">
        <v>22327795</v>
      </c>
      <c r="E41" s="39">
        <v>24157567</v>
      </c>
      <c r="F41" s="39">
        <v>24770305</v>
      </c>
      <c r="G41" s="39">
        <v>25189941</v>
      </c>
      <c r="H41" s="39">
        <v>25768329</v>
      </c>
      <c r="I41" s="39">
        <v>26578723</v>
      </c>
      <c r="J41" s="39">
        <v>27379996</v>
      </c>
      <c r="K41" s="39">
        <v>29216929</v>
      </c>
      <c r="L41" s="39">
        <v>38959299</v>
      </c>
      <c r="M41" s="40">
        <f>(L41-B41)/B41</f>
        <v>1.0980688748736276</v>
      </c>
    </row>
    <row r="42" spans="1:13" x14ac:dyDescent="0.25">
      <c r="L42" s="24"/>
    </row>
  </sheetData>
  <mergeCells count="2">
    <mergeCell ref="A1:M1"/>
    <mergeCell ref="A2:M2"/>
  </mergeCells>
  <pageMargins left="0.25" right="0.25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2"/>
  <sheetViews>
    <sheetView view="pageBreakPreview" zoomScale="80" zoomScaleNormal="100" zoomScaleSheetLayoutView="80" workbookViewId="0">
      <selection activeCell="L42" activeCellId="3" sqref="L5 L12 L41 L42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1" width="20.28515625" style="48" customWidth="1"/>
    <col min="12" max="12" width="19.28515625" style="48" customWidth="1"/>
    <col min="13" max="13" width="29.85546875" style="48" bestFit="1" customWidth="1"/>
    <col min="14" max="16384" width="8.85546875" style="48"/>
  </cols>
  <sheetData>
    <row r="1" spans="1:13" ht="26.25" x14ac:dyDescent="0.25">
      <c r="A1" s="65" t="s">
        <v>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66" t="s">
        <v>92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1:13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1" t="s">
        <v>108</v>
      </c>
    </row>
    <row r="5" spans="1:13" x14ac:dyDescent="0.25">
      <c r="A5" s="45" t="s">
        <v>28</v>
      </c>
      <c r="B5" s="36">
        <v>41126937</v>
      </c>
      <c r="C5" s="36">
        <v>45722659</v>
      </c>
      <c r="D5" s="36">
        <v>50815670</v>
      </c>
      <c r="E5" s="52">
        <v>56445722</v>
      </c>
      <c r="F5" s="50">
        <v>59427438</v>
      </c>
      <c r="G5" s="50">
        <v>62230102</v>
      </c>
      <c r="H5" s="50">
        <v>65449947</v>
      </c>
      <c r="I5" s="50">
        <v>69257691</v>
      </c>
      <c r="J5" s="50">
        <v>73345023</v>
      </c>
      <c r="K5" s="50">
        <v>78800270</v>
      </c>
      <c r="L5" s="50">
        <v>84160017</v>
      </c>
      <c r="M5" s="37">
        <f t="shared" ref="M5:M42" si="0">(L5-B5)/B5</f>
        <v>1.0463477987675085</v>
      </c>
    </row>
    <row r="6" spans="1:13" ht="15.75" x14ac:dyDescent="0.3">
      <c r="A6" s="30" t="s">
        <v>55</v>
      </c>
      <c r="B6" s="34">
        <v>1256987</v>
      </c>
      <c r="C6" s="34">
        <v>1281472</v>
      </c>
      <c r="D6" s="34">
        <v>1303624</v>
      </c>
      <c r="E6" s="51">
        <v>1330635</v>
      </c>
      <c r="F6" s="51">
        <v>1347569</v>
      </c>
      <c r="G6" s="51">
        <v>1365301</v>
      </c>
      <c r="H6" s="51">
        <v>1386664</v>
      </c>
      <c r="I6" s="51">
        <v>1399811</v>
      </c>
      <c r="J6" s="51">
        <v>1427320</v>
      </c>
      <c r="K6" s="51">
        <v>1524000</v>
      </c>
      <c r="L6" s="51">
        <v>1631993</v>
      </c>
      <c r="M6" s="33">
        <f t="shared" si="0"/>
        <v>0.29833721430691007</v>
      </c>
    </row>
    <row r="7" spans="1:13" ht="15.75" x14ac:dyDescent="0.3">
      <c r="A7" s="30" t="s">
        <v>56</v>
      </c>
      <c r="B7" s="34">
        <v>37172694</v>
      </c>
      <c r="C7" s="34">
        <v>41666733</v>
      </c>
      <c r="D7" s="34">
        <v>46645518</v>
      </c>
      <c r="E7" s="51">
        <v>52096608</v>
      </c>
      <c r="F7" s="51">
        <v>55002780</v>
      </c>
      <c r="G7" s="51">
        <v>57720917</v>
      </c>
      <c r="H7" s="51">
        <v>60838039</v>
      </c>
      <c r="I7" s="51">
        <v>64583565</v>
      </c>
      <c r="J7" s="51">
        <v>68554294</v>
      </c>
      <c r="K7" s="51">
        <v>73724742</v>
      </c>
      <c r="L7" s="51">
        <v>78512293</v>
      </c>
      <c r="M7" s="33">
        <f t="shared" si="0"/>
        <v>1.1120958572440298</v>
      </c>
    </row>
    <row r="8" spans="1:13" ht="15.75" x14ac:dyDescent="0.3">
      <c r="A8" s="30" t="s">
        <v>57</v>
      </c>
      <c r="B8" s="34">
        <v>1356010</v>
      </c>
      <c r="C8" s="34">
        <v>1400089</v>
      </c>
      <c r="D8" s="34">
        <v>1448648</v>
      </c>
      <c r="E8" s="51">
        <v>1497260</v>
      </c>
      <c r="F8" s="51">
        <v>1526742</v>
      </c>
      <c r="G8" s="51">
        <v>1563012</v>
      </c>
      <c r="H8" s="51">
        <v>1609713</v>
      </c>
      <c r="I8" s="51">
        <v>1633183</v>
      </c>
      <c r="J8" s="51">
        <v>1681219</v>
      </c>
      <c r="K8" s="51">
        <v>1778456</v>
      </c>
      <c r="L8" s="51">
        <v>2015413</v>
      </c>
      <c r="M8" s="33">
        <f t="shared" si="0"/>
        <v>0.48628181208103183</v>
      </c>
    </row>
    <row r="9" spans="1:13" ht="15.75" x14ac:dyDescent="0.3">
      <c r="A9" s="30" t="s">
        <v>58</v>
      </c>
      <c r="B9" s="34">
        <v>501020</v>
      </c>
      <c r="C9" s="34">
        <v>511530</v>
      </c>
      <c r="D9" s="34">
        <v>530892</v>
      </c>
      <c r="E9" s="51">
        <v>606058</v>
      </c>
      <c r="F9" s="51">
        <v>617067</v>
      </c>
      <c r="G9" s="51">
        <v>628074</v>
      </c>
      <c r="H9" s="51">
        <v>640463</v>
      </c>
      <c r="I9" s="51">
        <v>650348</v>
      </c>
      <c r="J9" s="51">
        <v>665847</v>
      </c>
      <c r="K9" s="51">
        <v>703082</v>
      </c>
      <c r="L9" s="51">
        <v>748029</v>
      </c>
      <c r="M9" s="33">
        <f t="shared" si="0"/>
        <v>0.49301225499980039</v>
      </c>
    </row>
    <row r="10" spans="1:13" ht="15.75" x14ac:dyDescent="0.3">
      <c r="A10" s="30" t="s">
        <v>59</v>
      </c>
      <c r="B10" s="34">
        <v>113598</v>
      </c>
      <c r="C10" s="34">
        <v>116821</v>
      </c>
      <c r="D10" s="34">
        <v>121005</v>
      </c>
      <c r="E10" s="51">
        <v>126136</v>
      </c>
      <c r="F10" s="51">
        <v>129311</v>
      </c>
      <c r="G10" s="51">
        <v>132767</v>
      </c>
      <c r="H10" s="51">
        <v>136661</v>
      </c>
      <c r="I10" s="51">
        <v>139601</v>
      </c>
      <c r="J10" s="51">
        <v>143886</v>
      </c>
      <c r="K10" s="51">
        <v>153605</v>
      </c>
      <c r="L10" s="51">
        <v>166518</v>
      </c>
      <c r="M10" s="33">
        <f t="shared" si="0"/>
        <v>0.46585327206464905</v>
      </c>
    </row>
    <row r="11" spans="1:13" ht="15.75" x14ac:dyDescent="0.3">
      <c r="A11" s="30" t="s">
        <v>60</v>
      </c>
      <c r="B11" s="34">
        <v>726628</v>
      </c>
      <c r="C11" s="34">
        <v>746014</v>
      </c>
      <c r="D11" s="34">
        <v>765983</v>
      </c>
      <c r="E11" s="51">
        <v>789025</v>
      </c>
      <c r="F11" s="51">
        <v>803969</v>
      </c>
      <c r="G11" s="51">
        <v>820031</v>
      </c>
      <c r="H11" s="51">
        <v>838407</v>
      </c>
      <c r="I11" s="51">
        <v>851183</v>
      </c>
      <c r="J11" s="51">
        <v>872457</v>
      </c>
      <c r="K11" s="51">
        <v>916385</v>
      </c>
      <c r="L11" s="51">
        <v>1085771</v>
      </c>
      <c r="M11" s="33">
        <f t="shared" si="0"/>
        <v>0.49425978630055545</v>
      </c>
    </row>
    <row r="12" spans="1:13" x14ac:dyDescent="0.25">
      <c r="A12" s="45" t="s">
        <v>29</v>
      </c>
      <c r="B12" s="36">
        <v>1459580</v>
      </c>
      <c r="C12" s="36">
        <v>1499916</v>
      </c>
      <c r="D12" s="36">
        <v>1547266</v>
      </c>
      <c r="E12" s="52">
        <v>1598056</v>
      </c>
      <c r="F12" s="50">
        <v>1626896</v>
      </c>
      <c r="G12" s="50">
        <v>1656112</v>
      </c>
      <c r="H12" s="50">
        <v>1694964</v>
      </c>
      <c r="I12" s="50">
        <v>1719940</v>
      </c>
      <c r="J12" s="50">
        <v>1772775</v>
      </c>
      <c r="K12" s="50">
        <v>1875884</v>
      </c>
      <c r="L12" s="50">
        <v>1996294</v>
      </c>
      <c r="M12" s="37">
        <f t="shared" si="0"/>
        <v>0.36771811068937638</v>
      </c>
    </row>
    <row r="13" spans="1:13" ht="15.75" x14ac:dyDescent="0.3">
      <c r="A13" s="30" t="s">
        <v>61</v>
      </c>
      <c r="B13" s="34">
        <v>12092</v>
      </c>
      <c r="C13" s="34">
        <v>12381</v>
      </c>
      <c r="D13" s="34">
        <v>12714</v>
      </c>
      <c r="E13" s="51">
        <v>12862</v>
      </c>
      <c r="F13" s="51">
        <v>13265</v>
      </c>
      <c r="G13" s="51">
        <v>13689</v>
      </c>
      <c r="H13" s="51">
        <v>14273</v>
      </c>
      <c r="I13" s="51">
        <v>14475</v>
      </c>
      <c r="J13" s="51">
        <v>15126</v>
      </c>
      <c r="K13" s="51">
        <v>15843</v>
      </c>
      <c r="L13" s="51">
        <v>16950</v>
      </c>
      <c r="M13" s="33">
        <f t="shared" si="0"/>
        <v>0.40175322527290769</v>
      </c>
    </row>
    <row r="14" spans="1:13" ht="15.75" x14ac:dyDescent="0.3">
      <c r="A14" s="30" t="s">
        <v>62</v>
      </c>
      <c r="B14" s="34">
        <v>314707</v>
      </c>
      <c r="C14" s="34">
        <v>324147</v>
      </c>
      <c r="D14" s="34">
        <v>334723</v>
      </c>
      <c r="E14" s="51">
        <v>345288</v>
      </c>
      <c r="F14" s="51">
        <v>351942</v>
      </c>
      <c r="G14" s="51">
        <v>359211</v>
      </c>
      <c r="H14" s="51">
        <v>368400</v>
      </c>
      <c r="I14" s="51">
        <v>373342</v>
      </c>
      <c r="J14" s="51">
        <v>383156</v>
      </c>
      <c r="K14" s="51">
        <v>398411</v>
      </c>
      <c r="L14" s="51">
        <v>422721</v>
      </c>
      <c r="M14" s="33">
        <f t="shared" si="0"/>
        <v>0.34322083715964374</v>
      </c>
    </row>
    <row r="15" spans="1:13" ht="15.75" x14ac:dyDescent="0.3">
      <c r="A15" s="30" t="s">
        <v>63</v>
      </c>
      <c r="B15" s="34">
        <v>64072</v>
      </c>
      <c r="C15" s="34">
        <v>64867</v>
      </c>
      <c r="D15" s="34">
        <v>66153</v>
      </c>
      <c r="E15" s="51">
        <v>69352</v>
      </c>
      <c r="F15" s="51">
        <v>69884</v>
      </c>
      <c r="G15" s="51">
        <v>70836</v>
      </c>
      <c r="H15" s="51">
        <v>72179</v>
      </c>
      <c r="I15" s="51">
        <v>72979</v>
      </c>
      <c r="J15" s="51">
        <v>74106</v>
      </c>
      <c r="K15" s="51">
        <v>75495</v>
      </c>
      <c r="L15" s="51">
        <v>79517</v>
      </c>
      <c r="M15" s="33">
        <f t="shared" si="0"/>
        <v>0.24105693594705957</v>
      </c>
    </row>
    <row r="16" spans="1:13" ht="15.75" x14ac:dyDescent="0.3">
      <c r="A16" s="30" t="s">
        <v>64</v>
      </c>
      <c r="B16" s="34">
        <v>49165</v>
      </c>
      <c r="C16" s="34">
        <v>51219</v>
      </c>
      <c r="D16" s="34">
        <v>53969</v>
      </c>
      <c r="E16" s="51">
        <v>57850</v>
      </c>
      <c r="F16" s="51">
        <v>60758</v>
      </c>
      <c r="G16" s="51">
        <v>63337</v>
      </c>
      <c r="H16" s="51">
        <v>66413</v>
      </c>
      <c r="I16" s="51">
        <v>68376</v>
      </c>
      <c r="J16" s="51">
        <v>71737</v>
      </c>
      <c r="K16" s="51">
        <v>76683</v>
      </c>
      <c r="L16" s="51">
        <v>84862</v>
      </c>
      <c r="M16" s="33">
        <f t="shared" si="0"/>
        <v>0.72606529034882539</v>
      </c>
    </row>
    <row r="17" spans="1:13" ht="15.75" x14ac:dyDescent="0.3">
      <c r="A17" s="30" t="s">
        <v>65</v>
      </c>
      <c r="B17" s="34">
        <v>31210</v>
      </c>
      <c r="C17" s="34">
        <v>33739</v>
      </c>
      <c r="D17" s="34">
        <v>36028</v>
      </c>
      <c r="E17" s="51">
        <v>38400</v>
      </c>
      <c r="F17" s="51">
        <v>39746</v>
      </c>
      <c r="G17" s="51">
        <v>40917</v>
      </c>
      <c r="H17" s="51">
        <v>42498</v>
      </c>
      <c r="I17" s="51">
        <v>43944</v>
      </c>
      <c r="J17" s="51">
        <v>45925</v>
      </c>
      <c r="K17" s="51">
        <v>48176</v>
      </c>
      <c r="L17" s="51">
        <v>55120</v>
      </c>
      <c r="M17" s="33">
        <f t="shared" si="0"/>
        <v>0.76610060877923747</v>
      </c>
    </row>
    <row r="18" spans="1:13" ht="30" x14ac:dyDescent="0.3">
      <c r="A18" s="30" t="s">
        <v>66</v>
      </c>
      <c r="B18" s="34">
        <v>17996</v>
      </c>
      <c r="C18" s="34">
        <v>18407</v>
      </c>
      <c r="D18" s="34">
        <v>24679</v>
      </c>
      <c r="E18" s="51">
        <v>25374</v>
      </c>
      <c r="F18" s="51">
        <v>25900</v>
      </c>
      <c r="G18" s="51">
        <v>26507</v>
      </c>
      <c r="H18" s="51">
        <v>27391</v>
      </c>
      <c r="I18" s="51">
        <v>28037</v>
      </c>
      <c r="J18" s="51">
        <v>29286</v>
      </c>
      <c r="K18" s="51">
        <v>32624</v>
      </c>
      <c r="L18" s="51">
        <v>34523</v>
      </c>
      <c r="M18" s="33">
        <f t="shared" si="0"/>
        <v>0.91837074905534566</v>
      </c>
    </row>
    <row r="19" spans="1:13" ht="15.75" x14ac:dyDescent="0.3">
      <c r="A19" s="30" t="s">
        <v>67</v>
      </c>
      <c r="B19" s="34">
        <v>37015</v>
      </c>
      <c r="C19" s="34">
        <v>38578</v>
      </c>
      <c r="D19" s="34">
        <v>39578</v>
      </c>
      <c r="E19" s="51">
        <v>41253</v>
      </c>
      <c r="F19" s="51">
        <v>42205</v>
      </c>
      <c r="G19" s="51">
        <v>43280</v>
      </c>
      <c r="H19" s="51">
        <v>44760</v>
      </c>
      <c r="I19" s="51">
        <v>45171</v>
      </c>
      <c r="J19" s="51">
        <v>46164</v>
      </c>
      <c r="K19" s="51">
        <v>49995</v>
      </c>
      <c r="L19" s="51">
        <v>51873</v>
      </c>
      <c r="M19" s="33">
        <f t="shared" si="0"/>
        <v>0.40140483587734704</v>
      </c>
    </row>
    <row r="20" spans="1:13" ht="15.75" x14ac:dyDescent="0.3">
      <c r="A20" s="30" t="s">
        <v>68</v>
      </c>
      <c r="B20" s="34">
        <v>103725</v>
      </c>
      <c r="C20" s="34">
        <v>105559</v>
      </c>
      <c r="D20" s="34">
        <v>106950</v>
      </c>
      <c r="E20" s="51">
        <v>109228</v>
      </c>
      <c r="F20" s="51">
        <v>110719</v>
      </c>
      <c r="G20" s="51">
        <v>112907</v>
      </c>
      <c r="H20" s="51">
        <v>115651</v>
      </c>
      <c r="I20" s="51">
        <v>116712</v>
      </c>
      <c r="J20" s="51">
        <v>119319</v>
      </c>
      <c r="K20" s="51">
        <v>124482</v>
      </c>
      <c r="L20" s="51">
        <v>134476</v>
      </c>
      <c r="M20" s="33">
        <f t="shared" si="0"/>
        <v>0.29646661846228006</v>
      </c>
    </row>
    <row r="21" spans="1:13" ht="15.75" x14ac:dyDescent="0.3">
      <c r="A21" s="30" t="s">
        <v>69</v>
      </c>
      <c r="B21" s="34">
        <v>3129</v>
      </c>
      <c r="C21" s="34">
        <v>3414</v>
      </c>
      <c r="D21" s="34">
        <v>3671</v>
      </c>
      <c r="E21" s="51">
        <v>4047</v>
      </c>
      <c r="F21" s="51">
        <v>4332</v>
      </c>
      <c r="G21" s="51">
        <v>4596</v>
      </c>
      <c r="H21" s="51">
        <v>4889</v>
      </c>
      <c r="I21" s="51">
        <v>5093</v>
      </c>
      <c r="J21" s="51">
        <v>5441</v>
      </c>
      <c r="K21" s="51">
        <v>6441</v>
      </c>
      <c r="L21" s="51">
        <v>6840</v>
      </c>
      <c r="M21" s="33">
        <f t="shared" si="0"/>
        <v>1.1860019175455416</v>
      </c>
    </row>
    <row r="22" spans="1:13" ht="15.75" x14ac:dyDescent="0.3">
      <c r="A22" s="30" t="s">
        <v>70</v>
      </c>
      <c r="B22" s="34">
        <v>26748</v>
      </c>
      <c r="C22" s="34">
        <v>28034</v>
      </c>
      <c r="D22" s="34">
        <v>29326</v>
      </c>
      <c r="E22" s="51">
        <v>33967</v>
      </c>
      <c r="F22" s="51">
        <v>37172</v>
      </c>
      <c r="G22" s="51">
        <v>39097</v>
      </c>
      <c r="H22" s="51">
        <v>43117</v>
      </c>
      <c r="I22" s="51">
        <v>43920</v>
      </c>
      <c r="J22" s="51">
        <v>55886</v>
      </c>
      <c r="K22" s="51">
        <v>62318</v>
      </c>
      <c r="L22" s="51">
        <v>73891</v>
      </c>
      <c r="M22" s="33">
        <f t="shared" si="0"/>
        <v>1.7624869149095259</v>
      </c>
    </row>
    <row r="23" spans="1:13" ht="15.75" x14ac:dyDescent="0.3">
      <c r="A23" s="30" t="s">
        <v>71</v>
      </c>
      <c r="B23" s="34">
        <v>38042</v>
      </c>
      <c r="C23" s="34">
        <v>40925</v>
      </c>
      <c r="D23" s="34">
        <v>44958</v>
      </c>
      <c r="E23" s="51">
        <v>50018</v>
      </c>
      <c r="F23" s="51">
        <v>51430</v>
      </c>
      <c r="G23" s="51">
        <v>52825</v>
      </c>
      <c r="H23" s="51">
        <v>54662</v>
      </c>
      <c r="I23" s="51">
        <v>55507</v>
      </c>
      <c r="J23" s="51">
        <v>57541</v>
      </c>
      <c r="K23" s="51">
        <v>63558</v>
      </c>
      <c r="L23" s="51">
        <v>70255</v>
      </c>
      <c r="M23" s="33">
        <f t="shared" si="0"/>
        <v>0.84677461752799532</v>
      </c>
    </row>
    <row r="24" spans="1:13" ht="15.75" x14ac:dyDescent="0.3">
      <c r="A24" s="30" t="s">
        <v>72</v>
      </c>
      <c r="B24" s="34">
        <v>6225</v>
      </c>
      <c r="C24" s="34">
        <v>6573</v>
      </c>
      <c r="D24" s="34">
        <v>6916</v>
      </c>
      <c r="E24" s="51">
        <v>7322</v>
      </c>
      <c r="F24" s="51">
        <v>7534</v>
      </c>
      <c r="G24" s="51">
        <v>7768</v>
      </c>
      <c r="H24" s="51">
        <v>8179</v>
      </c>
      <c r="I24" s="51">
        <v>8459</v>
      </c>
      <c r="J24" s="51">
        <v>8869</v>
      </c>
      <c r="K24" s="51">
        <v>9375</v>
      </c>
      <c r="L24" s="51">
        <v>10217</v>
      </c>
      <c r="M24" s="33">
        <f t="shared" si="0"/>
        <v>0.64128514056224895</v>
      </c>
    </row>
    <row r="25" spans="1:13" ht="15.75" x14ac:dyDescent="0.3">
      <c r="A25" s="30" t="s">
        <v>73</v>
      </c>
      <c r="B25" s="34">
        <v>3491</v>
      </c>
      <c r="C25" s="34">
        <v>3592</v>
      </c>
      <c r="D25" s="34">
        <v>3829</v>
      </c>
      <c r="E25" s="51">
        <v>4030</v>
      </c>
      <c r="F25" s="51">
        <v>4086</v>
      </c>
      <c r="G25" s="51">
        <v>4168</v>
      </c>
      <c r="H25" s="51">
        <v>4296</v>
      </c>
      <c r="I25" s="51">
        <v>4450</v>
      </c>
      <c r="J25" s="51">
        <v>4569</v>
      </c>
      <c r="K25" s="51">
        <v>4809</v>
      </c>
      <c r="L25" s="51">
        <v>4887</v>
      </c>
      <c r="M25" s="33">
        <f t="shared" si="0"/>
        <v>0.39988541965052993</v>
      </c>
    </row>
    <row r="26" spans="1:13" ht="15.75" x14ac:dyDescent="0.3">
      <c r="A26" s="30" t="s">
        <v>74</v>
      </c>
      <c r="B26" s="34">
        <v>372074</v>
      </c>
      <c r="C26" s="34">
        <v>379405</v>
      </c>
      <c r="D26" s="34">
        <v>383073</v>
      </c>
      <c r="E26" s="51">
        <v>387775</v>
      </c>
      <c r="F26" s="51">
        <v>389283</v>
      </c>
      <c r="G26" s="51">
        <v>390643</v>
      </c>
      <c r="H26" s="51">
        <v>392256</v>
      </c>
      <c r="I26" s="51">
        <v>395897</v>
      </c>
      <c r="J26" s="51">
        <v>400894</v>
      </c>
      <c r="K26" s="51">
        <v>406740</v>
      </c>
      <c r="L26" s="51">
        <v>414231</v>
      </c>
      <c r="M26" s="33">
        <f t="shared" si="0"/>
        <v>0.11330273010207646</v>
      </c>
    </row>
    <row r="27" spans="1:13" ht="15.75" x14ac:dyDescent="0.3">
      <c r="A27" s="30" t="s">
        <v>75</v>
      </c>
      <c r="B27" s="34">
        <v>24549</v>
      </c>
      <c r="C27" s="34">
        <v>25030</v>
      </c>
      <c r="D27" s="34">
        <v>25674</v>
      </c>
      <c r="E27" s="51">
        <v>26312</v>
      </c>
      <c r="F27" s="51">
        <v>26827</v>
      </c>
      <c r="G27" s="51">
        <v>27324</v>
      </c>
      <c r="H27" s="51">
        <v>27826</v>
      </c>
      <c r="I27" s="51">
        <v>28146</v>
      </c>
      <c r="J27" s="51">
        <v>28751</v>
      </c>
      <c r="K27" s="51">
        <v>29543</v>
      </c>
      <c r="L27" s="51">
        <v>33564</v>
      </c>
      <c r="M27" s="33">
        <f t="shared" si="0"/>
        <v>0.36722473420505924</v>
      </c>
    </row>
    <row r="28" spans="1:13" ht="15.75" x14ac:dyDescent="0.3">
      <c r="A28" s="30" t="s">
        <v>76</v>
      </c>
      <c r="B28" s="34">
        <v>113723</v>
      </c>
      <c r="C28" s="34">
        <v>114499</v>
      </c>
      <c r="D28" s="34">
        <v>115465</v>
      </c>
      <c r="E28" s="51">
        <v>116332</v>
      </c>
      <c r="F28" s="51">
        <v>117007</v>
      </c>
      <c r="G28" s="51">
        <v>117618</v>
      </c>
      <c r="H28" s="51">
        <v>118456</v>
      </c>
      <c r="I28" s="51">
        <v>119176</v>
      </c>
      <c r="J28" s="51">
        <v>120045</v>
      </c>
      <c r="K28" s="51">
        <v>144337</v>
      </c>
      <c r="L28" s="51">
        <v>146314</v>
      </c>
      <c r="M28" s="33">
        <f t="shared" si="0"/>
        <v>0.28658230964712506</v>
      </c>
    </row>
    <row r="29" spans="1:13" ht="15.75" x14ac:dyDescent="0.3">
      <c r="A29" s="30" t="s">
        <v>77</v>
      </c>
      <c r="B29" s="34">
        <v>3132</v>
      </c>
      <c r="C29" s="34">
        <v>3226</v>
      </c>
      <c r="D29" s="34">
        <v>3343</v>
      </c>
      <c r="E29" s="51">
        <v>3439</v>
      </c>
      <c r="F29" s="51">
        <v>3494</v>
      </c>
      <c r="G29" s="51">
        <v>3494</v>
      </c>
      <c r="H29" s="51">
        <v>3626</v>
      </c>
      <c r="I29" s="51">
        <v>3662</v>
      </c>
      <c r="J29" s="51">
        <v>3795</v>
      </c>
      <c r="K29" s="51">
        <v>3930</v>
      </c>
      <c r="L29" s="51">
        <v>4100</v>
      </c>
      <c r="M29" s="33">
        <f t="shared" si="0"/>
        <v>0.30906768837803322</v>
      </c>
    </row>
    <row r="30" spans="1:13" ht="15.75" x14ac:dyDescent="0.3">
      <c r="A30" s="30" t="s">
        <v>78</v>
      </c>
      <c r="B30" s="34">
        <v>10046</v>
      </c>
      <c r="C30" s="34">
        <v>10677</v>
      </c>
      <c r="D30" s="34">
        <v>11027</v>
      </c>
      <c r="E30" s="51">
        <v>11279</v>
      </c>
      <c r="F30" s="51">
        <v>11524</v>
      </c>
      <c r="G30" s="51">
        <v>11762</v>
      </c>
      <c r="H30" s="51">
        <v>12054</v>
      </c>
      <c r="I30" s="51">
        <v>12329</v>
      </c>
      <c r="J30" s="51">
        <v>12596</v>
      </c>
      <c r="K30" s="51">
        <v>13034</v>
      </c>
      <c r="L30" s="51">
        <v>13541</v>
      </c>
      <c r="M30" s="33">
        <f t="shared" si="0"/>
        <v>0.34789966155683855</v>
      </c>
    </row>
    <row r="31" spans="1:13" ht="15.75" x14ac:dyDescent="0.3">
      <c r="A31" s="30" t="s">
        <v>79</v>
      </c>
      <c r="B31" s="34">
        <v>2631</v>
      </c>
      <c r="C31" s="34">
        <v>2711</v>
      </c>
      <c r="D31" s="34">
        <v>2823</v>
      </c>
      <c r="E31" s="51">
        <v>2912</v>
      </c>
      <c r="F31" s="51">
        <v>2946</v>
      </c>
      <c r="G31" s="51">
        <v>2996</v>
      </c>
      <c r="H31" s="51">
        <v>3033</v>
      </c>
      <c r="I31" s="51">
        <v>3064</v>
      </c>
      <c r="J31" s="51">
        <v>3148</v>
      </c>
      <c r="K31" s="51">
        <v>3184</v>
      </c>
      <c r="L31" s="51">
        <v>3285</v>
      </c>
      <c r="M31" s="33">
        <f t="shared" si="0"/>
        <v>0.24857468643101482</v>
      </c>
    </row>
    <row r="32" spans="1:13" ht="15.75" x14ac:dyDescent="0.3">
      <c r="A32" s="30" t="s">
        <v>80</v>
      </c>
      <c r="B32" s="34">
        <v>55903</v>
      </c>
      <c r="C32" s="34">
        <v>57875</v>
      </c>
      <c r="D32" s="34">
        <v>59830</v>
      </c>
      <c r="E32" s="51">
        <v>62253</v>
      </c>
      <c r="F32" s="51">
        <v>63788</v>
      </c>
      <c r="G32" s="51">
        <v>65679</v>
      </c>
      <c r="H32" s="51">
        <v>68361</v>
      </c>
      <c r="I32" s="51">
        <v>70472</v>
      </c>
      <c r="J32" s="51">
        <v>72841</v>
      </c>
      <c r="K32" s="51">
        <v>78547</v>
      </c>
      <c r="L32" s="51">
        <v>88596</v>
      </c>
      <c r="M32" s="33">
        <f t="shared" si="0"/>
        <v>0.5848165572509525</v>
      </c>
    </row>
    <row r="33" spans="1:13" ht="15.75" x14ac:dyDescent="0.3">
      <c r="A33" s="30" t="s">
        <v>81</v>
      </c>
      <c r="B33" s="34">
        <v>7557</v>
      </c>
      <c r="C33" s="34">
        <v>7628</v>
      </c>
      <c r="D33" s="34">
        <v>7747</v>
      </c>
      <c r="E33" s="51">
        <v>7891</v>
      </c>
      <c r="F33" s="51">
        <v>8044</v>
      </c>
      <c r="G33" s="51">
        <v>8143</v>
      </c>
      <c r="H33" s="51">
        <v>8344</v>
      </c>
      <c r="I33" s="51">
        <v>8440</v>
      </c>
      <c r="J33" s="51">
        <v>8609</v>
      </c>
      <c r="K33" s="51">
        <v>8839</v>
      </c>
      <c r="L33" s="51">
        <v>11679</v>
      </c>
      <c r="M33" s="33">
        <f t="shared" si="0"/>
        <v>0.54545454545454541</v>
      </c>
    </row>
    <row r="34" spans="1:13" ht="15.75" x14ac:dyDescent="0.3">
      <c r="A34" s="30" t="s">
        <v>82</v>
      </c>
      <c r="B34" s="34">
        <v>122124</v>
      </c>
      <c r="C34" s="34">
        <v>125575</v>
      </c>
      <c r="D34" s="34">
        <v>130715</v>
      </c>
      <c r="E34" s="51">
        <v>134816</v>
      </c>
      <c r="F34" s="51">
        <v>137955</v>
      </c>
      <c r="G34" s="51">
        <v>141065</v>
      </c>
      <c r="H34" s="51">
        <v>144599</v>
      </c>
      <c r="I34" s="51">
        <v>147605</v>
      </c>
      <c r="J34" s="51">
        <v>152297</v>
      </c>
      <c r="K34" s="51">
        <v>159972</v>
      </c>
      <c r="L34" s="51">
        <v>169363</v>
      </c>
      <c r="M34" s="33">
        <f t="shared" si="0"/>
        <v>0.38681176509121878</v>
      </c>
    </row>
    <row r="35" spans="1:13" ht="15.75" x14ac:dyDescent="0.3">
      <c r="A35" s="30" t="s">
        <v>83</v>
      </c>
      <c r="B35" s="34">
        <v>9703</v>
      </c>
      <c r="C35" s="34">
        <v>9917</v>
      </c>
      <c r="D35" s="34">
        <v>10139</v>
      </c>
      <c r="E35" s="51">
        <v>10464</v>
      </c>
      <c r="F35" s="51">
        <v>10685</v>
      </c>
      <c r="G35" s="51">
        <v>10940</v>
      </c>
      <c r="H35" s="51">
        <v>11351</v>
      </c>
      <c r="I35" s="51">
        <v>11587</v>
      </c>
      <c r="J35" s="51">
        <v>11957</v>
      </c>
      <c r="K35" s="51">
        <v>12972</v>
      </c>
      <c r="L35" s="51">
        <v>13469</v>
      </c>
      <c r="M35" s="33">
        <f t="shared" si="0"/>
        <v>0.38812738328352059</v>
      </c>
    </row>
    <row r="36" spans="1:13" ht="15.75" x14ac:dyDescent="0.3">
      <c r="A36" s="30" t="s">
        <v>84</v>
      </c>
      <c r="B36" s="34">
        <v>9752</v>
      </c>
      <c r="C36" s="34">
        <v>10110</v>
      </c>
      <c r="D36" s="34">
        <v>10813</v>
      </c>
      <c r="E36" s="51">
        <v>11241</v>
      </c>
      <c r="F36" s="51">
        <v>11591</v>
      </c>
      <c r="G36" s="51">
        <v>11929</v>
      </c>
      <c r="H36" s="51">
        <v>12289</v>
      </c>
      <c r="I36" s="51">
        <v>12501</v>
      </c>
      <c r="J36" s="51">
        <v>13222</v>
      </c>
      <c r="K36" s="51">
        <v>16094</v>
      </c>
      <c r="L36" s="51">
        <v>16590</v>
      </c>
      <c r="M36" s="33">
        <f t="shared" si="0"/>
        <v>0.70118949958982768</v>
      </c>
    </row>
    <row r="37" spans="1:13" ht="15.75" x14ac:dyDescent="0.3">
      <c r="A37" s="30" t="s">
        <v>85</v>
      </c>
      <c r="B37" s="34">
        <v>1153</v>
      </c>
      <c r="C37" s="34">
        <v>1212</v>
      </c>
      <c r="D37" s="34">
        <v>1284</v>
      </c>
      <c r="E37" s="51">
        <v>1378</v>
      </c>
      <c r="F37" s="51">
        <v>1396</v>
      </c>
      <c r="G37" s="51">
        <v>1414</v>
      </c>
      <c r="H37" s="51">
        <v>1460</v>
      </c>
      <c r="I37" s="51">
        <v>1504</v>
      </c>
      <c r="J37" s="51">
        <v>1551</v>
      </c>
      <c r="K37" s="51">
        <v>1597</v>
      </c>
      <c r="L37" s="51">
        <v>1710</v>
      </c>
      <c r="M37" s="33">
        <f t="shared" si="0"/>
        <v>0.48308759757155245</v>
      </c>
    </row>
    <row r="38" spans="1:13" ht="15.75" x14ac:dyDescent="0.3">
      <c r="A38" s="30" t="s">
        <v>86</v>
      </c>
      <c r="B38" s="34">
        <v>1856</v>
      </c>
      <c r="C38" s="34">
        <v>2483</v>
      </c>
      <c r="D38" s="34">
        <v>3225</v>
      </c>
      <c r="E38" s="51">
        <v>3715</v>
      </c>
      <c r="F38" s="51">
        <v>3810</v>
      </c>
      <c r="G38" s="51">
        <v>4049</v>
      </c>
      <c r="H38" s="51">
        <v>4301</v>
      </c>
      <c r="I38" s="51">
        <v>4372</v>
      </c>
      <c r="J38" s="51">
        <v>4823</v>
      </c>
      <c r="K38" s="51">
        <v>6118</v>
      </c>
      <c r="L38" s="51">
        <v>7240</v>
      </c>
      <c r="M38" s="33">
        <f t="shared" si="0"/>
        <v>2.9008620689655173</v>
      </c>
    </row>
    <row r="39" spans="1:13" ht="15.75" x14ac:dyDescent="0.3">
      <c r="A39" s="30" t="s">
        <v>87</v>
      </c>
      <c r="B39" s="34">
        <v>2452</v>
      </c>
      <c r="C39" s="34">
        <v>2579</v>
      </c>
      <c r="D39" s="34">
        <v>2707</v>
      </c>
      <c r="E39" s="51">
        <v>2972</v>
      </c>
      <c r="F39" s="51">
        <v>3127</v>
      </c>
      <c r="G39" s="51">
        <v>3313</v>
      </c>
      <c r="H39" s="51">
        <v>3559</v>
      </c>
      <c r="I39" s="51">
        <v>3697</v>
      </c>
      <c r="J39" s="51">
        <v>3909</v>
      </c>
      <c r="K39" s="51">
        <v>3911</v>
      </c>
      <c r="L39" s="51">
        <v>7229</v>
      </c>
      <c r="M39" s="33">
        <f t="shared" si="0"/>
        <v>1.9482055464926591</v>
      </c>
    </row>
    <row r="40" spans="1:13" ht="15.75" x14ac:dyDescent="0.3">
      <c r="A40" s="30" t="s">
        <v>88</v>
      </c>
      <c r="B40" s="34">
        <v>15308</v>
      </c>
      <c r="C40" s="34">
        <v>15554</v>
      </c>
      <c r="D40" s="34">
        <v>15907</v>
      </c>
      <c r="E40" s="51">
        <v>16286</v>
      </c>
      <c r="F40" s="51">
        <v>16446</v>
      </c>
      <c r="G40" s="51">
        <v>16605</v>
      </c>
      <c r="H40" s="51">
        <v>16741</v>
      </c>
      <c r="I40" s="51">
        <v>17023</v>
      </c>
      <c r="J40" s="51">
        <v>17212</v>
      </c>
      <c r="K40" s="51">
        <v>18856</v>
      </c>
      <c r="L40" s="51">
        <v>19251</v>
      </c>
      <c r="M40" s="33">
        <f t="shared" si="0"/>
        <v>0.25757773713091192</v>
      </c>
    </row>
    <row r="41" spans="1:13" x14ac:dyDescent="0.25">
      <c r="A41" s="46" t="s">
        <v>89</v>
      </c>
      <c r="B41" s="36">
        <v>17831694</v>
      </c>
      <c r="C41" s="36">
        <v>18856725</v>
      </c>
      <c r="D41" s="36">
        <v>19774227</v>
      </c>
      <c r="E41" s="36">
        <v>20713236</v>
      </c>
      <c r="F41" s="36">
        <v>21156430</v>
      </c>
      <c r="G41" s="36">
        <v>21443604</v>
      </c>
      <c r="H41" s="36">
        <v>21872735</v>
      </c>
      <c r="I41" s="36">
        <v>22475892</v>
      </c>
      <c r="J41" s="36">
        <v>30298164</v>
      </c>
      <c r="K41" s="36">
        <v>31743981</v>
      </c>
      <c r="L41" s="36">
        <v>32811114</v>
      </c>
      <c r="M41" s="37">
        <f t="shared" si="0"/>
        <v>0.84004469794064429</v>
      </c>
    </row>
    <row r="42" spans="1:13" x14ac:dyDescent="0.25">
      <c r="A42" s="42" t="s">
        <v>15</v>
      </c>
      <c r="B42" s="39">
        <v>60418211</v>
      </c>
      <c r="C42" s="39">
        <v>66079300</v>
      </c>
      <c r="D42" s="39">
        <v>72137163</v>
      </c>
      <c r="E42" s="39">
        <v>78757014</v>
      </c>
      <c r="F42" s="39">
        <v>82210764</v>
      </c>
      <c r="G42" s="39">
        <v>85329818</v>
      </c>
      <c r="H42" s="39">
        <v>89017646</v>
      </c>
      <c r="I42" s="39">
        <v>93453523</v>
      </c>
      <c r="J42" s="39">
        <v>105415962</v>
      </c>
      <c r="K42" s="39">
        <v>112420135</v>
      </c>
      <c r="L42" s="39">
        <v>118967425</v>
      </c>
      <c r="M42" s="40">
        <f t="shared" si="0"/>
        <v>0.96906566796557414</v>
      </c>
    </row>
  </sheetData>
  <mergeCells count="2">
    <mergeCell ref="A1:M1"/>
    <mergeCell ref="A2:M2"/>
  </mergeCells>
  <pageMargins left="0.25" right="0.25" top="0.75" bottom="0.75" header="0.3" footer="0.3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2"/>
  <sheetViews>
    <sheetView tabSelected="1" view="pageBreakPreview" zoomScale="80" zoomScaleNormal="100" zoomScaleSheetLayoutView="80" workbookViewId="0">
      <selection activeCell="L41" activeCellId="2" sqref="L5 L12 L41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2" width="20.85546875" style="48" bestFit="1" customWidth="1"/>
    <col min="13" max="13" width="31" style="48" bestFit="1" customWidth="1"/>
    <col min="14" max="16384" width="8.85546875" style="48"/>
  </cols>
  <sheetData>
    <row r="1" spans="1:13" ht="26.25" x14ac:dyDescent="0.25">
      <c r="A1" s="65" t="s">
        <v>93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66" t="s">
        <v>92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1:13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1" t="s">
        <v>108</v>
      </c>
    </row>
    <row r="5" spans="1:13" x14ac:dyDescent="0.25">
      <c r="A5" s="35" t="s">
        <v>28</v>
      </c>
      <c r="B5" s="36">
        <v>68215545</v>
      </c>
      <c r="C5" s="36">
        <v>75408358</v>
      </c>
      <c r="D5" s="36">
        <v>84604087</v>
      </c>
      <c r="E5" s="50">
        <v>95342352</v>
      </c>
      <c r="F5" s="50">
        <v>105523181</v>
      </c>
      <c r="G5" s="50">
        <v>112485540</v>
      </c>
      <c r="H5" s="50">
        <v>118851597</v>
      </c>
      <c r="I5" s="50">
        <v>124546092</v>
      </c>
      <c r="J5" s="50">
        <v>131667720</v>
      </c>
      <c r="K5" s="50">
        <v>146888086</v>
      </c>
      <c r="L5" s="50">
        <v>170233048</v>
      </c>
      <c r="M5" s="37">
        <f>(L5-B5)/B5</f>
        <v>1.495516938257988</v>
      </c>
    </row>
    <row r="6" spans="1:13" ht="15.75" x14ac:dyDescent="0.3">
      <c r="A6" s="31" t="s">
        <v>55</v>
      </c>
      <c r="B6" s="34">
        <v>7658763</v>
      </c>
      <c r="C6" s="34">
        <v>8450058</v>
      </c>
      <c r="D6" s="34">
        <v>9481786</v>
      </c>
      <c r="E6" s="51">
        <v>10669414</v>
      </c>
      <c r="F6" s="51">
        <v>11783952</v>
      </c>
      <c r="G6" s="51">
        <v>12547814</v>
      </c>
      <c r="H6" s="51">
        <v>13262110</v>
      </c>
      <c r="I6" s="51">
        <v>13899020</v>
      </c>
      <c r="J6" s="51">
        <v>14683266</v>
      </c>
      <c r="K6" s="51">
        <v>16488778</v>
      </c>
      <c r="L6" s="51">
        <v>18264664</v>
      </c>
      <c r="M6" s="33">
        <f>(L6-B6)/B6</f>
        <v>1.384806005878495</v>
      </c>
    </row>
    <row r="7" spans="1:13" ht="15.75" x14ac:dyDescent="0.3">
      <c r="A7" s="31" t="s">
        <v>56</v>
      </c>
      <c r="B7" s="34">
        <v>22110219</v>
      </c>
      <c r="C7" s="34">
        <v>24437067</v>
      </c>
      <c r="D7" s="34">
        <v>27184273</v>
      </c>
      <c r="E7" s="51">
        <v>30381659</v>
      </c>
      <c r="F7" s="51">
        <v>33000813</v>
      </c>
      <c r="G7" s="51">
        <v>34945737</v>
      </c>
      <c r="H7" s="51">
        <v>36749466</v>
      </c>
      <c r="I7" s="51">
        <v>38666783</v>
      </c>
      <c r="J7" s="51">
        <v>40630581</v>
      </c>
      <c r="K7" s="51">
        <v>44393280</v>
      </c>
      <c r="L7" s="51">
        <v>55422124</v>
      </c>
      <c r="M7" s="33">
        <f t="shared" ref="M7:M11" si="0">(L7-B7)/B7</f>
        <v>1.5066293554125356</v>
      </c>
    </row>
    <row r="8" spans="1:13" ht="15.75" x14ac:dyDescent="0.3">
      <c r="A8" s="31" t="s">
        <v>57</v>
      </c>
      <c r="B8" s="34">
        <v>22736972</v>
      </c>
      <c r="C8" s="34">
        <v>25159005</v>
      </c>
      <c r="D8" s="34">
        <v>28337808</v>
      </c>
      <c r="E8" s="51">
        <v>32026535</v>
      </c>
      <c r="F8" s="51">
        <v>36091552</v>
      </c>
      <c r="G8" s="51">
        <v>38776286</v>
      </c>
      <c r="H8" s="51">
        <v>41095851</v>
      </c>
      <c r="I8" s="51">
        <v>42916366</v>
      </c>
      <c r="J8" s="51">
        <v>45610161</v>
      </c>
      <c r="K8" s="51">
        <v>51540515</v>
      </c>
      <c r="L8" s="51">
        <v>57991653</v>
      </c>
      <c r="M8" s="33">
        <f t="shared" si="0"/>
        <v>1.550544241335214</v>
      </c>
    </row>
    <row r="9" spans="1:13" ht="15.75" x14ac:dyDescent="0.3">
      <c r="A9" s="31" t="s">
        <v>58</v>
      </c>
      <c r="B9" s="34">
        <v>5839253</v>
      </c>
      <c r="C9" s="34">
        <v>6497791</v>
      </c>
      <c r="D9" s="34">
        <v>7376668</v>
      </c>
      <c r="E9" s="51">
        <v>8417773</v>
      </c>
      <c r="F9" s="51">
        <v>9465183</v>
      </c>
      <c r="G9" s="51">
        <v>10158711</v>
      </c>
      <c r="H9" s="51">
        <v>10805559</v>
      </c>
      <c r="I9" s="51">
        <v>11305581</v>
      </c>
      <c r="J9" s="51">
        <v>12064879</v>
      </c>
      <c r="K9" s="51">
        <v>13586860</v>
      </c>
      <c r="L9" s="51">
        <v>15406779</v>
      </c>
      <c r="M9" s="33">
        <f t="shared" si="0"/>
        <v>1.6384845801337946</v>
      </c>
    </row>
    <row r="10" spans="1:13" ht="15.75" x14ac:dyDescent="0.3">
      <c r="A10" s="31" t="s">
        <v>59</v>
      </c>
      <c r="B10" s="34">
        <v>1152761</v>
      </c>
      <c r="C10" s="34">
        <v>1282575</v>
      </c>
      <c r="D10" s="34">
        <v>1452335</v>
      </c>
      <c r="E10" s="51">
        <v>1651795</v>
      </c>
      <c r="F10" s="51">
        <v>1804165</v>
      </c>
      <c r="G10" s="51">
        <v>1911860</v>
      </c>
      <c r="H10" s="51">
        <v>2024813</v>
      </c>
      <c r="I10" s="51">
        <v>2137067</v>
      </c>
      <c r="J10" s="51">
        <v>2255309</v>
      </c>
      <c r="K10" s="51">
        <v>2521097</v>
      </c>
      <c r="L10" s="51">
        <v>2792030</v>
      </c>
      <c r="M10" s="33">
        <f t="shared" si="0"/>
        <v>1.4220371785652013</v>
      </c>
    </row>
    <row r="11" spans="1:13" ht="15.75" x14ac:dyDescent="0.3">
      <c r="A11" s="31" t="s">
        <v>60</v>
      </c>
      <c r="B11" s="34">
        <v>8717577</v>
      </c>
      <c r="C11" s="34">
        <v>9581862</v>
      </c>
      <c r="D11" s="34">
        <v>10771217</v>
      </c>
      <c r="E11" s="51">
        <v>12195176</v>
      </c>
      <c r="F11" s="51">
        <v>13377516</v>
      </c>
      <c r="G11" s="51">
        <v>14145132</v>
      </c>
      <c r="H11" s="51">
        <v>14913798</v>
      </c>
      <c r="I11" s="51">
        <v>15621275</v>
      </c>
      <c r="J11" s="51">
        <v>16423524</v>
      </c>
      <c r="K11" s="51">
        <v>18357556</v>
      </c>
      <c r="L11" s="51">
        <v>20355798</v>
      </c>
      <c r="M11" s="33">
        <f t="shared" si="0"/>
        <v>1.3350293321183169</v>
      </c>
    </row>
    <row r="12" spans="1:13" x14ac:dyDescent="0.25">
      <c r="A12" s="35" t="s">
        <v>29</v>
      </c>
      <c r="B12" s="36">
        <v>13660488</v>
      </c>
      <c r="C12" s="36">
        <v>15092986</v>
      </c>
      <c r="D12" s="36">
        <v>16919628</v>
      </c>
      <c r="E12" s="50">
        <v>18941003</v>
      </c>
      <c r="F12" s="50">
        <v>20280674</v>
      </c>
      <c r="G12" s="50">
        <v>21339619</v>
      </c>
      <c r="H12" s="50">
        <v>22492924</v>
      </c>
      <c r="I12" s="50">
        <v>23752460</v>
      </c>
      <c r="J12" s="50">
        <v>24956275</v>
      </c>
      <c r="K12" s="50">
        <v>27618137</v>
      </c>
      <c r="L12" s="50">
        <v>30526898</v>
      </c>
      <c r="M12" s="37">
        <f>(L12-B12)/B12</f>
        <v>1.2346857593960041</v>
      </c>
    </row>
    <row r="13" spans="1:13" ht="15.75" x14ac:dyDescent="0.3">
      <c r="A13" s="31" t="s">
        <v>61</v>
      </c>
      <c r="B13" s="34">
        <v>289726</v>
      </c>
      <c r="C13" s="34">
        <v>318728</v>
      </c>
      <c r="D13" s="34">
        <v>355853</v>
      </c>
      <c r="E13" s="51">
        <v>395739</v>
      </c>
      <c r="F13" s="51">
        <v>420940</v>
      </c>
      <c r="G13" s="51">
        <v>440632</v>
      </c>
      <c r="H13" s="51">
        <v>462721</v>
      </c>
      <c r="I13" s="51">
        <v>486982</v>
      </c>
      <c r="J13" s="51">
        <v>509019</v>
      </c>
      <c r="K13" s="51">
        <v>565301</v>
      </c>
      <c r="L13" s="51">
        <v>626043</v>
      </c>
      <c r="M13" s="33">
        <f>(L13-B13)/B13</f>
        <v>1.1608105589418969</v>
      </c>
    </row>
    <row r="14" spans="1:13" ht="15.75" x14ac:dyDescent="0.3">
      <c r="A14" s="31" t="s">
        <v>62</v>
      </c>
      <c r="B14" s="34">
        <v>2180008</v>
      </c>
      <c r="C14" s="34">
        <v>2411166</v>
      </c>
      <c r="D14" s="34">
        <v>2703122</v>
      </c>
      <c r="E14" s="51">
        <v>3026344</v>
      </c>
      <c r="F14" s="51">
        <v>3245977</v>
      </c>
      <c r="G14" s="51">
        <v>3426462</v>
      </c>
      <c r="H14" s="51">
        <v>3620098</v>
      </c>
      <c r="I14" s="51">
        <v>3825381</v>
      </c>
      <c r="J14" s="51">
        <v>4034485</v>
      </c>
      <c r="K14" s="51">
        <v>4417824</v>
      </c>
      <c r="L14" s="51">
        <v>4831201</v>
      </c>
      <c r="M14" s="33">
        <f t="shared" ref="M14:M40" si="1">(L14-B14)/B14</f>
        <v>1.2161391150858163</v>
      </c>
    </row>
    <row r="15" spans="1:13" ht="15.75" x14ac:dyDescent="0.3">
      <c r="A15" s="31" t="s">
        <v>63</v>
      </c>
      <c r="B15" s="34">
        <v>754432</v>
      </c>
      <c r="C15" s="34">
        <v>838211</v>
      </c>
      <c r="D15" s="34">
        <v>936580</v>
      </c>
      <c r="E15" s="51">
        <v>1043097</v>
      </c>
      <c r="F15" s="51">
        <v>1115902</v>
      </c>
      <c r="G15" s="51">
        <v>1171766</v>
      </c>
      <c r="H15" s="51">
        <v>1233942</v>
      </c>
      <c r="I15" s="51">
        <v>1301229</v>
      </c>
      <c r="J15" s="51">
        <v>1375324</v>
      </c>
      <c r="K15" s="51">
        <v>1504624</v>
      </c>
      <c r="L15" s="51">
        <v>1652830</v>
      </c>
      <c r="M15" s="33">
        <f t="shared" si="1"/>
        <v>1.1908270062775703</v>
      </c>
    </row>
    <row r="16" spans="1:13" ht="15.75" x14ac:dyDescent="0.3">
      <c r="A16" s="31" t="s">
        <v>64</v>
      </c>
      <c r="B16" s="34">
        <v>759320</v>
      </c>
      <c r="C16" s="34">
        <v>833289</v>
      </c>
      <c r="D16" s="34">
        <v>934076</v>
      </c>
      <c r="E16" s="51">
        <v>1044854</v>
      </c>
      <c r="F16" s="51">
        <v>1115428</v>
      </c>
      <c r="G16" s="51">
        <v>1172348</v>
      </c>
      <c r="H16" s="51">
        <v>1238373</v>
      </c>
      <c r="I16" s="51">
        <v>1312572</v>
      </c>
      <c r="J16" s="51">
        <v>1380031</v>
      </c>
      <c r="K16" s="51">
        <v>1528904</v>
      </c>
      <c r="L16" s="51">
        <v>1690484</v>
      </c>
      <c r="M16" s="33">
        <f t="shared" si="1"/>
        <v>1.2263130169098668</v>
      </c>
    </row>
    <row r="17" spans="1:13" ht="15.75" x14ac:dyDescent="0.3">
      <c r="A17" s="31" t="s">
        <v>65</v>
      </c>
      <c r="B17" s="34">
        <v>551095</v>
      </c>
      <c r="C17" s="34">
        <v>611334</v>
      </c>
      <c r="D17" s="34">
        <v>689347</v>
      </c>
      <c r="E17" s="51">
        <v>774732</v>
      </c>
      <c r="F17" s="51">
        <v>829396</v>
      </c>
      <c r="G17" s="51">
        <v>873365</v>
      </c>
      <c r="H17" s="51">
        <v>923902</v>
      </c>
      <c r="I17" s="51">
        <v>980217</v>
      </c>
      <c r="J17" s="51">
        <v>1028593</v>
      </c>
      <c r="K17" s="51">
        <v>1148922</v>
      </c>
      <c r="L17" s="51">
        <v>1269953</v>
      </c>
      <c r="M17" s="33">
        <f t="shared" si="1"/>
        <v>1.3044175686587611</v>
      </c>
    </row>
    <row r="18" spans="1:13" ht="30" x14ac:dyDescent="0.3">
      <c r="A18" s="31" t="s">
        <v>66</v>
      </c>
      <c r="B18" s="34">
        <v>150285</v>
      </c>
      <c r="C18" s="34">
        <v>166769</v>
      </c>
      <c r="D18" s="34">
        <v>191591</v>
      </c>
      <c r="E18" s="51">
        <v>220007</v>
      </c>
      <c r="F18" s="51">
        <v>237583</v>
      </c>
      <c r="G18" s="51">
        <v>250355</v>
      </c>
      <c r="H18" s="51">
        <v>264886</v>
      </c>
      <c r="I18" s="51">
        <v>281079</v>
      </c>
      <c r="J18" s="51">
        <v>293517</v>
      </c>
      <c r="K18" s="51">
        <v>336824</v>
      </c>
      <c r="L18" s="51">
        <v>381406</v>
      </c>
      <c r="M18" s="33">
        <f t="shared" si="1"/>
        <v>1.5378846857637156</v>
      </c>
    </row>
    <row r="19" spans="1:13" ht="15.75" x14ac:dyDescent="0.3">
      <c r="A19" s="31" t="s">
        <v>67</v>
      </c>
      <c r="B19" s="34">
        <v>402833</v>
      </c>
      <c r="C19" s="34">
        <v>438532</v>
      </c>
      <c r="D19" s="34">
        <v>488447</v>
      </c>
      <c r="E19" s="51">
        <v>545698</v>
      </c>
      <c r="F19" s="51">
        <v>581810</v>
      </c>
      <c r="G19" s="51">
        <v>608153</v>
      </c>
      <c r="H19" s="51">
        <v>637402</v>
      </c>
      <c r="I19" s="51">
        <v>670513</v>
      </c>
      <c r="J19" s="51">
        <v>698179</v>
      </c>
      <c r="K19" s="51">
        <v>780700</v>
      </c>
      <c r="L19" s="51">
        <v>868574</v>
      </c>
      <c r="M19" s="33">
        <f t="shared" si="1"/>
        <v>1.1561639686917407</v>
      </c>
    </row>
    <row r="20" spans="1:13" ht="15.75" x14ac:dyDescent="0.3">
      <c r="A20" s="31" t="s">
        <v>68</v>
      </c>
      <c r="B20" s="34">
        <v>1558473</v>
      </c>
      <c r="C20" s="34">
        <v>1725015</v>
      </c>
      <c r="D20" s="34">
        <v>1955082</v>
      </c>
      <c r="E20" s="51">
        <v>2221954</v>
      </c>
      <c r="F20" s="51">
        <v>2414097</v>
      </c>
      <c r="G20" s="51">
        <v>2561652</v>
      </c>
      <c r="H20" s="51">
        <v>2710195</v>
      </c>
      <c r="I20" s="51">
        <v>2869907</v>
      </c>
      <c r="J20" s="51">
        <v>3019752</v>
      </c>
      <c r="K20" s="51">
        <v>3358206</v>
      </c>
      <c r="L20" s="51">
        <v>3709631</v>
      </c>
      <c r="M20" s="33">
        <f t="shared" si="1"/>
        <v>1.3802985358103734</v>
      </c>
    </row>
    <row r="21" spans="1:13" ht="15.75" x14ac:dyDescent="0.3">
      <c r="A21" s="31" t="s">
        <v>69</v>
      </c>
      <c r="B21" s="34">
        <v>172050</v>
      </c>
      <c r="C21" s="34">
        <v>188377</v>
      </c>
      <c r="D21" s="34">
        <v>210926</v>
      </c>
      <c r="E21" s="51">
        <v>236384</v>
      </c>
      <c r="F21" s="51">
        <v>254548</v>
      </c>
      <c r="G21" s="51">
        <v>267206</v>
      </c>
      <c r="H21" s="51">
        <v>281013</v>
      </c>
      <c r="I21" s="51">
        <v>295046</v>
      </c>
      <c r="J21" s="51">
        <v>308487</v>
      </c>
      <c r="K21" s="51">
        <v>348704</v>
      </c>
      <c r="L21" s="51">
        <v>392598</v>
      </c>
      <c r="M21" s="33">
        <f t="shared" si="1"/>
        <v>1.2818831734960767</v>
      </c>
    </row>
    <row r="22" spans="1:13" ht="15.75" x14ac:dyDescent="0.3">
      <c r="A22" s="32" t="s">
        <v>70</v>
      </c>
      <c r="B22" s="34">
        <v>1035194</v>
      </c>
      <c r="C22" s="34">
        <v>1158801</v>
      </c>
      <c r="D22" s="34">
        <v>1320878</v>
      </c>
      <c r="E22" s="51">
        <v>1510091</v>
      </c>
      <c r="F22" s="51">
        <v>1670928</v>
      </c>
      <c r="G22" s="51">
        <v>1788765</v>
      </c>
      <c r="H22" s="51">
        <v>1908861</v>
      </c>
      <c r="I22" s="51">
        <v>2026675</v>
      </c>
      <c r="J22" s="51">
        <v>2156778</v>
      </c>
      <c r="K22" s="51">
        <v>2421964</v>
      </c>
      <c r="L22" s="51">
        <v>2722990</v>
      </c>
      <c r="M22" s="33">
        <f t="shared" si="1"/>
        <v>1.6304151685577777</v>
      </c>
    </row>
    <row r="23" spans="1:13" ht="15.75" x14ac:dyDescent="0.3">
      <c r="A23" s="31" t="s">
        <v>71</v>
      </c>
      <c r="B23" s="34">
        <v>411261</v>
      </c>
      <c r="C23" s="34">
        <v>453545</v>
      </c>
      <c r="D23" s="34">
        <v>509268</v>
      </c>
      <c r="E23" s="51">
        <v>572558</v>
      </c>
      <c r="F23" s="51">
        <v>613862</v>
      </c>
      <c r="G23" s="51">
        <v>645930</v>
      </c>
      <c r="H23" s="51">
        <v>681897</v>
      </c>
      <c r="I23" s="51">
        <v>722263</v>
      </c>
      <c r="J23" s="51">
        <v>756228</v>
      </c>
      <c r="K23" s="51">
        <v>850091</v>
      </c>
      <c r="L23" s="51">
        <v>946108</v>
      </c>
      <c r="M23" s="33">
        <f t="shared" si="1"/>
        <v>1.3005050320842482</v>
      </c>
    </row>
    <row r="24" spans="1:13" ht="15.75" x14ac:dyDescent="0.3">
      <c r="A24" s="31" t="s">
        <v>72</v>
      </c>
      <c r="B24" s="34">
        <v>209052</v>
      </c>
      <c r="C24" s="34">
        <v>230869</v>
      </c>
      <c r="D24" s="34">
        <v>260220</v>
      </c>
      <c r="E24" s="51">
        <v>292017</v>
      </c>
      <c r="F24" s="51">
        <v>310712</v>
      </c>
      <c r="G24" s="51">
        <v>325250</v>
      </c>
      <c r="H24" s="51">
        <v>341936</v>
      </c>
      <c r="I24" s="51">
        <v>360895</v>
      </c>
      <c r="J24" s="51">
        <v>377080</v>
      </c>
      <c r="K24" s="51">
        <v>425949</v>
      </c>
      <c r="L24" s="51">
        <v>479074</v>
      </c>
      <c r="M24" s="33">
        <f t="shared" si="1"/>
        <v>1.2916499244207182</v>
      </c>
    </row>
    <row r="25" spans="1:13" ht="15.75" x14ac:dyDescent="0.3">
      <c r="A25" s="31" t="s">
        <v>73</v>
      </c>
      <c r="B25" s="34">
        <v>63025</v>
      </c>
      <c r="C25" s="34">
        <v>68874</v>
      </c>
      <c r="D25" s="34">
        <v>76603</v>
      </c>
      <c r="E25" s="51">
        <v>84821</v>
      </c>
      <c r="F25" s="51">
        <v>88979</v>
      </c>
      <c r="G25" s="51">
        <v>91935</v>
      </c>
      <c r="H25" s="51">
        <v>95849</v>
      </c>
      <c r="I25" s="51">
        <v>101072</v>
      </c>
      <c r="J25" s="51">
        <v>104079</v>
      </c>
      <c r="K25" s="51">
        <v>116791</v>
      </c>
      <c r="L25" s="51">
        <v>126483</v>
      </c>
      <c r="M25" s="33">
        <f t="shared" si="1"/>
        <v>1.0068702895676318</v>
      </c>
    </row>
    <row r="26" spans="1:13" ht="15.75" x14ac:dyDescent="0.3">
      <c r="A26" s="31" t="s">
        <v>74</v>
      </c>
      <c r="B26" s="34">
        <v>821926</v>
      </c>
      <c r="C26" s="34">
        <v>908772</v>
      </c>
      <c r="D26" s="34">
        <v>1012142</v>
      </c>
      <c r="E26" s="51">
        <v>1124666</v>
      </c>
      <c r="F26" s="51">
        <v>1194259</v>
      </c>
      <c r="G26" s="51">
        <v>1254572</v>
      </c>
      <c r="H26" s="51">
        <v>1324727</v>
      </c>
      <c r="I26" s="51">
        <v>1404495</v>
      </c>
      <c r="J26" s="51">
        <v>1475914</v>
      </c>
      <c r="K26" s="51">
        <v>1615044</v>
      </c>
      <c r="L26" s="51">
        <v>1768573</v>
      </c>
      <c r="M26" s="33">
        <f t="shared" si="1"/>
        <v>1.1517423709677026</v>
      </c>
    </row>
    <row r="27" spans="1:13" ht="15.75" x14ac:dyDescent="0.3">
      <c r="A27" s="31" t="s">
        <v>75</v>
      </c>
      <c r="B27" s="34">
        <v>475596</v>
      </c>
      <c r="C27" s="34">
        <v>521518</v>
      </c>
      <c r="D27" s="34">
        <v>585655</v>
      </c>
      <c r="E27" s="51">
        <v>660172</v>
      </c>
      <c r="F27" s="51">
        <v>709614</v>
      </c>
      <c r="G27" s="51">
        <v>746889</v>
      </c>
      <c r="H27" s="51">
        <v>789152</v>
      </c>
      <c r="I27" s="51">
        <v>837872</v>
      </c>
      <c r="J27" s="51">
        <v>873871</v>
      </c>
      <c r="K27" s="51">
        <v>1001339</v>
      </c>
      <c r="L27" s="51">
        <v>1127982</v>
      </c>
      <c r="M27" s="33">
        <f t="shared" si="1"/>
        <v>1.3717230590669391</v>
      </c>
    </row>
    <row r="28" spans="1:13" ht="15.75" x14ac:dyDescent="0.3">
      <c r="A28" s="31" t="s">
        <v>76</v>
      </c>
      <c r="B28" s="34">
        <v>786132</v>
      </c>
      <c r="C28" s="34">
        <v>851345</v>
      </c>
      <c r="D28" s="34">
        <v>933680</v>
      </c>
      <c r="E28" s="51">
        <v>1016562</v>
      </c>
      <c r="F28" s="51">
        <v>1060649</v>
      </c>
      <c r="G28" s="51">
        <v>1099624</v>
      </c>
      <c r="H28" s="51">
        <v>1141861</v>
      </c>
      <c r="I28" s="51">
        <v>1191072</v>
      </c>
      <c r="J28" s="51">
        <v>1239235</v>
      </c>
      <c r="K28" s="51">
        <v>1317396</v>
      </c>
      <c r="L28" s="51">
        <v>1402873</v>
      </c>
      <c r="M28" s="33">
        <f t="shared" si="1"/>
        <v>0.78452600835483099</v>
      </c>
    </row>
    <row r="29" spans="1:13" ht="15.75" x14ac:dyDescent="0.3">
      <c r="A29" s="31" t="s">
        <v>77</v>
      </c>
      <c r="B29" s="34">
        <v>112490</v>
      </c>
      <c r="C29" s="34">
        <v>123247</v>
      </c>
      <c r="D29" s="34">
        <v>136099</v>
      </c>
      <c r="E29" s="51">
        <v>148818</v>
      </c>
      <c r="F29" s="51">
        <v>154897</v>
      </c>
      <c r="G29" s="51">
        <v>159621</v>
      </c>
      <c r="H29" s="51">
        <v>165187</v>
      </c>
      <c r="I29" s="51">
        <v>171925</v>
      </c>
      <c r="J29" s="51">
        <v>178246</v>
      </c>
      <c r="K29" s="51">
        <v>191757</v>
      </c>
      <c r="L29" s="51">
        <v>207327</v>
      </c>
      <c r="M29" s="33">
        <f t="shared" si="1"/>
        <v>0.84307049515512489</v>
      </c>
    </row>
    <row r="30" spans="1:13" ht="15.75" x14ac:dyDescent="0.3">
      <c r="A30" s="31" t="s">
        <v>78</v>
      </c>
      <c r="B30" s="34">
        <v>129545</v>
      </c>
      <c r="C30" s="34">
        <v>155302</v>
      </c>
      <c r="D30" s="34">
        <v>177713</v>
      </c>
      <c r="E30" s="51">
        <v>200354</v>
      </c>
      <c r="F30" s="51">
        <v>212021</v>
      </c>
      <c r="G30" s="51">
        <v>221453</v>
      </c>
      <c r="H30" s="51">
        <v>232316</v>
      </c>
      <c r="I30" s="51">
        <v>245528</v>
      </c>
      <c r="J30" s="51">
        <v>259922</v>
      </c>
      <c r="K30" s="51">
        <v>284865</v>
      </c>
      <c r="L30" s="51">
        <v>314550</v>
      </c>
      <c r="M30" s="33">
        <f t="shared" si="1"/>
        <v>1.4281137828553785</v>
      </c>
    </row>
    <row r="31" spans="1:13" ht="15.75" x14ac:dyDescent="0.3">
      <c r="A31" s="31" t="s">
        <v>79</v>
      </c>
      <c r="B31" s="34">
        <v>39033</v>
      </c>
      <c r="C31" s="34">
        <v>51241</v>
      </c>
      <c r="D31" s="34">
        <v>57688</v>
      </c>
      <c r="E31" s="51">
        <v>64420</v>
      </c>
      <c r="F31" s="51">
        <v>67991</v>
      </c>
      <c r="G31" s="51">
        <v>70917</v>
      </c>
      <c r="H31" s="51">
        <v>73843</v>
      </c>
      <c r="I31" s="51">
        <v>77310</v>
      </c>
      <c r="J31" s="51">
        <v>80837</v>
      </c>
      <c r="K31" s="51">
        <v>88787</v>
      </c>
      <c r="L31" s="51">
        <v>97791</v>
      </c>
      <c r="M31" s="33">
        <f t="shared" si="1"/>
        <v>1.5053416340019983</v>
      </c>
    </row>
    <row r="32" spans="1:13" ht="15.75" x14ac:dyDescent="0.3">
      <c r="A32" s="32" t="s">
        <v>80</v>
      </c>
      <c r="B32" s="34">
        <v>1026265</v>
      </c>
      <c r="C32" s="34">
        <v>1128731</v>
      </c>
      <c r="D32" s="34">
        <v>1261862</v>
      </c>
      <c r="E32" s="51">
        <v>1407024</v>
      </c>
      <c r="F32" s="51">
        <v>1494463</v>
      </c>
      <c r="G32" s="51">
        <v>1567173</v>
      </c>
      <c r="H32" s="51">
        <v>1648459</v>
      </c>
      <c r="I32" s="51">
        <v>1739722</v>
      </c>
      <c r="J32" s="51">
        <v>1826739</v>
      </c>
      <c r="K32" s="51">
        <v>1989605</v>
      </c>
      <c r="L32" s="51">
        <v>2171572</v>
      </c>
      <c r="M32" s="33">
        <f t="shared" si="1"/>
        <v>1.1159953813098955</v>
      </c>
    </row>
    <row r="33" spans="1:13" ht="15.75" x14ac:dyDescent="0.3">
      <c r="A33" s="31" t="s">
        <v>81</v>
      </c>
      <c r="B33" s="34">
        <v>130046</v>
      </c>
      <c r="C33" s="34">
        <v>145615</v>
      </c>
      <c r="D33" s="34">
        <v>164466</v>
      </c>
      <c r="E33" s="51">
        <v>183760</v>
      </c>
      <c r="F33" s="51">
        <v>193277</v>
      </c>
      <c r="G33" s="51">
        <v>200851</v>
      </c>
      <c r="H33" s="51">
        <v>209764</v>
      </c>
      <c r="I33" s="51">
        <v>220630</v>
      </c>
      <c r="J33" s="51">
        <v>229884</v>
      </c>
      <c r="K33" s="51">
        <v>252093</v>
      </c>
      <c r="L33" s="51">
        <v>277066</v>
      </c>
      <c r="M33" s="33">
        <f t="shared" si="1"/>
        <v>1.1305230456915245</v>
      </c>
    </row>
    <row r="34" spans="1:13" ht="15.75" x14ac:dyDescent="0.3">
      <c r="A34" s="31" t="s">
        <v>82</v>
      </c>
      <c r="B34" s="34">
        <v>971474</v>
      </c>
      <c r="C34" s="34">
        <v>1063880</v>
      </c>
      <c r="D34" s="34">
        <v>1173540</v>
      </c>
      <c r="E34" s="51">
        <v>1289496</v>
      </c>
      <c r="F34" s="51">
        <v>1356930</v>
      </c>
      <c r="G34" s="51">
        <v>1411127</v>
      </c>
      <c r="H34" s="51">
        <v>1472541</v>
      </c>
      <c r="I34" s="51">
        <v>1544355</v>
      </c>
      <c r="J34" s="51">
        <v>1605756</v>
      </c>
      <c r="K34" s="51">
        <v>1755269</v>
      </c>
      <c r="L34" s="51">
        <v>1891519</v>
      </c>
      <c r="M34" s="33">
        <f t="shared" si="1"/>
        <v>0.94706085803634477</v>
      </c>
    </row>
    <row r="35" spans="1:13" ht="15.75" x14ac:dyDescent="0.3">
      <c r="A35" s="31" t="s">
        <v>83</v>
      </c>
      <c r="B35" s="34">
        <v>259392</v>
      </c>
      <c r="C35" s="34">
        <v>286437</v>
      </c>
      <c r="D35" s="34">
        <v>319465</v>
      </c>
      <c r="E35" s="51">
        <v>358322</v>
      </c>
      <c r="F35" s="51">
        <v>384519</v>
      </c>
      <c r="G35" s="51">
        <v>405779</v>
      </c>
      <c r="H35" s="51">
        <v>427504</v>
      </c>
      <c r="I35" s="51">
        <v>448129</v>
      </c>
      <c r="J35" s="51">
        <v>472794</v>
      </c>
      <c r="K35" s="51">
        <v>529486</v>
      </c>
      <c r="L35" s="51">
        <v>592875</v>
      </c>
      <c r="M35" s="33">
        <f t="shared" si="1"/>
        <v>1.2856333271650628</v>
      </c>
    </row>
    <row r="36" spans="1:13" ht="15.75" x14ac:dyDescent="0.3">
      <c r="A36" s="31" t="s">
        <v>84</v>
      </c>
      <c r="B36" s="34">
        <v>111607</v>
      </c>
      <c r="C36" s="34">
        <v>124424</v>
      </c>
      <c r="D36" s="34">
        <v>140844</v>
      </c>
      <c r="E36" s="51">
        <v>158056</v>
      </c>
      <c r="F36" s="51">
        <v>170662</v>
      </c>
      <c r="G36" s="51">
        <v>179987</v>
      </c>
      <c r="H36" s="51">
        <v>189283</v>
      </c>
      <c r="I36" s="51">
        <v>198816</v>
      </c>
      <c r="J36" s="51">
        <v>209850</v>
      </c>
      <c r="K36" s="51">
        <v>234934</v>
      </c>
      <c r="L36" s="51">
        <v>261858</v>
      </c>
      <c r="M36" s="33">
        <f t="shared" si="1"/>
        <v>1.3462506832008745</v>
      </c>
    </row>
    <row r="37" spans="1:13" ht="15.75" x14ac:dyDescent="0.3">
      <c r="A37" s="31" t="s">
        <v>85</v>
      </c>
      <c r="B37" s="34">
        <v>42968</v>
      </c>
      <c r="C37" s="34">
        <v>47508</v>
      </c>
      <c r="D37" s="34">
        <v>53350</v>
      </c>
      <c r="E37" s="51">
        <v>59436</v>
      </c>
      <c r="F37" s="51">
        <v>62705</v>
      </c>
      <c r="G37" s="51">
        <v>65069</v>
      </c>
      <c r="H37" s="51">
        <v>67819</v>
      </c>
      <c r="I37" s="51">
        <v>70986</v>
      </c>
      <c r="J37" s="51">
        <v>73949</v>
      </c>
      <c r="K37" s="51">
        <v>81014</v>
      </c>
      <c r="L37" s="51">
        <v>88778</v>
      </c>
      <c r="M37" s="33">
        <f t="shared" si="1"/>
        <v>1.0661422453919196</v>
      </c>
    </row>
    <row r="38" spans="1:13" ht="15.75" x14ac:dyDescent="0.3">
      <c r="A38" s="31" t="s">
        <v>86</v>
      </c>
      <c r="B38" s="34">
        <v>72443</v>
      </c>
      <c r="C38" s="34">
        <v>81347</v>
      </c>
      <c r="D38" s="34">
        <v>92190</v>
      </c>
      <c r="E38" s="51">
        <v>103459</v>
      </c>
      <c r="F38" s="51">
        <v>110469</v>
      </c>
      <c r="G38" s="51">
        <v>116049</v>
      </c>
      <c r="H38" s="51">
        <v>122149</v>
      </c>
      <c r="I38" s="51">
        <v>128829</v>
      </c>
      <c r="J38" s="51">
        <v>136151</v>
      </c>
      <c r="K38" s="51">
        <v>149036</v>
      </c>
      <c r="L38" s="51">
        <v>164098</v>
      </c>
      <c r="M38" s="33">
        <f t="shared" si="1"/>
        <v>1.2652016067805032</v>
      </c>
    </row>
    <row r="39" spans="1:13" ht="15.75" x14ac:dyDescent="0.3">
      <c r="A39" s="31" t="s">
        <v>87</v>
      </c>
      <c r="B39" s="34">
        <v>51108</v>
      </c>
      <c r="C39" s="34">
        <v>57725</v>
      </c>
      <c r="D39" s="34">
        <v>64064</v>
      </c>
      <c r="E39" s="51">
        <v>70737</v>
      </c>
      <c r="F39" s="51">
        <v>73844</v>
      </c>
      <c r="G39" s="51">
        <v>76598</v>
      </c>
      <c r="H39" s="51">
        <v>80065</v>
      </c>
      <c r="I39" s="51">
        <v>83962</v>
      </c>
      <c r="J39" s="51">
        <v>88245</v>
      </c>
      <c r="K39" s="51">
        <v>94414</v>
      </c>
      <c r="L39" s="51">
        <v>101965</v>
      </c>
      <c r="M39" s="33">
        <f t="shared" si="1"/>
        <v>0.995088831494091</v>
      </c>
    </row>
    <row r="40" spans="1:13" ht="15.75" x14ac:dyDescent="0.3">
      <c r="A40" s="31" t="s">
        <v>88</v>
      </c>
      <c r="B40" s="34">
        <v>93709</v>
      </c>
      <c r="C40" s="34">
        <v>102384</v>
      </c>
      <c r="D40" s="34">
        <v>114877</v>
      </c>
      <c r="E40" s="51">
        <v>127425</v>
      </c>
      <c r="F40" s="51">
        <v>134212</v>
      </c>
      <c r="G40" s="51">
        <v>140091</v>
      </c>
      <c r="H40" s="51">
        <v>147179</v>
      </c>
      <c r="I40" s="51">
        <v>154998</v>
      </c>
      <c r="J40" s="51">
        <v>163330</v>
      </c>
      <c r="K40" s="51">
        <v>228294</v>
      </c>
      <c r="L40" s="51">
        <v>360696</v>
      </c>
      <c r="M40" s="33">
        <f t="shared" si="1"/>
        <v>2.8491073429446478</v>
      </c>
    </row>
    <row r="41" spans="1:13" x14ac:dyDescent="0.25">
      <c r="A41" s="41" t="s">
        <v>20</v>
      </c>
      <c r="B41" s="39">
        <v>81876033</v>
      </c>
      <c r="C41" s="39">
        <v>90501344</v>
      </c>
      <c r="D41" s="39">
        <v>101523715</v>
      </c>
      <c r="E41" s="39">
        <v>114283355</v>
      </c>
      <c r="F41" s="39">
        <v>125803855</v>
      </c>
      <c r="G41" s="39">
        <v>133825159</v>
      </c>
      <c r="H41" s="39">
        <v>141344521</v>
      </c>
      <c r="I41" s="39">
        <v>148298552</v>
      </c>
      <c r="J41" s="39">
        <v>156623995</v>
      </c>
      <c r="K41" s="39">
        <v>174506223</v>
      </c>
      <c r="L41" s="39">
        <v>200759946</v>
      </c>
      <c r="M41" s="40">
        <f>(L41-B41)/B41</f>
        <v>1.4519989384439278</v>
      </c>
    </row>
    <row r="42" spans="1:13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</sheetData>
  <mergeCells count="2">
    <mergeCell ref="A1:M1"/>
    <mergeCell ref="A2:M2"/>
  </mergeCells>
  <pageMargins left="0.25" right="0.25" top="0.75" bottom="0.75" header="0.3" footer="0.3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7ABEE1-A07D-46AE-B2C7-E6F1E7906823}"/>
</file>

<file path=customXml/itemProps2.xml><?xml version="1.0" encoding="utf-8"?>
<ds:datastoreItem xmlns:ds="http://schemas.openxmlformats.org/officeDocument/2006/customXml" ds:itemID="{D809D562-30BD-46E6-A70E-CFC67228CF5D}"/>
</file>

<file path=customXml/itemProps3.xml><?xml version="1.0" encoding="utf-8"?>
<ds:datastoreItem xmlns:ds="http://schemas.openxmlformats.org/officeDocument/2006/customXml" ds:itemID="{4E2E206A-E189-4510-AFAF-95F531F169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Ringkasan</vt:lpstr>
      <vt:lpstr>Data Pelaku dan Aset</vt:lpstr>
      <vt:lpstr>Akm. Penyaluran Pinjaman</vt:lpstr>
      <vt:lpstr>Penyaluran Pinjaman Bulanan</vt:lpstr>
      <vt:lpstr>Outstanding</vt:lpstr>
      <vt:lpstr>Rekening Lender</vt:lpstr>
      <vt:lpstr>Rekening Borrower</vt:lpstr>
      <vt:lpstr>Transaksi Lender</vt:lpstr>
      <vt:lpstr>Transaksi Borrower</vt:lpstr>
      <vt:lpstr>'Akm. Penyaluran Pinjaman'!Print_Area</vt:lpstr>
      <vt:lpstr>'Data Pelaku dan Aset'!Print_Area</vt:lpstr>
      <vt:lpstr>Outstanding!Print_Area</vt:lpstr>
      <vt:lpstr>'Penyaluran Pinjaman Bulanan'!Print_Area</vt:lpstr>
      <vt:lpstr>'Rekening Borrower'!Print_Area</vt:lpstr>
      <vt:lpstr>'Rekening Lender'!Print_Area</vt:lpstr>
      <vt:lpstr>Ringkasan!Print_Area</vt:lpstr>
      <vt:lpstr>'Transaksi Borrower'!Print_Area</vt:lpstr>
      <vt:lpstr>'Transaksi Lender'!Print_Area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Bagas Setiaji</dc:creator>
  <cp:keywords/>
  <dc:description/>
  <cp:lastModifiedBy>user</cp:lastModifiedBy>
  <cp:revision/>
  <cp:lastPrinted>2020-11-20T10:06:38Z</cp:lastPrinted>
  <dcterms:created xsi:type="dcterms:W3CDTF">2019-10-21T07:47:29Z</dcterms:created>
  <dcterms:modified xsi:type="dcterms:W3CDTF">2020-12-01T07:03:28Z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