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jkttip-fsiknb01\DSIN\1 Bagian Asuransi\Publikasi Website Bulanan\2022\revisi\"/>
    </mc:Choice>
  </mc:AlternateContent>
  <xr:revisionPtr revIDLastSave="0" documentId="8_{D2D829C3-2AD9-4CE1-B494-85AFFF49ED88}" xr6:coauthVersionLast="36" xr6:coauthVersionMax="36" xr10:uidLastSave="{00000000-0000-0000-0000-000000000000}"/>
  <bookViews>
    <workbookView xWindow="0" yWindow="0" windowWidth="19200" windowHeight="7040" tabRatio="907" activeTab="3"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workbook>
</file>

<file path=xl/calcChain.xml><?xml version="1.0" encoding="utf-8"?>
<calcChain xmlns="http://schemas.openxmlformats.org/spreadsheetml/2006/main">
  <c r="O9" i="13" l="1"/>
  <c r="N9" i="13"/>
  <c r="M9" i="13"/>
  <c r="L9" i="13"/>
  <c r="K9" i="13"/>
  <c r="J9" i="13"/>
  <c r="I9" i="13"/>
  <c r="H9" i="13"/>
  <c r="G9" i="13"/>
  <c r="F9" i="13"/>
  <c r="E9" i="13"/>
  <c r="D9" i="13"/>
  <c r="O7" i="13"/>
  <c r="N7" i="13"/>
  <c r="M7" i="13"/>
  <c r="L7" i="13"/>
  <c r="K7" i="13"/>
  <c r="J7" i="13"/>
  <c r="I7" i="13"/>
  <c r="H7" i="13"/>
  <c r="G7" i="13"/>
  <c r="F7" i="13"/>
  <c r="E7" i="13"/>
  <c r="D7" i="13"/>
  <c r="O4" i="13"/>
  <c r="N4" i="13"/>
  <c r="M4" i="13"/>
  <c r="L4" i="13"/>
  <c r="K4" i="13"/>
  <c r="J4" i="13"/>
  <c r="I4" i="13"/>
  <c r="H4" i="13"/>
  <c r="G4" i="13"/>
  <c r="F4" i="13"/>
  <c r="E4" i="13"/>
  <c r="D4" i="13"/>
  <c r="O3" i="13"/>
  <c r="N3" i="13"/>
  <c r="M3" i="13"/>
  <c r="L3" i="13"/>
  <c r="K3" i="13"/>
  <c r="J3" i="13"/>
  <c r="I3" i="13"/>
  <c r="H3" i="13"/>
  <c r="G3" i="13"/>
  <c r="F3" i="13"/>
  <c r="E3" i="13"/>
  <c r="D3" i="13"/>
  <c r="O5" i="13"/>
  <c r="N5" i="13"/>
  <c r="M5" i="13"/>
  <c r="L5" i="13"/>
  <c r="K5" i="13"/>
  <c r="J5" i="13"/>
  <c r="I5" i="13"/>
  <c r="H5" i="13"/>
  <c r="G5" i="13"/>
  <c r="F5" i="13"/>
  <c r="E5" i="13"/>
  <c r="D5" i="13"/>
  <c r="D9" i="23" l="1"/>
  <c r="E9" i="23"/>
  <c r="F9" i="23"/>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8" i="13"/>
  <c r="H12" i="13"/>
  <c r="H11" i="13"/>
  <c r="H8" i="13"/>
  <c r="H33" i="23" l="1"/>
  <c r="M11" i="13" l="1"/>
  <c r="M12" i="13"/>
  <c r="L12" i="13"/>
  <c r="L11" i="13"/>
  <c r="M8" i="13"/>
  <c r="L8" i="13"/>
  <c r="D12" i="13" l="1"/>
  <c r="O11" i="13" l="1"/>
  <c r="N11" i="13"/>
  <c r="K11" i="13"/>
  <c r="J11" i="13"/>
  <c r="G11" i="13"/>
  <c r="F11" i="13"/>
  <c r="E11" i="13"/>
  <c r="D11" i="13"/>
  <c r="O8" i="13"/>
  <c r="N8" i="13"/>
  <c r="K8" i="13"/>
  <c r="J8" i="13"/>
  <c r="G8" i="13"/>
  <c r="F8" i="13"/>
  <c r="E8" i="13"/>
  <c r="D8"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<sst xmlns="http://schemas.openxmlformats.org/spreadsheetml/2006/main" count="1042" uniqueCount="450">
  <si>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</si>
  <si>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</si>
  <si>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</si>
  <si>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</si>
  <si>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</si>
  <si>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</si>
  <si>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</si>
  <si>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</si>
  <si>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</si>
  <si>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</si>
  <si>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</si>
  <si>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</si>
  <si>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</si>
  <si>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</si>
  <si>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</si>
  <si>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</si>
  <si>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</si>
  <si>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</si>
  <si>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</si>
  <si>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</si>
  <si>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</si>
  <si>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</si>
  <si>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</si>
  <si>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</si>
  <si>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</si>
  <si>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</si>
  <si>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</si>
  <si>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</si>
  <si>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</si>
  <si>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</si>
  <si>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</si>
  <si>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</si>
  <si>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</si>
  <si>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</si>
  <si>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</si>
  <si>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</si>
  <si>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</si>
  <si>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</si>
  <si>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</si>
  <si>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</si>
  <si>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</si>
  <si>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</si>
  <si>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</si>
  <si>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</si>
  <si>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</si>
  <si>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</si>
  <si>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</si>
  <si>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</si>
  <si>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</si>
  <si>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</si>
  <si>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</si>
  <si>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</si>
  <si>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</si>
  <si>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</si>
  <si>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</si>
  <si>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</si>
  <si>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</si>
  <si>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</si>
  <si>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</si>
  <si>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</si>
  <si>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</si>
  <si>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</si>
  <si>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</si>
  <si>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</si>
  <si>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</si>
  <si>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</si>
  <si>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</si>
  <si>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</si>
  <si>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</si>
  <si>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</si>
  <si>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</si>
  <si>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</si>
  <si>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</si>
  <si>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</si>
  <si>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</si>
  <si>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</si>
  <si>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</si>
  <si>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</si>
  <si>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</si>
  <si>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</si>
  <si>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</si>
  <si>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</si>
  <si>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</si>
  <si>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</si>
  <si>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</si>
  <si>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</si>
  <si>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</si>
  <si>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</si>
  <si>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</si>
  <si>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</si>
  <si>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</si>
  <si>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</si>
  <si>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</si>
  <si>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</si>
  <si>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</si>
  <si>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</si>
  <si>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</si>
  <si>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</si>
  <si>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</si>
  <si>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</si>
  <si>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</si>
  <si>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</si>
  <si>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</si>
  <si>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</si>
  <si>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</si>
  <si>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</si>
  <si>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</si>
  <si>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</si>
  <si>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</si>
  <si>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</si>
  <si>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</si>
  <si>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</si>
  <si>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</si>
  <si>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</si>
  <si>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</si>
  <si>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</si>
  <si>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</si>
  <si>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</si>
  <si>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</si>
  <si>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</si>
  <si>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</si>
  <si>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</si>
  <si>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</si>
  <si>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</si>
  <si>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</si>
  <si>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</si>
  <si>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</si>
  <si>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</si>
  <si>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</si>
  <si>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</si>
  <si>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</si>
  <si>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</si>
  <si>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</si>
  <si>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</si>
  <si>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</si>
  <si>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</si>
  <si>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</si>
  <si>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</si>
  <si>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</si>
  <si>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</si>
  <si>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</si>
  <si>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</si>
  <si>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</si>
  <si>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</si>
  <si>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</si>
  <si>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</si>
  <si>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</si>
  <si>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</si>
  <si>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</si>
  <si>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</si>
  <si>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</si>
  <si>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</si>
  <si>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</si>
  <si>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</si>
  <si>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</si>
  <si>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</si>
  <si>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</si>
  <si>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</si>
  <si>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</si>
  <si>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</si>
  <si>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</si>
  <si>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</si>
  <si>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</si>
  <si>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</si>
  <si>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</si>
  <si>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</si>
  <si>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</si>
  <si>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</si>
  <si>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</si>
  <si>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</si>
  <si>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</si>
  <si>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</si>
  <si>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</si>
  <si>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</si>
  <si>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</si>
  <si>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</si>
  <si>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</si>
  <si>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</si>
  <si>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</si>
  <si>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</si>
  <si>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</si>
  <si>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</si>
  <si>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</si>
  <si>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</si>
  <si>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</si>
  <si>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</si>
  <si>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</si>
  <si>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</si>
  <si>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</si>
  <si>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</si>
  <si>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</si>
  <si>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</si>
  <si>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</si>
  <si>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</si>
  <si>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</si>
  <si>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</si>
  <si>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</si>
  <si>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</si>
  <si>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</si>
  <si>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</si>
  <si>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</si>
  <si>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</si>
  <si>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</si>
  <si>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</si>
  <si>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</si>
  <si>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</si>
  <si>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</si>
  <si>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</si>
  <si>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</si>
  <si>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</si>
  <si>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</si>
  <si>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</si>
  <si>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</si>
  <si>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</si>
  <si>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</si>
  <si>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</si>
  <si>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</si>
  <si>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</si>
  <si>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</si>
  <si>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</si>
  <si>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</si>
  <si>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</si>
  <si>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</si>
  <si>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</si>
  <si>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</si>
  <si>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</si>
  <si>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</si>
  <si>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</si>
  <si>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</si>
  <si>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</si>
  <si>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</si>
  <si>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</si>
  <si>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</si>
  <si>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</si>
  <si>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</si>
  <si>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</si>
  <si>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</si>
  <si>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</si>
  <si>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</si>
  <si>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</si>
  <si>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</si>
  <si>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</si>
  <si>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</si>
  <si>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</si>
  <si>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</si>
  <si>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</si>
  <si>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</si>
  <si>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</si>
  <si>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</si>
  <si>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</si>
  <si>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</si>
  <si>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</si>
  <si>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</si>
  <si>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</si>
  <si>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</si>
  <si>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</si>
  <si>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</si>
  <si>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</si>
  <si>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</si>
  <si>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</si>
  <si>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</si>
  <si>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</si>
  <si>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</si>
  <si>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</si>
  <si>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</si>
  <si>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</si>
  <si>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</si>
  <si>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</si>
  <si>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</si>
  <si>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</si>
  <si>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</si>
  <si>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</si>
  <si>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</si>
  <si>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</si>
  <si>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</si>
  <si>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</si>
  <si>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</si>
  <si>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</si>
  <si>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</si>
  <si>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</si>
  <si>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</si>
  <si>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</si>
  <si>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</si>
  <si>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</si>
  <si>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</si>
  <si>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</si>
  <si>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</si>
  <si>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</si>
  <si>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</si>
  <si>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</si>
  <si>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</si>
  <si>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</si>
  <si>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</si>
  <si>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</si>
  <si>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</si>
  <si>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</si>
  <si>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</si>
  <si>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</si>
  <si>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</si>
  <si>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</si>
  <si>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</si>
  <si>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</si>
  <si>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</si>
  <si>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</si>
  <si>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</si>
  <si>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</si>
  <si>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</si>
  <si>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</si>
  <si>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</si>
  <si>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</si>
  <si>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</si>
  <si>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</si>
  <si>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</si>
  <si>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</si>
  <si>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</si>
  <si>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</si>
  <si>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</si>
  <si>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</si>
  <si>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</si>
  <si>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</si>
  <si>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</si>
  <si>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</si>
  <si>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</si>
  <si>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</si>
  <si>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</si>
  <si>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</si>
  <si>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</si>
  <si>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</si>
  <si>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</si>
  <si>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</si>
  <si>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</si>
  <si>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</si>
  <si>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</si>
  <si>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</si>
  <si>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</si>
  <si>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</si>
  <si>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</si>
  <si>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</si>
  <si>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</si>
  <si>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</si>
  <si>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</si>
  <si>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</si>
  <si>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</si>
  <si>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</si>
  <si>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</si>
  <si>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</si>
  <si>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</si>
  <si>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</si>
  <si>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</si>
  <si>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</si>
  <si>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</si>
  <si>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</si>
  <si>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</si>
  <si>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</si>
  <si>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</si>
  <si>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</si>
  <si>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</si>
  <si>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</si>
  <si>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</si>
  <si>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</si>
  <si>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</si>
  <si>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</si>
  <si>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</si>
  <si>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</si>
  <si>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</si>
  <si>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</si>
  <si>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</si>
  <si>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</si>
  <si>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</si>
  <si>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</si>
  <si>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</si>
  <si>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</si>
  <si>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</si>
  <si>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</si>
  <si>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</si>
  <si>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</si>
  <si>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</si>
  <si>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</si>
  <si>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</si>
  <si>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</si>
  <si>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</si>
  <si>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</si>
  <si>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</si>
  <si>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</si>
  <si>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</si>
  <si>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</si>
  <si>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</si>
  <si>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</si>
  <si>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</si>
  <si>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</si>
  <si>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</si>
  <si>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</si>
  <si>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</si>
  <si>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</si>
  <si>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</si>
  <si>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</si>
  <si>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</si>
  <si>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</si>
  <si>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</si>
  <si>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</si>
  <si>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</si>
  <si>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</si>
  <si>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</si>
  <si>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</si>
  <si>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</si>
  <si>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</si>
  <si>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</si>
  <si>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</si>
  <si>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</si>
  <si>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</si>
  <si>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</si>
  <si>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</si>
  <si>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</si>
  <si>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</si>
  <si>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</si>
  <si>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</si>
  <si>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</si>
  <si>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</si>
  <si>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</si>
  <si>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</si>
  <si>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</si>
  <si>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</si>
  <si>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</si>
  <si>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</si>
  <si>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</si>
  <si>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</si>
  <si>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</si>
  <si>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</si>
  <si>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</si>
  <si>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</si>
  <si>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</si>
  <si>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</si>
  <si>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</si>
  <si>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</si>
  <si>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</si>
  <si>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</si>
  <si>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</si>
  <si>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</si>
  <si>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</si>
  <si>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</si>
  <si>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</si>
  <si>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</si>
  <si>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</si>
  <si>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</si>
  <si>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</si>
  <si>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</si>
  <si>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</si>
  <si>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</si>
  <si>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Desember 2022</t>
  </si>
  <si>
    <t>Total Equity and Net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</si>
</sst>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Rp&quot;#,##0_);[Red]\(&quot;Rp&quot;#,##0\)"/>
    <numFmt numFmtId="177" formatCode="&quot;Rp&quot;#,##0.00_);\(&quot;Rp&quot;#,##0.00\)"/>
    <numFmt numFmtId="178" formatCode="&quot;Rp&quot;#,##0.00_);[Red]\(&quot;Rp&quot;#,##0.00\)"/>
    <numFmt numFmtId="179" formatCode="_(&quot;Rp&quot;* #,##0_);_(&quot;Rp&quot;* \(#,##0\);_(&quot;Rp&quot;* &quot;-&quot;_);_(@_)"/>
    <numFmt numFmtId="180" formatCode="_(&quot;Rp&quot;* #,##0.00_);_(&quot;Rp&quot;* \(#,##0.00\);_(&quot;Rp&quot;* &quot;-&quot;??_);_(@_)"/>
    <numFmt numFmtId="181" formatCode="_-&quot;$&quot;* #,##0.00_-;\-&quot;$&quot;* #,##0.00_-;_-&quot;$&quot;* &quot;-&quot;??_-;_-@_-"/>
    <numFmt numFmtId="182" formatCode="mmm\ yyyy"/>
    <numFmt numFmtId="183" formatCode="0.00\ ;\(0.00\)"/>
    <numFmt numFmtId="184" formatCode="#,##0;[Red]\(#,##0\)"/>
    <numFmt numFmtId="185" formatCode="###\ ###\ ####"/>
    <numFmt numFmtId="186" formatCode="_([$€-2]* #,##0.00_);_([$€-2]* \(#,##0.00\);_([$€-2]* &quot;-&quot;??_)"/>
    <numFmt numFmtId="187" formatCode="0.00_)"/>
    <numFmt numFmtId="188" formatCode="#,##0.00;\(#,##0\)"/>
    <numFmt numFmtId="189" formatCode="##,###,##0.00"/>
    <numFmt numFmtId="190" formatCode="_-&quot;\&quot;* #,##0_-;\-&quot;\&quot;* #,##0_-;_-&quot;\&quot;* &quot;-&quot;_-;_-@_-"/>
    <numFmt numFmtId="191" formatCode="[$-10409]dd\ mmm\ yyyy"/>
    <numFmt numFmtId="192" formatCode="[$-421]mmm\ yyyy;@"/>
    <numFmt numFmtId="193" formatCode="0.0%"/>
    <numFmt numFmtId="194" formatCode="_(* #,##0.0_);_(* \(#,##0.0\);_(* &quot;-&quot;??_);_(@_)"/>
    <numFmt numFmtId="195" formatCode="_(* #,##0_);_(* \(#,##0\);_(*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83"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7"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190"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1" fontId="17" fillId="0" borderId="0"/>
    <xf numFmtId="192" fontId="17" fillId="4" borderId="0" applyNumberFormat="0" applyBorder="0" applyAlignment="0" applyProtection="0"/>
    <xf numFmtId="192"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92" fontId="18" fillId="0" borderId="0"/>
    <xf numFmtId="192" fontId="17" fillId="0" borderId="0"/>
    <xf numFmtId="192" fontId="17" fillId="0" borderId="0"/>
    <xf numFmtId="192" fontId="17" fillId="0" borderId="0"/>
    <xf numFmtId="192"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83"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16" fillId="0" borderId="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94" fontId="16" fillId="0" borderId="0" applyFill="0" applyBorder="0" applyAlignment="0"/>
    <xf numFmtId="194"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94" fontId="16" fillId="0" borderId="0" applyFont="0" applyFill="0" applyBorder="0" applyAlignment="0" applyProtection="0"/>
    <xf numFmtId="194"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xf numFmtId="178" fontId="16" fillId="0" borderId="0" applyFont="0" applyFill="0" applyBorder="0" applyAlignment="0"/>
    <xf numFmtId="178"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7"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7"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3" fontId="16" fillId="0" borderId="0" applyFont="0" applyFill="0" applyBorder="0" applyAlignment="0" applyProtection="0"/>
    <xf numFmtId="193"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6"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6"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7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6" fontId="16" fillId="0" borderId="0">
      <alignment vertical="top"/>
    </xf>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6" fontId="125" fillId="0" borderId="0" applyFont="0" applyFill="0" applyBorder="0" applyAlignment="0" applyProtection="0"/>
    <xf numFmtId="17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5" fontId="16" fillId="0" borderId="0"/>
    <xf numFmtId="19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7"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5"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8" fontId="46" fillId="0" borderId="1"/>
    <xf numFmtId="0" fontId="16" fillId="0" borderId="0"/>
    <xf numFmtId="0" fontId="16" fillId="0" borderId="0"/>
    <xf numFmtId="166" fontId="46" fillId="0" borderId="1"/>
    <xf numFmtId="0" fontId="16" fillId="0" borderId="0"/>
    <xf numFmtId="0" fontId="16" fillId="0" borderId="0"/>
    <xf numFmtId="179"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93"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3"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8"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3"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1" fontId="144" fillId="0" borderId="0" applyFont="0" applyFill="0" applyBorder="0" applyAlignment="0" applyProtection="0"/>
    <xf numFmtId="17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9" fontId="16" fillId="0" borderId="0" applyFont="0" applyFill="0" applyBorder="0" applyAlignment="0" applyProtection="0"/>
    <xf numFmtId="180" fontId="16" fillId="0" borderId="0" applyFont="0" applyFill="0" applyBorder="0" applyAlignment="0" applyProtection="0"/>
    <xf numFmtId="179" fontId="121" fillId="0" borderId="0" applyFont="0" applyFill="0" applyBorder="0" applyAlignment="0" applyProtection="0"/>
    <xf numFmtId="180"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80"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5"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5" fontId="16" fillId="6" borderId="0" applyFont="0" applyBorder="0" applyAlignment="0">
      <protection locked="0"/>
    </xf>
    <xf numFmtId="0" fontId="74" fillId="37" borderId="0" applyNumberFormat="0" applyBorder="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7" fontId="16" fillId="0" borderId="0"/>
    <xf numFmtId="187"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5" fontId="16" fillId="0" borderId="0" applyFont="0" applyFill="0" applyBorder="0" applyAlignment="0"/>
    <xf numFmtId="195"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5"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49">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41"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41" fontId="13" fillId="0" borderId="0" xfId="1" applyFont="1" applyFill="1" applyBorder="1"/>
    <xf numFmtId="0" fontId="34" fillId="0" borderId="0" xfId="3" applyFont="1" applyAlignment="1">
      <alignment horizontal="left"/>
    </xf>
    <xf numFmtId="0" fontId="4" fillId="0" borderId="0" xfId="50" applyFont="1" applyAlignment="1">
      <alignment wrapText="1"/>
    </xf>
    <xf numFmtId="41"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41" fontId="13" fillId="0" borderId="0" xfId="3" applyNumberFormat="1" applyFont="1" applyAlignment="1">
      <alignment wrapText="1"/>
    </xf>
    <xf numFmtId="0" fontId="34" fillId="0" borderId="7" xfId="3" applyFont="1" applyBorder="1" applyAlignment="1">
      <alignment horizontal="center" readingOrder="1"/>
    </xf>
    <xf numFmtId="41" fontId="0" fillId="0" borderId="0" xfId="0" applyNumberForma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41"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3" fontId="0" fillId="0" borderId="0" xfId="0" applyNumberFormat="1" applyAlignment="1">
      <alignment vertical="center"/>
    </xf>
    <xf numFmtId="194"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xf numFmtId="347" fontId="13" fillId="0" borderId="0" xfId="3" applyNumberFormat="1" applyFont="1" applyAlignment="1">
      <alignment horizontal="right" vertical="center"/>
    </xf>
    <xf numFmtId="0" fontId="0" fillId="0" borderId="0" xfId="0" applyAlignment="1">
      <alignment horizontal="right" vertical="top"/>
    </xf>
    <xf numFmtId="0" fontId="13" fillId="0" borderId="0" xfId="3" applyFont="1" applyAlignment="1">
      <alignment horizontal="left" wrapText="1"/>
    </xf>
    <xf numFmtId="347" fontId="13" fillId="0" borderId="0" xfId="3" applyNumberFormat="1" applyFont="1"/>
    <xf numFmtId="348"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3" fontId="0" fillId="0" borderId="0" xfId="0" applyNumberFormat="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3"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93" fontId="0" fillId="0" borderId="0" xfId="21195" applyNumberFormat="1" applyFont="1"/>
    <xf numFmtId="41" fontId="13" fillId="0" borderId="0" xfId="3" applyNumberFormat="1" applyFont="1" applyAlignment="1">
      <alignment horizontal="right" vertical="center"/>
    </xf>
    <xf numFmtId="41" fontId="13" fillId="0" borderId="0" xfId="1" applyFont="1" applyFill="1" applyBorder="1" applyAlignment="1">
      <alignment horizontal="right" vertical="center"/>
    </xf>
    <xf numFmtId="41" fontId="34" fillId="0" borderId="7" xfId="3" applyNumberFormat="1" applyFont="1" applyBorder="1" applyAlignment="1">
      <alignment horizontal="center" vertical="center" wrapText="1"/>
    </xf>
    <xf numFmtId="195" fontId="13" fillId="0" borderId="0" xfId="3" applyNumberFormat="1" applyFont="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71" fillId="0" borderId="0" xfId="3" applyNumberFormat="1" applyFont="1" applyAlignment="1">
      <alignment horizontal="right" vertical="center"/>
    </xf>
    <xf numFmtId="195" fontId="71" fillId="0" borderId="0" xfId="3" applyNumberFormat="1" applyFont="1" applyAlignment="1">
      <alignment horizontal="right" vertical="center"/>
    </xf>
    <xf numFmtId="195" fontId="0" fillId="0" borderId="0" xfId="0" applyNumberFormat="1"/>
    <xf numFmtId="195" fontId="13" fillId="0" borderId="0" xfId="1" applyNumberFormat="1" applyFont="1" applyFill="1" applyBorder="1"/>
    <xf numFmtId="195" fontId="13" fillId="0" borderId="0" xfId="1" applyNumberFormat="1" applyFont="1" applyFill="1" applyBorder="1" applyAlignment="1">
      <alignment vertical="center"/>
    </xf>
    <xf numFmtId="195" fontId="71" fillId="0" borderId="0" xfId="1" applyNumberFormat="1" applyFont="1" applyFill="1" applyBorder="1"/>
    <xf numFmtId="195" fontId="71" fillId="0" borderId="0" xfId="1" applyNumberFormat="1" applyFont="1" applyFill="1" applyBorder="1" applyAlignment="1">
      <alignment vertical="center"/>
    </xf>
    <xf numFmtId="41" fontId="71" fillId="0" borderId="0" xfId="1" applyFont="1" applyFill="1" applyBorder="1" applyAlignment="1">
      <alignment horizontal="left" indent="1"/>
    </xf>
    <xf numFmtId="195" fontId="13" fillId="0" borderId="0" xfId="1" applyNumberFormat="1" applyFont="1" applyFill="1" applyBorder="1" applyAlignment="1">
      <alignment horizontal="right" vertical="center"/>
    </xf>
    <xf numFmtId="195" fontId="71" fillId="0" borderId="0" xfId="1" applyNumberFormat="1" applyFont="1" applyFill="1" applyBorder="1" applyAlignment="1">
      <alignment horizontal="right" vertical="center"/>
    </xf>
    <xf numFmtId="195" fontId="0" fillId="0" borderId="0" xfId="1" applyNumberFormat="1" applyFont="1"/>
    <xf numFmtId="0" fontId="8" fillId="0" borderId="0" xfId="0" applyFont="1" applyAlignment="1">
      <alignment horizontal="left" wrapText="1"/>
    </xf>
    <xf numFmtId="195" fontId="13" fillId="0" borderId="0" xfId="3" applyNumberFormat="1" applyFont="1"/>
    <xf numFmtId="43" fontId="13" fillId="0" borderId="0" xfId="1" applyNumberFormat="1" applyFont="1" applyFill="1" applyBorder="1" applyAlignment="1">
      <alignment horizontal="right" vertical="center"/>
    </xf>
    <xf numFmtId="195" fontId="71" fillId="0" borderId="0" xfId="3" applyNumberFormat="1" applyFont="1"/>
    <xf numFmtId="233" fontId="13" fillId="0" borderId="0" xfId="1" applyNumberFormat="1" applyFont="1" applyFill="1" applyBorder="1" applyAlignment="1">
      <alignment vertical="center"/>
    </xf>
    <xf numFmtId="233" fontId="71" fillId="0" borderId="0" xfId="1" applyNumberFormat="1" applyFont="1" applyFill="1" applyBorder="1" applyAlignment="1">
      <alignment vertical="center"/>
    </xf>
    <xf numFmtId="43" fontId="13" fillId="0" borderId="0" xfId="21194" applyFont="1" applyFill="1" applyBorder="1" applyAlignment="1">
      <alignment vertical="center"/>
    </xf>
    <xf numFmtId="233" fontId="13" fillId="0" borderId="0" xfId="3" applyNumberFormat="1" applyFont="1" applyAlignment="1">
      <alignment horizontal="right" vertical="center"/>
    </xf>
    <xf numFmtId="233" fontId="71" fillId="0" borderId="0" xfId="3" applyNumberFormat="1" applyFont="1" applyAlignment="1">
      <alignment horizontal="right" vertical="center"/>
    </xf>
    <xf numFmtId="233" fontId="71" fillId="0" borderId="0" xfId="3" applyNumberFormat="1" applyFont="1"/>
    <xf numFmtId="233" fontId="13" fillId="0" borderId="0" xfId="3" applyNumberFormat="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election activeCell="D12" sqref="D12"/>
    </sheetView>
  </sheetViews>
  <sheetFormatPr defaultRowHeight="14.5"/>
  <cols>
    <col min="1" max="1" width="3.1796875" style="16" customWidth="1"/>
    <col min="2" max="2" width="3.1796875" customWidth="1"/>
    <col min="3" max="3" width="62.1796875" bestFit="1" customWidth="1"/>
    <col min="4" max="4" width="61.81640625" customWidth="1"/>
  </cols>
  <sheetData>
    <row r="1" spans="2:5">
      <c r="B1" s="17"/>
    </row>
    <row r="2" spans="2:5">
      <c r="B2" s="17"/>
    </row>
    <row r="3" spans="2:5">
      <c r="B3" s="17"/>
    </row>
    <row r="4" spans="2:5">
      <c r="B4" s="17"/>
    </row>
    <row r="5" spans="2:5">
      <c r="B5" s="17"/>
    </row>
    <row r="6" spans="2:5">
      <c r="B6" s="17"/>
    </row>
    <row r="7" spans="2:5">
      <c r="B7" s="17"/>
    </row>
    <row r="8" spans="2:5">
      <c r="B8" s="17"/>
      <c r="C8" s="10" t="s">
        <v>15</v>
      </c>
      <c r="D8" s="10" t="s">
        <v>9</v>
      </c>
    </row>
    <row r="9" spans="2:5">
      <c r="B9" s="17"/>
      <c r="C9" t="s">
        <v>144</v>
      </c>
      <c r="D9" s="15" t="s">
        <v>14</v>
      </c>
      <c r="E9" s="15"/>
    </row>
    <row r="10" spans="2:5">
      <c r="B10" s="17"/>
    </row>
    <row r="11" spans="2:5">
      <c r="B11" s="17"/>
      <c r="C11" t="s">
        <v>10</v>
      </c>
      <c r="D11" t="s">
        <v>12</v>
      </c>
    </row>
    <row r="12" spans="2:5">
      <c r="B12" s="17"/>
      <c r="C12" t="s">
        <v>442</v>
      </c>
      <c r="D12" t="s">
        <v>442</v>
      </c>
    </row>
    <row r="13" spans="2:5">
      <c r="B13" s="17"/>
      <c r="C13" t="s">
        <v>423</v>
      </c>
      <c r="D13" t="s">
        <v>423</v>
      </c>
    </row>
    <row r="14" spans="2:5">
      <c r="B14" s="17"/>
      <c r="C14" t="s">
        <v>424</v>
      </c>
      <c r="D14" t="s">
        <v>424</v>
      </c>
    </row>
    <row r="15" spans="2:5">
      <c r="B15" s="17"/>
    </row>
    <row r="16" spans="2:5">
      <c r="B16" s="17"/>
      <c r="C16" t="s">
        <v>11</v>
      </c>
      <c r="D16" t="s">
        <v>11</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Normal="100" workbookViewId="0">
      <pane xSplit="2" ySplit="4" topLeftCell="M15" activePane="bottomRight" state="frozen"/>
      <selection pane="topRight"/>
      <selection pane="bottomLeft"/>
      <selection pane="bottomRight" activeCell="N4" sqref="N4"/>
    </sheetView>
  </sheetViews>
  <sheetFormatPr defaultColWidth="9.1796875" defaultRowHeight="14.5"/>
  <cols>
    <col min="1" max="1" width="9.1796875" style="19"/>
    <col min="2" max="2" width="67.1796875" style="53" customWidth="1"/>
    <col min="3" max="14" width="18.1796875" style="19" customWidth="1"/>
    <col min="15" max="15" width="56.453125" style="19" bestFit="1" customWidth="1"/>
    <col min="16" max="16384" width="9.1796875" style="19"/>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47"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0">
        <v>1</v>
      </c>
      <c r="B5" s="37" t="s">
        <v>150</v>
      </c>
      <c r="C5" s="123">
        <v>11935354</v>
      </c>
      <c r="D5" s="32">
        <v>12651179</v>
      </c>
      <c r="E5" s="32">
        <v>12269873</v>
      </c>
      <c r="F5" s="118">
        <v>12039058</v>
      </c>
      <c r="G5" s="32">
        <v>10125798</v>
      </c>
      <c r="H5" s="32">
        <v>10334369</v>
      </c>
      <c r="I5" s="118">
        <v>9805994</v>
      </c>
      <c r="J5" s="32">
        <v>15071753</v>
      </c>
      <c r="K5" s="118">
        <v>13224701</v>
      </c>
      <c r="L5" s="32">
        <v>11122476</v>
      </c>
      <c r="M5" s="32">
        <v>14714914</v>
      </c>
      <c r="N5" s="32"/>
      <c r="O5" s="80" t="s">
        <v>160</v>
      </c>
    </row>
    <row r="6" spans="1:15">
      <c r="A6" s="20">
        <v>2</v>
      </c>
      <c r="B6" s="37" t="s">
        <v>146</v>
      </c>
      <c r="C6" s="123">
        <v>10485042.50804</v>
      </c>
      <c r="D6" s="32">
        <v>9908634.3382900003</v>
      </c>
      <c r="E6" s="32">
        <v>9475803.5724199992</v>
      </c>
      <c r="F6" s="118">
        <v>9772181.9790599998</v>
      </c>
      <c r="G6" s="32">
        <v>10473879.066119999</v>
      </c>
      <c r="H6" s="32">
        <v>10114238.245620001</v>
      </c>
      <c r="I6" s="118">
        <v>10214959.726840001</v>
      </c>
      <c r="J6" s="32">
        <v>9000121.9896799996</v>
      </c>
      <c r="K6" s="118">
        <v>9093516.0429899991</v>
      </c>
      <c r="L6" s="32">
        <v>9141730.5879699998</v>
      </c>
      <c r="M6" s="32">
        <v>8130116.5369800003</v>
      </c>
      <c r="N6" s="32"/>
      <c r="O6" s="80" t="s">
        <v>27</v>
      </c>
    </row>
    <row r="7" spans="1:15">
      <c r="A7" s="20">
        <v>3</v>
      </c>
      <c r="B7" s="37" t="s">
        <v>151</v>
      </c>
      <c r="C7" s="123">
        <v>37651324.78864</v>
      </c>
      <c r="D7" s="32">
        <v>37689705.26585</v>
      </c>
      <c r="E7" s="32">
        <v>37316606.65682999</v>
      </c>
      <c r="F7" s="118">
        <v>36867080.278350003</v>
      </c>
      <c r="G7" s="32">
        <v>37444676.827080004</v>
      </c>
      <c r="H7" s="32">
        <v>36977367.890969999</v>
      </c>
      <c r="I7" s="118">
        <v>36678105.741410002</v>
      </c>
      <c r="J7" s="32">
        <v>36908003.199170001</v>
      </c>
      <c r="K7" s="118">
        <v>36524484.148959994</v>
      </c>
      <c r="L7" s="32">
        <v>36626162.868610002</v>
      </c>
      <c r="M7" s="32">
        <v>36239954.721900001</v>
      </c>
      <c r="N7" s="32"/>
      <c r="O7" s="80" t="s">
        <v>405</v>
      </c>
    </row>
    <row r="8" spans="1:15">
      <c r="A8" s="20">
        <v>4</v>
      </c>
      <c r="B8" s="37" t="s">
        <v>152</v>
      </c>
      <c r="C8" s="123">
        <v>36888399.873610005</v>
      </c>
      <c r="D8" s="32">
        <v>37225066.837279998</v>
      </c>
      <c r="E8" s="32">
        <v>37988952.024939999</v>
      </c>
      <c r="F8" s="118">
        <v>38605584.544300005</v>
      </c>
      <c r="G8" s="32">
        <v>38646283.315620005</v>
      </c>
      <c r="H8" s="32">
        <v>38765675.679579996</v>
      </c>
      <c r="I8" s="118">
        <v>38994918.426590003</v>
      </c>
      <c r="J8" s="32">
        <v>39428660.619829997</v>
      </c>
      <c r="K8" s="118">
        <v>40271557.490509994</v>
      </c>
      <c r="L8" s="32">
        <v>41959886.247260004</v>
      </c>
      <c r="M8" s="32">
        <v>44349130.074590005</v>
      </c>
      <c r="N8" s="32"/>
      <c r="O8" s="80" t="s">
        <v>30</v>
      </c>
    </row>
    <row r="9" spans="1:15">
      <c r="A9" s="20">
        <v>5</v>
      </c>
      <c r="B9" s="37" t="s">
        <v>153</v>
      </c>
      <c r="C9" s="123">
        <v>0</v>
      </c>
      <c r="D9" s="32">
        <v>0</v>
      </c>
      <c r="E9" s="32">
        <v>0</v>
      </c>
      <c r="F9" s="32"/>
      <c r="G9" s="32">
        <v>0</v>
      </c>
      <c r="H9" s="32">
        <v>0</v>
      </c>
      <c r="I9" s="32"/>
      <c r="J9" s="32">
        <v>0</v>
      </c>
      <c r="K9" s="118">
        <v>0</v>
      </c>
      <c r="L9" s="32">
        <v>0</v>
      </c>
      <c r="M9" s="32">
        <v>0</v>
      </c>
      <c r="N9" s="32"/>
      <c r="O9" s="80" t="s">
        <v>33</v>
      </c>
    </row>
    <row r="10" spans="1:15">
      <c r="A10" s="20">
        <v>6</v>
      </c>
      <c r="B10" s="37" t="s">
        <v>154</v>
      </c>
      <c r="C10" s="123">
        <v>0</v>
      </c>
      <c r="D10" s="32">
        <v>0</v>
      </c>
      <c r="E10" s="32">
        <v>0</v>
      </c>
      <c r="F10" s="32"/>
      <c r="G10" s="32">
        <v>0</v>
      </c>
      <c r="H10" s="32">
        <v>0</v>
      </c>
      <c r="I10" s="32"/>
      <c r="J10" s="32">
        <v>0</v>
      </c>
      <c r="K10" s="118">
        <v>0</v>
      </c>
      <c r="L10" s="32">
        <v>0</v>
      </c>
      <c r="M10" s="32">
        <v>0</v>
      </c>
      <c r="N10" s="32"/>
      <c r="O10" s="80" t="s">
        <v>35</v>
      </c>
    </row>
    <row r="11" spans="1:15">
      <c r="A11" s="20">
        <v>7</v>
      </c>
      <c r="B11" s="37" t="s">
        <v>36</v>
      </c>
      <c r="C11" s="123">
        <v>0</v>
      </c>
      <c r="D11" s="32">
        <v>0</v>
      </c>
      <c r="E11" s="32">
        <v>0</v>
      </c>
      <c r="F11" s="32"/>
      <c r="G11" s="32">
        <v>0</v>
      </c>
      <c r="H11" s="32">
        <v>0</v>
      </c>
      <c r="I11" s="32"/>
      <c r="J11" s="32">
        <v>0</v>
      </c>
      <c r="K11" s="118">
        <v>0</v>
      </c>
      <c r="L11" s="32">
        <v>0</v>
      </c>
      <c r="M11" s="32">
        <v>0</v>
      </c>
      <c r="N11" s="32"/>
      <c r="O11" s="80" t="s">
        <v>37</v>
      </c>
    </row>
    <row r="12" spans="1:15">
      <c r="A12" s="20">
        <v>8</v>
      </c>
      <c r="B12" s="37" t="s">
        <v>38</v>
      </c>
      <c r="C12" s="123">
        <v>25755921.88603</v>
      </c>
      <c r="D12" s="32">
        <v>26225561.731240001</v>
      </c>
      <c r="E12" s="32">
        <v>26563135.68338</v>
      </c>
      <c r="F12" s="118">
        <v>25242711.318669997</v>
      </c>
      <c r="G12" s="32">
        <v>25541445.28283</v>
      </c>
      <c r="H12" s="32">
        <v>25753915.096859999</v>
      </c>
      <c r="I12" s="118">
        <v>26381368.501030002</v>
      </c>
      <c r="J12" s="32">
        <v>22576285.494440001</v>
      </c>
      <c r="K12" s="118">
        <v>22684754.847380001</v>
      </c>
      <c r="L12" s="32">
        <v>22712723.746100001</v>
      </c>
      <c r="M12" s="32">
        <v>21383321.482489999</v>
      </c>
      <c r="N12" s="32"/>
      <c r="O12" s="80" t="s">
        <v>39</v>
      </c>
    </row>
    <row r="13" spans="1:15">
      <c r="A13" s="20">
        <v>9</v>
      </c>
      <c r="B13" s="37" t="s">
        <v>155</v>
      </c>
      <c r="C13" s="123">
        <v>1291298.0977</v>
      </c>
      <c r="D13" s="32">
        <v>1288349.7137900002</v>
      </c>
      <c r="E13" s="32">
        <v>1218813.79434</v>
      </c>
      <c r="F13" s="118">
        <v>1154050.22006</v>
      </c>
      <c r="G13" s="32">
        <v>1155878.31702</v>
      </c>
      <c r="H13" s="32">
        <v>1093286.9989400001</v>
      </c>
      <c r="I13" s="118">
        <v>1253767.8122</v>
      </c>
      <c r="J13" s="32">
        <v>1203402.37081</v>
      </c>
      <c r="K13" s="118">
        <v>1135728.7849599998</v>
      </c>
      <c r="L13" s="32">
        <v>1113814.82391</v>
      </c>
      <c r="M13" s="32">
        <v>1128073.64986</v>
      </c>
      <c r="N13" s="32"/>
      <c r="O13" s="80" t="s">
        <v>161</v>
      </c>
    </row>
    <row r="14" spans="1:15">
      <c r="A14" s="20">
        <v>10</v>
      </c>
      <c r="B14" s="37" t="s">
        <v>156</v>
      </c>
      <c r="C14" s="123">
        <v>116590.2225</v>
      </c>
      <c r="D14" s="32">
        <v>115280.22</v>
      </c>
      <c r="E14" s="32">
        <v>119210.22749999999</v>
      </c>
      <c r="F14" s="118">
        <v>146720.28</v>
      </c>
      <c r="G14" s="32">
        <v>131000.25</v>
      </c>
      <c r="H14" s="32">
        <v>108730.2075</v>
      </c>
      <c r="I14" s="118">
        <v>127070.24249999999</v>
      </c>
      <c r="J14" s="32">
        <v>124450.2375</v>
      </c>
      <c r="K14" s="118">
        <v>125760.24</v>
      </c>
      <c r="L14" s="32">
        <v>121830.2325</v>
      </c>
      <c r="M14" s="32">
        <v>121830.2325</v>
      </c>
      <c r="N14" s="32"/>
      <c r="O14" s="80" t="s">
        <v>42</v>
      </c>
    </row>
    <row r="15" spans="1:15">
      <c r="A15" s="20">
        <v>11</v>
      </c>
      <c r="B15" s="37" t="s">
        <v>118</v>
      </c>
      <c r="C15" s="123">
        <v>5550197.7214099998</v>
      </c>
      <c r="D15" s="32">
        <v>5634506.0851699999</v>
      </c>
      <c r="E15" s="32">
        <v>5638080.8335699998</v>
      </c>
      <c r="F15" s="118">
        <v>5671324.5450799996</v>
      </c>
      <c r="G15" s="32">
        <v>5682313.830670001</v>
      </c>
      <c r="H15" s="32">
        <v>5694405.0537700001</v>
      </c>
      <c r="I15" s="118">
        <v>5729613.2316200007</v>
      </c>
      <c r="J15" s="32">
        <v>5841864.89243</v>
      </c>
      <c r="K15" s="118">
        <v>5864967.5784300007</v>
      </c>
      <c r="L15" s="32">
        <v>5861997.1193399997</v>
      </c>
      <c r="M15" s="32">
        <v>6073340.9659799999</v>
      </c>
      <c r="N15" s="32"/>
      <c r="O15" s="80" t="s">
        <v>44</v>
      </c>
    </row>
    <row r="16" spans="1:15">
      <c r="A16" s="103">
        <v>12</v>
      </c>
      <c r="B16" s="94" t="s">
        <v>157</v>
      </c>
      <c r="C16" s="123">
        <v>560035.57808999997</v>
      </c>
      <c r="D16" s="104">
        <v>558448.61658999999</v>
      </c>
      <c r="E16" s="104">
        <v>556861.65508000006</v>
      </c>
      <c r="F16" s="119">
        <v>555274.69357</v>
      </c>
      <c r="G16" s="104">
        <v>553687.73207000003</v>
      </c>
      <c r="H16" s="104">
        <v>552100.77055999998</v>
      </c>
      <c r="I16" s="119">
        <v>550513.80905000004</v>
      </c>
      <c r="J16" s="104">
        <v>548926.84754999995</v>
      </c>
      <c r="K16" s="119">
        <v>538024.44316000002</v>
      </c>
      <c r="L16" s="104">
        <v>536495.70317999995</v>
      </c>
      <c r="M16" s="104">
        <v>534966.96319000004</v>
      </c>
      <c r="N16" s="104"/>
      <c r="O16" s="105" t="s">
        <v>45</v>
      </c>
    </row>
    <row r="17" spans="1:15">
      <c r="A17" s="20">
        <v>13</v>
      </c>
      <c r="B17" s="37" t="s">
        <v>158</v>
      </c>
      <c r="C17" s="123">
        <v>0</v>
      </c>
      <c r="D17" s="32">
        <v>0</v>
      </c>
      <c r="E17" s="32">
        <v>0</v>
      </c>
      <c r="F17" s="32"/>
      <c r="G17" s="32">
        <v>0</v>
      </c>
      <c r="H17" s="32">
        <v>0</v>
      </c>
      <c r="I17" s="32">
        <v>0</v>
      </c>
      <c r="J17" s="32">
        <v>0</v>
      </c>
      <c r="K17" s="118">
        <v>0</v>
      </c>
      <c r="L17" s="32">
        <v>0</v>
      </c>
      <c r="M17" s="32">
        <v>0</v>
      </c>
      <c r="N17" s="32"/>
      <c r="O17" s="80" t="s">
        <v>46</v>
      </c>
    </row>
    <row r="18" spans="1:15">
      <c r="A18" s="20">
        <v>14</v>
      </c>
      <c r="B18" s="37" t="s">
        <v>119</v>
      </c>
      <c r="C18" s="123">
        <v>0</v>
      </c>
      <c r="D18" s="32">
        <v>0</v>
      </c>
      <c r="E18" s="32">
        <v>0</v>
      </c>
      <c r="F18" s="32"/>
      <c r="G18" s="32">
        <v>0</v>
      </c>
      <c r="H18" s="32">
        <v>0</v>
      </c>
      <c r="I18" s="32">
        <v>0</v>
      </c>
      <c r="J18" s="32">
        <v>0</v>
      </c>
      <c r="K18" s="118">
        <v>0</v>
      </c>
      <c r="L18" s="32">
        <v>0</v>
      </c>
      <c r="M18" s="32">
        <v>0</v>
      </c>
      <c r="N18" s="32"/>
      <c r="O18" s="80" t="s">
        <v>48</v>
      </c>
    </row>
    <row r="19" spans="1:15">
      <c r="A19" s="20">
        <v>15</v>
      </c>
      <c r="B19" s="37" t="s">
        <v>159</v>
      </c>
      <c r="C19" s="123">
        <v>0</v>
      </c>
      <c r="D19" s="32">
        <v>0</v>
      </c>
      <c r="E19" s="32">
        <v>0</v>
      </c>
      <c r="F19" s="32"/>
      <c r="G19" s="32">
        <v>0</v>
      </c>
      <c r="H19" s="32">
        <v>0</v>
      </c>
      <c r="I19" s="32">
        <v>0</v>
      </c>
      <c r="J19" s="32">
        <v>0</v>
      </c>
      <c r="K19" s="118">
        <v>0</v>
      </c>
      <c r="L19" s="32">
        <v>0</v>
      </c>
      <c r="M19" s="32">
        <v>0</v>
      </c>
      <c r="N19" s="32"/>
      <c r="O19" s="80" t="s">
        <v>50</v>
      </c>
    </row>
    <row r="20" spans="1:15">
      <c r="A20" s="20">
        <v>16</v>
      </c>
      <c r="B20" s="37" t="s">
        <v>121</v>
      </c>
      <c r="C20" s="123">
        <v>98033.309200000003</v>
      </c>
      <c r="D20" s="32">
        <v>98033.309200000003</v>
      </c>
      <c r="E20" s="32">
        <v>154882.80669999999</v>
      </c>
      <c r="F20" s="118">
        <v>154882.80669999999</v>
      </c>
      <c r="G20" s="32">
        <v>154882.80669999999</v>
      </c>
      <c r="H20" s="32">
        <v>145407.89045000001</v>
      </c>
      <c r="I20" s="118">
        <v>145407.89045000001</v>
      </c>
      <c r="J20" s="32">
        <v>145407.89045000001</v>
      </c>
      <c r="K20" s="118">
        <v>103924.80615</v>
      </c>
      <c r="L20" s="32">
        <v>103924.80615</v>
      </c>
      <c r="M20" s="32">
        <v>103924.80615</v>
      </c>
      <c r="N20" s="32"/>
      <c r="O20" s="80" t="s">
        <v>52</v>
      </c>
    </row>
    <row r="21" spans="1:15" s="66" customFormat="1">
      <c r="A21" s="65">
        <v>17</v>
      </c>
      <c r="B21" s="61" t="s">
        <v>192</v>
      </c>
      <c r="C21" s="124">
        <v>130332197.98527001</v>
      </c>
      <c r="D21" s="64">
        <v>131394765.11745</v>
      </c>
      <c r="E21" s="64">
        <v>131302220.25479999</v>
      </c>
      <c r="F21" s="120">
        <v>130208868.66584</v>
      </c>
      <c r="G21" s="64">
        <v>129909845.42815001</v>
      </c>
      <c r="H21" s="64">
        <v>129539496.83429</v>
      </c>
      <c r="I21" s="120">
        <v>129881719.38175</v>
      </c>
      <c r="J21" s="64">
        <v>130848876.54190999</v>
      </c>
      <c r="K21" s="120">
        <v>129567419.38259</v>
      </c>
      <c r="L21" s="64">
        <v>129301042.13506001</v>
      </c>
      <c r="M21" s="64">
        <v>132779573.43368</v>
      </c>
      <c r="N21" s="64"/>
      <c r="O21" s="79" t="s">
        <v>54</v>
      </c>
    </row>
    <row r="22" spans="1:15" s="66" customFormat="1">
      <c r="A22" s="65">
        <v>18</v>
      </c>
      <c r="B22" s="61" t="s">
        <v>327</v>
      </c>
      <c r="C22" s="124">
        <v>6154828.40436</v>
      </c>
      <c r="D22" s="64">
        <v>10878047.30156</v>
      </c>
      <c r="E22" s="64">
        <v>10678095.593490001</v>
      </c>
      <c r="F22" s="120">
        <v>11560841.10898</v>
      </c>
      <c r="G22" s="64">
        <v>11203201.008669998</v>
      </c>
      <c r="H22" s="64">
        <v>10322624.418889999</v>
      </c>
      <c r="I22" s="120">
        <v>10484750.13219</v>
      </c>
      <c r="J22" s="64">
        <v>10589852.3254</v>
      </c>
      <c r="K22" s="120">
        <v>10638610.01694</v>
      </c>
      <c r="L22" s="64">
        <v>10782269.731959999</v>
      </c>
      <c r="M22" s="64">
        <v>10020304.760770001</v>
      </c>
      <c r="N22" s="64"/>
      <c r="O22" s="79" t="s">
        <v>88</v>
      </c>
    </row>
    <row r="23" spans="1:15" s="66" customFormat="1">
      <c r="A23" s="65">
        <v>19</v>
      </c>
      <c r="B23" s="61" t="s">
        <v>21</v>
      </c>
      <c r="C23" s="124">
        <v>136487026.38964</v>
      </c>
      <c r="D23" s="64">
        <v>142272812.41902</v>
      </c>
      <c r="E23" s="64">
        <v>141980315.84830999</v>
      </c>
      <c r="F23" s="120">
        <v>141769709.77482998</v>
      </c>
      <c r="G23" s="64">
        <v>141113046.43683001</v>
      </c>
      <c r="H23" s="64">
        <v>139862121.25318</v>
      </c>
      <c r="I23" s="120">
        <v>140366469.51394999</v>
      </c>
      <c r="J23" s="64">
        <v>141438728.86731002</v>
      </c>
      <c r="K23" s="120">
        <v>140206029.39954001</v>
      </c>
      <c r="L23" s="64">
        <v>140083311.86702999</v>
      </c>
      <c r="M23" s="64">
        <v>142799878.19446999</v>
      </c>
      <c r="N23" s="64"/>
      <c r="O23" s="79" t="s">
        <v>89</v>
      </c>
    </row>
    <row r="24" spans="1:15" s="66" customFormat="1">
      <c r="A24" s="65">
        <v>20</v>
      </c>
      <c r="B24" s="61" t="s">
        <v>194</v>
      </c>
      <c r="C24" s="124">
        <v>119440694.36857</v>
      </c>
      <c r="D24" s="64">
        <v>119677892.71894999</v>
      </c>
      <c r="E24" s="64">
        <v>120670252.49764</v>
      </c>
      <c r="F24" s="120">
        <v>120494302.59522</v>
      </c>
      <c r="G24" s="64">
        <v>120317162.97882001</v>
      </c>
      <c r="H24" s="64">
        <v>120125406.60193001</v>
      </c>
      <c r="I24" s="120">
        <v>119614621.70186999</v>
      </c>
      <c r="J24" s="64">
        <v>119795701.61933</v>
      </c>
      <c r="K24" s="120">
        <v>119984149.70714</v>
      </c>
      <c r="L24" s="64">
        <v>120123674.53148001</v>
      </c>
      <c r="M24" s="64">
        <v>120655725.83961001</v>
      </c>
      <c r="N24" s="64"/>
      <c r="O24" s="79" t="s">
        <v>162</v>
      </c>
    </row>
    <row r="25" spans="1:15" s="66" customFormat="1">
      <c r="A25" s="65">
        <v>21</v>
      </c>
      <c r="B25" s="61" t="s">
        <v>196</v>
      </c>
      <c r="C25" s="124">
        <v>17046332.02361</v>
      </c>
      <c r="D25" s="64">
        <v>22594919.701180004</v>
      </c>
      <c r="E25" s="64">
        <v>21310063.352760002</v>
      </c>
      <c r="F25" s="120">
        <v>21275407.17478</v>
      </c>
      <c r="G25" s="64">
        <v>20795883.457060002</v>
      </c>
      <c r="H25" s="64">
        <v>19736714.653659999</v>
      </c>
      <c r="I25" s="120">
        <v>20751847.810869999</v>
      </c>
      <c r="J25" s="64">
        <v>21643027.24303</v>
      </c>
      <c r="K25" s="120">
        <v>20221879.69176</v>
      </c>
      <c r="L25" s="64">
        <v>19959637.337140001</v>
      </c>
      <c r="M25" s="64">
        <v>22144152.357170001</v>
      </c>
      <c r="N25" s="64"/>
      <c r="O25" s="79" t="s">
        <v>163</v>
      </c>
    </row>
    <row r="26" spans="1:15">
      <c r="J26" s="75"/>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5"/>
  <cols>
    <col min="1" max="1" width="3.1796875" style="16" customWidth="1"/>
  </cols>
  <sheetData>
    <row r="9" spans="4:4">
      <c r="D9" t="s">
        <v>336</v>
      </c>
    </row>
    <row r="10" spans="4:4">
      <c r="D10" t="s">
        <v>337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K30" activePane="bottomRight" state="frozen"/>
      <selection pane="topRight"/>
      <selection pane="bottomLeft"/>
      <selection pane="bottomRight" activeCell="N5" sqref="N5:N40"/>
    </sheetView>
  </sheetViews>
  <sheetFormatPr defaultRowHeight="14.5"/>
  <cols>
    <col min="1" max="1" width="3.81640625" bestFit="1" customWidth="1"/>
    <col min="2" max="2" width="47.1796875" bestFit="1" customWidth="1"/>
    <col min="3" max="3" width="17.81640625" style="25"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352</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ht="15" customHeight="1">
      <c r="A5" s="26">
        <v>1</v>
      </c>
      <c r="B5" s="6" t="s">
        <v>214</v>
      </c>
      <c r="C5" s="110">
        <v>15094047.915960008</v>
      </c>
      <c r="D5" s="110">
        <v>26982276.901720002</v>
      </c>
      <c r="E5" s="110">
        <v>43679459.557040013</v>
      </c>
      <c r="F5" s="123">
        <v>56864143.500799999</v>
      </c>
      <c r="G5" s="109">
        <v>69943033.724929988</v>
      </c>
      <c r="H5" s="109">
        <v>85104679.364270002</v>
      </c>
      <c r="I5" s="133">
        <v>98305669.090800017</v>
      </c>
      <c r="J5" s="109">
        <v>112129569.21905999</v>
      </c>
      <c r="K5" s="109">
        <v>126746392.72498997</v>
      </c>
      <c r="L5" s="133">
        <v>139566273.60792005</v>
      </c>
      <c r="M5" s="109">
        <v>153546054.44156995</v>
      </c>
      <c r="N5" s="110"/>
      <c r="O5" s="85" t="s">
        <v>244</v>
      </c>
    </row>
    <row r="6" spans="1:15" ht="15" customHeight="1">
      <c r="A6" s="26">
        <v>2</v>
      </c>
      <c r="B6" s="6" t="s">
        <v>215</v>
      </c>
      <c r="C6" s="110">
        <v>704106.97584999981</v>
      </c>
      <c r="D6" s="110">
        <v>1191549.18692</v>
      </c>
      <c r="E6" s="110">
        <v>1611364.3092100008</v>
      </c>
      <c r="F6" s="123">
        <v>2081282.8805700005</v>
      </c>
      <c r="G6" s="109">
        <v>2499301.8655299991</v>
      </c>
      <c r="H6" s="109">
        <v>2990016.7119199997</v>
      </c>
      <c r="I6" s="133">
        <v>3455304.2921699993</v>
      </c>
      <c r="J6" s="109">
        <v>3926464.9982599998</v>
      </c>
      <c r="K6" s="109">
        <v>4332573.7122399993</v>
      </c>
      <c r="L6" s="133">
        <v>4785521.2235199995</v>
      </c>
      <c r="M6" s="109">
        <v>5184018.1153899999</v>
      </c>
      <c r="N6" s="110"/>
      <c r="O6" s="85" t="s">
        <v>245</v>
      </c>
    </row>
    <row r="7" spans="1:15" ht="15" customHeight="1">
      <c r="A7" s="26">
        <v>3</v>
      </c>
      <c r="B7" s="6" t="s">
        <v>216</v>
      </c>
      <c r="C7" s="110">
        <v>-1229255.6882000002</v>
      </c>
      <c r="D7" s="110">
        <v>-1035830.8071100001</v>
      </c>
      <c r="E7" s="110">
        <v>-836521.34285000002</v>
      </c>
      <c r="F7" s="123">
        <v>-1325732.9922899997</v>
      </c>
      <c r="G7" s="109">
        <v>-1406584.5278400001</v>
      </c>
      <c r="H7" s="109">
        <v>-1428368.2403400003</v>
      </c>
      <c r="I7" s="133">
        <v>-1680231.74196</v>
      </c>
      <c r="J7" s="109">
        <v>-1431715.98725</v>
      </c>
      <c r="K7" s="109">
        <v>-1132080.6093499996</v>
      </c>
      <c r="L7" s="133">
        <v>-1008248.0776200001</v>
      </c>
      <c r="M7" s="109">
        <v>-675179.6540499999</v>
      </c>
      <c r="N7" s="110"/>
      <c r="O7" s="85" t="s">
        <v>247</v>
      </c>
    </row>
    <row r="8" spans="1:15" s="10" customFormat="1" ht="15" customHeight="1">
      <c r="A8" s="27">
        <v>4</v>
      </c>
      <c r="B8" s="63" t="s">
        <v>217</v>
      </c>
      <c r="C8" s="113">
        <v>13160685.251609998</v>
      </c>
      <c r="D8" s="113">
        <v>24754896.907400008</v>
      </c>
      <c r="E8" s="113">
        <v>41231573.904769994</v>
      </c>
      <c r="F8" s="124">
        <v>53457127.627629995</v>
      </c>
      <c r="G8" s="115">
        <v>66037147.331350006</v>
      </c>
      <c r="H8" s="115">
        <v>80686294.41173996</v>
      </c>
      <c r="I8" s="134">
        <v>93170133.056379989</v>
      </c>
      <c r="J8" s="115">
        <v>106771388.23328003</v>
      </c>
      <c r="K8" s="115">
        <v>121281738.40313999</v>
      </c>
      <c r="L8" s="134">
        <v>133772504.30651996</v>
      </c>
      <c r="M8" s="115">
        <v>147686856.67185006</v>
      </c>
      <c r="N8" s="113"/>
      <c r="O8" s="87" t="s">
        <v>248</v>
      </c>
    </row>
    <row r="9" spans="1:15" ht="15" customHeight="1">
      <c r="A9" s="26">
        <v>5</v>
      </c>
      <c r="B9" s="6" t="s">
        <v>218</v>
      </c>
      <c r="C9" s="110">
        <v>-1851350.8246799994</v>
      </c>
      <c r="D9" s="110">
        <v>3067538.3281599996</v>
      </c>
      <c r="E9" s="110">
        <v>10224453.001609996</v>
      </c>
      <c r="F9" s="123">
        <v>14089997.895060003</v>
      </c>
      <c r="G9" s="109">
        <v>12364643.54274</v>
      </c>
      <c r="H9" s="109">
        <v>4371420.0631499998</v>
      </c>
      <c r="I9" s="133">
        <v>9139418.28455</v>
      </c>
      <c r="J9" s="109">
        <v>15346471.020820003</v>
      </c>
      <c r="K9" s="109">
        <v>12921862.470349999</v>
      </c>
      <c r="L9" s="133">
        <v>16734161.767919999</v>
      </c>
      <c r="M9" s="109">
        <v>23828613.073729992</v>
      </c>
      <c r="N9" s="110"/>
      <c r="O9" s="85" t="s">
        <v>246</v>
      </c>
    </row>
    <row r="10" spans="1:15" ht="15" customHeight="1">
      <c r="A10" s="26">
        <v>6</v>
      </c>
      <c r="B10" s="6" t="s">
        <v>219</v>
      </c>
      <c r="C10" s="110">
        <v>84411.808610000007</v>
      </c>
      <c r="D10" s="110">
        <v>170250.71372999999</v>
      </c>
      <c r="E10" s="110">
        <v>260992.80040000001</v>
      </c>
      <c r="F10" s="123">
        <v>345091.8183000001</v>
      </c>
      <c r="G10" s="109">
        <v>443498.38284000003</v>
      </c>
      <c r="H10" s="109">
        <v>532965.45556000003</v>
      </c>
      <c r="I10" s="133">
        <v>303638.51797999995</v>
      </c>
      <c r="J10" s="109">
        <v>345206.05817999999</v>
      </c>
      <c r="K10" s="109">
        <v>387130.77817999996</v>
      </c>
      <c r="L10" s="133">
        <v>431524.05903000006</v>
      </c>
      <c r="M10" s="109">
        <v>471376.29817000002</v>
      </c>
      <c r="N10" s="110"/>
      <c r="O10" s="85" t="s">
        <v>269</v>
      </c>
    </row>
    <row r="11" spans="1:15" ht="15" customHeight="1">
      <c r="A11" s="26">
        <v>7</v>
      </c>
      <c r="B11" s="6" t="s">
        <v>220</v>
      </c>
      <c r="C11" s="128">
        <v>0.27959196988999996</v>
      </c>
      <c r="D11" s="110">
        <v>553750.42266999988</v>
      </c>
      <c r="E11" s="110">
        <v>753074.50558999961</v>
      </c>
      <c r="F11" s="123">
        <v>1007309.9608099998</v>
      </c>
      <c r="G11" s="109">
        <v>1269427.5797699995</v>
      </c>
      <c r="H11" s="109">
        <v>1553213.2937599993</v>
      </c>
      <c r="I11" s="133">
        <v>1853113.22315</v>
      </c>
      <c r="J11" s="109">
        <v>2137559.5885600001</v>
      </c>
      <c r="K11" s="109">
        <v>2440638.6984999995</v>
      </c>
      <c r="L11" s="133">
        <v>2774403.5820299988</v>
      </c>
      <c r="M11" s="109">
        <v>2811480.4952000007</v>
      </c>
      <c r="N11" s="110"/>
      <c r="O11" s="85" t="s">
        <v>250</v>
      </c>
    </row>
    <row r="12" spans="1:15" s="10" customFormat="1" ht="15" customHeight="1">
      <c r="A12" s="27">
        <v>8</v>
      </c>
      <c r="B12" s="63" t="s">
        <v>221</v>
      </c>
      <c r="C12" s="113">
        <v>11673338.205730002</v>
      </c>
      <c r="D12" s="113">
        <v>28546436.372440007</v>
      </c>
      <c r="E12" s="113">
        <v>52470094.212870009</v>
      </c>
      <c r="F12" s="124">
        <v>68899527.302249983</v>
      </c>
      <c r="G12" s="115">
        <v>80114716.837200016</v>
      </c>
      <c r="H12" s="115">
        <v>87143893.224629998</v>
      </c>
      <c r="I12" s="134">
        <v>104466303.08252996</v>
      </c>
      <c r="J12" s="115">
        <v>124600624.90131001</v>
      </c>
      <c r="K12" s="115">
        <v>137031370.35058996</v>
      </c>
      <c r="L12" s="134">
        <v>153712593.71598995</v>
      </c>
      <c r="M12" s="115">
        <v>174798326.53951001</v>
      </c>
      <c r="N12" s="113"/>
      <c r="O12" s="87" t="s">
        <v>249</v>
      </c>
    </row>
    <row r="13" spans="1:15" ht="15" customHeight="1">
      <c r="A13" s="26">
        <v>9</v>
      </c>
      <c r="B13" s="6" t="s">
        <v>222</v>
      </c>
      <c r="C13" s="110">
        <v>5422498.0369200008</v>
      </c>
      <c r="D13" s="110">
        <v>11289741.42299</v>
      </c>
      <c r="E13" s="110">
        <v>17713300.987950001</v>
      </c>
      <c r="F13" s="123">
        <v>22087448.96672</v>
      </c>
      <c r="G13" s="109">
        <v>27187593.725910001</v>
      </c>
      <c r="H13" s="109">
        <v>33252728.607010018</v>
      </c>
      <c r="I13" s="133">
        <v>38475634.385730006</v>
      </c>
      <c r="J13" s="109">
        <v>43940175.325089991</v>
      </c>
      <c r="K13" s="109">
        <v>50326894.686119996</v>
      </c>
      <c r="L13" s="133">
        <v>55243475.376579992</v>
      </c>
      <c r="M13" s="109">
        <v>62066193.048880003</v>
      </c>
      <c r="N13" s="110"/>
      <c r="O13" s="85" t="s">
        <v>257</v>
      </c>
    </row>
    <row r="14" spans="1:15" ht="15" customHeight="1">
      <c r="A14" s="26">
        <v>10</v>
      </c>
      <c r="B14" s="6" t="s">
        <v>381</v>
      </c>
      <c r="C14" s="110">
        <v>7152900.3410200002</v>
      </c>
      <c r="D14" s="110">
        <v>13480077.9298</v>
      </c>
      <c r="E14" s="110">
        <v>22421308.963130005</v>
      </c>
      <c r="F14" s="123">
        <v>30723056.680859998</v>
      </c>
      <c r="G14" s="109">
        <v>36014198.345669992</v>
      </c>
      <c r="H14" s="109">
        <v>43710208.934539989</v>
      </c>
      <c r="I14" s="133">
        <v>50279773.597309999</v>
      </c>
      <c r="J14" s="109">
        <v>57860681.083350003</v>
      </c>
      <c r="K14" s="109">
        <v>66070611.992899984</v>
      </c>
      <c r="L14" s="133">
        <v>73884423.705779999</v>
      </c>
      <c r="M14" s="109">
        <v>82393642.088479996</v>
      </c>
      <c r="N14" s="110"/>
      <c r="O14" s="85" t="s">
        <v>406</v>
      </c>
    </row>
    <row r="15" spans="1:15" ht="15" customHeight="1">
      <c r="A15" s="26">
        <v>11</v>
      </c>
      <c r="B15" s="6" t="s">
        <v>223</v>
      </c>
      <c r="C15" s="110">
        <v>435306.23176999995</v>
      </c>
      <c r="D15" s="110">
        <v>868730.75092000002</v>
      </c>
      <c r="E15" s="110">
        <v>1293435.8265900002</v>
      </c>
      <c r="F15" s="123">
        <v>1755283.4847600001</v>
      </c>
      <c r="G15" s="109">
        <v>2113225.9781499999</v>
      </c>
      <c r="H15" s="109">
        <v>2561775.1379500004</v>
      </c>
      <c r="I15" s="133">
        <v>2971490.9556899997</v>
      </c>
      <c r="J15" s="109">
        <v>3431261.1421300001</v>
      </c>
      <c r="K15" s="109">
        <v>3836854.8729600008</v>
      </c>
      <c r="L15" s="133">
        <v>4245003.7847300004</v>
      </c>
      <c r="M15" s="109">
        <v>4717166.5031200005</v>
      </c>
      <c r="N15" s="110"/>
      <c r="O15" s="85" t="s">
        <v>259</v>
      </c>
    </row>
    <row r="16" spans="1:15" ht="15" customHeight="1">
      <c r="A16" s="26">
        <v>12</v>
      </c>
      <c r="B16" s="6" t="s">
        <v>224</v>
      </c>
      <c r="C16" s="110">
        <v>14652.974410000339</v>
      </c>
      <c r="D16" s="110">
        <v>-697693.73738000006</v>
      </c>
      <c r="E16" s="110">
        <v>-1166871.3329100008</v>
      </c>
      <c r="F16" s="123">
        <v>-1395855.2834800004</v>
      </c>
      <c r="G16" s="109">
        <v>-2184762.21423</v>
      </c>
      <c r="H16" s="109">
        <v>-4101085.9692200013</v>
      </c>
      <c r="I16" s="133">
        <v>-3673108.0002100016</v>
      </c>
      <c r="J16" s="109">
        <v>-3184238.6800099998</v>
      </c>
      <c r="K16" s="109">
        <v>-4442865.348410002</v>
      </c>
      <c r="L16" s="133">
        <v>-4210029.4695099983</v>
      </c>
      <c r="M16" s="109">
        <v>-2873608.6248500003</v>
      </c>
      <c r="N16" s="110"/>
      <c r="O16" s="85" t="s">
        <v>258</v>
      </c>
    </row>
    <row r="17" spans="1:15" ht="15" customHeight="1">
      <c r="A17" s="26">
        <v>13</v>
      </c>
      <c r="B17" s="6" t="s">
        <v>225</v>
      </c>
      <c r="C17" s="110">
        <v>-82216.101819999996</v>
      </c>
      <c r="D17" s="110">
        <v>-37750.705579999994</v>
      </c>
      <c r="E17" s="110">
        <v>-44543.121820000015</v>
      </c>
      <c r="F17" s="123">
        <v>104866.27932000003</v>
      </c>
      <c r="G17" s="109">
        <v>-2554.4220800000312</v>
      </c>
      <c r="H17" s="109">
        <v>174856.84289000003</v>
      </c>
      <c r="I17" s="133">
        <v>413192.66474999976</v>
      </c>
      <c r="J17" s="109">
        <v>640971.09779999999</v>
      </c>
      <c r="K17" s="109">
        <v>572442.47937000007</v>
      </c>
      <c r="L17" s="133">
        <v>417406.17834000004</v>
      </c>
      <c r="M17" s="109">
        <v>520203.74422999989</v>
      </c>
      <c r="N17" s="110"/>
      <c r="O17" s="85" t="s">
        <v>407</v>
      </c>
    </row>
    <row r="18" spans="1:15" ht="29">
      <c r="A18" s="92">
        <v>14</v>
      </c>
      <c r="B18" s="71" t="s">
        <v>386</v>
      </c>
      <c r="C18" s="110">
        <v>260.98657000000009</v>
      </c>
      <c r="D18" s="110">
        <v>882.74128999999982</v>
      </c>
      <c r="E18" s="110">
        <v>3051.7292799999996</v>
      </c>
      <c r="F18" s="123">
        <v>1333.1036200000003</v>
      </c>
      <c r="G18" s="109">
        <v>-2630.8048199999998</v>
      </c>
      <c r="H18" s="109">
        <v>1997.9371300000003</v>
      </c>
      <c r="I18" s="133">
        <v>9345.5681500000028</v>
      </c>
      <c r="J18" s="109">
        <v>10896.585870000001</v>
      </c>
      <c r="K18" s="109">
        <v>11176.431120000001</v>
      </c>
      <c r="L18" s="133">
        <v>11382.998349999998</v>
      </c>
      <c r="M18" s="109">
        <v>12276.005079999999</v>
      </c>
      <c r="N18" s="110"/>
      <c r="O18" s="88" t="s">
        <v>408</v>
      </c>
    </row>
    <row r="19" spans="1:15" s="10" customFormat="1" ht="15" customHeight="1">
      <c r="A19" s="27">
        <v>15</v>
      </c>
      <c r="B19" s="63" t="s">
        <v>226</v>
      </c>
      <c r="C19" s="113">
        <v>12072790.005349999</v>
      </c>
      <c r="D19" s="113">
        <v>23166526.900180005</v>
      </c>
      <c r="E19" s="113">
        <v>37632811.399019986</v>
      </c>
      <c r="F19" s="124">
        <v>49765566.262300014</v>
      </c>
      <c r="G19" s="115">
        <v>58898618.652320005</v>
      </c>
      <c r="H19" s="115">
        <v>70476931.214489996</v>
      </c>
      <c r="I19" s="134">
        <v>82533347.260070026</v>
      </c>
      <c r="J19" s="115">
        <v>95837224.270089984</v>
      </c>
      <c r="K19" s="115">
        <v>108701405.36828001</v>
      </c>
      <c r="L19" s="134">
        <v>121101655.00490999</v>
      </c>
      <c r="M19" s="115">
        <v>137401539.75882995</v>
      </c>
      <c r="N19" s="113"/>
      <c r="O19" s="87" t="s">
        <v>260</v>
      </c>
    </row>
    <row r="20" spans="1:15" ht="15" customHeight="1">
      <c r="A20" s="26">
        <v>16</v>
      </c>
      <c r="B20" s="6" t="s">
        <v>227</v>
      </c>
      <c r="C20" s="110">
        <v>556060.72101999994</v>
      </c>
      <c r="D20" s="110">
        <v>1046395.8668899999</v>
      </c>
      <c r="E20" s="110">
        <v>1704672.2227600003</v>
      </c>
      <c r="F20" s="123">
        <v>2243538.3305199998</v>
      </c>
      <c r="G20" s="109">
        <v>2883339.0654100003</v>
      </c>
      <c r="H20" s="109">
        <v>3488941.8355399999</v>
      </c>
      <c r="I20" s="133">
        <v>4151431.9786200002</v>
      </c>
      <c r="J20" s="109">
        <v>4861835.4064999996</v>
      </c>
      <c r="K20" s="109">
        <v>5520810.8887200002</v>
      </c>
      <c r="L20" s="133">
        <v>6192394.1943100011</v>
      </c>
      <c r="M20" s="109">
        <v>6850940.3974100007</v>
      </c>
      <c r="N20" s="110"/>
      <c r="O20" s="85" t="s">
        <v>261</v>
      </c>
    </row>
    <row r="21" spans="1:15" ht="15" customHeight="1">
      <c r="A21" s="26">
        <v>17</v>
      </c>
      <c r="B21" s="6" t="s">
        <v>228</v>
      </c>
      <c r="C21" s="110">
        <v>278502.12495999999</v>
      </c>
      <c r="D21" s="110">
        <v>522206.58284999989</v>
      </c>
      <c r="E21" s="110">
        <v>806493.64356000011</v>
      </c>
      <c r="F21" s="123">
        <v>949321.99176000024</v>
      </c>
      <c r="G21" s="109">
        <v>1225015.8800499998</v>
      </c>
      <c r="H21" s="109">
        <v>1446374.0649299999</v>
      </c>
      <c r="I21" s="133">
        <v>1658569.0394399995</v>
      </c>
      <c r="J21" s="109">
        <v>1878658.2408899998</v>
      </c>
      <c r="K21" s="109">
        <v>2188319.9221800002</v>
      </c>
      <c r="L21" s="133">
        <v>2424396.2944299998</v>
      </c>
      <c r="M21" s="109">
        <v>2669946.7188599994</v>
      </c>
      <c r="N21" s="110"/>
      <c r="O21" s="85" t="s">
        <v>262</v>
      </c>
    </row>
    <row r="22" spans="1:15" ht="15" customHeight="1">
      <c r="A22" s="26">
        <v>18</v>
      </c>
      <c r="B22" s="6" t="s">
        <v>229</v>
      </c>
      <c r="C22" s="110">
        <v>273643.64202999999</v>
      </c>
      <c r="D22" s="110">
        <v>504478.98210000008</v>
      </c>
      <c r="E22" s="110">
        <v>797598.65931999986</v>
      </c>
      <c r="F22" s="123">
        <v>1031990.36759</v>
      </c>
      <c r="G22" s="109">
        <v>1337644.1585700002</v>
      </c>
      <c r="H22" s="109">
        <v>1624367.1698499999</v>
      </c>
      <c r="I22" s="133">
        <v>1945199.6372400001</v>
      </c>
      <c r="J22" s="109">
        <v>2252378.9471699996</v>
      </c>
      <c r="K22" s="109">
        <v>2604074.1691099997</v>
      </c>
      <c r="L22" s="133">
        <v>2901706.5393400006</v>
      </c>
      <c r="M22" s="109">
        <v>3205969.1850700001</v>
      </c>
      <c r="N22" s="110"/>
      <c r="O22" s="85" t="s">
        <v>263</v>
      </c>
    </row>
    <row r="23" spans="1:15" ht="15" customHeight="1">
      <c r="A23" s="26">
        <v>19</v>
      </c>
      <c r="B23" s="6" t="s">
        <v>230</v>
      </c>
      <c r="C23" s="110">
        <v>367814.81140000001</v>
      </c>
      <c r="D23" s="110">
        <v>738181.78311999992</v>
      </c>
      <c r="E23" s="110">
        <v>1194009.9768900007</v>
      </c>
      <c r="F23" s="123">
        <v>1636487.7512900003</v>
      </c>
      <c r="G23" s="109">
        <v>2056968.4303199998</v>
      </c>
      <c r="H23" s="109">
        <v>2564191.0841399999</v>
      </c>
      <c r="I23" s="133">
        <v>3023531.4712699996</v>
      </c>
      <c r="J23" s="109">
        <v>3429097.0616599987</v>
      </c>
      <c r="K23" s="109">
        <v>3891278.7149399999</v>
      </c>
      <c r="L23" s="133">
        <v>4342019.9022799991</v>
      </c>
      <c r="M23" s="109">
        <v>4801061.7893499993</v>
      </c>
      <c r="N23" s="110"/>
      <c r="O23" s="85" t="s">
        <v>264</v>
      </c>
    </row>
    <row r="24" spans="1:15" s="10" customFormat="1" ht="15" customHeight="1">
      <c r="A24" s="27">
        <v>20</v>
      </c>
      <c r="B24" s="63" t="s">
        <v>231</v>
      </c>
      <c r="C24" s="113">
        <v>1476021.2997599998</v>
      </c>
      <c r="D24" s="113">
        <v>2811263.2152999993</v>
      </c>
      <c r="E24" s="113">
        <v>4502774.5028800014</v>
      </c>
      <c r="F24" s="124">
        <v>5861338.44154</v>
      </c>
      <c r="G24" s="115">
        <v>7502967.5347799994</v>
      </c>
      <c r="H24" s="115">
        <v>9123874.1548500005</v>
      </c>
      <c r="I24" s="134">
        <v>10778732.127009999</v>
      </c>
      <c r="J24" s="115">
        <v>12421969.656619998</v>
      </c>
      <c r="K24" s="115">
        <v>14204483.695329998</v>
      </c>
      <c r="L24" s="134">
        <v>15860516.93073</v>
      </c>
      <c r="M24" s="115">
        <v>17527918.091090005</v>
      </c>
      <c r="N24" s="113"/>
      <c r="O24" s="87" t="s">
        <v>265</v>
      </c>
    </row>
    <row r="25" spans="1:15" s="10" customFormat="1" ht="15" customHeight="1">
      <c r="A25" s="27">
        <v>21</v>
      </c>
      <c r="B25" s="63" t="s">
        <v>232</v>
      </c>
      <c r="C25" s="113">
        <v>13548811.305369999</v>
      </c>
      <c r="D25" s="113">
        <v>25977790.115679994</v>
      </c>
      <c r="E25" s="113">
        <v>42135585.902109995</v>
      </c>
      <c r="F25" s="124">
        <v>55626904.704070009</v>
      </c>
      <c r="G25" s="115">
        <v>66401586.187299997</v>
      </c>
      <c r="H25" s="115">
        <v>79600805.369499996</v>
      </c>
      <c r="I25" s="134">
        <v>93312079.387269959</v>
      </c>
      <c r="J25" s="115">
        <v>108259193.92690001</v>
      </c>
      <c r="K25" s="115">
        <v>122905889.06378001</v>
      </c>
      <c r="L25" s="134">
        <v>136962171.93580002</v>
      </c>
      <c r="M25" s="115">
        <v>154929457.85013002</v>
      </c>
      <c r="N25" s="113"/>
      <c r="O25" s="87" t="s">
        <v>413</v>
      </c>
    </row>
    <row r="26" spans="1:15" ht="15" customHeight="1">
      <c r="A26" s="26">
        <v>22</v>
      </c>
      <c r="B26" s="6" t="s">
        <v>233</v>
      </c>
      <c r="C26" s="110">
        <v>192943.9253</v>
      </c>
      <c r="D26" s="110">
        <v>342132.51550000004</v>
      </c>
      <c r="E26" s="110">
        <v>508629.74285999994</v>
      </c>
      <c r="F26" s="123">
        <v>672694.82622000005</v>
      </c>
      <c r="G26" s="109">
        <v>850407.15230000007</v>
      </c>
      <c r="H26" s="109">
        <v>963376.44368000014</v>
      </c>
      <c r="I26" s="133">
        <v>1136264.9917300001</v>
      </c>
      <c r="J26" s="109">
        <v>1336312.0644500004</v>
      </c>
      <c r="K26" s="109">
        <v>1423989.3007099999</v>
      </c>
      <c r="L26" s="133">
        <v>1570418.4577500001</v>
      </c>
      <c r="M26" s="109">
        <v>1745722.4549999996</v>
      </c>
      <c r="N26" s="110"/>
      <c r="O26" s="85" t="s">
        <v>256</v>
      </c>
    </row>
    <row r="27" spans="1:15" ht="15" customHeight="1">
      <c r="A27" s="26">
        <v>23</v>
      </c>
      <c r="B27" s="6" t="s">
        <v>234</v>
      </c>
      <c r="C27" s="110">
        <v>636621.5685099999</v>
      </c>
      <c r="D27" s="110">
        <v>1237157.5626000001</v>
      </c>
      <c r="E27" s="110">
        <v>1848425.3087199999</v>
      </c>
      <c r="F27" s="123">
        <v>2651189.7088600011</v>
      </c>
      <c r="G27" s="109">
        <v>3289986.2975100004</v>
      </c>
      <c r="H27" s="109">
        <v>3928158.2715599993</v>
      </c>
      <c r="I27" s="133">
        <v>4571461.6310000001</v>
      </c>
      <c r="J27" s="109">
        <v>5225928.5449799979</v>
      </c>
      <c r="K27" s="109">
        <v>5950626.3214400001</v>
      </c>
      <c r="L27" s="133">
        <v>6731775.0435700016</v>
      </c>
      <c r="M27" s="109">
        <v>7367324.5789800007</v>
      </c>
      <c r="N27" s="110"/>
      <c r="O27" s="85" t="s">
        <v>267</v>
      </c>
    </row>
    <row r="28" spans="1:15" ht="15" customHeight="1">
      <c r="A28" s="26">
        <v>24</v>
      </c>
      <c r="B28" s="6" t="s">
        <v>235</v>
      </c>
      <c r="C28" s="110">
        <v>42529.159769999991</v>
      </c>
      <c r="D28" s="110">
        <v>28706.025890000004</v>
      </c>
      <c r="E28" s="110">
        <v>31952.099989999992</v>
      </c>
      <c r="F28" s="123">
        <v>49479.743720000006</v>
      </c>
      <c r="G28" s="109">
        <v>60581.842599999996</v>
      </c>
      <c r="H28" s="109">
        <v>67963.62566000002</v>
      </c>
      <c r="I28" s="133">
        <v>88038.219330000022</v>
      </c>
      <c r="J28" s="109">
        <v>110340.81829</v>
      </c>
      <c r="K28" s="109">
        <v>149857.34880000001</v>
      </c>
      <c r="L28" s="133">
        <v>154883.00688999996</v>
      </c>
      <c r="M28" s="109">
        <v>174996.80463999999</v>
      </c>
      <c r="N28" s="110"/>
      <c r="O28" s="85" t="s">
        <v>266</v>
      </c>
    </row>
    <row r="29" spans="1:15" ht="15" customHeight="1">
      <c r="A29" s="26">
        <v>25</v>
      </c>
      <c r="B29" s="6" t="s">
        <v>236</v>
      </c>
      <c r="C29" s="110">
        <v>633160.24589000002</v>
      </c>
      <c r="D29" s="110">
        <v>1254868.5776700003</v>
      </c>
      <c r="E29" s="110">
        <v>2159263.9074899997</v>
      </c>
      <c r="F29" s="123">
        <v>2730677.8029800006</v>
      </c>
      <c r="G29" s="109">
        <v>3555814.0683499998</v>
      </c>
      <c r="H29" s="109">
        <v>4174529.9184699999</v>
      </c>
      <c r="I29" s="133">
        <v>4697085.4893399989</v>
      </c>
      <c r="J29" s="109">
        <v>5262695.4108899999</v>
      </c>
      <c r="K29" s="109">
        <v>5770145.6615799991</v>
      </c>
      <c r="L29" s="133">
        <v>6287270.4700100021</v>
      </c>
      <c r="M29" s="109">
        <v>7126328.6913800007</v>
      </c>
      <c r="N29" s="110"/>
      <c r="O29" s="85" t="s">
        <v>268</v>
      </c>
    </row>
    <row r="30" spans="1:15" ht="15" customHeight="1">
      <c r="A30" s="26">
        <v>26</v>
      </c>
      <c r="B30" s="6" t="s">
        <v>382</v>
      </c>
      <c r="C30" s="110">
        <v>24954.562789999996</v>
      </c>
      <c r="D30" s="110">
        <v>26071.415949999999</v>
      </c>
      <c r="E30" s="110">
        <v>42063.029270000006</v>
      </c>
      <c r="F30" s="123">
        <v>40178.949979999998</v>
      </c>
      <c r="G30" s="109">
        <v>53978.702980000002</v>
      </c>
      <c r="H30" s="109">
        <v>69055.922870000009</v>
      </c>
      <c r="I30" s="133">
        <v>80300.106499999994</v>
      </c>
      <c r="J30" s="109">
        <v>91499.074980000005</v>
      </c>
      <c r="K30" s="109">
        <v>105395.04746000002</v>
      </c>
      <c r="L30" s="133">
        <v>117806.7981</v>
      </c>
      <c r="M30" s="109">
        <v>129711.83929</v>
      </c>
      <c r="N30" s="110"/>
      <c r="O30" s="85" t="s">
        <v>409</v>
      </c>
    </row>
    <row r="31" spans="1:15" ht="15" customHeight="1">
      <c r="A31" s="26">
        <v>27</v>
      </c>
      <c r="B31" s="6" t="s">
        <v>387</v>
      </c>
      <c r="C31" s="110">
        <v>-60520.941629999994</v>
      </c>
      <c r="D31" s="110">
        <v>75694.814639999997</v>
      </c>
      <c r="E31" s="110">
        <v>122475.74620000001</v>
      </c>
      <c r="F31" s="123">
        <v>157973.60508000001</v>
      </c>
      <c r="G31" s="109">
        <v>201956.73995000002</v>
      </c>
      <c r="H31" s="109">
        <v>241977.70559999999</v>
      </c>
      <c r="I31" s="133">
        <v>285563.66292999999</v>
      </c>
      <c r="J31" s="109">
        <v>329514.49358999997</v>
      </c>
      <c r="K31" s="109">
        <v>373099.98752000002</v>
      </c>
      <c r="L31" s="133">
        <v>410940.77344999998</v>
      </c>
      <c r="M31" s="109">
        <v>450136.25547000003</v>
      </c>
      <c r="N31" s="110"/>
      <c r="O31" s="85" t="s">
        <v>410</v>
      </c>
    </row>
    <row r="32" spans="1:15" ht="15" customHeight="1">
      <c r="A32" s="26">
        <v>28</v>
      </c>
      <c r="B32" s="6" t="s">
        <v>383</v>
      </c>
      <c r="C32" s="110">
        <v>-112799.74726</v>
      </c>
      <c r="D32" s="110">
        <v>-46818.107769999995</v>
      </c>
      <c r="E32" s="110">
        <v>100609.53414000002</v>
      </c>
      <c r="F32" s="123">
        <v>20264.216959999998</v>
      </c>
      <c r="G32" s="109">
        <v>-14080.608009999984</v>
      </c>
      <c r="H32" s="109">
        <v>-136100.43784999999</v>
      </c>
      <c r="I32" s="133">
        <v>-82829.125219999973</v>
      </c>
      <c r="J32" s="109">
        <v>-139350.48007999995</v>
      </c>
      <c r="K32" s="109">
        <v>-236198.94329999998</v>
      </c>
      <c r="L32" s="133">
        <v>-266961.39577</v>
      </c>
      <c r="M32" s="109">
        <v>-292139.17329999997</v>
      </c>
      <c r="N32" s="110"/>
      <c r="O32" s="85" t="s">
        <v>411</v>
      </c>
    </row>
    <row r="33" spans="1:15" ht="15" customHeight="1">
      <c r="A33" s="27">
        <v>29</v>
      </c>
      <c r="B33" s="63" t="s">
        <v>330</v>
      </c>
      <c r="C33" s="113">
        <v>1356874.1983099999</v>
      </c>
      <c r="D33" s="113">
        <v>2917812.8050700002</v>
      </c>
      <c r="E33" s="113">
        <v>4813419.3692400018</v>
      </c>
      <c r="F33" s="124">
        <v>6322458.8543200018</v>
      </c>
      <c r="G33" s="115">
        <v>7998644.1961999992</v>
      </c>
      <c r="H33" s="115">
        <v>9308961.4506400041</v>
      </c>
      <c r="I33" s="134">
        <v>10775884.976269996</v>
      </c>
      <c r="J33" s="115">
        <v>12216939.927720003</v>
      </c>
      <c r="K33" s="115">
        <v>13536914.724839997</v>
      </c>
      <c r="L33" s="134">
        <v>15006133.154699996</v>
      </c>
      <c r="M33" s="115">
        <v>16702081.45215</v>
      </c>
      <c r="N33" s="113"/>
      <c r="O33" s="87" t="s">
        <v>412</v>
      </c>
    </row>
    <row r="34" spans="1:15" s="10" customFormat="1" ht="15" customHeight="1">
      <c r="A34" s="27">
        <v>30</v>
      </c>
      <c r="B34" s="63" t="s">
        <v>238</v>
      </c>
      <c r="C34" s="113">
        <v>14905685.503859999</v>
      </c>
      <c r="D34" s="113">
        <v>28895602.92090999</v>
      </c>
      <c r="E34" s="113">
        <v>46949005.27150999</v>
      </c>
      <c r="F34" s="124">
        <v>61949363.558579996</v>
      </c>
      <c r="G34" s="115">
        <v>74400230.383770019</v>
      </c>
      <c r="H34" s="115">
        <v>88909766.820350021</v>
      </c>
      <c r="I34" s="134">
        <v>104087964.36381</v>
      </c>
      <c r="J34" s="115">
        <v>120476133.85484001</v>
      </c>
      <c r="K34" s="115">
        <v>136442803.78890002</v>
      </c>
      <c r="L34" s="134">
        <v>151968305.09072003</v>
      </c>
      <c r="M34" s="115">
        <v>171631539.30252001</v>
      </c>
      <c r="N34" s="113"/>
      <c r="O34" s="87" t="s">
        <v>255</v>
      </c>
    </row>
    <row r="35" spans="1:15" s="10" customFormat="1" ht="15" customHeight="1">
      <c r="A35" s="26">
        <v>31</v>
      </c>
      <c r="B35" s="6" t="s">
        <v>384</v>
      </c>
      <c r="C35" s="110">
        <v>-3907884.2190999985</v>
      </c>
      <c r="D35" s="110">
        <v>-1729399.9819199999</v>
      </c>
      <c r="E35" s="110">
        <v>2071490.2240700002</v>
      </c>
      <c r="F35" s="123">
        <v>2521501.4729100005</v>
      </c>
      <c r="G35" s="109">
        <v>131785.0693400001</v>
      </c>
      <c r="H35" s="109">
        <v>-8173043.9553499985</v>
      </c>
      <c r="I35" s="133">
        <v>-6984577.9319899986</v>
      </c>
      <c r="J35" s="109">
        <v>-4174663.6370499991</v>
      </c>
      <c r="K35" s="109">
        <v>-8899849.9779100008</v>
      </c>
      <c r="L35" s="133">
        <v>-9236335.8682699986</v>
      </c>
      <c r="M35" s="109">
        <v>-8844863.1053800005</v>
      </c>
      <c r="N35" s="110"/>
      <c r="O35" s="85" t="s">
        <v>414</v>
      </c>
    </row>
    <row r="36" spans="1:15" ht="15" customHeight="1">
      <c r="A36" s="26">
        <v>32</v>
      </c>
      <c r="B36" s="6" t="s">
        <v>239</v>
      </c>
      <c r="C36" s="110">
        <v>675164.68424000009</v>
      </c>
      <c r="D36" s="110">
        <v>1380233.4333400002</v>
      </c>
      <c r="E36" s="110">
        <v>3449598.7171300002</v>
      </c>
      <c r="F36" s="123">
        <v>4428662.2705700006</v>
      </c>
      <c r="G36" s="109">
        <v>5582701.3839299995</v>
      </c>
      <c r="H36" s="109">
        <v>6407170.3595900014</v>
      </c>
      <c r="I36" s="133">
        <v>7362916.6507200003</v>
      </c>
      <c r="J36" s="109">
        <v>8299154.6834799992</v>
      </c>
      <c r="K36" s="109">
        <v>9488416.5395800024</v>
      </c>
      <c r="L36" s="133">
        <v>10980624.493480008</v>
      </c>
      <c r="M36" s="109">
        <v>12011650.342290001</v>
      </c>
      <c r="N36" s="110"/>
      <c r="O36" s="85" t="s">
        <v>254</v>
      </c>
    </row>
    <row r="37" spans="1:15" ht="15" customHeight="1">
      <c r="A37" s="26">
        <v>33</v>
      </c>
      <c r="B37" s="6" t="s">
        <v>240</v>
      </c>
      <c r="C37" s="110">
        <v>58443.193660000004</v>
      </c>
      <c r="D37" s="110">
        <v>233730.82141999996</v>
      </c>
      <c r="E37" s="110">
        <v>518288.24878000002</v>
      </c>
      <c r="F37" s="123">
        <v>486718.81201999995</v>
      </c>
      <c r="G37" s="109">
        <v>737108.80478000001</v>
      </c>
      <c r="H37" s="109">
        <v>818730.31141999993</v>
      </c>
      <c r="I37" s="133">
        <v>925636.41308000009</v>
      </c>
      <c r="J37" s="109">
        <v>1058637.1252900001</v>
      </c>
      <c r="K37" s="109">
        <v>1100447.0011399998</v>
      </c>
      <c r="L37" s="133">
        <v>1201001.9963000002</v>
      </c>
      <c r="M37" s="109">
        <v>1307271.11558</v>
      </c>
      <c r="N37" s="110"/>
      <c r="O37" s="85" t="s">
        <v>253</v>
      </c>
    </row>
    <row r="38" spans="1:15" ht="15" customHeight="1">
      <c r="A38" s="26">
        <v>34</v>
      </c>
      <c r="B38" s="6" t="s">
        <v>241</v>
      </c>
      <c r="C38" s="110">
        <v>616721.49053000018</v>
      </c>
      <c r="D38" s="110">
        <v>1146502.6118399999</v>
      </c>
      <c r="E38" s="110">
        <v>2931310.4683100004</v>
      </c>
      <c r="F38" s="123">
        <v>3941842.0997400009</v>
      </c>
      <c r="G38" s="109">
        <v>4845592.5790799996</v>
      </c>
      <c r="H38" s="109">
        <v>5588440.0481099989</v>
      </c>
      <c r="I38" s="133">
        <v>6437280.23759</v>
      </c>
      <c r="J38" s="109">
        <v>7240517.5581199974</v>
      </c>
      <c r="K38" s="109">
        <v>8387969.538399999</v>
      </c>
      <c r="L38" s="133">
        <v>9779622.4970700052</v>
      </c>
      <c r="M38" s="109">
        <v>10704379.226650003</v>
      </c>
      <c r="N38" s="110"/>
      <c r="O38" s="85" t="s">
        <v>252</v>
      </c>
    </row>
    <row r="39" spans="1:15" ht="15" customHeight="1">
      <c r="A39" s="26">
        <v>35</v>
      </c>
      <c r="B39" s="6" t="s">
        <v>242</v>
      </c>
      <c r="C39" s="110">
        <v>-870267.84626999986</v>
      </c>
      <c r="D39" s="110">
        <v>-989048.13423999981</v>
      </c>
      <c r="E39" s="110">
        <v>-2375667.6334000002</v>
      </c>
      <c r="F39" s="123">
        <v>-4284825.8315900005</v>
      </c>
      <c r="G39" s="109">
        <v>-5157466.4401799999</v>
      </c>
      <c r="H39" s="109">
        <v>-5708064.2032200014</v>
      </c>
      <c r="I39" s="133">
        <v>-5796528.3127100021</v>
      </c>
      <c r="J39" s="109">
        <v>-5087079.1318500014</v>
      </c>
      <c r="K39" s="109">
        <v>-7653876.2492899988</v>
      </c>
      <c r="L39" s="133">
        <v>-9034107.1479400005</v>
      </c>
      <c r="M39" s="109">
        <v>-7034839.4809999987</v>
      </c>
      <c r="N39" s="110"/>
      <c r="O39" s="85" t="s">
        <v>251</v>
      </c>
    </row>
    <row r="40" spans="1:15" s="10" customFormat="1" ht="15" customHeight="1">
      <c r="A40" s="26">
        <v>36</v>
      </c>
      <c r="B40" s="63" t="s">
        <v>243</v>
      </c>
      <c r="C40" s="113">
        <v>-253411.33836000017</v>
      </c>
      <c r="D40" s="113">
        <v>157454.47760000001</v>
      </c>
      <c r="E40" s="113">
        <v>555642.83495000051</v>
      </c>
      <c r="F40" s="124">
        <v>-342983.73179000005</v>
      </c>
      <c r="G40" s="115">
        <v>-311873.86105999979</v>
      </c>
      <c r="H40" s="115">
        <v>-119624.15511000012</v>
      </c>
      <c r="I40" s="134">
        <v>640751.92486000038</v>
      </c>
      <c r="J40" s="115">
        <v>2153438.4262499991</v>
      </c>
      <c r="K40" s="115">
        <v>734093.2890700011</v>
      </c>
      <c r="L40" s="134">
        <v>745515.34914999991</v>
      </c>
      <c r="M40" s="115">
        <v>3669539.7456300012</v>
      </c>
      <c r="N40" s="113"/>
      <c r="O40" s="87" t="s">
        <v>302</v>
      </c>
    </row>
    <row r="41" spans="1:15">
      <c r="D41" s="25"/>
      <c r="E41" s="25"/>
      <c r="H41" s="13"/>
      <c r="K41" s="106"/>
    </row>
    <row r="42" spans="1:15">
      <c r="B42" s="74" t="s">
        <v>385</v>
      </c>
      <c r="D42" s="25"/>
      <c r="E42" s="25"/>
      <c r="K42" s="107"/>
    </row>
    <row r="43" spans="1:15" ht="15.5">
      <c r="B43" s="91" t="s">
        <v>421</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L35" activePane="bottomRight" state="frozen"/>
      <selection pane="topRight"/>
      <selection pane="bottomLeft"/>
      <selection pane="bottomRight"/>
    </sheetView>
  </sheetViews>
  <sheetFormatPr defaultRowHeight="14.5"/>
  <cols>
    <col min="1" max="1" width="3.81640625" bestFit="1" customWidth="1"/>
    <col min="2" max="2" width="61.54296875" style="30" customWidth="1"/>
    <col min="3" max="14" width="18.1796875" customWidth="1"/>
    <col min="15" max="15" width="53.1796875" style="30"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356</v>
      </c>
      <c r="B3" s="148"/>
      <c r="C3" s="148"/>
      <c r="D3" s="148"/>
      <c r="E3" s="148"/>
      <c r="F3" s="148"/>
      <c r="G3" s="148"/>
      <c r="H3" s="148"/>
      <c r="I3" s="148"/>
      <c r="J3" s="148"/>
      <c r="K3" s="148"/>
      <c r="L3" s="148"/>
      <c r="M3" s="148"/>
      <c r="N3" s="148"/>
      <c r="O3" s="148"/>
    </row>
    <row r="4" spans="1:15" s="52"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54" t="s">
        <v>25</v>
      </c>
    </row>
    <row r="5" spans="1:15" ht="15" customHeight="1">
      <c r="A5" s="26">
        <v>1</v>
      </c>
      <c r="B5" s="37" t="s">
        <v>270</v>
      </c>
      <c r="C5" s="123">
        <v>9413444.9575500004</v>
      </c>
      <c r="D5" s="110">
        <v>14014080.980379993</v>
      </c>
      <c r="E5" s="110">
        <v>21669432.664599996</v>
      </c>
      <c r="F5" s="112">
        <v>27827189.583139997</v>
      </c>
      <c r="G5" s="109">
        <v>34537800.71401</v>
      </c>
      <c r="H5" s="109">
        <v>42946265.751990028</v>
      </c>
      <c r="I5" s="133">
        <v>49955672.147629991</v>
      </c>
      <c r="J5" s="109">
        <v>56530572.846020006</v>
      </c>
      <c r="K5" s="109">
        <v>63602303.173450008</v>
      </c>
      <c r="L5" s="110">
        <v>70512759.787100002</v>
      </c>
      <c r="M5" s="109">
        <v>76941476.712039977</v>
      </c>
      <c r="N5" s="110"/>
      <c r="O5" s="89" t="s">
        <v>289</v>
      </c>
    </row>
    <row r="6" spans="1:15" ht="15" customHeight="1">
      <c r="A6" s="26">
        <v>2</v>
      </c>
      <c r="B6" s="37" t="s">
        <v>271</v>
      </c>
      <c r="C6" s="123">
        <v>286557.88039000001</v>
      </c>
      <c r="D6" s="110">
        <v>514391.2243</v>
      </c>
      <c r="E6" s="110">
        <v>622978.64374000009</v>
      </c>
      <c r="F6" s="112">
        <v>773462.95236000011</v>
      </c>
      <c r="G6" s="109">
        <v>1469940.9006700001</v>
      </c>
      <c r="H6" s="109">
        <v>2807435.2962600002</v>
      </c>
      <c r="I6" s="133">
        <v>3005686.74107</v>
      </c>
      <c r="J6" s="109">
        <v>3166188.16389</v>
      </c>
      <c r="K6" s="109">
        <v>3355680.8835899998</v>
      </c>
      <c r="L6" s="110">
        <v>3509231.4214399997</v>
      </c>
      <c r="M6" s="109">
        <v>3740366.6400800003</v>
      </c>
      <c r="N6" s="110"/>
      <c r="O6" s="89" t="s">
        <v>415</v>
      </c>
    </row>
    <row r="7" spans="1:15" ht="15" customHeight="1">
      <c r="A7" s="27">
        <v>3</v>
      </c>
      <c r="B7" s="61" t="s">
        <v>388</v>
      </c>
      <c r="C7" s="124">
        <v>9700002.8381900024</v>
      </c>
      <c r="D7" s="113">
        <v>14528472.204919999</v>
      </c>
      <c r="E7" s="113">
        <v>22292411.308630001</v>
      </c>
      <c r="F7" s="116">
        <v>28600652.535730001</v>
      </c>
      <c r="G7" s="115">
        <v>36007741.614969999</v>
      </c>
      <c r="H7" s="115">
        <v>45753701.048530005</v>
      </c>
      <c r="I7" s="134">
        <v>52961358.88896998</v>
      </c>
      <c r="J7" s="115">
        <v>59696761.010190003</v>
      </c>
      <c r="K7" s="115">
        <v>66957984.057280004</v>
      </c>
      <c r="L7" s="113">
        <v>74021991.208809987</v>
      </c>
      <c r="M7" s="115">
        <v>80681843.352349997</v>
      </c>
      <c r="N7" s="113"/>
      <c r="O7" s="90" t="s">
        <v>416</v>
      </c>
    </row>
    <row r="8" spans="1:15" ht="15" customHeight="1">
      <c r="A8" s="26">
        <v>4</v>
      </c>
      <c r="B8" s="37" t="s">
        <v>272</v>
      </c>
      <c r="C8" s="123">
        <v>1157048.8940900001</v>
      </c>
      <c r="D8" s="110">
        <v>1828609.0539600004</v>
      </c>
      <c r="E8" s="110">
        <v>2738964.1753200009</v>
      </c>
      <c r="F8" s="112">
        <v>3293278.3505599988</v>
      </c>
      <c r="G8" s="109">
        <v>3861391.2105800011</v>
      </c>
      <c r="H8" s="109">
        <v>5514683.9253599998</v>
      </c>
      <c r="I8" s="133">
        <v>6468709.3792900015</v>
      </c>
      <c r="J8" s="109">
        <v>7307564.1466800012</v>
      </c>
      <c r="K8" s="109">
        <v>8364298.8953800015</v>
      </c>
      <c r="L8" s="110">
        <v>9416174.2944500018</v>
      </c>
      <c r="M8" s="109">
        <v>10326273.767769998</v>
      </c>
      <c r="N8" s="110"/>
      <c r="O8" s="89" t="s">
        <v>417</v>
      </c>
    </row>
    <row r="9" spans="1:15" s="10" customFormat="1" ht="15" customHeight="1">
      <c r="A9" s="27">
        <v>5</v>
      </c>
      <c r="B9" s="61" t="s">
        <v>273</v>
      </c>
      <c r="C9" s="124">
        <v>8542953.9438200034</v>
      </c>
      <c r="D9" s="113">
        <v>12699863.150660003</v>
      </c>
      <c r="E9" s="113">
        <v>19553447.133010004</v>
      </c>
      <c r="F9" s="116">
        <v>25307374.18488</v>
      </c>
      <c r="G9" s="115">
        <v>32146350.404140014</v>
      </c>
      <c r="H9" s="115">
        <v>40239017.122880004</v>
      </c>
      <c r="I9" s="134">
        <v>46492649.509350032</v>
      </c>
      <c r="J9" s="115">
        <v>52389196.863209993</v>
      </c>
      <c r="K9" s="115">
        <v>58593685.161600009</v>
      </c>
      <c r="L9" s="113">
        <v>64605816.914100021</v>
      </c>
      <c r="M9" s="115">
        <v>70355569.584269986</v>
      </c>
      <c r="N9" s="113"/>
      <c r="O9" s="90" t="s">
        <v>290</v>
      </c>
    </row>
    <row r="10" spans="1:15" ht="15" customHeight="1">
      <c r="A10" s="26">
        <v>6</v>
      </c>
      <c r="B10" s="37" t="s">
        <v>274</v>
      </c>
      <c r="C10" s="123">
        <v>4394792.0914100017</v>
      </c>
      <c r="D10" s="110">
        <v>6264156.2172299987</v>
      </c>
      <c r="E10" s="110">
        <v>9659990.8824099954</v>
      </c>
      <c r="F10" s="112">
        <v>12988416.804000003</v>
      </c>
      <c r="G10" s="109">
        <v>17370960.935639996</v>
      </c>
      <c r="H10" s="109">
        <v>22010527.721090004</v>
      </c>
      <c r="I10" s="133">
        <v>25176270.231630005</v>
      </c>
      <c r="J10" s="109">
        <v>27959619.847589999</v>
      </c>
      <c r="K10" s="109">
        <v>31190440.48391002</v>
      </c>
      <c r="L10" s="110">
        <v>33720389.658630006</v>
      </c>
      <c r="M10" s="109">
        <v>36026273.563629992</v>
      </c>
      <c r="N10" s="110"/>
      <c r="O10" s="89" t="s">
        <v>291</v>
      </c>
    </row>
    <row r="11" spans="1:15" ht="15" customHeight="1">
      <c r="A11" s="26">
        <v>7</v>
      </c>
      <c r="B11" s="37" t="s">
        <v>275</v>
      </c>
      <c r="C11" s="123">
        <v>582314.81062999973</v>
      </c>
      <c r="D11" s="110">
        <v>940512.2169400003</v>
      </c>
      <c r="E11" s="110">
        <v>1404050.7820900003</v>
      </c>
      <c r="F11" s="112">
        <v>1878684.5591099998</v>
      </c>
      <c r="G11" s="109">
        <v>2222575.9561600005</v>
      </c>
      <c r="H11" s="109">
        <v>2844222.0357600008</v>
      </c>
      <c r="I11" s="133">
        <v>3334586.3898199992</v>
      </c>
      <c r="J11" s="109">
        <v>3831650.7556300005</v>
      </c>
      <c r="K11" s="109">
        <v>4350528.1816299995</v>
      </c>
      <c r="L11" s="110">
        <v>4756637.5228600027</v>
      </c>
      <c r="M11" s="109">
        <v>5179853.5778299971</v>
      </c>
      <c r="N11" s="110"/>
      <c r="O11" s="89" t="s">
        <v>292</v>
      </c>
    </row>
    <row r="12" spans="1:15" s="67" customFormat="1" ht="15" customHeight="1">
      <c r="A12" s="26">
        <v>8</v>
      </c>
      <c r="B12" s="37" t="s">
        <v>276</v>
      </c>
      <c r="C12" s="123">
        <v>3812477.2805199996</v>
      </c>
      <c r="D12" s="110">
        <v>5323644.0000299998</v>
      </c>
      <c r="E12" s="110">
        <v>8255940.100089998</v>
      </c>
      <c r="F12" s="112">
        <v>11109732.244509997</v>
      </c>
      <c r="G12" s="109">
        <v>15148384.979189998</v>
      </c>
      <c r="H12" s="109">
        <v>19166305.685009997</v>
      </c>
      <c r="I12" s="133">
        <v>21841683.841509998</v>
      </c>
      <c r="J12" s="109">
        <v>24127969.091680001</v>
      </c>
      <c r="K12" s="109">
        <v>26839912.302049998</v>
      </c>
      <c r="L12" s="110">
        <v>28963752.135420002</v>
      </c>
      <c r="M12" s="109">
        <v>30846419.98553</v>
      </c>
      <c r="N12" s="110"/>
      <c r="O12" s="89" t="s">
        <v>293</v>
      </c>
    </row>
    <row r="13" spans="1:15" ht="15" customHeight="1">
      <c r="A13" s="26">
        <v>9</v>
      </c>
      <c r="B13" s="37" t="s">
        <v>277</v>
      </c>
      <c r="C13" s="123">
        <v>4730476.6630100012</v>
      </c>
      <c r="D13" s="110">
        <v>7376219.150369999</v>
      </c>
      <c r="E13" s="110">
        <v>11297507.032760002</v>
      </c>
      <c r="F13" s="112">
        <v>14197641.940060005</v>
      </c>
      <c r="G13" s="109">
        <v>16997965.424639996</v>
      </c>
      <c r="H13" s="109">
        <v>21072711.437509999</v>
      </c>
      <c r="I13" s="133">
        <v>24650965.667520002</v>
      </c>
      <c r="J13" s="109">
        <v>28261227.771300007</v>
      </c>
      <c r="K13" s="109">
        <v>31753772.85930999</v>
      </c>
      <c r="L13" s="110">
        <v>35642064.778420001</v>
      </c>
      <c r="M13" s="109">
        <v>39509149.598499998</v>
      </c>
      <c r="N13" s="110"/>
      <c r="O13" s="89" t="s">
        <v>294</v>
      </c>
    </row>
    <row r="14" spans="1:15" ht="15" customHeight="1">
      <c r="A14" s="26">
        <v>10</v>
      </c>
      <c r="B14" s="37" t="s">
        <v>278</v>
      </c>
      <c r="C14" s="123">
        <v>-619578.33354000002</v>
      </c>
      <c r="D14" s="110">
        <v>-929666.96043000009</v>
      </c>
      <c r="E14" s="110">
        <v>-1248160.3252799995</v>
      </c>
      <c r="F14" s="112">
        <v>-1556511.0139200001</v>
      </c>
      <c r="G14" s="109">
        <v>-1493867.1929799998</v>
      </c>
      <c r="H14" s="109">
        <v>-1399691.4636300001</v>
      </c>
      <c r="I14" s="133">
        <v>-1528191.6974899995</v>
      </c>
      <c r="J14" s="109">
        <v>-1349336.98976</v>
      </c>
      <c r="K14" s="109">
        <v>-910983.08268000011</v>
      </c>
      <c r="L14" s="110">
        <v>-1045893.8239399999</v>
      </c>
      <c r="M14" s="109">
        <v>-1311212.8969000003</v>
      </c>
      <c r="N14" s="110"/>
      <c r="O14" s="89" t="s">
        <v>295</v>
      </c>
    </row>
    <row r="15" spans="1:15" ht="15" customHeight="1">
      <c r="A15" s="26">
        <v>11</v>
      </c>
      <c r="B15" s="37" t="s">
        <v>279</v>
      </c>
      <c r="C15" s="123">
        <v>-828868.37468000012</v>
      </c>
      <c r="D15" s="110">
        <v>-557457.63975000021</v>
      </c>
      <c r="E15" s="110">
        <v>-809229.09322000016</v>
      </c>
      <c r="F15" s="112">
        <v>-762708.95616000018</v>
      </c>
      <c r="G15" s="109">
        <v>-587726.5527199998</v>
      </c>
      <c r="H15" s="109">
        <v>-532039.91663000011</v>
      </c>
      <c r="I15" s="133">
        <v>-507036.94460000016</v>
      </c>
      <c r="J15" s="109">
        <v>-398417.8862799998</v>
      </c>
      <c r="K15" s="109">
        <v>-368699.51336000016</v>
      </c>
      <c r="L15" s="110">
        <v>-119979.67531999986</v>
      </c>
      <c r="M15" s="109">
        <v>475615.12827999995</v>
      </c>
      <c r="N15" s="110"/>
      <c r="O15" s="89" t="s">
        <v>296</v>
      </c>
    </row>
    <row r="16" spans="1:15" ht="15" customHeight="1">
      <c r="A16" s="26">
        <v>12</v>
      </c>
      <c r="B16" s="37" t="s">
        <v>389</v>
      </c>
      <c r="C16" s="123">
        <v>1334.2667699999997</v>
      </c>
      <c r="D16" s="110">
        <v>-612.75914999999986</v>
      </c>
      <c r="E16" s="110">
        <v>1378.2035000000001</v>
      </c>
      <c r="F16" s="112">
        <v>1244.6440900000002</v>
      </c>
      <c r="G16" s="109">
        <v>2653.4615699999995</v>
      </c>
      <c r="H16" s="109">
        <v>3310.9073800000001</v>
      </c>
      <c r="I16" s="133">
        <v>3015.8069399999999</v>
      </c>
      <c r="J16" s="109">
        <v>9471.7971999999991</v>
      </c>
      <c r="K16" s="109">
        <v>10135.149799999997</v>
      </c>
      <c r="L16" s="110">
        <v>10255.214239999999</v>
      </c>
      <c r="M16" s="109">
        <v>10439.497629999998</v>
      </c>
      <c r="N16" s="110"/>
      <c r="O16" s="89" t="s">
        <v>418</v>
      </c>
    </row>
    <row r="17" spans="1:15" ht="15" customHeight="1">
      <c r="A17" s="26">
        <v>13</v>
      </c>
      <c r="B17" s="71" t="s">
        <v>280</v>
      </c>
      <c r="C17" s="123">
        <v>-1447112.4415100005</v>
      </c>
      <c r="D17" s="110">
        <v>-1487737.3593800003</v>
      </c>
      <c r="E17" s="110">
        <v>-2056011.2150000005</v>
      </c>
      <c r="F17" s="112">
        <v>-2317975.3260099995</v>
      </c>
      <c r="G17" s="109">
        <v>-2078940.2841300003</v>
      </c>
      <c r="H17" s="109">
        <v>-1928420.4728599994</v>
      </c>
      <c r="I17" s="133">
        <v>-2032212.8351799999</v>
      </c>
      <c r="J17" s="109">
        <v>-1738283.0787200003</v>
      </c>
      <c r="K17" s="109">
        <v>-1269547.4462200003</v>
      </c>
      <c r="L17" s="110">
        <v>-1155618.28504</v>
      </c>
      <c r="M17" s="109">
        <v>-825158.27096999995</v>
      </c>
      <c r="N17" s="110"/>
      <c r="O17" s="89" t="s">
        <v>297</v>
      </c>
    </row>
    <row r="18" spans="1:15" ht="15" customHeight="1">
      <c r="A18" s="27">
        <v>14</v>
      </c>
      <c r="B18" s="61" t="s">
        <v>217</v>
      </c>
      <c r="C18" s="124">
        <v>3283364.2214800003</v>
      </c>
      <c r="D18" s="113">
        <v>5888481.7908899989</v>
      </c>
      <c r="E18" s="113">
        <v>9241495.8176800013</v>
      </c>
      <c r="F18" s="116">
        <v>11879666.613910003</v>
      </c>
      <c r="G18" s="115">
        <v>14919025.140450003</v>
      </c>
      <c r="H18" s="115">
        <v>19144290.964570004</v>
      </c>
      <c r="I18" s="134">
        <v>22618752.832299985</v>
      </c>
      <c r="J18" s="115">
        <v>26522944.692459993</v>
      </c>
      <c r="K18" s="115">
        <v>30484225.412950002</v>
      </c>
      <c r="L18" s="113">
        <v>34486446.493260004</v>
      </c>
      <c r="M18" s="115">
        <v>38683991.327369995</v>
      </c>
      <c r="N18" s="113"/>
      <c r="O18" s="89" t="s">
        <v>248</v>
      </c>
    </row>
    <row r="19" spans="1:15" ht="15" customHeight="1">
      <c r="A19" s="26">
        <v>15</v>
      </c>
      <c r="B19" s="37" t="s">
        <v>281</v>
      </c>
      <c r="C19" s="123">
        <v>6535.3011900000001</v>
      </c>
      <c r="D19" s="110">
        <v>9706.8116600000012</v>
      </c>
      <c r="E19" s="110">
        <v>15066.537760000001</v>
      </c>
      <c r="F19" s="112">
        <v>19134.47582</v>
      </c>
      <c r="G19" s="109">
        <v>21653.73258</v>
      </c>
      <c r="H19" s="109">
        <v>29179.316160000006</v>
      </c>
      <c r="I19" s="133">
        <v>58476.549799999993</v>
      </c>
      <c r="J19" s="109">
        <v>64594.800280000003</v>
      </c>
      <c r="K19" s="109">
        <v>78485.281870000006</v>
      </c>
      <c r="L19" s="110">
        <v>85223.760340000008</v>
      </c>
      <c r="M19" s="109">
        <v>89895.55459</v>
      </c>
      <c r="N19" s="110"/>
      <c r="O19" s="89" t="s">
        <v>298</v>
      </c>
    </row>
    <row r="20" spans="1:15" s="10" customFormat="1" ht="15" customHeight="1">
      <c r="A20" s="27">
        <v>16</v>
      </c>
      <c r="B20" s="61" t="s">
        <v>282</v>
      </c>
      <c r="C20" s="124">
        <v>3289899.5227200002</v>
      </c>
      <c r="D20" s="113">
        <v>5898188.6025900003</v>
      </c>
      <c r="E20" s="113">
        <v>9256562.3554700017</v>
      </c>
      <c r="F20" s="116">
        <v>11898801.089790003</v>
      </c>
      <c r="G20" s="115">
        <v>14940678.87307</v>
      </c>
      <c r="H20" s="115">
        <v>19173470.280760009</v>
      </c>
      <c r="I20" s="134">
        <v>22677229.382179987</v>
      </c>
      <c r="J20" s="115">
        <v>26587539.492809989</v>
      </c>
      <c r="K20" s="115">
        <v>30562710.694890004</v>
      </c>
      <c r="L20" s="113">
        <v>34571670.253640004</v>
      </c>
      <c r="M20" s="115">
        <v>38773886.882019989</v>
      </c>
      <c r="N20" s="113"/>
      <c r="O20" s="90" t="s">
        <v>299</v>
      </c>
    </row>
    <row r="21" spans="1:15" ht="15" customHeight="1">
      <c r="A21" s="26">
        <v>17</v>
      </c>
      <c r="B21" s="37" t="s">
        <v>283</v>
      </c>
      <c r="C21" s="123">
        <v>2734860.0911300001</v>
      </c>
      <c r="D21" s="110">
        <v>5397575.7400400005</v>
      </c>
      <c r="E21" s="110">
        <v>9059195.27513</v>
      </c>
      <c r="F21" s="112">
        <v>12201584.325479999</v>
      </c>
      <c r="G21" s="109">
        <v>14290567.144229995</v>
      </c>
      <c r="H21" s="109">
        <v>17670214.689959995</v>
      </c>
      <c r="I21" s="133">
        <v>20730871.303339992</v>
      </c>
      <c r="J21" s="109">
        <v>24114756.479959998</v>
      </c>
      <c r="K21" s="109">
        <v>27496905.665200002</v>
      </c>
      <c r="L21" s="110">
        <v>30716596.761960007</v>
      </c>
      <c r="M21" s="109">
        <v>35035946.694789991</v>
      </c>
      <c r="N21" s="110"/>
      <c r="O21" s="89" t="s">
        <v>165</v>
      </c>
    </row>
    <row r="22" spans="1:15" ht="15" customHeight="1">
      <c r="A22" s="26">
        <v>18</v>
      </c>
      <c r="B22" s="37" t="s">
        <v>223</v>
      </c>
      <c r="C22" s="123">
        <v>1201607.5274600005</v>
      </c>
      <c r="D22" s="110">
        <v>2390837.3897599997</v>
      </c>
      <c r="E22" s="110">
        <v>4089120.1936599999</v>
      </c>
      <c r="F22" s="112">
        <v>5532916.6661999999</v>
      </c>
      <c r="G22" s="109">
        <v>6193372.331960002</v>
      </c>
      <c r="H22" s="109">
        <v>7008081.7482200051</v>
      </c>
      <c r="I22" s="133">
        <v>8018584.3768200008</v>
      </c>
      <c r="J22" s="109">
        <v>9133607.6735800002</v>
      </c>
      <c r="K22" s="109">
        <v>10373309.013869997</v>
      </c>
      <c r="L22" s="110">
        <v>11178243.000740001</v>
      </c>
      <c r="M22" s="109">
        <v>12432547.08491</v>
      </c>
      <c r="N22" s="110"/>
      <c r="O22" s="89" t="s">
        <v>300</v>
      </c>
    </row>
    <row r="23" spans="1:15" ht="15" customHeight="1">
      <c r="A23" s="26">
        <v>19</v>
      </c>
      <c r="B23" s="37" t="s">
        <v>225</v>
      </c>
      <c r="C23" s="123">
        <v>77427.53254999996</v>
      </c>
      <c r="D23" s="110">
        <v>6191.7880699999923</v>
      </c>
      <c r="E23" s="110">
        <v>-39301.301609999995</v>
      </c>
      <c r="F23" s="112">
        <v>-719445.55005999992</v>
      </c>
      <c r="G23" s="109">
        <v>-484783.00961000001</v>
      </c>
      <c r="H23" s="109">
        <v>104209.40632000005</v>
      </c>
      <c r="I23" s="133">
        <v>230872.40142999953</v>
      </c>
      <c r="J23" s="109">
        <v>656662.77959000017</v>
      </c>
      <c r="K23" s="109">
        <v>651829.96508000011</v>
      </c>
      <c r="L23" s="110">
        <v>522249.30554999993</v>
      </c>
      <c r="M23" s="109">
        <v>369515.33302999992</v>
      </c>
      <c r="N23" s="110"/>
      <c r="O23" s="89" t="s">
        <v>301</v>
      </c>
    </row>
    <row r="24" spans="1:15" ht="15" customHeight="1">
      <c r="A24" s="26">
        <v>20</v>
      </c>
      <c r="B24" s="37" t="s">
        <v>284</v>
      </c>
      <c r="C24" s="123">
        <v>1610680.0960399997</v>
      </c>
      <c r="D24" s="110">
        <v>3012930.13809</v>
      </c>
      <c r="E24" s="110">
        <v>4930773.7795899995</v>
      </c>
      <c r="F24" s="112">
        <v>5949222.1090599988</v>
      </c>
      <c r="G24" s="109">
        <v>7612411.8024500003</v>
      </c>
      <c r="H24" s="109">
        <v>10766342.347879998</v>
      </c>
      <c r="I24" s="133">
        <v>12943159.327810004</v>
      </c>
      <c r="J24" s="109">
        <v>15637811.585830001</v>
      </c>
      <c r="K24" s="109">
        <v>17775426.616239991</v>
      </c>
      <c r="L24" s="110">
        <v>20060603.066649996</v>
      </c>
      <c r="M24" s="109">
        <v>22972914.942739997</v>
      </c>
      <c r="N24" s="110"/>
      <c r="O24" s="89" t="s">
        <v>310</v>
      </c>
    </row>
    <row r="25" spans="1:15" ht="15" customHeight="1">
      <c r="A25" s="26">
        <v>21</v>
      </c>
      <c r="B25" s="37" t="s">
        <v>285</v>
      </c>
      <c r="C25" s="123">
        <v>51642.497779999991</v>
      </c>
      <c r="D25" s="110">
        <v>-147543.09816000002</v>
      </c>
      <c r="E25" s="110">
        <v>-138327.89942999993</v>
      </c>
      <c r="F25" s="112">
        <v>-122525.33911000006</v>
      </c>
      <c r="G25" s="109">
        <v>-133132.04588000008</v>
      </c>
      <c r="H25" s="109">
        <v>-86942.893559999968</v>
      </c>
      <c r="I25" s="133">
        <v>-48529.234790000017</v>
      </c>
      <c r="J25" s="109">
        <v>-51221.135189999943</v>
      </c>
      <c r="K25" s="109">
        <v>-313344.48893000011</v>
      </c>
      <c r="L25" s="110">
        <v>-306922.14740000019</v>
      </c>
      <c r="M25" s="109">
        <v>-299824.1740900001</v>
      </c>
      <c r="N25" s="110"/>
      <c r="O25" s="89" t="s">
        <v>311</v>
      </c>
    </row>
    <row r="26" spans="1:15" s="10" customFormat="1" ht="15" customHeight="1">
      <c r="A26" s="26">
        <v>22</v>
      </c>
      <c r="B26" s="61" t="s">
        <v>328</v>
      </c>
      <c r="C26" s="124">
        <v>1662322.5939199997</v>
      </c>
      <c r="D26" s="113">
        <v>2865387.0400800006</v>
      </c>
      <c r="E26" s="113">
        <v>4792445.8803100009</v>
      </c>
      <c r="F26" s="116">
        <v>5826696.7700699987</v>
      </c>
      <c r="G26" s="115">
        <v>7479279.7566999979</v>
      </c>
      <c r="H26" s="115">
        <v>10679399.454460001</v>
      </c>
      <c r="I26" s="134">
        <v>12894630.093139999</v>
      </c>
      <c r="J26" s="115">
        <v>15586590.450720003</v>
      </c>
      <c r="K26" s="115">
        <v>17462082.127409998</v>
      </c>
      <c r="L26" s="113">
        <v>19753680.919369996</v>
      </c>
      <c r="M26" s="115">
        <v>22673090.768779997</v>
      </c>
      <c r="N26" s="113"/>
      <c r="O26" s="90" t="s">
        <v>308</v>
      </c>
    </row>
    <row r="27" spans="1:15" ht="15" customHeight="1">
      <c r="A27" s="26">
        <v>23</v>
      </c>
      <c r="B27" s="61" t="s">
        <v>329</v>
      </c>
      <c r="C27" s="124">
        <v>1627576.9285800003</v>
      </c>
      <c r="D27" s="113">
        <v>3032801.56225</v>
      </c>
      <c r="E27" s="113">
        <v>4464116.4748999998</v>
      </c>
      <c r="F27" s="116">
        <v>6072104.3194899997</v>
      </c>
      <c r="G27" s="115">
        <v>7461399.1161200022</v>
      </c>
      <c r="H27" s="115">
        <v>8494070.8260699995</v>
      </c>
      <c r="I27" s="134">
        <v>9782599.2888100017</v>
      </c>
      <c r="J27" s="115">
        <v>11000949.041779999</v>
      </c>
      <c r="K27" s="115">
        <v>13100628.567200003</v>
      </c>
      <c r="L27" s="113">
        <v>14817989.333980003</v>
      </c>
      <c r="M27" s="115">
        <v>16100796.112939999</v>
      </c>
      <c r="N27" s="113"/>
      <c r="O27" s="90" t="s">
        <v>309</v>
      </c>
    </row>
    <row r="28" spans="1:15" ht="15" customHeight="1">
      <c r="A28" s="26">
        <v>24</v>
      </c>
      <c r="B28" s="37" t="s">
        <v>218</v>
      </c>
      <c r="C28" s="123">
        <v>269286.32850000006</v>
      </c>
      <c r="D28" s="110">
        <v>569069.29598000017</v>
      </c>
      <c r="E28" s="110">
        <v>1006655.9946000004</v>
      </c>
      <c r="F28" s="112">
        <v>1290789.94355</v>
      </c>
      <c r="G28" s="109">
        <v>1691472.8987700001</v>
      </c>
      <c r="H28" s="109">
        <v>2062511.2857100002</v>
      </c>
      <c r="I28" s="133">
        <v>2396547.3626299994</v>
      </c>
      <c r="J28" s="109">
        <v>2772242.6579399998</v>
      </c>
      <c r="K28" s="109">
        <v>3147677.4255400011</v>
      </c>
      <c r="L28" s="110">
        <v>3517992.5155700003</v>
      </c>
      <c r="M28" s="109">
        <v>4280019.6927399999</v>
      </c>
      <c r="N28" s="110"/>
      <c r="O28" s="89" t="s">
        <v>246</v>
      </c>
    </row>
    <row r="29" spans="1:15" ht="15" customHeight="1">
      <c r="A29" s="26">
        <v>25</v>
      </c>
      <c r="B29" s="37" t="s">
        <v>233</v>
      </c>
      <c r="C29" s="125">
        <v>213827.52537000008</v>
      </c>
      <c r="D29" s="110">
        <v>402307.28295000008</v>
      </c>
      <c r="E29" s="110">
        <v>602603.99180000008</v>
      </c>
      <c r="F29" s="112">
        <v>859265.7002900003</v>
      </c>
      <c r="G29" s="109">
        <v>1070616.8053299999</v>
      </c>
      <c r="H29" s="109">
        <v>1315419.6805099999</v>
      </c>
      <c r="I29" s="133">
        <v>1570293.4665200002</v>
      </c>
      <c r="J29" s="109">
        <v>1825613.3269900002</v>
      </c>
      <c r="K29" s="109">
        <v>2080653.8334100004</v>
      </c>
      <c r="L29" s="110">
        <v>2296999.1959899995</v>
      </c>
      <c r="M29" s="109">
        <v>2735003.1072400007</v>
      </c>
      <c r="N29" s="110"/>
      <c r="O29" s="89" t="s">
        <v>256</v>
      </c>
    </row>
    <row r="30" spans="1:15" ht="15" customHeight="1">
      <c r="A30" s="26">
        <v>26</v>
      </c>
      <c r="B30" s="37" t="s">
        <v>286</v>
      </c>
      <c r="C30" s="123">
        <v>498173.85575000005</v>
      </c>
      <c r="D30" s="110">
        <v>912333.03868000023</v>
      </c>
      <c r="E30" s="110">
        <v>1440750.4650099995</v>
      </c>
      <c r="F30" s="112">
        <v>2063996.63255</v>
      </c>
      <c r="G30" s="109">
        <v>2532910.0153400004</v>
      </c>
      <c r="H30" s="109">
        <v>3139988.4875300005</v>
      </c>
      <c r="I30" s="133">
        <v>3703332.95132</v>
      </c>
      <c r="J30" s="109">
        <v>4149424.6746899998</v>
      </c>
      <c r="K30" s="109">
        <v>4726106.0980499992</v>
      </c>
      <c r="L30" s="110">
        <v>5327950.6787200002</v>
      </c>
      <c r="M30" s="109">
        <v>5852689.6536200028</v>
      </c>
      <c r="N30" s="110"/>
      <c r="O30" s="89" t="s">
        <v>267</v>
      </c>
    </row>
    <row r="31" spans="1:15" ht="15" customHeight="1">
      <c r="A31" s="26">
        <v>27</v>
      </c>
      <c r="B31" s="37" t="s">
        <v>235</v>
      </c>
      <c r="C31" s="123">
        <v>19539.883560000006</v>
      </c>
      <c r="D31" s="110">
        <v>26326.009009999998</v>
      </c>
      <c r="E31" s="110">
        <v>42375.816940000004</v>
      </c>
      <c r="F31" s="112">
        <v>58170.42442000001</v>
      </c>
      <c r="G31" s="109">
        <v>67105.836979999993</v>
      </c>
      <c r="H31" s="109">
        <v>86105.383410000009</v>
      </c>
      <c r="I31" s="133">
        <v>105098.37526999997</v>
      </c>
      <c r="J31" s="109">
        <v>121529.10489000002</v>
      </c>
      <c r="K31" s="109">
        <v>151956.12305000002</v>
      </c>
      <c r="L31" s="110">
        <v>163908.09948000006</v>
      </c>
      <c r="M31" s="109">
        <v>189310.0465</v>
      </c>
      <c r="N31" s="110"/>
      <c r="O31" s="89" t="s">
        <v>266</v>
      </c>
    </row>
    <row r="32" spans="1:15" ht="15" customHeight="1">
      <c r="A32" s="26">
        <v>28</v>
      </c>
      <c r="B32" s="37" t="s">
        <v>287</v>
      </c>
      <c r="C32" s="123">
        <v>359142.89101999992</v>
      </c>
      <c r="D32" s="110">
        <v>718965.51601000014</v>
      </c>
      <c r="E32" s="110">
        <v>1100469.2080499998</v>
      </c>
      <c r="F32" s="112">
        <v>1478501.9609099999</v>
      </c>
      <c r="G32" s="109">
        <v>1869079.7410800001</v>
      </c>
      <c r="H32" s="109">
        <v>2316363.0247900006</v>
      </c>
      <c r="I32" s="133">
        <v>2672200.969899999</v>
      </c>
      <c r="J32" s="109">
        <v>3130797.5310299997</v>
      </c>
      <c r="K32" s="109">
        <v>3458154.0064100008</v>
      </c>
      <c r="L32" s="110">
        <v>4013726.2197700017</v>
      </c>
      <c r="M32" s="109">
        <v>4286726.7672100002</v>
      </c>
      <c r="N32" s="110"/>
      <c r="O32" s="89" t="s">
        <v>268</v>
      </c>
    </row>
    <row r="33" spans="1:15" ht="15" customHeight="1">
      <c r="A33" s="26">
        <v>29</v>
      </c>
      <c r="B33" s="37" t="s">
        <v>390</v>
      </c>
      <c r="C33" s="123">
        <v>0</v>
      </c>
      <c r="D33" s="110">
        <v>0</v>
      </c>
      <c r="E33" s="110">
        <v>0</v>
      </c>
      <c r="F33" s="112">
        <v>0</v>
      </c>
      <c r="G33" s="60">
        <v>0</v>
      </c>
      <c r="H33" s="60">
        <v>0</v>
      </c>
      <c r="I33" s="109">
        <v>0</v>
      </c>
      <c r="J33" s="109">
        <v>0</v>
      </c>
      <c r="K33" s="109">
        <v>0</v>
      </c>
      <c r="L33" s="110"/>
      <c r="M33" s="109">
        <v>0</v>
      </c>
      <c r="N33" s="110"/>
      <c r="O33" s="89" t="s">
        <v>420</v>
      </c>
    </row>
    <row r="34" spans="1:15" ht="15" customHeight="1">
      <c r="A34" s="26">
        <v>30</v>
      </c>
      <c r="B34" s="37" t="s">
        <v>391</v>
      </c>
      <c r="C34" s="123">
        <v>0</v>
      </c>
      <c r="D34" s="110">
        <v>0</v>
      </c>
      <c r="E34" s="110">
        <v>0</v>
      </c>
      <c r="F34" s="112">
        <v>0</v>
      </c>
      <c r="G34" s="60">
        <v>0</v>
      </c>
      <c r="H34" s="60">
        <v>0</v>
      </c>
      <c r="I34" s="109">
        <v>0</v>
      </c>
      <c r="J34" s="109">
        <v>0</v>
      </c>
      <c r="K34" s="109">
        <v>0</v>
      </c>
      <c r="L34" s="110"/>
      <c r="M34" s="109">
        <v>0</v>
      </c>
      <c r="N34" s="110"/>
      <c r="O34" s="89" t="s">
        <v>419</v>
      </c>
    </row>
    <row r="35" spans="1:15" s="10" customFormat="1" ht="15" customHeight="1">
      <c r="A35" s="26">
        <v>31</v>
      </c>
      <c r="B35" s="61" t="s">
        <v>330</v>
      </c>
      <c r="C35" s="124">
        <v>1090684.1564599997</v>
      </c>
      <c r="D35" s="113">
        <v>2059931.8474199995</v>
      </c>
      <c r="E35" s="113">
        <v>3186199.4826499978</v>
      </c>
      <c r="F35" s="116">
        <v>4459934.7189600002</v>
      </c>
      <c r="G35" s="115">
        <v>5539712.3995600007</v>
      </c>
      <c r="H35" s="115">
        <v>6857876.5770200016</v>
      </c>
      <c r="I35" s="134">
        <v>8050925.7638500016</v>
      </c>
      <c r="J35" s="115">
        <v>9227364.6384300012</v>
      </c>
      <c r="K35" s="115">
        <v>10416870.061759997</v>
      </c>
      <c r="L35" s="113">
        <v>11802584.19489</v>
      </c>
      <c r="M35" s="115">
        <v>13063729.575500006</v>
      </c>
      <c r="N35" s="113"/>
      <c r="O35" s="90" t="s">
        <v>307</v>
      </c>
    </row>
    <row r="36" spans="1:15" ht="15" customHeight="1">
      <c r="A36" s="26">
        <v>32</v>
      </c>
      <c r="B36" s="37" t="s">
        <v>331</v>
      </c>
      <c r="C36" s="123">
        <v>806179.10066999996</v>
      </c>
      <c r="D36" s="110">
        <v>1541939.0108300003</v>
      </c>
      <c r="E36" s="110">
        <v>2284572.9869500003</v>
      </c>
      <c r="F36" s="112">
        <v>2902959.5441700006</v>
      </c>
      <c r="G36" s="109">
        <v>3613159.6152999992</v>
      </c>
      <c r="H36" s="109">
        <v>3698705.5349299992</v>
      </c>
      <c r="I36" s="133">
        <v>4128220.8876100001</v>
      </c>
      <c r="J36" s="109">
        <v>4545827.0614099987</v>
      </c>
      <c r="K36" s="109">
        <v>5831435.9310600003</v>
      </c>
      <c r="L36" s="110">
        <v>6533397.6547800004</v>
      </c>
      <c r="M36" s="109">
        <v>7317086.2302200003</v>
      </c>
      <c r="N36" s="110"/>
      <c r="O36" s="89" t="s">
        <v>306</v>
      </c>
    </row>
    <row r="37" spans="1:15" ht="15" customHeight="1">
      <c r="A37" s="26">
        <v>33</v>
      </c>
      <c r="B37" s="37" t="s">
        <v>237</v>
      </c>
      <c r="C37" s="123">
        <v>21201.304530000001</v>
      </c>
      <c r="D37" s="110">
        <v>36925.20138000002</v>
      </c>
      <c r="E37" s="110">
        <v>33984.545179999986</v>
      </c>
      <c r="F37" s="112">
        <v>51870.834800000011</v>
      </c>
      <c r="G37" s="109">
        <v>132925.12406999993</v>
      </c>
      <c r="H37" s="109">
        <v>196076.3293999999</v>
      </c>
      <c r="I37" s="133">
        <v>232442.02769999995</v>
      </c>
      <c r="J37" s="109">
        <v>202532.79418</v>
      </c>
      <c r="K37" s="109">
        <v>298840.81915000017</v>
      </c>
      <c r="L37" s="110">
        <v>376591.66985999991</v>
      </c>
      <c r="M37" s="109">
        <v>422377.14728999988</v>
      </c>
      <c r="N37" s="110"/>
      <c r="O37" s="89" t="s">
        <v>305</v>
      </c>
    </row>
    <row r="38" spans="1:15" ht="15" customHeight="1">
      <c r="A38" s="26">
        <v>34</v>
      </c>
      <c r="B38" s="37" t="s">
        <v>239</v>
      </c>
      <c r="C38" s="123">
        <v>827380.40535999998</v>
      </c>
      <c r="D38" s="110">
        <v>1578864.2122700003</v>
      </c>
      <c r="E38" s="110">
        <v>2318557.5321800006</v>
      </c>
      <c r="F38" s="112">
        <v>2954830.3790200013</v>
      </c>
      <c r="G38" s="109">
        <v>3746084.7394999997</v>
      </c>
      <c r="H38" s="109">
        <v>3894781.8645500001</v>
      </c>
      <c r="I38" s="133">
        <v>4360662.9154999992</v>
      </c>
      <c r="J38" s="109">
        <v>4748359.8557100017</v>
      </c>
      <c r="K38" s="109">
        <v>6130276.7504099999</v>
      </c>
      <c r="L38" s="110">
        <v>6909989.3248499967</v>
      </c>
      <c r="M38" s="109">
        <v>7739463.3777500009</v>
      </c>
      <c r="N38" s="110"/>
      <c r="O38" s="89" t="s">
        <v>254</v>
      </c>
    </row>
    <row r="39" spans="1:15" ht="15" customHeight="1">
      <c r="A39" s="26">
        <v>35</v>
      </c>
      <c r="B39" s="37" t="s">
        <v>288</v>
      </c>
      <c r="C39" s="123">
        <v>97297.024640000032</v>
      </c>
      <c r="D39" s="110">
        <v>197776.73015000013</v>
      </c>
      <c r="E39" s="110">
        <v>249640.30413000003</v>
      </c>
      <c r="F39" s="112">
        <v>323549.33967000019</v>
      </c>
      <c r="G39" s="109">
        <v>432362.84275999991</v>
      </c>
      <c r="H39" s="109">
        <v>479221.13212999987</v>
      </c>
      <c r="I39" s="133">
        <v>533980.31255999999</v>
      </c>
      <c r="J39" s="109">
        <v>582003.28796999995</v>
      </c>
      <c r="K39" s="109">
        <v>807384.61842000007</v>
      </c>
      <c r="L39" s="110">
        <v>967380.70559000014</v>
      </c>
      <c r="M39" s="109">
        <v>1007264.42034</v>
      </c>
      <c r="N39" s="110"/>
      <c r="O39" s="89" t="s">
        <v>253</v>
      </c>
    </row>
    <row r="40" spans="1:15" ht="15" customHeight="1">
      <c r="A40" s="26">
        <v>36</v>
      </c>
      <c r="B40" s="37" t="s">
        <v>332</v>
      </c>
      <c r="C40" s="123">
        <v>730083.38066999998</v>
      </c>
      <c r="D40" s="110">
        <v>1381087.4820500002</v>
      </c>
      <c r="E40" s="110">
        <v>2068917.2279399994</v>
      </c>
      <c r="F40" s="112">
        <v>2631281.0392800011</v>
      </c>
      <c r="G40" s="109">
        <v>3313721.8966700002</v>
      </c>
      <c r="H40" s="109">
        <v>3415560.7323200004</v>
      </c>
      <c r="I40" s="133">
        <v>3826682.6027600002</v>
      </c>
      <c r="J40" s="109">
        <v>4166356.5676600011</v>
      </c>
      <c r="K40" s="109">
        <v>5322892.1318999995</v>
      </c>
      <c r="L40" s="110">
        <v>5942608.6191499988</v>
      </c>
      <c r="M40" s="109">
        <v>6732198.9572700001</v>
      </c>
      <c r="N40" s="110"/>
      <c r="O40" s="89" t="s">
        <v>304</v>
      </c>
    </row>
    <row r="41" spans="1:15" ht="15" customHeight="1">
      <c r="A41" s="26">
        <v>37</v>
      </c>
      <c r="B41" s="37" t="s">
        <v>242</v>
      </c>
      <c r="C41" s="123">
        <v>15007.743410000017</v>
      </c>
      <c r="D41" s="110">
        <v>110067.99693999992</v>
      </c>
      <c r="E41" s="110">
        <v>96456.646110000031</v>
      </c>
      <c r="F41" s="112">
        <v>-529492.88887000002</v>
      </c>
      <c r="G41" s="109">
        <v>-634919.54267999961</v>
      </c>
      <c r="H41" s="109">
        <v>-95469.15609000015</v>
      </c>
      <c r="I41" s="133">
        <v>-57475.136349999899</v>
      </c>
      <c r="J41" s="109">
        <v>188146.52972999998</v>
      </c>
      <c r="K41" s="109">
        <v>-236332.25324000022</v>
      </c>
      <c r="L41" s="110">
        <v>-727598.38034999976</v>
      </c>
      <c r="M41" s="109">
        <v>291682.05404000013</v>
      </c>
      <c r="N41" s="110"/>
      <c r="O41" s="89" t="s">
        <v>303</v>
      </c>
    </row>
    <row r="42" spans="1:15" s="10" customFormat="1" ht="15" customHeight="1">
      <c r="A42" s="26">
        <v>38</v>
      </c>
      <c r="B42" s="61" t="s">
        <v>333</v>
      </c>
      <c r="C42" s="124">
        <v>745091.1240699999</v>
      </c>
      <c r="D42" s="113">
        <v>1491155.4790500004</v>
      </c>
      <c r="E42" s="113">
        <v>2165373.8739999994</v>
      </c>
      <c r="F42" s="116">
        <v>2101788.1503600003</v>
      </c>
      <c r="G42" s="115">
        <v>2678802.3539499994</v>
      </c>
      <c r="H42" s="115">
        <v>3320091.5761500001</v>
      </c>
      <c r="I42" s="134">
        <v>3769207.46636</v>
      </c>
      <c r="J42" s="115">
        <v>4354503.0973400008</v>
      </c>
      <c r="K42" s="115">
        <v>5086559.8785500005</v>
      </c>
      <c r="L42" s="113">
        <v>5215010.2386999996</v>
      </c>
      <c r="M42" s="115">
        <v>7023881.011239999</v>
      </c>
      <c r="N42" s="113"/>
      <c r="O42" s="90" t="s">
        <v>302</v>
      </c>
    </row>
    <row r="43" spans="1:15">
      <c r="D43" s="55"/>
      <c r="J43" s="106"/>
    </row>
    <row r="44" spans="1:15" ht="15.5">
      <c r="B44" s="91" t="s">
        <v>421</v>
      </c>
      <c r="D44" s="25"/>
      <c r="J44" s="108"/>
      <c r="K44" s="108"/>
    </row>
    <row r="45" spans="1:15">
      <c r="N45" s="70"/>
    </row>
    <row r="46" spans="1:15">
      <c r="A46" s="70"/>
      <c r="N46" s="70"/>
      <c r="O46" s="22"/>
    </row>
  </sheetData>
  <mergeCells count="2">
    <mergeCell ref="A2:O2"/>
    <mergeCell ref="A3:O3"/>
  </mergeCells>
  <pageMargins left="0.7" right="0.7" top="0.75" bottom="0.75" header="0.3" footer="0.3"/>
  <pageSetup paperSize="9"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K35" activePane="bottomRight" state="frozen"/>
      <selection pane="topRight"/>
      <selection pane="bottomLeft"/>
      <selection pane="bottomRight" activeCell="N5" sqref="N5:N42"/>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354</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ht="15" customHeight="1">
      <c r="A5" s="26">
        <v>1</v>
      </c>
      <c r="B5" s="6" t="s">
        <v>270</v>
      </c>
      <c r="C5" s="123">
        <v>0</v>
      </c>
      <c r="D5" s="123">
        <v>0</v>
      </c>
      <c r="E5" s="110">
        <v>0</v>
      </c>
      <c r="F5" s="110">
        <v>0</v>
      </c>
      <c r="G5" s="112">
        <v>0</v>
      </c>
      <c r="H5" s="109">
        <v>0</v>
      </c>
      <c r="I5" s="133">
        <v>0</v>
      </c>
      <c r="J5" s="109">
        <v>0</v>
      </c>
      <c r="K5" s="112">
        <v>0</v>
      </c>
      <c r="L5" s="109">
        <v>0</v>
      </c>
      <c r="M5" s="109">
        <v>0</v>
      </c>
      <c r="N5" s="110"/>
      <c r="O5" s="89" t="s">
        <v>289</v>
      </c>
    </row>
    <row r="6" spans="1:15" ht="15" customHeight="1">
      <c r="A6" s="26">
        <v>2</v>
      </c>
      <c r="B6" s="6" t="s">
        <v>312</v>
      </c>
      <c r="C6" s="123">
        <v>2083048.5998499999</v>
      </c>
      <c r="D6" s="110">
        <v>3404561.9523</v>
      </c>
      <c r="E6" s="110">
        <v>6454174.3098600004</v>
      </c>
      <c r="F6" s="123">
        <v>8741045.6184200011</v>
      </c>
      <c r="G6" s="112">
        <v>10747407.793139998</v>
      </c>
      <c r="H6" s="109">
        <v>13602637.814100001</v>
      </c>
      <c r="I6" s="133">
        <v>15030643.457099998</v>
      </c>
      <c r="J6" s="109">
        <v>16670939.159009999</v>
      </c>
      <c r="K6" s="112">
        <v>18496190.726289999</v>
      </c>
      <c r="L6" s="110">
        <v>20062984.394090001</v>
      </c>
      <c r="M6" s="109">
        <v>22058233.149760004</v>
      </c>
      <c r="N6" s="110"/>
      <c r="O6" s="89" t="s">
        <v>415</v>
      </c>
    </row>
    <row r="7" spans="1:15" ht="15" customHeight="1">
      <c r="A7" s="27">
        <v>3</v>
      </c>
      <c r="B7" s="63" t="s">
        <v>388</v>
      </c>
      <c r="C7" s="124">
        <v>2083048.5998499999</v>
      </c>
      <c r="D7" s="113">
        <v>3404561.9523</v>
      </c>
      <c r="E7" s="113">
        <v>6454174.3098600004</v>
      </c>
      <c r="F7" s="124">
        <v>8741045.6184200011</v>
      </c>
      <c r="G7" s="116">
        <v>10747407.793139998</v>
      </c>
      <c r="H7" s="115">
        <v>13602637.814099999</v>
      </c>
      <c r="I7" s="134">
        <v>15030643.457099998</v>
      </c>
      <c r="J7" s="115">
        <v>16670939.159009999</v>
      </c>
      <c r="K7" s="116">
        <v>18496190.726289999</v>
      </c>
      <c r="L7" s="113">
        <v>20062984.394090001</v>
      </c>
      <c r="M7" s="115">
        <v>22058233.149760004</v>
      </c>
      <c r="N7" s="113"/>
      <c r="O7" s="90" t="s">
        <v>416</v>
      </c>
    </row>
    <row r="8" spans="1:15" ht="15" customHeight="1">
      <c r="A8" s="26">
        <v>4</v>
      </c>
      <c r="B8" s="6" t="s">
        <v>272</v>
      </c>
      <c r="C8" s="123">
        <v>302567.31244999997</v>
      </c>
      <c r="D8" s="110">
        <v>621048.32957000006</v>
      </c>
      <c r="E8" s="110">
        <v>939967.33467999985</v>
      </c>
      <c r="F8" s="123">
        <v>1376124.3071099999</v>
      </c>
      <c r="G8" s="112">
        <v>1736812.7793899998</v>
      </c>
      <c r="H8" s="109">
        <v>2178965.9692899999</v>
      </c>
      <c r="I8" s="133">
        <v>2516289.9226000002</v>
      </c>
      <c r="J8" s="109">
        <v>2838528.1236700001</v>
      </c>
      <c r="K8" s="112">
        <v>3227197.84314</v>
      </c>
      <c r="L8" s="110">
        <v>3539724.6014500004</v>
      </c>
      <c r="M8" s="109">
        <v>3973544.45554</v>
      </c>
      <c r="N8" s="110"/>
      <c r="O8" s="89" t="s">
        <v>417</v>
      </c>
    </row>
    <row r="9" spans="1:15" s="10" customFormat="1" ht="15" customHeight="1">
      <c r="A9" s="26">
        <v>5</v>
      </c>
      <c r="B9" s="63" t="s">
        <v>273</v>
      </c>
      <c r="C9" s="124">
        <v>1780481.28737</v>
      </c>
      <c r="D9" s="113">
        <v>2783513.6227000002</v>
      </c>
      <c r="E9" s="113">
        <v>5514206.9751500003</v>
      </c>
      <c r="F9" s="124">
        <v>7364921.3113000002</v>
      </c>
      <c r="G9" s="116">
        <v>9010595.0137100015</v>
      </c>
      <c r="H9" s="115">
        <v>11423671.84479</v>
      </c>
      <c r="I9" s="134">
        <v>12514353.534460003</v>
      </c>
      <c r="J9" s="115">
        <v>13832411.0353</v>
      </c>
      <c r="K9" s="116">
        <v>15268992.88311</v>
      </c>
      <c r="L9" s="113">
        <v>16523259.792609999</v>
      </c>
      <c r="M9" s="115">
        <v>18084688.694190003</v>
      </c>
      <c r="N9" s="113"/>
      <c r="O9" s="90" t="s">
        <v>290</v>
      </c>
    </row>
    <row r="10" spans="1:15" ht="15" customHeight="1">
      <c r="A10" s="26">
        <v>6</v>
      </c>
      <c r="B10" s="6" t="s">
        <v>313</v>
      </c>
      <c r="C10" s="123">
        <v>1010013.9090000002</v>
      </c>
      <c r="D10" s="110">
        <v>1588998.16964</v>
      </c>
      <c r="E10" s="110">
        <v>3580198.6045500007</v>
      </c>
      <c r="F10" s="123">
        <v>4364715.6795199998</v>
      </c>
      <c r="G10" s="112">
        <v>5201091.9950700002</v>
      </c>
      <c r="H10" s="109">
        <v>6621970.5786700007</v>
      </c>
      <c r="I10" s="133">
        <v>6985702.4125100002</v>
      </c>
      <c r="J10" s="109">
        <v>7504535.1464999998</v>
      </c>
      <c r="K10" s="112">
        <v>7547011.2039799998</v>
      </c>
      <c r="L10" s="110">
        <v>7943304.12268</v>
      </c>
      <c r="M10" s="109">
        <v>8587823.8305399995</v>
      </c>
      <c r="N10" s="110"/>
      <c r="O10" s="89" t="s">
        <v>291</v>
      </c>
    </row>
    <row r="11" spans="1:15" ht="15" customHeight="1">
      <c r="A11" s="26">
        <v>7</v>
      </c>
      <c r="B11" s="6" t="s">
        <v>275</v>
      </c>
      <c r="C11" s="123">
        <v>52935.889309999999</v>
      </c>
      <c r="D11" s="110">
        <v>112030.76949999999</v>
      </c>
      <c r="E11" s="110">
        <v>136481.95637999999</v>
      </c>
      <c r="F11" s="123">
        <v>179349.41184000002</v>
      </c>
      <c r="G11" s="112">
        <v>219167.42480000001</v>
      </c>
      <c r="H11" s="109">
        <v>241275.44888000001</v>
      </c>
      <c r="I11" s="133">
        <v>298279.45295000001</v>
      </c>
      <c r="J11" s="109">
        <v>331001.22815000004</v>
      </c>
      <c r="K11" s="112">
        <v>348636.46581000002</v>
      </c>
      <c r="L11" s="110">
        <v>354197.53873000003</v>
      </c>
      <c r="M11" s="109">
        <v>380462.07157999999</v>
      </c>
      <c r="N11" s="110"/>
      <c r="O11" s="89" t="s">
        <v>292</v>
      </c>
    </row>
    <row r="12" spans="1:15" s="10" customFormat="1" ht="15" customHeight="1">
      <c r="A12" s="26">
        <v>8</v>
      </c>
      <c r="B12" s="63" t="s">
        <v>276</v>
      </c>
      <c r="C12" s="124">
        <v>957078.01965999999</v>
      </c>
      <c r="D12" s="113">
        <v>1476967.4000900001</v>
      </c>
      <c r="E12" s="113">
        <v>3443716.6481700004</v>
      </c>
      <c r="F12" s="124">
        <v>4185366.2676399997</v>
      </c>
      <c r="G12" s="116">
        <v>4981924.5702600004</v>
      </c>
      <c r="H12" s="115">
        <v>6380695.1297699995</v>
      </c>
      <c r="I12" s="134">
        <v>6687422.9595299996</v>
      </c>
      <c r="J12" s="115">
        <v>7173533.9183299989</v>
      </c>
      <c r="K12" s="116">
        <v>7198374.7381499996</v>
      </c>
      <c r="L12" s="113">
        <v>7589106.5839300016</v>
      </c>
      <c r="M12" s="115">
        <v>8207361.7589400001</v>
      </c>
      <c r="N12" s="113"/>
      <c r="O12" s="89" t="s">
        <v>293</v>
      </c>
    </row>
    <row r="13" spans="1:15" ht="15" customHeight="1">
      <c r="A13" s="26">
        <v>9</v>
      </c>
      <c r="B13" s="6" t="s">
        <v>277</v>
      </c>
      <c r="C13" s="123">
        <v>823403.26771000004</v>
      </c>
      <c r="D13" s="110">
        <v>1306546.2226</v>
      </c>
      <c r="E13" s="110">
        <v>2070490.3269500001</v>
      </c>
      <c r="F13" s="123">
        <v>3179555.0436200001</v>
      </c>
      <c r="G13" s="112">
        <v>4028670.4434299995</v>
      </c>
      <c r="H13" s="109">
        <v>5042976.7149900002</v>
      </c>
      <c r="I13" s="133">
        <v>5826930.57491</v>
      </c>
      <c r="J13" s="109">
        <v>6658877.1169499988</v>
      </c>
      <c r="K13" s="112">
        <v>8070618.1449299995</v>
      </c>
      <c r="L13" s="110">
        <v>8934153.2086399999</v>
      </c>
      <c r="M13" s="109">
        <v>9877326.9352100007</v>
      </c>
      <c r="N13" s="110"/>
      <c r="O13" s="89" t="s">
        <v>294</v>
      </c>
    </row>
    <row r="14" spans="1:15" ht="15" customHeight="1">
      <c r="A14" s="26">
        <v>10</v>
      </c>
      <c r="B14" s="6" t="s">
        <v>278</v>
      </c>
      <c r="C14" s="123">
        <v>16562.95392</v>
      </c>
      <c r="D14" s="110">
        <v>-35.383569999998144</v>
      </c>
      <c r="E14" s="110">
        <v>3806.6484400000008</v>
      </c>
      <c r="F14" s="123">
        <v>-7750.2429899999988</v>
      </c>
      <c r="G14" s="112">
        <v>-58691.404019999994</v>
      </c>
      <c r="H14" s="109">
        <v>-36239.588179999992</v>
      </c>
      <c r="I14" s="133">
        <v>-38078.045760000008</v>
      </c>
      <c r="J14" s="109">
        <v>-48106.151210000004</v>
      </c>
      <c r="K14" s="117">
        <v>-64365.916569999994</v>
      </c>
      <c r="L14" s="110">
        <v>-38509.326220000024</v>
      </c>
      <c r="M14" s="109">
        <v>-79373.714550000004</v>
      </c>
      <c r="N14" s="110"/>
      <c r="O14" s="89" t="s">
        <v>295</v>
      </c>
    </row>
    <row r="15" spans="1:15" ht="15" customHeight="1">
      <c r="A15" s="26">
        <v>11</v>
      </c>
      <c r="B15" s="6" t="s">
        <v>279</v>
      </c>
      <c r="C15" s="123">
        <v>4179.516249999986</v>
      </c>
      <c r="D15" s="110">
        <v>159041.21630999999</v>
      </c>
      <c r="E15" s="110">
        <v>264966.94415000005</v>
      </c>
      <c r="F15" s="123">
        <v>-28079.470039999993</v>
      </c>
      <c r="G15" s="112">
        <v>8106.9207600000118</v>
      </c>
      <c r="H15" s="109">
        <v>55029.970960000006</v>
      </c>
      <c r="I15" s="133">
        <v>187384.00860999999</v>
      </c>
      <c r="J15" s="109">
        <v>265057.28966000001</v>
      </c>
      <c r="K15" s="112">
        <v>-988.86745999998675</v>
      </c>
      <c r="L15" s="110">
        <v>343731.33746999991</v>
      </c>
      <c r="M15" s="109">
        <v>473044.60529000004</v>
      </c>
      <c r="N15" s="110"/>
      <c r="O15" s="89" t="s">
        <v>296</v>
      </c>
    </row>
    <row r="16" spans="1:15" ht="15" customHeight="1">
      <c r="A16" s="26">
        <v>12</v>
      </c>
      <c r="B16" s="6" t="s">
        <v>389</v>
      </c>
      <c r="C16" s="123">
        <v>0</v>
      </c>
      <c r="D16" s="110">
        <v>0</v>
      </c>
      <c r="E16" s="110">
        <v>0</v>
      </c>
      <c r="F16" s="123">
        <v>0</v>
      </c>
      <c r="G16" s="123">
        <v>0</v>
      </c>
      <c r="H16" s="69">
        <v>0</v>
      </c>
      <c r="I16" s="133">
        <v>0</v>
      </c>
      <c r="J16" s="109">
        <v>0</v>
      </c>
      <c r="K16" s="112">
        <v>0</v>
      </c>
      <c r="L16" s="110"/>
      <c r="M16" s="109">
        <v>0</v>
      </c>
      <c r="N16" s="110"/>
      <c r="O16" s="89" t="s">
        <v>418</v>
      </c>
    </row>
    <row r="17" spans="1:15" ht="15" customHeight="1">
      <c r="A17" s="26">
        <v>13</v>
      </c>
      <c r="B17" s="6" t="s">
        <v>280</v>
      </c>
      <c r="C17" s="123">
        <v>20742.470179999997</v>
      </c>
      <c r="D17" s="110">
        <v>159005.83274999997</v>
      </c>
      <c r="E17" s="110">
        <v>268773.59260999999</v>
      </c>
      <c r="F17" s="123">
        <v>-35829.713029999992</v>
      </c>
      <c r="G17" s="112">
        <v>-50584.48324999999</v>
      </c>
      <c r="H17" s="109">
        <v>18790.382800000007</v>
      </c>
      <c r="I17" s="133">
        <v>149305.96286999999</v>
      </c>
      <c r="J17" s="109">
        <v>216951.13847000001</v>
      </c>
      <c r="K17" s="112">
        <v>-65354.784020000014</v>
      </c>
      <c r="L17" s="110">
        <v>305222.01124999998</v>
      </c>
      <c r="M17" s="109">
        <v>393670.89072000002</v>
      </c>
      <c r="N17" s="110"/>
      <c r="O17" s="89" t="s">
        <v>297</v>
      </c>
    </row>
    <row r="18" spans="1:15" ht="15" customHeight="1">
      <c r="A18" s="26">
        <v>14</v>
      </c>
      <c r="B18" s="6" t="s">
        <v>217</v>
      </c>
      <c r="C18" s="123">
        <v>844145.73789999995</v>
      </c>
      <c r="D18" s="110">
        <v>1465552.05534</v>
      </c>
      <c r="E18" s="110">
        <v>2339263.9195600003</v>
      </c>
      <c r="F18" s="123">
        <v>3143725.3305700002</v>
      </c>
      <c r="G18" s="112">
        <v>3978085.9601599998</v>
      </c>
      <c r="H18" s="109">
        <v>5061767.09779</v>
      </c>
      <c r="I18" s="133">
        <v>5976236.5377699994</v>
      </c>
      <c r="J18" s="109">
        <v>6875828.25538</v>
      </c>
      <c r="K18" s="112">
        <v>8005263.3609100003</v>
      </c>
      <c r="L18" s="110">
        <v>9239375.2199099995</v>
      </c>
      <c r="M18" s="109">
        <v>10270997.82595</v>
      </c>
      <c r="N18" s="110"/>
      <c r="O18" s="89" t="s">
        <v>248</v>
      </c>
    </row>
    <row r="19" spans="1:15" ht="15" customHeight="1">
      <c r="A19" s="26">
        <v>15</v>
      </c>
      <c r="B19" s="6" t="s">
        <v>281</v>
      </c>
      <c r="C19" s="123">
        <v>40.55256</v>
      </c>
      <c r="D19" s="110">
        <v>44.528959999999998</v>
      </c>
      <c r="E19" s="110">
        <v>69.251379999999997</v>
      </c>
      <c r="F19" s="123">
        <v>69.251379999999997</v>
      </c>
      <c r="G19" s="112">
        <v>69.251379999999997</v>
      </c>
      <c r="H19" s="109">
        <v>74.695449999999994</v>
      </c>
      <c r="I19" s="133">
        <v>74.695449999999994</v>
      </c>
      <c r="J19" s="109">
        <v>86.248890000000003</v>
      </c>
      <c r="K19" s="112">
        <v>88.552629999999994</v>
      </c>
      <c r="L19" s="110">
        <v>88.552629999999994</v>
      </c>
      <c r="M19" s="109">
        <v>88.558120000000002</v>
      </c>
      <c r="N19" s="110"/>
      <c r="O19" s="89" t="s">
        <v>298</v>
      </c>
    </row>
    <row r="20" spans="1:15" s="10" customFormat="1" ht="15" customHeight="1">
      <c r="A20" s="26">
        <v>16</v>
      </c>
      <c r="B20" s="63" t="s">
        <v>334</v>
      </c>
      <c r="C20" s="124">
        <v>844186.29046999989</v>
      </c>
      <c r="D20" s="113">
        <v>1465596.5843</v>
      </c>
      <c r="E20" s="113">
        <v>2339333.1709400001</v>
      </c>
      <c r="F20" s="124">
        <v>3143794.58195</v>
      </c>
      <c r="G20" s="116">
        <v>3978155.2115399996</v>
      </c>
      <c r="H20" s="115">
        <v>5061841.7932500001</v>
      </c>
      <c r="I20" s="134">
        <v>5976311.2332299994</v>
      </c>
      <c r="J20" s="115">
        <v>6875914.50428</v>
      </c>
      <c r="K20" s="116">
        <v>8005351.9135500006</v>
      </c>
      <c r="L20" s="113">
        <v>9239463.7725399993</v>
      </c>
      <c r="M20" s="115">
        <v>10271086.38407</v>
      </c>
      <c r="N20" s="113"/>
      <c r="O20" s="90" t="s">
        <v>299</v>
      </c>
    </row>
    <row r="21" spans="1:15" ht="15" customHeight="1">
      <c r="A21" s="26">
        <v>17</v>
      </c>
      <c r="B21" s="6" t="s">
        <v>283</v>
      </c>
      <c r="C21" s="123">
        <v>789276.75800999999</v>
      </c>
      <c r="D21" s="110">
        <v>1581210.7988900002</v>
      </c>
      <c r="E21" s="110">
        <v>2557824.6837599999</v>
      </c>
      <c r="F21" s="123">
        <v>3887106.6720700003</v>
      </c>
      <c r="G21" s="112">
        <v>5050012.2568899998</v>
      </c>
      <c r="H21" s="109">
        <v>6528210.3086000001</v>
      </c>
      <c r="I21" s="133">
        <v>7547954.7537199995</v>
      </c>
      <c r="J21" s="109">
        <v>8416921.3266899996</v>
      </c>
      <c r="K21" s="112">
        <v>9268312.7548599988</v>
      </c>
      <c r="L21" s="110">
        <v>10161507.97969</v>
      </c>
      <c r="M21" s="109">
        <v>11399348.827259999</v>
      </c>
      <c r="N21" s="110"/>
      <c r="O21" s="89" t="s">
        <v>165</v>
      </c>
    </row>
    <row r="22" spans="1:15" ht="15" customHeight="1">
      <c r="A22" s="26">
        <v>18</v>
      </c>
      <c r="B22" s="6" t="s">
        <v>223</v>
      </c>
      <c r="C22" s="123">
        <v>214352.37426000001</v>
      </c>
      <c r="D22" s="110">
        <v>367803.42226999998</v>
      </c>
      <c r="E22" s="110">
        <v>575413.90937000001</v>
      </c>
      <c r="F22" s="123">
        <v>948565.08652000013</v>
      </c>
      <c r="G22" s="112">
        <v>1336738.8141399999</v>
      </c>
      <c r="H22" s="109">
        <v>1616421.1540100002</v>
      </c>
      <c r="I22" s="133">
        <v>1928033.7303599999</v>
      </c>
      <c r="J22" s="109">
        <v>2164978.5771599999</v>
      </c>
      <c r="K22" s="112">
        <v>2355257.17729</v>
      </c>
      <c r="L22" s="110">
        <v>2474872.7564400001</v>
      </c>
      <c r="M22" s="109">
        <v>2757453.3144600005</v>
      </c>
      <c r="N22" s="110"/>
      <c r="O22" s="89" t="s">
        <v>300</v>
      </c>
    </row>
    <row r="23" spans="1:15" ht="15" customHeight="1">
      <c r="A23" s="26">
        <v>19</v>
      </c>
      <c r="B23" s="6" t="s">
        <v>225</v>
      </c>
      <c r="C23" s="123">
        <v>145896.51214000001</v>
      </c>
      <c r="D23" s="110">
        <v>221092.17034999997</v>
      </c>
      <c r="E23" s="110">
        <v>359933.92957000004</v>
      </c>
      <c r="F23" s="123">
        <v>505069.82912000001</v>
      </c>
      <c r="G23" s="112">
        <v>666733.74784999993</v>
      </c>
      <c r="H23" s="109">
        <v>568671.65283000004</v>
      </c>
      <c r="I23" s="133">
        <v>775806.2500900001</v>
      </c>
      <c r="J23" s="109">
        <v>1126260.6615500001</v>
      </c>
      <c r="K23" s="112">
        <v>1358695.0937300001</v>
      </c>
      <c r="L23" s="110">
        <v>1611334.84916</v>
      </c>
      <c r="M23" s="109">
        <v>1717932.2851399998</v>
      </c>
      <c r="N23" s="110"/>
      <c r="O23" s="89" t="s">
        <v>301</v>
      </c>
    </row>
    <row r="24" spans="1:15" ht="15" customHeight="1">
      <c r="A24" s="26">
        <v>20</v>
      </c>
      <c r="B24" s="6" t="s">
        <v>314</v>
      </c>
      <c r="C24" s="123">
        <v>720820.89587000001</v>
      </c>
      <c r="D24" s="110">
        <v>1434499.54697</v>
      </c>
      <c r="E24" s="110">
        <v>2342344.7039700001</v>
      </c>
      <c r="F24" s="123">
        <v>3443611.4146699994</v>
      </c>
      <c r="G24" s="112">
        <v>4380007.1905899998</v>
      </c>
      <c r="H24" s="109">
        <v>5480460.8074200004</v>
      </c>
      <c r="I24" s="133">
        <v>6395727.2734399997</v>
      </c>
      <c r="J24" s="109">
        <v>7378203.4110599998</v>
      </c>
      <c r="K24" s="112">
        <v>8271750.6713199997</v>
      </c>
      <c r="L24" s="110">
        <v>9297970.0724100005</v>
      </c>
      <c r="M24" s="109">
        <v>10359827.79795</v>
      </c>
      <c r="N24" s="110"/>
      <c r="O24" s="89" t="s">
        <v>310</v>
      </c>
    </row>
    <row r="25" spans="1:15" ht="15" customHeight="1">
      <c r="A25" s="26">
        <v>21</v>
      </c>
      <c r="B25" s="6" t="s">
        <v>285</v>
      </c>
      <c r="C25" s="123">
        <v>1145.4598899999999</v>
      </c>
      <c r="D25" s="110">
        <v>2172.9149899999998</v>
      </c>
      <c r="E25" s="110">
        <v>1675.9020099999998</v>
      </c>
      <c r="F25" s="123">
        <v>1448.4770599999999</v>
      </c>
      <c r="G25" s="112">
        <v>2001.7155999999998</v>
      </c>
      <c r="H25" s="109">
        <v>3326.2094399999996</v>
      </c>
      <c r="I25" s="133">
        <v>3879.0836300000001</v>
      </c>
      <c r="J25" s="109">
        <v>4989.0846199999996</v>
      </c>
      <c r="K25" s="112">
        <v>8815.4230400000015</v>
      </c>
      <c r="L25" s="110">
        <v>9475.52916</v>
      </c>
      <c r="M25" s="109">
        <v>14065.89834</v>
      </c>
      <c r="N25" s="110"/>
      <c r="O25" s="89" t="s">
        <v>311</v>
      </c>
    </row>
    <row r="26" spans="1:15" s="10" customFormat="1" ht="15" customHeight="1">
      <c r="A26" s="26">
        <v>22</v>
      </c>
      <c r="B26" s="63" t="s">
        <v>335</v>
      </c>
      <c r="C26" s="124">
        <v>721966.35577000002</v>
      </c>
      <c r="D26" s="113">
        <v>1436672.46196</v>
      </c>
      <c r="E26" s="113">
        <v>2344020.6059900001</v>
      </c>
      <c r="F26" s="124">
        <v>3445059.8917399999</v>
      </c>
      <c r="G26" s="116">
        <v>4382008.9062100006</v>
      </c>
      <c r="H26" s="115">
        <v>5483787.0168700004</v>
      </c>
      <c r="I26" s="134">
        <v>6399606.3570900001</v>
      </c>
      <c r="J26" s="115">
        <v>7383192.4956799997</v>
      </c>
      <c r="K26" s="116">
        <v>8280566.0943699982</v>
      </c>
      <c r="L26" s="113">
        <v>9307445.601590002</v>
      </c>
      <c r="M26" s="115">
        <v>10373893.69631</v>
      </c>
      <c r="N26" s="113"/>
      <c r="O26" s="90" t="s">
        <v>308</v>
      </c>
    </row>
    <row r="27" spans="1:15" ht="15" customHeight="1">
      <c r="A27" s="26">
        <v>23</v>
      </c>
      <c r="B27" s="63" t="s">
        <v>329</v>
      </c>
      <c r="C27" s="124">
        <v>122219.93468999999</v>
      </c>
      <c r="D27" s="113">
        <v>28924.122339999994</v>
      </c>
      <c r="E27" s="113">
        <v>-4687.4350699999995</v>
      </c>
      <c r="F27" s="124">
        <v>-301265.30977999995</v>
      </c>
      <c r="G27" s="116">
        <v>-403853.69466000004</v>
      </c>
      <c r="H27" s="115">
        <v>-421945.22362000006</v>
      </c>
      <c r="I27" s="134">
        <v>-423295.12386999995</v>
      </c>
      <c r="J27" s="115">
        <v>-507277.99138999998</v>
      </c>
      <c r="K27" s="116">
        <v>-275214.18080999999</v>
      </c>
      <c r="L27" s="113">
        <v>-67981.829059999989</v>
      </c>
      <c r="M27" s="115">
        <v>-102807.31223999998</v>
      </c>
      <c r="N27" s="113"/>
      <c r="O27" s="90" t="s">
        <v>309</v>
      </c>
    </row>
    <row r="28" spans="1:15" ht="15" customHeight="1">
      <c r="A28" s="26">
        <v>24</v>
      </c>
      <c r="B28" s="6" t="s">
        <v>315</v>
      </c>
      <c r="C28" s="123">
        <v>65210.771710000001</v>
      </c>
      <c r="D28" s="110">
        <v>144410.36160000003</v>
      </c>
      <c r="E28" s="110">
        <v>244241.55520999999</v>
      </c>
      <c r="F28" s="123">
        <v>328283.94762000005</v>
      </c>
      <c r="G28" s="112">
        <v>397338.99521999998</v>
      </c>
      <c r="H28" s="109">
        <v>469961.01442000002</v>
      </c>
      <c r="I28" s="133">
        <v>540195.30926999997</v>
      </c>
      <c r="J28" s="109">
        <v>626117.29719000007</v>
      </c>
      <c r="K28" s="112">
        <v>712864.25927000004</v>
      </c>
      <c r="L28" s="110">
        <v>806941.63688000001</v>
      </c>
      <c r="M28" s="109">
        <v>921176.49446000007</v>
      </c>
      <c r="N28" s="110"/>
      <c r="O28" s="89" t="s">
        <v>246</v>
      </c>
    </row>
    <row r="29" spans="1:15" ht="15" customHeight="1">
      <c r="A29" s="26">
        <v>25</v>
      </c>
      <c r="B29" s="6" t="s">
        <v>233</v>
      </c>
      <c r="C29" s="123">
        <v>682.71945999999991</v>
      </c>
      <c r="D29" s="110">
        <v>1755.27856</v>
      </c>
      <c r="E29" s="110">
        <v>2630.8199</v>
      </c>
      <c r="F29" s="123">
        <v>3945.6669399999996</v>
      </c>
      <c r="G29" s="112">
        <v>5200.86492</v>
      </c>
      <c r="H29" s="109">
        <v>6543.3893900000003</v>
      </c>
      <c r="I29" s="133">
        <v>7907.9108500000002</v>
      </c>
      <c r="J29" s="109">
        <v>9390.02297</v>
      </c>
      <c r="K29" s="112">
        <v>9855.0131400000009</v>
      </c>
      <c r="L29" s="110">
        <v>12745.88298</v>
      </c>
      <c r="M29" s="109">
        <v>14682.37484</v>
      </c>
      <c r="N29" s="110"/>
      <c r="O29" s="89" t="s">
        <v>256</v>
      </c>
    </row>
    <row r="30" spans="1:15" ht="15" customHeight="1">
      <c r="A30" s="26">
        <v>26</v>
      </c>
      <c r="B30" s="6" t="s">
        <v>286</v>
      </c>
      <c r="C30" s="123">
        <v>27169.45104</v>
      </c>
      <c r="D30" s="110">
        <v>59278.223999999995</v>
      </c>
      <c r="E30" s="110">
        <v>90379.213469999988</v>
      </c>
      <c r="F30" s="123">
        <v>141714.62005</v>
      </c>
      <c r="G30" s="112">
        <v>174351.87551999997</v>
      </c>
      <c r="H30" s="109">
        <v>221829.41118</v>
      </c>
      <c r="I30" s="133">
        <v>253452.71508999995</v>
      </c>
      <c r="J30" s="109">
        <v>292813.51852000004</v>
      </c>
      <c r="K30" s="112">
        <v>315299.01361000002</v>
      </c>
      <c r="L30" s="110">
        <v>346064.58153000002</v>
      </c>
      <c r="M30" s="109">
        <v>392949.62117</v>
      </c>
      <c r="N30" s="110"/>
      <c r="O30" s="89" t="s">
        <v>267</v>
      </c>
    </row>
    <row r="31" spans="1:15" ht="15" customHeight="1">
      <c r="A31" s="26">
        <v>27</v>
      </c>
      <c r="B31" s="6" t="s">
        <v>316</v>
      </c>
      <c r="C31" s="123">
        <v>351.34404000000001</v>
      </c>
      <c r="D31" s="110">
        <v>634.66113999999993</v>
      </c>
      <c r="E31" s="110">
        <v>948.05501000000004</v>
      </c>
      <c r="F31" s="123">
        <v>1180.2624599999999</v>
      </c>
      <c r="G31" s="112">
        <v>1575.9148200000002</v>
      </c>
      <c r="H31" s="109">
        <v>1892.0044800000001</v>
      </c>
      <c r="I31" s="133">
        <v>2498.2126800000001</v>
      </c>
      <c r="J31" s="109">
        <v>3502.8560600000001</v>
      </c>
      <c r="K31" s="112">
        <v>4556.1243000000004</v>
      </c>
      <c r="L31" s="110">
        <v>5862.0160999999998</v>
      </c>
      <c r="M31" s="109">
        <v>6527.2478600000004</v>
      </c>
      <c r="N31" s="110"/>
      <c r="O31" s="89" t="s">
        <v>266</v>
      </c>
    </row>
    <row r="32" spans="1:15" ht="15" customHeight="1">
      <c r="A32" s="26">
        <v>28</v>
      </c>
      <c r="B32" s="6" t="s">
        <v>287</v>
      </c>
      <c r="C32" s="123">
        <v>12403.7618</v>
      </c>
      <c r="D32" s="110">
        <v>25058.82605</v>
      </c>
      <c r="E32" s="110">
        <v>38985.626530000001</v>
      </c>
      <c r="F32" s="123">
        <v>55712.619129999999</v>
      </c>
      <c r="G32" s="112">
        <v>70822.101240000004</v>
      </c>
      <c r="H32" s="109">
        <v>87851.241099999999</v>
      </c>
      <c r="I32" s="133">
        <v>105153.21211000001</v>
      </c>
      <c r="J32" s="109">
        <v>108159.93504000001</v>
      </c>
      <c r="K32" s="112">
        <v>135641.51027999999</v>
      </c>
      <c r="L32" s="110">
        <v>157929.31439000001</v>
      </c>
      <c r="M32" s="109">
        <v>177554.80164999998</v>
      </c>
      <c r="N32" s="110"/>
      <c r="O32" s="89" t="s">
        <v>268</v>
      </c>
    </row>
    <row r="33" spans="1:15" ht="15" customHeight="1">
      <c r="A33" s="26">
        <v>29</v>
      </c>
      <c r="B33" s="6" t="s">
        <v>390</v>
      </c>
      <c r="C33" s="123">
        <v>0</v>
      </c>
      <c r="D33" s="110">
        <v>0</v>
      </c>
      <c r="E33" s="110">
        <v>0</v>
      </c>
      <c r="F33" s="123">
        <v>0</v>
      </c>
      <c r="G33" s="112">
        <v>0</v>
      </c>
      <c r="H33" s="69">
        <v>0</v>
      </c>
      <c r="I33" s="133">
        <v>0</v>
      </c>
      <c r="J33" s="109">
        <v>0</v>
      </c>
      <c r="K33" s="109">
        <v>0</v>
      </c>
      <c r="L33" s="109">
        <v>0</v>
      </c>
      <c r="M33" s="109">
        <v>0</v>
      </c>
      <c r="N33" s="110"/>
      <c r="O33" s="89" t="s">
        <v>420</v>
      </c>
    </row>
    <row r="34" spans="1:15" ht="15" customHeight="1">
      <c r="A34" s="26">
        <v>30</v>
      </c>
      <c r="B34" s="6" t="s">
        <v>391</v>
      </c>
      <c r="C34" s="123">
        <v>0</v>
      </c>
      <c r="D34" s="110">
        <v>0</v>
      </c>
      <c r="E34" s="110">
        <v>0</v>
      </c>
      <c r="F34" s="123">
        <v>0</v>
      </c>
      <c r="G34" s="112">
        <v>0</v>
      </c>
      <c r="H34" s="69">
        <v>0</v>
      </c>
      <c r="I34" s="133">
        <v>0</v>
      </c>
      <c r="J34" s="109">
        <v>0</v>
      </c>
      <c r="K34" s="109">
        <v>0</v>
      </c>
      <c r="L34" s="109">
        <v>0</v>
      </c>
      <c r="M34" s="109">
        <v>0</v>
      </c>
      <c r="N34" s="110"/>
      <c r="O34" s="89" t="s">
        <v>419</v>
      </c>
    </row>
    <row r="35" spans="1:15" s="10" customFormat="1" ht="15" customHeight="1">
      <c r="A35" s="26">
        <v>31</v>
      </c>
      <c r="B35" s="63" t="s">
        <v>330</v>
      </c>
      <c r="C35" s="124">
        <v>40607.276380000003</v>
      </c>
      <c r="D35" s="113">
        <v>86726.989809999999</v>
      </c>
      <c r="E35" s="113">
        <v>132943.71494999999</v>
      </c>
      <c r="F35" s="124">
        <v>202553.16866</v>
      </c>
      <c r="G35" s="116">
        <v>251950.75655999995</v>
      </c>
      <c r="H35" s="115">
        <v>318116.04622000002</v>
      </c>
      <c r="I35" s="134">
        <v>369012.05079999997</v>
      </c>
      <c r="J35" s="115">
        <v>413866.33265</v>
      </c>
      <c r="K35" s="116">
        <v>465351.66140000004</v>
      </c>
      <c r="L35" s="113">
        <v>522601.79506999999</v>
      </c>
      <c r="M35" s="115">
        <v>591714.04556999996</v>
      </c>
      <c r="N35" s="113"/>
      <c r="O35" s="90" t="s">
        <v>307</v>
      </c>
    </row>
    <row r="36" spans="1:15" ht="15" customHeight="1">
      <c r="A36" s="26">
        <v>32</v>
      </c>
      <c r="B36" s="6" t="s">
        <v>331</v>
      </c>
      <c r="C36" s="123">
        <v>146823.43001999997</v>
      </c>
      <c r="D36" s="110">
        <v>86607.494120000018</v>
      </c>
      <c r="E36" s="110">
        <v>106610.40518</v>
      </c>
      <c r="F36" s="123">
        <v>-175534.53081999999</v>
      </c>
      <c r="G36" s="112">
        <v>-258465.45596999992</v>
      </c>
      <c r="H36" s="109">
        <v>-270100.25543999998</v>
      </c>
      <c r="I36" s="133">
        <v>-252111.86541</v>
      </c>
      <c r="J36" s="109">
        <v>-295027.02687</v>
      </c>
      <c r="K36" s="112">
        <v>-27701.582979999996</v>
      </c>
      <c r="L36" s="110">
        <v>216358.01272999999</v>
      </c>
      <c r="M36" s="109">
        <v>226655.13661000002</v>
      </c>
      <c r="N36" s="110"/>
      <c r="O36" s="89" t="s">
        <v>306</v>
      </c>
    </row>
    <row r="37" spans="1:15" ht="15" customHeight="1">
      <c r="A37" s="26">
        <v>33</v>
      </c>
      <c r="B37" s="6" t="s">
        <v>237</v>
      </c>
      <c r="C37" s="123">
        <v>1828.1918199999991</v>
      </c>
      <c r="D37" s="110">
        <v>-6554.0917599999993</v>
      </c>
      <c r="E37" s="110">
        <v>-18870.274719999998</v>
      </c>
      <c r="F37" s="123">
        <v>-24633.576379999999</v>
      </c>
      <c r="G37" s="112">
        <v>-41739.80992</v>
      </c>
      <c r="H37" s="109">
        <v>-44211.817040000002</v>
      </c>
      <c r="I37" s="133">
        <v>-55381.537939999995</v>
      </c>
      <c r="J37" s="109">
        <v>-63752.229950000008</v>
      </c>
      <c r="K37" s="112">
        <v>-50610.831780000008</v>
      </c>
      <c r="L37" s="110">
        <v>-50626.454520000007</v>
      </c>
      <c r="M37" s="109">
        <v>-40675.224269999999</v>
      </c>
      <c r="N37" s="110"/>
      <c r="O37" s="89" t="s">
        <v>305</v>
      </c>
    </row>
    <row r="38" spans="1:15" ht="15" customHeight="1">
      <c r="A38" s="26">
        <v>34</v>
      </c>
      <c r="B38" s="6" t="s">
        <v>239</v>
      </c>
      <c r="C38" s="123">
        <v>148651.62185999998</v>
      </c>
      <c r="D38" s="110">
        <v>80053.402390000032</v>
      </c>
      <c r="E38" s="110">
        <v>87740.13049000001</v>
      </c>
      <c r="F38" s="123">
        <v>-200168.10715999999</v>
      </c>
      <c r="G38" s="112">
        <v>-300205.26588999998</v>
      </c>
      <c r="H38" s="109">
        <v>-314312.07247000001</v>
      </c>
      <c r="I38" s="133">
        <v>-307493.40335000004</v>
      </c>
      <c r="J38" s="109">
        <v>-358779.25681000005</v>
      </c>
      <c r="K38" s="112">
        <v>-78312.41472999999</v>
      </c>
      <c r="L38" s="110">
        <v>165731.55823999998</v>
      </c>
      <c r="M38" s="109">
        <v>185979.91236000002</v>
      </c>
      <c r="N38" s="110"/>
      <c r="O38" s="89" t="s">
        <v>254</v>
      </c>
    </row>
    <row r="39" spans="1:15" ht="15" customHeight="1">
      <c r="A39" s="26">
        <v>35</v>
      </c>
      <c r="B39" s="6" t="s">
        <v>240</v>
      </c>
      <c r="C39" s="123">
        <v>21013.56134</v>
      </c>
      <c r="D39" s="110">
        <v>24792.871690000004</v>
      </c>
      <c r="E39" s="110">
        <v>148.7836299999999</v>
      </c>
      <c r="F39" s="123">
        <v>-52553.22202999999</v>
      </c>
      <c r="G39" s="112">
        <v>-59939.053020000007</v>
      </c>
      <c r="H39" s="109">
        <v>-104230.78069</v>
      </c>
      <c r="I39" s="133">
        <v>-125715.33564999999</v>
      </c>
      <c r="J39" s="109">
        <v>-171963.27360999997</v>
      </c>
      <c r="K39" s="112">
        <v>-147354.2807</v>
      </c>
      <c r="L39" s="110">
        <v>-182739.07229000004</v>
      </c>
      <c r="M39" s="109">
        <v>-166367.5894</v>
      </c>
      <c r="N39" s="110"/>
      <c r="O39" s="89" t="s">
        <v>253</v>
      </c>
    </row>
    <row r="40" spans="1:15" ht="15" customHeight="1">
      <c r="A40" s="26">
        <v>36</v>
      </c>
      <c r="B40" s="6" t="s">
        <v>332</v>
      </c>
      <c r="C40" s="123">
        <v>127638.06053</v>
      </c>
      <c r="D40" s="110">
        <v>55260.530680000003</v>
      </c>
      <c r="E40" s="110">
        <v>87591.346860000005</v>
      </c>
      <c r="F40" s="123">
        <v>-147614.88514</v>
      </c>
      <c r="G40" s="112">
        <v>-240266.21287000002</v>
      </c>
      <c r="H40" s="109">
        <v>-210081.29177000001</v>
      </c>
      <c r="I40" s="133">
        <v>-181778.06769000003</v>
      </c>
      <c r="J40" s="109">
        <v>-186815.98321000001</v>
      </c>
      <c r="K40" s="112">
        <v>69041.865959999996</v>
      </c>
      <c r="L40" s="110">
        <v>348470.63052999997</v>
      </c>
      <c r="M40" s="109">
        <v>352347.50177999993</v>
      </c>
      <c r="N40" s="110"/>
      <c r="O40" s="89" t="s">
        <v>304</v>
      </c>
    </row>
    <row r="41" spans="1:15" ht="15" customHeight="1">
      <c r="A41" s="26">
        <v>37</v>
      </c>
      <c r="B41" s="6" t="s">
        <v>242</v>
      </c>
      <c r="C41" s="123">
        <v>-12941.461170000002</v>
      </c>
      <c r="D41" s="110">
        <v>1674.2541599999986</v>
      </c>
      <c r="E41" s="110">
        <v>-114714.37694</v>
      </c>
      <c r="F41" s="123">
        <v>-167881.49182999998</v>
      </c>
      <c r="G41" s="112">
        <v>-246482.59722</v>
      </c>
      <c r="H41" s="109">
        <v>-316653.80781999999</v>
      </c>
      <c r="I41" s="133">
        <v>-277738.32916000002</v>
      </c>
      <c r="J41" s="109">
        <v>-234241.50105000002</v>
      </c>
      <c r="K41" s="112">
        <v>-362393.74940000003</v>
      </c>
      <c r="L41" s="110">
        <v>-464647.85570999997</v>
      </c>
      <c r="M41" s="109">
        <v>-230990.91925000004</v>
      </c>
      <c r="N41" s="110"/>
      <c r="O41" s="89" t="s">
        <v>303</v>
      </c>
    </row>
    <row r="42" spans="1:15" s="10" customFormat="1" ht="15" customHeight="1">
      <c r="A42" s="26">
        <v>38</v>
      </c>
      <c r="B42" s="63" t="s">
        <v>333</v>
      </c>
      <c r="C42" s="124">
        <v>114696.59934999997</v>
      </c>
      <c r="D42" s="113">
        <v>56934.784840000008</v>
      </c>
      <c r="E42" s="113">
        <v>-27123.03008</v>
      </c>
      <c r="F42" s="124">
        <v>-315496.37696999998</v>
      </c>
      <c r="G42" s="116">
        <v>-486748.81008999993</v>
      </c>
      <c r="H42" s="115">
        <v>-526735.09959</v>
      </c>
      <c r="I42" s="134">
        <v>-459516.39685999998</v>
      </c>
      <c r="J42" s="115">
        <v>-421057.48429000005</v>
      </c>
      <c r="K42" s="116">
        <v>-293351.88341999997</v>
      </c>
      <c r="L42" s="113">
        <v>-116177.22517999999</v>
      </c>
      <c r="M42" s="115">
        <v>121356.58253999999</v>
      </c>
      <c r="N42" s="113"/>
      <c r="O42" s="90" t="s">
        <v>302</v>
      </c>
    </row>
    <row r="43" spans="1:15">
      <c r="H43" s="13"/>
    </row>
    <row r="44" spans="1:15" ht="15.5">
      <c r="B44" s="91" t="s">
        <v>421</v>
      </c>
    </row>
  </sheetData>
  <mergeCells count="2">
    <mergeCell ref="A2:O2"/>
    <mergeCell ref="A3:O3"/>
  </mergeCells>
  <pageMargins left="0.7" right="0.7" top="0.75" bottom="0.75" header="0.3" footer="0.3"/>
  <pageSetup paperSize="9"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H5" activePane="bottomRight" state="frozen"/>
      <selection pane="topRight"/>
      <selection pane="bottomLeft"/>
      <selection pane="bottomRight" activeCell="N7" sqref="N7"/>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c r="A5">
        <v>1</v>
      </c>
      <c r="B5" s="6" t="s">
        <v>318</v>
      </c>
      <c r="C5" s="109">
        <v>17692335.144829001</v>
      </c>
      <c r="D5" s="112">
        <v>35365485.177107997</v>
      </c>
      <c r="E5" s="109">
        <v>54028730.371598996</v>
      </c>
      <c r="F5" s="110">
        <v>72961481.588379011</v>
      </c>
      <c r="G5" s="109">
        <v>91804689.396020994</v>
      </c>
      <c r="H5" s="109">
        <v>111284418.53864101</v>
      </c>
      <c r="I5" s="109">
        <v>130621844.35526697</v>
      </c>
      <c r="J5" s="109">
        <v>150474091.38768801</v>
      </c>
      <c r="K5" s="109">
        <v>170361706.40293473</v>
      </c>
      <c r="L5" s="110">
        <v>190126576.65597299</v>
      </c>
      <c r="M5" s="109">
        <v>210606734.85498399</v>
      </c>
      <c r="N5" s="60"/>
      <c r="O5" s="85" t="s">
        <v>164</v>
      </c>
    </row>
    <row r="6" spans="1:15">
      <c r="A6">
        <v>2</v>
      </c>
      <c r="B6" s="6" t="s">
        <v>283</v>
      </c>
      <c r="C6" s="109">
        <v>12198751.286039</v>
      </c>
      <c r="D6" s="112">
        <v>24747032.084197003</v>
      </c>
      <c r="E6" s="109">
        <v>38529561.407043003</v>
      </c>
      <c r="F6" s="110">
        <v>51797563.284566</v>
      </c>
      <c r="G6" s="109">
        <v>62419345.914153002</v>
      </c>
      <c r="H6" s="109">
        <v>75842873.984985992</v>
      </c>
      <c r="I6" s="109">
        <v>89685739.441385001</v>
      </c>
      <c r="J6" s="109">
        <v>104016210.37689601</v>
      </c>
      <c r="K6" s="109">
        <v>118592572.17392001</v>
      </c>
      <c r="L6" s="110">
        <v>133008015.36401501</v>
      </c>
      <c r="M6" s="109">
        <v>147749960.54847497</v>
      </c>
      <c r="N6" s="60"/>
      <c r="O6" s="85" t="s">
        <v>317</v>
      </c>
    </row>
  </sheetData>
  <mergeCells count="2">
    <mergeCell ref="A2:O2"/>
    <mergeCell ref="A3:O3"/>
  </mergeCells>
  <pageMargins left="0.7" right="0.7" top="0.75" bottom="0.75" header="0.3" footer="0.3"/>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90" zoomScaleNormal="90" workbookViewId="0">
      <pane xSplit="2" ySplit="4" topLeftCell="D5" activePane="bottomRight" state="frozen"/>
      <selection pane="topRight"/>
      <selection pane="bottomLeft"/>
      <selection pane="bottomRight" activeCell="J4" sqref="J4"/>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57" customFormat="1" ht="31.5" thickBot="1">
      <c r="A4" s="56" t="s">
        <v>1</v>
      </c>
      <c r="B4" s="56" t="s">
        <v>31</v>
      </c>
      <c r="C4" s="46" t="s">
        <v>368</v>
      </c>
      <c r="D4" s="46" t="s">
        <v>367</v>
      </c>
      <c r="E4" s="46" t="s">
        <v>366</v>
      </c>
      <c r="F4" s="46" t="s">
        <v>365</v>
      </c>
      <c r="G4" s="46" t="s">
        <v>364</v>
      </c>
      <c r="H4" s="46" t="s">
        <v>363</v>
      </c>
      <c r="I4" s="46" t="s">
        <v>362</v>
      </c>
      <c r="J4" s="46" t="s">
        <v>361</v>
      </c>
      <c r="K4" s="46" t="s">
        <v>360</v>
      </c>
      <c r="L4" s="46" t="s">
        <v>359</v>
      </c>
      <c r="M4" s="46" t="s">
        <v>358</v>
      </c>
      <c r="N4" s="46" t="s">
        <v>357</v>
      </c>
      <c r="O4" s="56" t="s">
        <v>25</v>
      </c>
    </row>
    <row r="5" spans="1:15">
      <c r="A5" s="26">
        <v>1</v>
      </c>
      <c r="B5" s="6" t="s">
        <v>318</v>
      </c>
      <c r="C5" s="112">
        <v>954856.94718999998</v>
      </c>
      <c r="D5" s="112">
        <v>6403900.7711500004</v>
      </c>
      <c r="E5" s="109">
        <v>7374538.5990199996</v>
      </c>
      <c r="F5" s="123">
        <v>8309812.2415599991</v>
      </c>
      <c r="G5" s="109">
        <v>9227815.833589999</v>
      </c>
      <c r="H5" s="109">
        <v>10216003.545469999</v>
      </c>
      <c r="I5" s="112">
        <v>11215324.986339999</v>
      </c>
      <c r="J5" s="109">
        <v>12306553.522139998</v>
      </c>
      <c r="K5" s="112">
        <v>13346106.535370002</v>
      </c>
      <c r="L5" s="110">
        <v>14384011.572940001</v>
      </c>
      <c r="M5" s="109">
        <v>15426562.757470001</v>
      </c>
      <c r="N5" s="110"/>
      <c r="O5" s="85" t="s">
        <v>164</v>
      </c>
    </row>
    <row r="6" spans="1:15">
      <c r="A6" s="26">
        <v>2</v>
      </c>
      <c r="B6" s="6" t="s">
        <v>283</v>
      </c>
      <c r="C6" s="112">
        <v>1854886.31531</v>
      </c>
      <c r="D6" s="112">
        <v>3164139.6996900002</v>
      </c>
      <c r="E6" s="109">
        <v>4739635.4766500005</v>
      </c>
      <c r="F6" s="123">
        <v>6239222.82247</v>
      </c>
      <c r="G6" s="109">
        <v>7707940.0701099997</v>
      </c>
      <c r="H6" s="109">
        <v>9381693.9759199992</v>
      </c>
      <c r="I6" s="112">
        <v>10998891.17371</v>
      </c>
      <c r="J6" s="109">
        <v>12666436.5262</v>
      </c>
      <c r="K6" s="112">
        <v>14416304.478469998</v>
      </c>
      <c r="L6" s="110">
        <v>15910331.86183</v>
      </c>
      <c r="M6" s="109">
        <v>17404008.094270002</v>
      </c>
      <c r="N6" s="110"/>
      <c r="O6" s="85" t="s">
        <v>317</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5"/>
  <cols>
    <col min="1" max="1" width="3.1796875" style="16"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27" t="s">
        <v>320</v>
      </c>
      <c r="E2" s="27"/>
      <c r="F2" s="27"/>
      <c r="G2" s="27" t="s">
        <v>319</v>
      </c>
    </row>
    <row r="5" spans="3:7" ht="67.5" customHeight="1">
      <c r="C5" s="28" t="s">
        <v>167</v>
      </c>
      <c r="D5" s="24" t="s">
        <v>168</v>
      </c>
      <c r="E5" s="24"/>
      <c r="F5" s="28" t="s">
        <v>171</v>
      </c>
      <c r="G5" s="23" t="s">
        <v>172</v>
      </c>
    </row>
    <row r="6" spans="3:7" ht="100.5" customHeight="1">
      <c r="D6" s="24" t="s">
        <v>169</v>
      </c>
      <c r="E6" s="24"/>
      <c r="G6" s="23" t="s">
        <v>173</v>
      </c>
    </row>
    <row r="7" spans="3:7" ht="84.75" customHeight="1">
      <c r="D7" s="24" t="s">
        <v>170</v>
      </c>
      <c r="E7" s="24"/>
      <c r="G7" s="23" t="s">
        <v>174</v>
      </c>
    </row>
    <row r="8" spans="3:7" ht="15" customHeight="1"/>
    <row r="9" spans="3:7" ht="134.25" customHeight="1">
      <c r="C9" s="28" t="s">
        <v>175</v>
      </c>
      <c r="D9" s="24" t="s">
        <v>176</v>
      </c>
      <c r="E9" s="24"/>
      <c r="F9" s="28" t="s">
        <v>177</v>
      </c>
      <c r="G9" s="23" t="s">
        <v>178</v>
      </c>
    </row>
    <row r="10" spans="3:7" ht="15" customHeight="1">
      <c r="D10" s="22"/>
      <c r="E10" s="22"/>
    </row>
    <row r="11" spans="3:7" ht="99.75" customHeight="1">
      <c r="C11" s="28" t="s">
        <v>179</v>
      </c>
      <c r="D11" s="24" t="s">
        <v>180</v>
      </c>
      <c r="E11" s="24"/>
      <c r="F11" s="28" t="s">
        <v>181</v>
      </c>
      <c r="G11" s="23" t="s">
        <v>182</v>
      </c>
    </row>
    <row r="12" spans="3:7" ht="15" customHeight="1"/>
    <row r="13" spans="3:7" ht="57" customHeight="1">
      <c r="C13" s="28" t="s">
        <v>183</v>
      </c>
      <c r="D13" s="24" t="s">
        <v>184</v>
      </c>
      <c r="E13" s="24"/>
      <c r="F13" s="28" t="s">
        <v>185</v>
      </c>
      <c r="G13" s="23" t="s">
        <v>186</v>
      </c>
    </row>
    <row r="14" spans="3:7" ht="15" customHeight="1"/>
    <row r="15" spans="3:7" ht="59.25" customHeight="1">
      <c r="C15" s="28" t="s">
        <v>443</v>
      </c>
      <c r="D15" s="29" t="s">
        <v>323</v>
      </c>
      <c r="E15" s="29"/>
      <c r="F15" s="28" t="s">
        <v>445</v>
      </c>
      <c r="G15" s="29" t="s">
        <v>321</v>
      </c>
    </row>
    <row r="16" spans="3:7" ht="15" customHeight="1">
      <c r="D16" s="21"/>
      <c r="E16" s="21"/>
    </row>
    <row r="17" spans="3:7" ht="40.5" customHeight="1">
      <c r="C17" s="28" t="s">
        <v>322</v>
      </c>
      <c r="D17" s="29" t="s">
        <v>326</v>
      </c>
      <c r="E17" s="29"/>
      <c r="F17" s="28" t="s">
        <v>324</v>
      </c>
      <c r="G17" s="29" t="s">
        <v>325</v>
      </c>
    </row>
    <row r="18" spans="3:7" ht="15" customHeight="1"/>
    <row r="19" spans="3:7" ht="58">
      <c r="C19" s="28" t="s">
        <v>201</v>
      </c>
      <c r="D19" s="30" t="s">
        <v>339</v>
      </c>
      <c r="F19" s="28" t="s">
        <v>209</v>
      </c>
      <c r="G19" s="22" t="s">
        <v>342</v>
      </c>
    </row>
    <row r="20" spans="3:7" ht="15.75" customHeight="1">
      <c r="C20" s="28"/>
      <c r="F20" s="28"/>
    </row>
    <row r="21" spans="3:7" ht="87">
      <c r="C21" s="28" t="s">
        <v>202</v>
      </c>
      <c r="D21" s="30" t="s">
        <v>340</v>
      </c>
      <c r="F21" s="28" t="s">
        <v>210</v>
      </c>
      <c r="G21" s="22" t="s">
        <v>343</v>
      </c>
    </row>
    <row r="22" spans="3:7" ht="15" customHeight="1"/>
    <row r="23" spans="3:7" ht="72.5">
      <c r="C23" s="28" t="s">
        <v>203</v>
      </c>
      <c r="D23" s="22" t="s">
        <v>341</v>
      </c>
      <c r="F23" s="28" t="s">
        <v>211</v>
      </c>
      <c r="G23" s="22" t="s">
        <v>345</v>
      </c>
    </row>
    <row r="24" spans="3:7" ht="18" customHeight="1"/>
    <row r="25" spans="3:7" ht="101.5">
      <c r="C25" s="28" t="s">
        <v>204</v>
      </c>
      <c r="D25" s="22" t="s">
        <v>338</v>
      </c>
      <c r="F25" s="28" t="s">
        <v>212</v>
      </c>
      <c r="G25" s="22" t="s">
        <v>344</v>
      </c>
    </row>
    <row r="26" spans="3:7" ht="22.5" customHeight="1"/>
    <row r="27" spans="3:7" ht="67.5" customHeight="1">
      <c r="C27" s="28" t="s">
        <v>205</v>
      </c>
      <c r="D27" s="22" t="s">
        <v>346</v>
      </c>
      <c r="F27" s="28" t="s">
        <v>188</v>
      </c>
      <c r="G27" s="22" t="s">
        <v>347</v>
      </c>
    </row>
    <row r="28" spans="3:7" ht="72.5">
      <c r="C28" s="28" t="s">
        <v>206</v>
      </c>
      <c r="D28" s="30" t="s">
        <v>348</v>
      </c>
      <c r="F28" s="28" t="s">
        <v>213</v>
      </c>
      <c r="G28" s="22" t="s">
        <v>349</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topLeftCell="A10" zoomScaleNormal="100" zoomScaleSheetLayoutView="100" workbookViewId="0">
      <selection activeCell="I20" sqref="I20"/>
    </sheetView>
  </sheetViews>
  <sheetFormatPr defaultRowHeight="14.5"/>
  <cols>
    <col min="1" max="1" width="3.1796875" style="16" customWidth="1"/>
    <col min="2" max="2" width="3.1796875" customWidth="1"/>
    <col min="3" max="3" width="10.81640625" bestFit="1" customWidth="1"/>
    <col min="9" max="9" width="13.81640625" customWidth="1"/>
    <col min="10" max="10" width="15.81640625" customWidth="1"/>
  </cols>
  <sheetData>
    <row r="10" spans="3:10" ht="44.5">
      <c r="C10" s="12" t="s">
        <v>13</v>
      </c>
      <c r="D10" s="1"/>
    </row>
    <row r="12" spans="3:10" ht="28.5">
      <c r="C12" s="4"/>
      <c r="D12" s="5"/>
      <c r="E12" s="5"/>
      <c r="F12" s="5"/>
      <c r="G12" s="5"/>
      <c r="H12" s="5"/>
      <c r="I12" s="5"/>
      <c r="J12" s="5"/>
    </row>
    <row r="13" spans="3:10" ht="28.5">
      <c r="E13" s="5"/>
      <c r="F13" s="5"/>
      <c r="G13" s="5"/>
      <c r="H13" s="5"/>
      <c r="I13" s="5"/>
      <c r="J13" s="5"/>
    </row>
    <row r="19" spans="3:10" ht="27.5">
      <c r="C19" s="9"/>
      <c r="I19" s="137" t="s">
        <v>448</v>
      </c>
      <c r="J19" s="138"/>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Normal="100" zoomScaleSheetLayoutView="100" workbookViewId="0"/>
  </sheetViews>
  <sheetFormatPr defaultRowHeight="14.5"/>
  <cols>
    <col min="1" max="1" width="3.1796875" style="16" customWidth="1"/>
    <col min="2" max="2" width="4.54296875" customWidth="1"/>
    <col min="3" max="3" width="142.81640625" customWidth="1"/>
    <col min="4" max="4" width="16.1796875" customWidth="1"/>
  </cols>
  <sheetData>
    <row r="9" spans="3:5" ht="15.5">
      <c r="C9" s="18" t="s">
        <v>145</v>
      </c>
      <c r="D9" s="2"/>
      <c r="E9" s="2"/>
    </row>
    <row r="10" spans="3:5" ht="15.5">
      <c r="C10" s="18"/>
      <c r="D10" s="2"/>
      <c r="E10" s="2"/>
    </row>
    <row r="11" spans="3:5" ht="15.5">
      <c r="C11" s="18" t="s">
        <v>189</v>
      </c>
      <c r="D11" s="2"/>
      <c r="E11" s="2"/>
    </row>
    <row r="12" spans="3:5" ht="15.5">
      <c r="C12" s="18"/>
      <c r="D12" s="2"/>
      <c r="E12" s="2"/>
    </row>
    <row r="13" spans="3:5" ht="15.5">
      <c r="C13" s="18" t="s">
        <v>352</v>
      </c>
      <c r="D13" s="2"/>
      <c r="E13" s="3">
        <v>1</v>
      </c>
    </row>
    <row r="14" spans="3:5" ht="15.5">
      <c r="C14" s="18"/>
      <c r="D14" s="2"/>
      <c r="E14" s="2"/>
    </row>
    <row r="15" spans="3:5" ht="15.5">
      <c r="C15" s="18" t="s">
        <v>353</v>
      </c>
      <c r="D15" s="2"/>
      <c r="E15" s="3">
        <v>2</v>
      </c>
    </row>
    <row r="16" spans="3:5" ht="15.5">
      <c r="C16" s="18"/>
      <c r="D16" s="2"/>
      <c r="E16" s="2"/>
    </row>
    <row r="17" spans="3:5" ht="15.5">
      <c r="C17" s="18" t="s">
        <v>354</v>
      </c>
      <c r="D17" s="2"/>
      <c r="E17" s="3">
        <v>3</v>
      </c>
    </row>
    <row r="18" spans="3:5" ht="15.5">
      <c r="C18" s="18"/>
      <c r="D18" s="2"/>
      <c r="E18" s="2"/>
    </row>
    <row r="19" spans="3:5" ht="30.5">
      <c r="C19" s="126" t="s">
        <v>444</v>
      </c>
      <c r="D19" s="2"/>
      <c r="E19" s="3">
        <v>4</v>
      </c>
    </row>
    <row r="20" spans="3:5" ht="15.5">
      <c r="C20" s="18"/>
      <c r="D20" s="2"/>
      <c r="E20" s="2"/>
    </row>
    <row r="21" spans="3:5" ht="15.5">
      <c r="C21" s="18" t="s">
        <v>0</v>
      </c>
      <c r="D21" s="2"/>
      <c r="E21" s="3">
        <v>5</v>
      </c>
    </row>
    <row r="24" spans="3:5" ht="15.5">
      <c r="C24" s="18" t="s">
        <v>190</v>
      </c>
    </row>
    <row r="26" spans="3:5" ht="15.5">
      <c r="C26" s="18" t="s">
        <v>352</v>
      </c>
      <c r="E26" s="3">
        <v>6</v>
      </c>
    </row>
    <row r="27" spans="3:5" ht="15.5">
      <c r="C27" s="18"/>
    </row>
    <row r="28" spans="3:5" ht="15.5">
      <c r="C28" s="18" t="s">
        <v>353</v>
      </c>
      <c r="E28" s="3">
        <v>7</v>
      </c>
    </row>
    <row r="29" spans="3:5" ht="15.5">
      <c r="C29" s="18"/>
    </row>
    <row r="30" spans="3:5" ht="15.5">
      <c r="C30" s="18" t="s">
        <v>354</v>
      </c>
      <c r="E30" s="3">
        <v>8</v>
      </c>
    </row>
    <row r="32" spans="3:5" ht="30.5">
      <c r="C32" s="126" t="s">
        <v>444</v>
      </c>
      <c r="E32" s="3">
        <v>9</v>
      </c>
    </row>
    <row r="34" spans="3:5" ht="15.5">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tabSelected="1" view="pageBreakPreview" zoomScale="85" zoomScaleNormal="100" zoomScaleSheetLayoutView="85" workbookViewId="0">
      <pane xSplit="3" ySplit="2" topLeftCell="K3" activePane="bottomRight" state="frozen"/>
      <selection pane="topRight"/>
      <selection pane="bottomLeft"/>
      <selection pane="bottomRight" activeCell="N2" sqref="N2"/>
    </sheetView>
  </sheetViews>
  <sheetFormatPr defaultRowHeight="14.5"/>
  <cols>
    <col min="1" max="1" width="3.1796875" style="16" customWidth="1"/>
    <col min="2" max="2" width="3.1796875" customWidth="1"/>
    <col min="3" max="3" width="30.1796875" customWidth="1"/>
    <col min="4" max="10" width="23.1796875" customWidth="1"/>
    <col min="11" max="15" width="23.1796875" style="43" customWidth="1"/>
    <col min="16" max="16" width="21.81640625" bestFit="1"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ht="16" thickBot="1">
      <c r="D2" s="14" t="s">
        <v>2</v>
      </c>
      <c r="E2" s="14" t="s">
        <v>4</v>
      </c>
      <c r="F2" s="14" t="s">
        <v>5</v>
      </c>
      <c r="G2" s="14" t="s">
        <v>6</v>
      </c>
      <c r="H2" s="14" t="s">
        <v>143</v>
      </c>
      <c r="I2" s="14" t="s">
        <v>7</v>
      </c>
      <c r="J2" s="14" t="s">
        <v>8</v>
      </c>
      <c r="K2" s="40" t="s">
        <v>16</v>
      </c>
      <c r="L2" s="40" t="s">
        <v>17</v>
      </c>
      <c r="M2" s="40" t="s">
        <v>18</v>
      </c>
      <c r="N2" s="40" t="s">
        <v>19</v>
      </c>
      <c r="O2" s="40" t="s">
        <v>20</v>
      </c>
      <c r="P2" s="14" t="s">
        <v>25</v>
      </c>
      <c r="Q2" s="33"/>
    </row>
    <row r="3" spans="1:30">
      <c r="C3" t="s">
        <v>192</v>
      </c>
      <c r="D3" s="13">
        <f>'FP-Life Insurance'!C27+'FP-General Insurance'!C27+'FP- Reinsurance'!C27+'FP- Social Insurance'!C22+'FP- CSAFPPTPTA Insurance'!C21</f>
        <v>1320864196.1158557</v>
      </c>
      <c r="E3" s="13">
        <f>'FP-Life Insurance'!D27+'FP-General Insurance'!D27+'FP- Reinsurance'!D27+'FP- Social Insurance'!D22+'FP- CSAFPPTPTA Insurance'!D21</f>
        <v>1337118206.0181637</v>
      </c>
      <c r="F3" s="13">
        <f>'FP-Life Insurance'!E27+'FP-General Insurance'!E27+'FP- Reinsurance'!E27+'FP- Social Insurance'!E22+'FP- CSAFPPTPTA Insurance'!E21</f>
        <v>1345575130.8369267</v>
      </c>
      <c r="G3" s="13">
        <f>'FP-Life Insurance'!F27+'FP-General Insurance'!F27+'FP- Reinsurance'!F27+'FP- Social Insurance'!F22+'FP- CSAFPPTPTA Insurance'!F21</f>
        <v>1366369988.8187196</v>
      </c>
      <c r="H3" s="13">
        <f>'FP-Life Insurance'!G27+'FP-General Insurance'!G27+'FP- Reinsurance'!G27+'FP- Social Insurance'!G22+'FP- CSAFPPTPTA Insurance'!G21</f>
        <v>1366644370.7457335</v>
      </c>
      <c r="I3" s="13">
        <f>'FP-Life Insurance'!H27+'FP-General Insurance'!H27+'FP- Reinsurance'!H27+'FP- Social Insurance'!H22+'FP- CSAFPPTPTA Insurance'!H21</f>
        <v>1360599011.3451447</v>
      </c>
      <c r="J3" s="13">
        <f>'FP-Life Insurance'!I27+'FP-General Insurance'!I27+'FP- Reinsurance'!I27+'FP- Social Insurance'!I22+'FP- CSAFPPTPTA Insurance'!I21</f>
        <v>1373191806.9971762</v>
      </c>
      <c r="K3" s="41">
        <f>'FP-Life Insurance'!J27+'FP-General Insurance'!J27+'FP- Reinsurance'!J27+'FP- Social Insurance'!J22+'FP- CSAFPPTPTA Insurance'!J21</f>
        <v>1387690375.4868934</v>
      </c>
      <c r="L3" s="13">
        <f>'FP-Life Insurance'!K27+'FP-General Insurance'!K27+'FP- Reinsurance'!K27+'FP- Social Insurance'!K22+'FP- CSAFPPTPTA Insurance'!K21</f>
        <v>1383982224.9221678</v>
      </c>
      <c r="M3" s="13">
        <f>'FP-Life Insurance'!L27+'FP-General Insurance'!L27+'FP- Reinsurance'!L27+'FP- Social Insurance'!L22+'FP- CSAFPPTPTA Insurance'!L21</f>
        <v>1391020349.9795134</v>
      </c>
      <c r="N3" s="41">
        <f>'FP-Life Insurance'!M27+'FP-General Insurance'!M27+'FP- Reinsurance'!M27+'FP- Social Insurance'!M22+'FP- CSAFPPTPTA Insurance'!M21</f>
        <v>1412906763.4675436</v>
      </c>
      <c r="O3" s="41">
        <f>'FP-Life Insurance'!N27+'FP-General Insurance'!N27+'FP- Reinsurance'!N27+'FP- Social Insurance'!N22+'FP- CSAFPPTPTA Insurance'!N21</f>
        <v>0</v>
      </c>
      <c r="P3" s="76" t="s">
        <v>54</v>
      </c>
    </row>
    <row r="4" spans="1:30">
      <c r="C4" t="s">
        <v>193</v>
      </c>
      <c r="D4" s="13">
        <f>'FP-Life Insurance'!C40+'FP-General Insurance'!C40+'FP- Reinsurance'!C40+'FP- Social Insurance'!C23+'FP- CSAFPPTPTA Insurance'!C22</f>
        <v>283212916.90363181</v>
      </c>
      <c r="E4" s="13">
        <f>'FP-Life Insurance'!D40+'FP-General Insurance'!D40+'FP- Reinsurance'!D40+'FP- Social Insurance'!D23+'FP- CSAFPPTPTA Insurance'!D22</f>
        <v>289330521.83377522</v>
      </c>
      <c r="F4" s="13">
        <f>'FP-Life Insurance'!E40+'FP-General Insurance'!E40+'FP- Reinsurance'!E40+'FP- Social Insurance'!E23+'FP- CSAFPPTPTA Insurance'!E22</f>
        <v>292100422.89233553</v>
      </c>
      <c r="G4" s="13">
        <f>'FP-Life Insurance'!F40+'FP-General Insurance'!F40+'FP- Reinsurance'!F40+'FP- Social Insurance'!F23+'FP- CSAFPPTPTA Insurance'!F22</f>
        <v>297098352.95804745</v>
      </c>
      <c r="H4" s="13">
        <f>'FP-Life Insurance'!G40+'FP-General Insurance'!G40+'FP- Reinsurance'!G40+'FP- Social Insurance'!G23+'FP- CSAFPPTPTA Insurance'!G22</f>
        <v>298195689.52762485</v>
      </c>
      <c r="I4" s="13">
        <f>'FP-Life Insurance'!H40+'FP-General Insurance'!H40+'FP- Reinsurance'!H40+'FP- Social Insurance'!H23+'FP- CSAFPPTPTA Insurance'!H22</f>
        <v>315162068.86643273</v>
      </c>
      <c r="J4" s="13">
        <f>'FP-Life Insurance'!I40+'FP-General Insurance'!I40+'FP- Reinsurance'!I40+'FP- Social Insurance'!I23+'FP- CSAFPPTPTA Insurance'!I22</f>
        <v>318883808.71916556</v>
      </c>
      <c r="K4" s="41">
        <f>'FP-Life Insurance'!J40+'FP-General Insurance'!J40+'FP- Reinsurance'!J40+'FP- Social Insurance'!J23+'FP- CSAFPPTPTA Insurance'!J22</f>
        <v>322483133.76196992</v>
      </c>
      <c r="L4" s="13">
        <f>'FP-Life Insurance'!K40+'FP-General Insurance'!K40+'FP- Reinsurance'!K40+'FP- Social Insurance'!K23+'FP- CSAFPPTPTA Insurance'!K22</f>
        <v>318818481.99445081</v>
      </c>
      <c r="M4" s="13">
        <f>'FP-Life Insurance'!L40+'FP-General Insurance'!L40+'FP- Reinsurance'!L40+'FP- Social Insurance'!L23+'FP- CSAFPPTPTA Insurance'!L22</f>
        <v>320280154.28306204</v>
      </c>
      <c r="N4" s="41">
        <f>'FP-Life Insurance'!M40+'FP-General Insurance'!M40+'FP- Reinsurance'!M40+'FP- Social Insurance'!M23+'FP- CSAFPPTPTA Insurance'!M22</f>
        <v>313404400.78404176</v>
      </c>
      <c r="O4" s="41">
        <f>'FP-Life Insurance'!N40+'FP-General Insurance'!N40+'FP- Reinsurance'!N40+'FP- Social Insurance'!N23+'FP- CSAFPPTPTA Insurance'!N22</f>
        <v>0</v>
      </c>
      <c r="P4" s="76" t="s">
        <v>88</v>
      </c>
    </row>
    <row r="5" spans="1:30">
      <c r="C5" t="s">
        <v>21</v>
      </c>
      <c r="D5" s="13">
        <f>'FP-Life Insurance'!C41+'FP-General Insurance'!C41+'FP- Reinsurance'!C41+'FP- Social Insurance'!C24+'FP- CSAFPPTPTA Insurance'!C23</f>
        <v>1604077113.0200579</v>
      </c>
      <c r="E5" s="13">
        <f>'FP-Life Insurance'!D41+'FP-General Insurance'!D41+'FP- Reinsurance'!D41+'FP- Social Insurance'!D24+'FP- CSAFPPTPTA Insurance'!D23</f>
        <v>1626448727.8524587</v>
      </c>
      <c r="F5" s="13">
        <f>'FP-Life Insurance'!E41+'FP-General Insurance'!E41+'FP- Reinsurance'!E41+'FP- Social Insurance'!E24+'FP- CSAFPPTPTA Insurance'!E23</f>
        <v>1637675553.7297721</v>
      </c>
      <c r="G5" s="13">
        <f>'FP-Life Insurance'!F41+'FP-General Insurance'!F41+'FP- Reinsurance'!F41+'FP- Social Insurance'!F24+'FP- CSAFPPTPTA Insurance'!F23</f>
        <v>1663468341.777297</v>
      </c>
      <c r="H5" s="13">
        <f>'FP-Life Insurance'!G41+'FP-General Insurance'!G41+'FP- Reinsurance'!G41+'FP- Social Insurance'!G24+'FP- CSAFPPTPTA Insurance'!G23</f>
        <v>1664840060.273829</v>
      </c>
      <c r="I5" s="13">
        <f>'FP-Life Insurance'!H41+'FP-General Insurance'!H41+'FP- Reinsurance'!H41+'FP- Social Insurance'!H24+'FP- CSAFPPTPTA Insurance'!H23</f>
        <v>1675761080.2121172</v>
      </c>
      <c r="J5" s="13">
        <f>'FP-Life Insurance'!I41+'FP-General Insurance'!I41+'FP- Reinsurance'!I41+'FP- Social Insurance'!I24+'FP- CSAFPPTPTA Insurance'!I23</f>
        <v>1692075615.7168713</v>
      </c>
      <c r="K5" s="41">
        <f>'FP-Life Insurance'!J41+'FP-General Insurance'!J41+'FP- Reinsurance'!J41+'FP- Social Insurance'!J24+'FP- CSAFPPTPTA Insurance'!J23</f>
        <v>1710173509.2494931</v>
      </c>
      <c r="L5" s="13">
        <f>'FP-Life Insurance'!K41+'FP-General Insurance'!K41+'FP- Reinsurance'!K41+'FP- Social Insurance'!K24+'FP- CSAFPPTPTA Insurance'!K23</f>
        <v>1702800706.9171686</v>
      </c>
      <c r="M5" s="13">
        <f>'FP-Life Insurance'!L41+'FP-General Insurance'!L41+'FP- Reinsurance'!L41+'FP- Social Insurance'!L24+'FP- CSAFPPTPTA Insurance'!L23</f>
        <v>1711300504.2631257</v>
      </c>
      <c r="N5" s="41">
        <f>'FP-Life Insurance'!M41+'FP-General Insurance'!M41+'FP- Reinsurance'!M41+'FP- Social Insurance'!M24+'FP- CSAFPPTPTA Insurance'!M23</f>
        <v>1726311164.2522752</v>
      </c>
      <c r="O5" s="41">
        <f>'FP-Life Insurance'!N41+'FP-General Insurance'!N41+'FP- Reinsurance'!N41+'FP- Social Insurance'!N24+'FP- CSAFPPTPTA Insurance'!N23</f>
        <v>0</v>
      </c>
      <c r="P5" s="76" t="s">
        <v>89</v>
      </c>
    </row>
    <row r="6" spans="1:30">
      <c r="P6" s="76"/>
    </row>
    <row r="7" spans="1:30">
      <c r="C7" t="s">
        <v>194</v>
      </c>
      <c r="D7" s="13">
        <f>'FP-Life Insurance'!C55+'FP-General Insurance'!C55+'FP- Reinsurance'!C55+'FP- Social Insurance'!C25+'FP- CSAFPPTPTA Insurance'!C24</f>
        <v>818604121.67913222</v>
      </c>
      <c r="E7" s="13">
        <f>'FP-Life Insurance'!D55+'FP-General Insurance'!D55+'FP- Reinsurance'!D55+'FP- Social Insurance'!D25+'FP- CSAFPPTPTA Insurance'!D24</f>
        <v>824446047.04500031</v>
      </c>
      <c r="F7" s="13">
        <f>'FP-Life Insurance'!E55+'FP-General Insurance'!E55+'FP- Reinsurance'!E55+'FP- Social Insurance'!E25+'FP- CSAFPPTPTA Insurance'!E24</f>
        <v>824051171.72597742</v>
      </c>
      <c r="G7" s="13">
        <f>'FP-Life Insurance'!F55+'FP-General Insurance'!F55+'FP- Reinsurance'!F55+'FP- Social Insurance'!F25+'FP- CSAFPPTPTA Insurance'!F24</f>
        <v>831065098.11315656</v>
      </c>
      <c r="H7" s="13">
        <f>'FP-Life Insurance'!G55+'FP-General Insurance'!G55+'FP- Reinsurance'!G55+'FP- Social Insurance'!G25+'FP- CSAFPPTPTA Insurance'!G24</f>
        <v>828701163.70878506</v>
      </c>
      <c r="I7" s="13">
        <f>'FP-Life Insurance'!H55+'FP-General Insurance'!H55+'FP- Reinsurance'!H55+'FP- Social Insurance'!H25+'FP- CSAFPPTPTA Insurance'!H24</f>
        <v>831485804.92956185</v>
      </c>
      <c r="J7" s="13">
        <f>'FP-Life Insurance'!I55+'FP-General Insurance'!I55+'FP- Reinsurance'!I55+'FP- Social Insurance'!I25+'FP- CSAFPPTPTA Insurance'!I24</f>
        <v>834557727.10169148</v>
      </c>
      <c r="K7" s="41">
        <f>'FP-Life Insurance'!J55+'FP-General Insurance'!J55+'FP- Reinsurance'!J55+'FP- Social Insurance'!J25+'FP- CSAFPPTPTA Insurance'!J24</f>
        <v>841885153.75679755</v>
      </c>
      <c r="L7" s="13">
        <f>'FP-Life Insurance'!K55+'FP-General Insurance'!K55+'FP- Reinsurance'!K55+'FP- Social Insurance'!K25+'FP- CSAFPPTPTA Insurance'!K24</f>
        <v>831572882.50405204</v>
      </c>
      <c r="M7" s="13">
        <f>'FP-Life Insurance'!L55+'FP-General Insurance'!L55+'FP- Reinsurance'!L55+'FP- Social Insurance'!L25+'FP- CSAFPPTPTA Insurance'!L24</f>
        <v>832221136.50128293</v>
      </c>
      <c r="N7" s="41">
        <f>'FP-Life Insurance'!M55+'FP-General Insurance'!M55+'FP- Reinsurance'!M55+'FP- Social Insurance'!M25+'FP- CSAFPPTPTA Insurance'!M24</f>
        <v>833327932.91808486</v>
      </c>
      <c r="O7" s="41">
        <f>'FP-Life Insurance'!N55+'FP-General Insurance'!N55+'FP- Reinsurance'!N55+'FP- Social Insurance'!N25+'FP- CSAFPPTPTA Insurance'!N24</f>
        <v>0</v>
      </c>
      <c r="P7" s="76" t="s">
        <v>99</v>
      </c>
    </row>
    <row r="8" spans="1:30">
      <c r="C8" t="s">
        <v>195</v>
      </c>
      <c r="D8" s="13">
        <f>'FP-Life Insurance'!C56+'FP-General Insurance'!C56+'FP- Reinsurance'!C56</f>
        <v>2119134.37476</v>
      </c>
      <c r="E8" s="13">
        <f>'FP-Life Insurance'!D56+'FP-General Insurance'!D56+'FP- Reinsurance'!D56</f>
        <v>2126482.0218099998</v>
      </c>
      <c r="F8" s="13">
        <f>'FP-Life Insurance'!E56+'FP-General Insurance'!E56+'FP- Reinsurance'!E56</f>
        <v>2126463.7208199999</v>
      </c>
      <c r="G8" s="13">
        <f>'FP-Life Insurance'!F56+'FP-General Insurance'!F56+'FP- Reinsurance'!F56</f>
        <v>2258200.9576400002</v>
      </c>
      <c r="H8" s="13">
        <f>'FP-Life Insurance'!G56+'FP-General Insurance'!G56+'FP- Reinsurance'!G56</f>
        <v>2256639.7135000001</v>
      </c>
      <c r="I8" s="13">
        <f>'FP-Life Insurance'!H56+'FP-General Insurance'!H56+'FP- Reinsurance'!H56</f>
        <v>2256672.6523600002</v>
      </c>
      <c r="J8" s="13">
        <f>'FP-Life Insurance'!I56+'FP-General Insurance'!I56+'FP- Reinsurance'!I56</f>
        <v>2260772.0777600002</v>
      </c>
      <c r="K8" s="41">
        <f>'FP-Life Insurance'!J56+'FP-General Insurance'!J56+'FP- Reinsurance'!J56</f>
        <v>2235652.1675800001</v>
      </c>
      <c r="L8" s="13">
        <f>'FP-Life Insurance'!K56+'FP-General Insurance'!K56+'FP- Reinsurance'!K56</f>
        <v>2735587.9344199998</v>
      </c>
      <c r="M8" s="13">
        <f>'FP-Life Insurance'!L56+'FP-General Insurance'!L56+'FP- Reinsurance'!L56</f>
        <v>2735894.12353</v>
      </c>
      <c r="N8" s="41">
        <f>'FP-Life Insurance'!M56+'FP-General Insurance'!M56+'FP- Reinsurance'!M56</f>
        <v>2734515.3916799999</v>
      </c>
      <c r="O8" s="41">
        <f>'FP-Life Insurance'!N56+'FP-General Insurance'!N56+'FP- Reinsurance'!N56</f>
        <v>0</v>
      </c>
      <c r="P8" s="76" t="s">
        <v>197</v>
      </c>
    </row>
    <row r="9" spans="1:30">
      <c r="C9" t="s">
        <v>196</v>
      </c>
      <c r="D9" s="13">
        <f>'FP-Life Insurance'!C61+'FP-General Insurance'!C61+'FP- Reinsurance'!C61+'FP- Social Insurance'!C26+'FP- CSAFPPTPTA Insurance'!C25</f>
        <v>783353856.93305516</v>
      </c>
      <c r="E9" s="13">
        <f>'FP-Life Insurance'!D61+'FP-General Insurance'!D61+'FP- Reinsurance'!D61+'FP- Social Insurance'!D26+'FP- CSAFPPTPTA Insurance'!D25</f>
        <v>799876198.7998085</v>
      </c>
      <c r="F9" s="13">
        <f>'FP-Life Insurance'!E61+'FP-General Insurance'!E61+'FP- Reinsurance'!E61+'FP- Social Insurance'!E26+'FP- CSAFPPTPTA Insurance'!E25</f>
        <v>811497918.2761246</v>
      </c>
      <c r="G9" s="13">
        <f>'FP-Life Insurance'!F61+'FP-General Insurance'!F61+'FP- Reinsurance'!F61+'FP- Social Insurance'!F26+'FP- CSAFPPTPTA Insurance'!F25</f>
        <v>830145042.70185053</v>
      </c>
      <c r="H9" s="13">
        <f>'FP-Life Insurance'!G61+'FP-General Insurance'!G61+'FP- Reinsurance'!G61+'FP- Social Insurance'!G26+'FP- CSAFPPTPTA Insurance'!G25</f>
        <v>833882256.83009374</v>
      </c>
      <c r="I9" s="13">
        <f>'FP-Life Insurance'!H61+'FP-General Insurance'!H61+'FP- Reinsurance'!H61+'FP- Social Insurance'!H26+'FP- CSAFPPTPTA Insurance'!H25</f>
        <v>842018602.58065534</v>
      </c>
      <c r="J9" s="13">
        <f>'FP-Life Insurance'!I61+'FP-General Insurance'!I61+'FP- Reinsurance'!I61+'FP- Social Insurance'!I26+'FP- CSAFPPTPTA Insurance'!I25</f>
        <v>855257116.53087008</v>
      </c>
      <c r="K9" s="13">
        <f>'FP-Life Insurance'!J61+'FP-General Insurance'!J61+'FP- Reinsurance'!J61+'FP- Social Insurance'!J26+'FP- CSAFPPTPTA Insurance'!J25</f>
        <v>866052703.31094539</v>
      </c>
      <c r="L9" s="13">
        <f>'FP-Life Insurance'!K61+'FP-General Insurance'!K61+'FP- Reinsurance'!K61+'FP- Social Insurance'!K26+'FP- CSAFPPTPTA Insurance'!K25</f>
        <v>868492236.47953594</v>
      </c>
      <c r="M9" s="13">
        <f>'FP-Life Insurance'!L61+'FP-General Insurance'!L61+'FP- Reinsurance'!L61+'FP- Social Insurance'!L26+'FP- CSAFPPTPTA Insurance'!L25</f>
        <v>876343473.63062251</v>
      </c>
      <c r="N9" s="13">
        <f>'FP-Life Insurance'!M61+'FP-General Insurance'!M61+'FP- Reinsurance'!M61+'FP- Social Insurance'!M26+'FP- CSAFPPTPTA Insurance'!M25</f>
        <v>890248715.93348038</v>
      </c>
      <c r="O9" s="13">
        <f>'FP-Life Insurance'!N61+'FP-General Insurance'!N61+'FP- Reinsurance'!N61+'FP- Social Insurance'!N26+'FP- CSAFPPTPTA Insurance'!N25</f>
        <v>0</v>
      </c>
      <c r="P9" s="76" t="s">
        <v>106</v>
      </c>
    </row>
    <row r="10" spans="1:30">
      <c r="K10" s="41"/>
      <c r="P10" s="76"/>
    </row>
    <row r="11" spans="1:30">
      <c r="C11" t="s">
        <v>350</v>
      </c>
      <c r="D11" s="25">
        <f>'IS-Life Insurance'!C5+'IS-General Insurance'!C7+'IS-Reinsurance'!C7+'IS-Social Insurance'!C5+'IS-CSAFPPTPTA Insurance'!C5</f>
        <v>45524291.446019009</v>
      </c>
      <c r="E11" s="25">
        <f>'IS-Life Insurance'!D5+'IS-General Insurance'!D7+'IS-Reinsurance'!D7+'IS-Social Insurance'!D5+'IS-CSAFPPTPTA Insurance'!D5</f>
        <v>86684697.007198006</v>
      </c>
      <c r="F11" s="25">
        <f>'IS-Life Insurance'!E5+'IS-General Insurance'!E7+'IS-Reinsurance'!E7+'IS-Social Insurance'!E5+'IS-CSAFPPTPTA Insurance'!E5</f>
        <v>133829314.14614901</v>
      </c>
      <c r="G11" s="25">
        <f>'IS-Life Insurance'!F5+'IS-General Insurance'!F7+'IS-Reinsurance'!F7+'IS-Social Insurance'!F5+'IS-CSAFPPTPTA Insurance'!F5</f>
        <v>175477135.48488903</v>
      </c>
      <c r="H11" s="25">
        <f>'IS-Life Insurance'!G5+'IS-General Insurance'!G7+'IS-Reinsurance'!G7+'IS-Social Insurance'!G5+'IS-CSAFPPTPTA Insurance'!G5</f>
        <v>217730688.36265096</v>
      </c>
      <c r="I11" s="25">
        <f>'IS-Life Insurance'!H5+'IS-General Insurance'!H7+'IS-Reinsurance'!H7+'IS-Social Insurance'!H5+'IS-CSAFPPTPTA Insurance'!H5</f>
        <v>265961440.31101102</v>
      </c>
      <c r="J11" s="25">
        <f>'IS-Life Insurance'!I5+'IS-General Insurance'!I7+'IS-Reinsurance'!I7+'IS-Social Insurance'!I5+'IS-CSAFPPTPTA Insurance'!I5</f>
        <v>308134840.77847695</v>
      </c>
      <c r="K11" s="42">
        <f>'IS-Life Insurance'!J5+'IS-General Insurance'!J7+'IS-Reinsurance'!J7+'IS-Social Insurance'!J5+'IS-CSAFPPTPTA Insurance'!J5</f>
        <v>351277914.29808801</v>
      </c>
      <c r="L11" s="25">
        <f>'IS-Life Insurance'!K5+'IS-General Insurance'!K7+'IS-Reinsurance'!K7+'IS-Social Insurance'!K5+'IS-CSAFPPTPTA Insurance'!K5</f>
        <v>395908380.44686466</v>
      </c>
      <c r="M11" s="25">
        <f>'IS-Life Insurance'!L5+'IS-General Insurance'!L7+'IS-Reinsurance'!L7+'IS-Social Insurance'!L5+'IS-CSAFPPTPTA Insurance'!L5</f>
        <v>438161837.43973303</v>
      </c>
      <c r="N11" s="42">
        <f>'IS-Life Insurance'!M5+'IS-General Insurance'!M7+'IS-Reinsurance'!M7+'IS-Social Insurance'!M5+'IS-CSAFPPTPTA Insurance'!M5</f>
        <v>482319428.55613399</v>
      </c>
      <c r="O11" s="42">
        <f>'IS-Life Insurance'!N5+'IS-General Insurance'!N7+'IS-Reinsurance'!N7+'IS-Social Insurance'!N5+'IS-CSAFPPTPTA Insurance'!N5</f>
        <v>0</v>
      </c>
      <c r="P11" s="76" t="s">
        <v>199</v>
      </c>
    </row>
    <row r="12" spans="1:30">
      <c r="C12" t="s">
        <v>198</v>
      </c>
      <c r="D12" s="25">
        <f>'IS-Life Insurance'!C13+'IS-Life Insurance'!C14+'IS-General Insurance'!C21+'IS-Reinsurance'!C21+'IS-Social Insurance'!C6+'IS-CSAFPPTPTA Insurance'!C6</f>
        <v>30153172.828429002</v>
      </c>
      <c r="E12" s="25">
        <f>'IS-Life Insurance'!D13+'IS-Life Insurance'!D14+'IS-General Insurance'!D21+'IS-Reinsurance'!D21+'IS-CSAFPPTPTA Insurance'!D6+'IS-Social Insurance'!D6</f>
        <v>59659777.675606996</v>
      </c>
      <c r="F12" s="25">
        <f>'IS-Life Insurance'!E13+'IS-Life Insurance'!E14+'IS-General Insurance'!E21+'IS-Reinsurance'!E21+'IS-CSAFPPTPTA Insurance'!E6+'IS-Social Insurance'!E6</f>
        <v>95020826.793663025</v>
      </c>
      <c r="G12" s="25">
        <f>'IS-Life Insurance'!F13+'IS-Life Insurance'!F14+'IS-General Insurance'!F21+'IS-Reinsurance'!F21+'IS-CSAFPPTPTA Insurance'!F6+'IS-Social Insurance'!F6</f>
        <v>126935982.75216599</v>
      </c>
      <c r="H12" s="25">
        <f>'IS-Life Insurance'!G13+'IS-Life Insurance'!G14+'IS-General Insurance'!G21+'IS-Reinsurance'!G21+'IS-CSAFPPTPTA Insurance'!G6+'IS-Social Insurance'!G6</f>
        <v>152669657.45696297</v>
      </c>
      <c r="I12" s="25">
        <f>'IS-Life Insurance'!H13+'IS-Life Insurance'!H14+'IS-General Insurance'!H21+'IS-Reinsurance'!H21+'IS-CSAFPPTPTA Insurance'!H6+'IS-Social Insurance'!H6</f>
        <v>186385930.50101602</v>
      </c>
      <c r="J12" s="25">
        <f>'IS-Life Insurance'!I13+'IS-Life Insurance'!I14+'IS-General Insurance'!I21+'IS-Reinsurance'!I21+'IS-CSAFPPTPTA Insurance'!I6+'IS-Social Insurance'!I6</f>
        <v>217718864.655195</v>
      </c>
      <c r="K12" s="42">
        <f>'IS-Life Insurance'!J13+'IS-Life Insurance'!J14+'IS-General Insurance'!J21+'IS-Reinsurance'!J21+'IS-CSAFPPTPTA Insurance'!J6+'IS-Social Insurance'!J6</f>
        <v>251015181.118186</v>
      </c>
      <c r="L12" s="25">
        <f>'IS-Life Insurance'!K13+'IS-Life Insurance'!K14+'IS-General Insurance'!K21+'IS-Reinsurance'!K21+'IS-CSAFPPTPTA Insurance'!K6+'IS-Social Insurance'!K6</f>
        <v>286171601.75146997</v>
      </c>
      <c r="M12" s="25">
        <f>'IS-Life Insurance'!L13+'IS-Life Insurance'!L14+'IS-General Insurance'!L21+'IS-Reinsurance'!L21+'IS-CSAFPPTPTA Insurance'!L6+'IS-Social Insurance'!L6</f>
        <v>318924351.04985499</v>
      </c>
      <c r="N12" s="42">
        <f>'IS-Life Insurance'!M13+'IS-Life Insurance'!M14+'IS-General Insurance'!M21+'IS-Reinsurance'!M21+'IS-CSAFPPTPTA Insurance'!M6+'IS-Social Insurance'!M6</f>
        <v>356049099.3021549</v>
      </c>
      <c r="O12" s="42">
        <f>'IS-Life Insurance'!N13+'IS-Life Insurance'!N14+'IS-General Insurance'!N21+'IS-Reinsurance'!N21+'IS-CSAFPPTPTA Insurance'!N6+'IS-Social Insurance'!N6</f>
        <v>0</v>
      </c>
      <c r="P12" s="76" t="s">
        <v>187</v>
      </c>
    </row>
    <row r="13" spans="1:30">
      <c r="E13" s="25"/>
      <c r="F13" s="13"/>
    </row>
    <row r="14" spans="1:30">
      <c r="E14" s="25"/>
    </row>
    <row r="15" spans="1:30">
      <c r="C15" s="10" t="s">
        <v>351</v>
      </c>
      <c r="E15" s="25"/>
    </row>
    <row r="16" spans="1:30">
      <c r="C16" s="10" t="s">
        <v>402</v>
      </c>
    </row>
  </sheetData>
  <sheetProtection algorithmName="SHA-512" hashValue="0NiKSdLtg077EwvF/DhK5fTZxTJXXZFsbHCcB3GCG8SSfLOoXCXrRtFq+ZpTgy+ll8ieba6kj4jalyAc6q/OWA==" saltValue="iocZDbnKQ8gB2gocu1Yw6w=="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D26" activePane="bottomRight" state="frozen"/>
      <selection pane="topRight"/>
      <selection pane="bottomLeft"/>
      <selection pane="bottomRight" activeCell="O4" sqref="O4"/>
    </sheetView>
  </sheetViews>
  <sheetFormatPr defaultRowHeight="14.5"/>
  <cols>
    <col min="1" max="1" width="3.1796875" style="16" customWidth="1"/>
    <col min="2" max="2" width="3.1796875" customWidth="1"/>
    <col min="3" max="3" width="84.1796875" style="30" customWidth="1"/>
    <col min="4" max="15" width="16.453125" customWidth="1"/>
    <col min="16" max="16" width="74" style="30"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s="45" customFormat="1" ht="31.5" thickBot="1">
      <c r="A2" s="44"/>
      <c r="D2" s="46" t="s">
        <v>368</v>
      </c>
      <c r="E2" s="46" t="s">
        <v>367</v>
      </c>
      <c r="F2" s="46" t="s">
        <v>366</v>
      </c>
      <c r="G2" s="46" t="s">
        <v>365</v>
      </c>
      <c r="H2" s="46" t="s">
        <v>364</v>
      </c>
      <c r="I2" s="46" t="s">
        <v>363</v>
      </c>
      <c r="J2" s="46" t="s">
        <v>362</v>
      </c>
      <c r="K2" s="46" t="s">
        <v>361</v>
      </c>
      <c r="L2" s="46" t="s">
        <v>360</v>
      </c>
      <c r="M2" s="46" t="s">
        <v>359</v>
      </c>
      <c r="N2" s="46" t="s">
        <v>358</v>
      </c>
      <c r="O2" s="46" t="s">
        <v>357</v>
      </c>
      <c r="P2" s="46" t="s">
        <v>25</v>
      </c>
    </row>
    <row r="3" spans="1:30" ht="23.15" customHeight="1">
      <c r="C3" s="58" t="s">
        <v>200</v>
      </c>
      <c r="D3" s="57"/>
      <c r="E3" s="57"/>
      <c r="F3" s="57"/>
      <c r="G3" s="57"/>
      <c r="H3" s="57"/>
      <c r="I3" s="57"/>
      <c r="J3" s="57"/>
      <c r="K3" s="57"/>
      <c r="L3" s="57"/>
      <c r="M3" s="57"/>
      <c r="N3" s="57"/>
      <c r="O3" s="57"/>
      <c r="P3" s="45"/>
    </row>
    <row r="4" spans="1:30" ht="23.15" customHeight="1">
      <c r="C4" s="45" t="s">
        <v>201</v>
      </c>
      <c r="D4" s="59">
        <f>IFERROR('IS-Life Insurance'!C5/('IS-Life Insurance'!C13+'IS-Life Insurance'!C14),"-")</f>
        <v>1.2002838766872204</v>
      </c>
      <c r="E4" s="59">
        <f>IFERROR('IS-Life Insurance'!D5/('IS-Life Insurance'!D13+'IS-Life Insurance'!D14),"-")</f>
        <v>1.089320697798339</v>
      </c>
      <c r="F4" s="59">
        <f>IFERROR('IS-Life Insurance'!E5/('IS-Life Insurance'!E13+'IS-Life Insurance'!E14),"-")</f>
        <v>1.0883240078894703</v>
      </c>
      <c r="G4" s="59">
        <f>IFERROR('IS-Life Insurance'!F5/('IS-Life Insurance'!F13+'IS-Life Insurance'!F14),"-")</f>
        <v>1.0767581715704659</v>
      </c>
      <c r="H4" s="59">
        <f>IFERROR('IS-Life Insurance'!G5/('IS-Life Insurance'!G13+'IS-Life Insurance'!G14),"-")</f>
        <v>1.106662191567529</v>
      </c>
      <c r="I4" s="59">
        <f>IFERROR('IS-Life Insurance'!H5/('IS-Life Insurance'!H13+'IS-Life Insurance'!H14),"-")</f>
        <v>1.1057878257092839</v>
      </c>
      <c r="J4" s="59">
        <f>IFERROR('IS-Life Insurance'!I5/('IS-Life Insurance'!I13+'IS-Life Insurance'!I14),"-")</f>
        <v>1.1076020191308786</v>
      </c>
      <c r="K4" s="59">
        <f>IFERROR('IS-Life Insurance'!J5/('IS-Life Insurance'!J13+'IS-Life Insurance'!J14),"-")</f>
        <v>1.1014599795622513</v>
      </c>
      <c r="L4" s="59">
        <f>IFERROR('IS-Life Insurance'!K5/('IS-Life Insurance'!K13+'IS-Life Insurance'!K14),"-")</f>
        <v>1.0889098601957881</v>
      </c>
      <c r="M4" s="59">
        <f>IFERROR('IS-Life Insurance'!L5/('IS-Life Insurance'!L13+'IS-Life Insurance'!L14),"-")</f>
        <v>1.0808374843836208</v>
      </c>
      <c r="N4" s="59">
        <f>IFERROR('IS-Life Insurance'!M5/('IS-Life Insurance'!M13+'IS-Life Insurance'!M14),"-")</f>
        <v>1.0628978933526423</v>
      </c>
      <c r="O4" s="59" t="str">
        <f>IFERROR('IS-Life Insurance'!N5/('IS-Life Insurance'!N13+'IS-Life Insurance'!N14),"-")</f>
        <v>-</v>
      </c>
      <c r="P4" s="77" t="s">
        <v>209</v>
      </c>
    </row>
    <row r="5" spans="1:30" ht="23.15" customHeight="1">
      <c r="C5" s="45" t="s">
        <v>202</v>
      </c>
      <c r="D5" s="59">
        <f>IFERROR('IS-Life Insurance'!C5/('IS-Life Insurance'!C13+'IS-Life Insurance'!C14+'IS-Life Insurance'!C26+'IS-Life Insurance'!C27+'IS-Life Insurance'!C28+'IS-Life Insurance'!C29),"-")</f>
        <v>1.0719707117691637</v>
      </c>
      <c r="E5" s="59">
        <f>IFERROR('IS-Life Insurance'!D5/('IS-Life Insurance'!D13+'IS-Life Insurance'!D14+'IS-Life Insurance'!D26+'IS-Life Insurance'!D27+'IS-Life Insurance'!D28+'IS-Life Insurance'!D29),"-")</f>
        <v>0.97646239750293062</v>
      </c>
      <c r="F5" s="59">
        <f>IFERROR('IS-Life Insurance'!E5/('IS-Life Insurance'!E13+'IS-Life Insurance'!E14+'IS-Life Insurance'!E26+'IS-Life Insurance'!E27+'IS-Life Insurance'!E28+'IS-Life Insurance'!E29),"-")</f>
        <v>0.97754349248714989</v>
      </c>
      <c r="G5" s="59">
        <f>IFERROR('IS-Life Insurance'!F5/('IS-Life Insurance'!F13+'IS-Life Insurance'!F14+'IS-Life Insurance'!F26+'IS-Life Insurance'!F27+'IS-Life Insurance'!F28+'IS-Life Insurance'!F29),"-")</f>
        <v>0.96519697922524861</v>
      </c>
      <c r="H5" s="59">
        <f>IFERROR('IS-Life Insurance'!G5/('IS-Life Insurance'!G13+'IS-Life Insurance'!G14+'IS-Life Insurance'!G26+'IS-Life Insurance'!G27+'IS-Life Insurance'!G28+'IS-Life Insurance'!G29),"-")</f>
        <v>0.98568816220800093</v>
      </c>
      <c r="I5" s="59">
        <f>IFERROR('IS-Life Insurance'!H5/('IS-Life Insurance'!H13+'IS-Life Insurance'!H14+'IS-Life Insurance'!H26+'IS-Life Insurance'!H27+'IS-Life Insurance'!H28+'IS-Life Insurance'!H29),"-")</f>
        <v>0.98847478041276804</v>
      </c>
      <c r="J5" s="59">
        <f>IFERROR('IS-Life Insurance'!I5/('IS-Life Insurance'!I13+'IS-Life Insurance'!I14+'IS-Life Insurance'!I26+'IS-Life Insurance'!I27+'IS-Life Insurance'!I28+'IS-Life Insurance'!I29),"-")</f>
        <v>0.99050271269593815</v>
      </c>
      <c r="K5" s="59">
        <f>IFERROR('IS-Life Insurance'!J5/('IS-Life Insurance'!J13+'IS-Life Insurance'!J14+'IS-Life Insurance'!J26+'IS-Life Insurance'!J27+'IS-Life Insurance'!J28+'IS-Life Insurance'!J29),"-")</f>
        <v>0.98587463823391708</v>
      </c>
      <c r="L5" s="59">
        <f>IFERROR('IS-Life Insurance'!K5/('IS-Life Insurance'!K13+'IS-Life Insurance'!K14+'IS-Life Insurance'!K26+'IS-Life Insurance'!K27+'IS-Life Insurance'!K28+'IS-Life Insurance'!K29),"-")</f>
        <v>0.97728672747490497</v>
      </c>
      <c r="M5" s="59">
        <f>IFERROR('IS-Life Insurance'!L5/('IS-Life Insurance'!L13+'IS-Life Insurance'!L14+'IS-Life Insurance'!L26+'IS-Life Insurance'!L27+'IS-Life Insurance'!L28+'IS-Life Insurance'!L29),"-")</f>
        <v>0.97007086098560757</v>
      </c>
      <c r="N5" s="59">
        <f>IFERROR('IS-Life Insurance'!M5/('IS-Life Insurance'!M13+'IS-Life Insurance'!M14+'IS-Life Insurance'!M26+'IS-Life Insurance'!M27+'IS-Life Insurance'!M28+'IS-Life Insurance'!M29),"-")</f>
        <v>0.95444792964610903</v>
      </c>
      <c r="O5" s="59" t="str">
        <f>IFERROR('IS-Life Insurance'!N5/('IS-Life Insurance'!N13+'IS-Life Insurance'!N14+'IS-Life Insurance'!N26+'IS-Life Insurance'!N27+'IS-Life Insurance'!N28+'IS-Life Insurance'!N29),"-")</f>
        <v>-</v>
      </c>
      <c r="P5" s="77" t="s">
        <v>210</v>
      </c>
    </row>
    <row r="6" spans="1:30" ht="23.15" customHeight="1">
      <c r="C6" s="45" t="s">
        <v>203</v>
      </c>
      <c r="D6" s="59">
        <f>IFERROR(('IS-Life Insurance'!C5+'IS-Life Insurance'!C9)/('IS-Life Insurance'!C13+'IS-Life Insurance'!C14),"-")</f>
        <v>1.0530638229728448</v>
      </c>
      <c r="E6" s="59">
        <f>IFERROR(('IS-Life Insurance'!D5+'IS-Life Insurance'!D9)/('IS-Life Insurance'!D13+'IS-Life Insurance'!D14),"-")</f>
        <v>1.2131624700967099</v>
      </c>
      <c r="F6" s="59">
        <f>IFERROR(('IS-Life Insurance'!E5+'IS-Life Insurance'!E9)/('IS-Life Insurance'!E13+'IS-Life Insurance'!E14),"-")</f>
        <v>1.3430780222943084</v>
      </c>
      <c r="G6" s="59">
        <f>IFERROR(('IS-Life Insurance'!F5+'IS-Life Insurance'!F9)/('IS-Life Insurance'!F13+'IS-Life Insurance'!F14),"-")</f>
        <v>1.3435611063707249</v>
      </c>
      <c r="H6" s="59">
        <f>IFERROR(('IS-Life Insurance'!G5+'IS-Life Insurance'!G9)/('IS-Life Insurance'!G13+'IS-Life Insurance'!G14),"-")</f>
        <v>1.3022997381854517</v>
      </c>
      <c r="I6" s="59">
        <f>IFERROR(('IS-Life Insurance'!H5+'IS-Life Insurance'!H9)/('IS-Life Insurance'!H13+'IS-Life Insurance'!H14),"-")</f>
        <v>1.1625868539531059</v>
      </c>
      <c r="J6" s="59">
        <f>IFERROR(('IS-Life Insurance'!I5+'IS-Life Insurance'!I9)/('IS-Life Insurance'!I13+'IS-Life Insurance'!I14),"-")</f>
        <v>1.2105751054164651</v>
      </c>
      <c r="K6" s="59">
        <f>IFERROR(('IS-Life Insurance'!J5+'IS-Life Insurance'!J9)/('IS-Life Insurance'!J13+'IS-Life Insurance'!J14),"-")</f>
        <v>1.2522099001645663</v>
      </c>
      <c r="L6" s="59">
        <f>IFERROR(('IS-Life Insurance'!K5+'IS-Life Insurance'!K9)/('IS-Life Insurance'!K13+'IS-Life Insurance'!K14),"-")</f>
        <v>1.199924802345568</v>
      </c>
      <c r="M6" s="59">
        <f>IFERROR(('IS-Life Insurance'!L5+'IS-Life Insurance'!L9)/('IS-Life Insurance'!L13+'IS-Life Insurance'!L14),"-")</f>
        <v>1.2104311809189192</v>
      </c>
      <c r="N6" s="59">
        <f>IFERROR(('IS-Life Insurance'!M5+'IS-Life Insurance'!M9)/('IS-Life Insurance'!M13+'IS-Life Insurance'!M14),"-")</f>
        <v>1.2278476390800446</v>
      </c>
      <c r="O6" s="59" t="str">
        <f>IFERROR(('IS-Life Insurance'!N5+'IS-Life Insurance'!N9)/('IS-Life Insurance'!N13+'IS-Life Insurance'!N14),"-")</f>
        <v>-</v>
      </c>
      <c r="P6" s="77" t="s">
        <v>211</v>
      </c>
    </row>
    <row r="7" spans="1:30" ht="23.15" customHeight="1">
      <c r="C7" s="45" t="s">
        <v>204</v>
      </c>
      <c r="D7" s="59">
        <f>IFERROR(('IS-Life Insurance'!C5+'IS-Life Insurance'!C9)/('IS-Life Insurance'!C13+'IS-Life Insurance'!C14+'IS-Life Insurance'!C26+'IS-Life Insurance'!C27+'IS-Life Insurance'!C28+'IS-Life Insurance'!C29),"-")</f>
        <v>0.94048882749819929</v>
      </c>
      <c r="E7" s="59">
        <f>IFERROR(('IS-Life Insurance'!D5+'IS-Life Insurance'!D9)/('IS-Life Insurance'!D13+'IS-Life Insurance'!D14+'IS-Life Insurance'!D26+'IS-Life Insurance'!D27+'IS-Life Insurance'!D28+'IS-Life Insurance'!D29),"-")</f>
        <v>1.08747363058965</v>
      </c>
      <c r="F7" s="59">
        <f>IFERROR(('IS-Life Insurance'!E5+'IS-Life Insurance'!E9)/('IS-Life Insurance'!E13+'IS-Life Insurance'!E14+'IS-Life Insurance'!E26+'IS-Life Insurance'!E27+'IS-Life Insurance'!E28+'IS-Life Insurance'!E29),"-")</f>
        <v>1.2063660923389754</v>
      </c>
      <c r="G7" s="59">
        <f>IFERROR(('IS-Life Insurance'!F5+'IS-Life Insurance'!F9)/('IS-Life Insurance'!F13+'IS-Life Insurance'!F14+'IS-Life Insurance'!F26+'IS-Life Insurance'!F27+'IS-Life Insurance'!F28+'IS-Life Insurance'!F29),"-")</f>
        <v>1.2043568885873002</v>
      </c>
      <c r="H7" s="59">
        <f>IFERROR(('IS-Life Insurance'!G5+'IS-Life Insurance'!G9)/('IS-Life Insurance'!G13+'IS-Life Insurance'!G14+'IS-Life Insurance'!G26+'IS-Life Insurance'!G27+'IS-Life Insurance'!G28+'IS-Life Insurance'!G29),"-")</f>
        <v>1.1599397226697876</v>
      </c>
      <c r="I7" s="59">
        <f>IFERROR(('IS-Life Insurance'!H5+'IS-Life Insurance'!H9)/('IS-Life Insurance'!H13+'IS-Life Insurance'!H14+'IS-Life Insurance'!H26+'IS-Life Insurance'!H27+'IS-Life Insurance'!H28+'IS-Life Insurance'!H29),"-")</f>
        <v>1.0392479989865553</v>
      </c>
      <c r="J7" s="59">
        <f>IFERROR(('IS-Life Insurance'!I5+'IS-Life Insurance'!I9)/('IS-Life Insurance'!I13+'IS-Life Insurance'!I14+'IS-Life Insurance'!I26+'IS-Life Insurance'!I27+'IS-Life Insurance'!I28+'IS-Life Insurance'!I29),"-")</f>
        <v>1.0825891476598077</v>
      </c>
      <c r="K7" s="59">
        <f>IFERROR(('IS-Life Insurance'!J5+'IS-Life Insurance'!J9)/('IS-Life Insurance'!J13+'IS-Life Insurance'!J14+'IS-Life Insurance'!J26+'IS-Life Insurance'!J27+'IS-Life Insurance'!J28+'IS-Life Insurance'!J29),"-")</f>
        <v>1.1208051179565346</v>
      </c>
      <c r="L7" s="59">
        <f>IFERROR(('IS-Life Insurance'!K5+'IS-Life Insurance'!K9)/('IS-Life Insurance'!K13+'IS-Life Insurance'!K14+'IS-Life Insurance'!K26+'IS-Life Insurance'!K27+'IS-Life Insurance'!K28+'IS-Life Insurance'!K29),"-")</f>
        <v>1.0769216315934762</v>
      </c>
      <c r="M7" s="59">
        <f>IFERROR(('IS-Life Insurance'!L5+'IS-Life Insurance'!L9)/('IS-Life Insurance'!L13+'IS-Life Insurance'!L14+'IS-Life Insurance'!L26+'IS-Life Insurance'!L27+'IS-Life Insurance'!L28+'IS-Life Insurance'!L29),"-")</f>
        <v>1.0863835079771182</v>
      </c>
      <c r="N7" s="59">
        <f>IFERROR(('IS-Life Insurance'!M5+'IS-Life Insurance'!M9)/('IS-Life Insurance'!M13+'IS-Life Insurance'!M14+'IS-Life Insurance'!M26+'IS-Life Insurance'!M27+'IS-Life Insurance'!M28+'IS-Life Insurance'!M29),"-")</f>
        <v>1.1025674661413591</v>
      </c>
      <c r="O7" s="59" t="str">
        <f>IFERROR(('IS-Life Insurance'!N5+'IS-Life Insurance'!N9)/('IS-Life Insurance'!N13+'IS-Life Insurance'!N14+'IS-Life Insurance'!N26+'IS-Life Insurance'!N27+'IS-Life Insurance'!N28+'IS-Life Insurance'!N29),"-")</f>
        <v>-</v>
      </c>
      <c r="P7" s="77" t="s">
        <v>212</v>
      </c>
    </row>
    <row r="8" spans="1:30" ht="23.15" customHeight="1">
      <c r="C8" s="45" t="s">
        <v>205</v>
      </c>
      <c r="D8" s="59">
        <f>IFERROR('IS-Life Insurance'!C6/'IS-Life Insurance'!C5,"-")</f>
        <v>4.6647988648922833E-2</v>
      </c>
      <c r="E8" s="59">
        <f>IFERROR('IS-Life Insurance'!D6/'IS-Life Insurance'!D5,"-")</f>
        <v>4.4160438767272603E-2</v>
      </c>
      <c r="F8" s="59">
        <f>IFERROR('IS-Life Insurance'!E6/'IS-Life Insurance'!E5,"-")</f>
        <v>3.6890664984207434E-2</v>
      </c>
      <c r="G8" s="59">
        <f>IFERROR('IS-Life Insurance'!F6/'IS-Life Insurance'!F5,"-")</f>
        <v>3.6600971234899894E-2</v>
      </c>
      <c r="H8" s="59">
        <f>IFERROR('IS-Life Insurance'!G6/'IS-Life Insurance'!G5,"-")</f>
        <v>3.5733392339817344E-2</v>
      </c>
      <c r="I8" s="59">
        <f>IFERROR('IS-Life Insurance'!H6/'IS-Life Insurance'!H5,"-")</f>
        <v>3.5133399646827365E-2</v>
      </c>
      <c r="J8" s="59">
        <f>IFERROR('IS-Life Insurance'!I6/'IS-Life Insurance'!I5,"-")</f>
        <v>3.5148576110890492E-2</v>
      </c>
      <c r="K8" s="59">
        <f>IFERROR('IS-Life Insurance'!J6/'IS-Life Insurance'!J5,"-")</f>
        <v>3.5017212904734606E-2</v>
      </c>
      <c r="L8" s="59">
        <f>IFERROR('IS-Life Insurance'!K6/'IS-Life Insurance'!K5,"-")</f>
        <v>3.4183013962698496E-2</v>
      </c>
      <c r="M8" s="59">
        <f>IFERROR('IS-Life Insurance'!L6/'IS-Life Insurance'!L5,"-")</f>
        <v>3.4288521859971999E-2</v>
      </c>
      <c r="N8" s="59">
        <f>IFERROR('IS-Life Insurance'!M6/'IS-Life Insurance'!M5,"-")</f>
        <v>3.3761975416715863E-2</v>
      </c>
      <c r="O8" s="59" t="str">
        <f>IFERROR('IS-Life Insurance'!N6/'IS-Life Insurance'!N5,"-")</f>
        <v>-</v>
      </c>
      <c r="P8" s="77" t="s">
        <v>188</v>
      </c>
    </row>
    <row r="9" spans="1:30" ht="23.15" customHeight="1">
      <c r="C9" s="45" t="s">
        <v>206</v>
      </c>
      <c r="D9" s="59">
        <f>IFERROR('FP-Life Insurance'!C27/'FP-Life Insurance'!C54,"-")</f>
        <v>1.1216589932167333</v>
      </c>
      <c r="E9" s="59">
        <f>IFERROR('FP-Life Insurance'!D27/'FP-Life Insurance'!D54,"-")</f>
        <v>1.1253543702887985</v>
      </c>
      <c r="F9" s="59">
        <f>IFERROR('FP-Life Insurance'!E27/'FP-Life Insurance'!E54,"-")</f>
        <v>1.1207985254855239</v>
      </c>
      <c r="G9" s="59">
        <f>IFERROR('FP-Life Insurance'!F27/'FP-Life Insurance'!F54,"-")</f>
        <v>1.1429049820706481</v>
      </c>
      <c r="H9" s="59">
        <f>IFERROR('FP-Life Insurance'!G27/'FP-Life Insurance'!G54,"-")</f>
        <v>1.1374022897422216</v>
      </c>
      <c r="I9" s="59">
        <f>IFERROR('FP-Life Insurance'!H27/'FP-Life Insurance'!H54,"-")</f>
        <v>1.1600655806060325</v>
      </c>
      <c r="J9" s="59">
        <f>IFERROR('FP-Life Insurance'!I27/'FP-Life Insurance'!I54,"-")</f>
        <v>1.1566644507717867</v>
      </c>
      <c r="K9" s="59">
        <f>IFERROR('FP-Life Insurance'!J27/'FP-Life Insurance'!J54,"-")</f>
        <v>1.1545206134777</v>
      </c>
      <c r="L9" s="59">
        <f>IFERROR('FP-Life Insurance'!K27/'FP-Life Insurance'!K54,"-")</f>
        <v>1.1544320438511166</v>
      </c>
      <c r="M9" s="59">
        <f>IFERROR('FP-Life Insurance'!L27/'FP-Life Insurance'!L54,"-")</f>
        <v>1.1548056908401034</v>
      </c>
      <c r="N9" s="59">
        <f>IFERROR('FP-Life Insurance'!M27/'FP-Life Insurance'!M54,"-")</f>
        <v>1.1601909702681941</v>
      </c>
      <c r="O9" s="59" t="str">
        <f>IFERROR('FP-Life Insurance'!N27/'FP-Life Insurance'!N54,"-")</f>
        <v>-</v>
      </c>
      <c r="P9" s="77" t="s">
        <v>213</v>
      </c>
    </row>
    <row r="10" spans="1:30" ht="23.15" hidden="1" customHeight="1">
      <c r="C10" s="45" t="s">
        <v>425</v>
      </c>
      <c r="D10" s="59">
        <v>2.517000787934653</v>
      </c>
      <c r="E10" s="59"/>
      <c r="F10" s="59"/>
      <c r="G10" s="59"/>
      <c r="H10" s="59"/>
      <c r="I10" s="59"/>
      <c r="J10" s="59"/>
      <c r="K10" s="59"/>
      <c r="L10" s="59"/>
      <c r="M10" s="59"/>
      <c r="N10" s="59"/>
      <c r="O10" s="59"/>
      <c r="P10" s="77" t="s">
        <v>431</v>
      </c>
    </row>
    <row r="11" spans="1:30" ht="23.15" hidden="1" customHeight="1">
      <c r="C11" s="45" t="s">
        <v>426</v>
      </c>
      <c r="D11" s="95">
        <v>5.0362355655666535</v>
      </c>
      <c r="E11" s="59"/>
      <c r="F11" s="59"/>
      <c r="G11" s="59"/>
      <c r="H11" s="59"/>
      <c r="I11" s="59"/>
      <c r="J11" s="59"/>
      <c r="K11" s="59"/>
      <c r="L11" s="59"/>
      <c r="M11" s="59"/>
      <c r="N11" s="59"/>
      <c r="O11" s="59"/>
      <c r="P11" s="77" t="s">
        <v>432</v>
      </c>
    </row>
    <row r="12" spans="1:30" ht="23.15" hidden="1" customHeight="1">
      <c r="C12" s="45" t="s">
        <v>428</v>
      </c>
      <c r="D12" s="98"/>
      <c r="E12" s="59"/>
      <c r="F12" s="59"/>
      <c r="G12" s="59"/>
      <c r="H12" s="59"/>
      <c r="I12" s="59"/>
      <c r="J12" s="59"/>
      <c r="K12" s="59"/>
      <c r="L12" s="59"/>
      <c r="M12" s="59"/>
      <c r="N12" s="59"/>
      <c r="O12" s="59"/>
      <c r="P12" s="77" t="s">
        <v>427</v>
      </c>
    </row>
    <row r="13" spans="1:30" ht="23.15" hidden="1" customHeight="1">
      <c r="C13" s="45" t="s">
        <v>429</v>
      </c>
      <c r="D13" s="98"/>
      <c r="E13" s="59"/>
      <c r="F13" s="59"/>
      <c r="G13" s="59"/>
      <c r="H13" s="59"/>
      <c r="I13" s="59"/>
      <c r="J13" s="59"/>
      <c r="K13" s="59"/>
      <c r="L13" s="59"/>
      <c r="M13" s="59"/>
      <c r="N13" s="59"/>
      <c r="O13" s="59"/>
      <c r="P13" s="77" t="s">
        <v>430</v>
      </c>
    </row>
    <row r="14" spans="1:30" ht="20.5" customHeight="1">
      <c r="C14" s="45"/>
      <c r="D14" s="59"/>
      <c r="E14" s="59"/>
      <c r="F14" s="59"/>
      <c r="G14" s="59"/>
      <c r="H14" s="59"/>
      <c r="I14" s="59"/>
      <c r="J14" s="59"/>
      <c r="K14" s="59"/>
      <c r="L14" s="59"/>
      <c r="M14" s="59"/>
      <c r="N14" s="59"/>
      <c r="O14" s="59"/>
      <c r="P14" s="77"/>
    </row>
    <row r="15" spans="1:30" ht="20.5" customHeight="1">
      <c r="C15" s="58" t="s">
        <v>207</v>
      </c>
      <c r="D15" s="59"/>
      <c r="E15" s="59"/>
      <c r="F15" s="59"/>
      <c r="G15" s="59"/>
      <c r="H15" s="59"/>
      <c r="I15" s="59"/>
      <c r="J15" s="59"/>
      <c r="K15" s="59"/>
      <c r="L15" s="59"/>
      <c r="M15" s="59"/>
      <c r="N15" s="59"/>
      <c r="O15" s="59"/>
      <c r="P15" s="77"/>
    </row>
    <row r="16" spans="1:30" ht="21" customHeight="1">
      <c r="C16" s="45" t="s">
        <v>201</v>
      </c>
      <c r="D16" s="78">
        <f>IFERROR(('IS-General Insurance'!C5+'IS-General Insurance'!C6)/('IS-General Insurance'!C21),"-")</f>
        <v>3.5468003900455893</v>
      </c>
      <c r="E16" s="78">
        <f>IFERROR(('IS-General Insurance'!D5+'IS-General Insurance'!D6)/('IS-General Insurance'!D21),"-")</f>
        <v>2.6916662043119985</v>
      </c>
      <c r="F16" s="78">
        <f>IFERROR(('IS-General Insurance'!E5+'IS-General Insurance'!E6)/('IS-General Insurance'!E21),"-")</f>
        <v>2.4607496175227439</v>
      </c>
      <c r="G16" s="78">
        <f>IFERROR(('IS-General Insurance'!F5+'IS-General Insurance'!F6)/('IS-General Insurance'!F21),"-")</f>
        <v>2.3440113818477317</v>
      </c>
      <c r="H16" s="78">
        <f>IFERROR(('IS-General Insurance'!G5+'IS-General Insurance'!G6)/('IS-General Insurance'!G21),"-")</f>
        <v>2.5196859754595953</v>
      </c>
      <c r="I16" s="78">
        <f>IFERROR(('IS-General Insurance'!H5+'IS-General Insurance'!H6)/('IS-General Insurance'!H21),"-")</f>
        <v>2.5893121193511437</v>
      </c>
      <c r="J16" s="78">
        <f>IFERROR(('IS-General Insurance'!I5+'IS-General Insurance'!I6)/('IS-General Insurance'!I21),"-")</f>
        <v>2.5547097424779865</v>
      </c>
      <c r="K16" s="78">
        <f>IFERROR(('IS-General Insurance'!J5+'IS-General Insurance'!J6)/('IS-General Insurance'!J21),"-")</f>
        <v>2.4755282542255648</v>
      </c>
      <c r="L16" s="78">
        <f>IFERROR(('IS-General Insurance'!K5+'IS-General Insurance'!K6)/('IS-General Insurance'!K21),"-")</f>
        <v>2.4351097855269517</v>
      </c>
      <c r="M16" s="78">
        <f>IFERROR(('IS-General Insurance'!L5+'IS-General Insurance'!L6)/('IS-General Insurance'!L21),"-")</f>
        <v>2.4098369940582152</v>
      </c>
      <c r="N16" s="78">
        <f>IFERROR(('IS-General Insurance'!M5+'IS-General Insurance'!M6)/('IS-General Insurance'!M21),"-")</f>
        <v>2.3028304060103433</v>
      </c>
      <c r="O16" s="78" t="str">
        <f>IFERROR(('IS-General Insurance'!N5+'IS-General Insurance'!N6)/('IS-General Insurance'!N21),"-")</f>
        <v>-</v>
      </c>
      <c r="P16" s="77" t="s">
        <v>209</v>
      </c>
    </row>
    <row r="17" spans="3:16" ht="21" customHeight="1">
      <c r="C17" s="45" t="s">
        <v>202</v>
      </c>
      <c r="D17" s="78">
        <f>IFERROR(('IS-General Insurance'!C5+'IS-General Insurance'!C6)/('IS-General Insurance'!C21+'IS-General Insurance'!C29+'IS-General Insurance'!C30+'IS-General Insurance'!C31+'IS-General Insurance'!C32),"-")</f>
        <v>2.5355876738264924</v>
      </c>
      <c r="E17" s="78">
        <f>IFERROR(('IS-General Insurance'!D5+'IS-General Insurance'!D6)/('IS-General Insurance'!D21+'IS-General Insurance'!D29+'IS-General Insurance'!D30+'IS-General Insurance'!D31+'IS-General Insurance'!D32),"-")</f>
        <v>1.9481672711416476</v>
      </c>
      <c r="F17" s="78">
        <f>IFERROR(('IS-General Insurance'!E5+'IS-General Insurance'!E6)/('IS-General Insurance'!E21+'IS-General Insurance'!E29+'IS-General Insurance'!E30+'IS-General Insurance'!E31+'IS-General Insurance'!E32),"-")</f>
        <v>1.8204730636163537</v>
      </c>
      <c r="G17" s="78">
        <f>IFERROR(('IS-General Insurance'!F5+'IS-General Insurance'!F6)/('IS-General Insurance'!F21+'IS-General Insurance'!F29+'IS-General Insurance'!F30+'IS-General Insurance'!F31+'IS-General Insurance'!F32),"-")</f>
        <v>1.7165693272367153</v>
      </c>
      <c r="H17" s="78">
        <f>IFERROR(('IS-General Insurance'!G5+'IS-General Insurance'!G6)/('IS-General Insurance'!G21+'IS-General Insurance'!G29+'IS-General Insurance'!G30+'IS-General Insurance'!G31+'IS-General Insurance'!G32),"-")</f>
        <v>1.8157959668028589</v>
      </c>
      <c r="I17" s="78">
        <f>IFERROR(('IS-General Insurance'!H5+'IS-General Insurance'!H6)/('IS-General Insurance'!H21+'IS-General Insurance'!H29+'IS-General Insurance'!H30+'IS-General Insurance'!H31+'IS-General Insurance'!H32),"-")</f>
        <v>1.8653592141227548</v>
      </c>
      <c r="J17" s="78">
        <f>IFERROR(('IS-General Insurance'!I5+'IS-General Insurance'!I6)/('IS-General Insurance'!I21+'IS-General Insurance'!I29+'IS-General Insurance'!I30+'IS-General Insurance'!I31+'IS-General Insurance'!I32),"-")</f>
        <v>1.8400991003657428</v>
      </c>
      <c r="K17" s="78">
        <f>IFERROR(('IS-General Insurance'!J5+'IS-General Insurance'!J6)/('IS-General Insurance'!J21+'IS-General Insurance'!J29+'IS-General Insurance'!J30+'IS-General Insurance'!J31+'IS-General Insurance'!J32),"-")</f>
        <v>1.7904308127076547</v>
      </c>
      <c r="L17" s="78">
        <f>IFERROR(('IS-General Insurance'!K5+'IS-General Insurance'!K6)/('IS-General Insurance'!K21+'IS-General Insurance'!K29+'IS-General Insurance'!K30+'IS-General Insurance'!K31+'IS-General Insurance'!K32),"-")</f>
        <v>1.7660595067272744</v>
      </c>
      <c r="M17" s="78">
        <f>IFERROR(('IS-General Insurance'!L5+'IS-General Insurance'!L6)/('IS-General Insurance'!L21+'IS-General Insurance'!L29+'IS-General Insurance'!L30+'IS-General Insurance'!L31+'IS-General Insurance'!L32),"-")</f>
        <v>1.7409082099977238</v>
      </c>
      <c r="N17" s="78">
        <f>IFERROR(('IS-General Insurance'!M5+'IS-General Insurance'!M6)/('IS-General Insurance'!M21+'IS-General Insurance'!M29+'IS-General Insurance'!M30+'IS-General Insurance'!M31+'IS-General Insurance'!M32),"-")</f>
        <v>1.6773884901074725</v>
      </c>
      <c r="O17" s="78" t="str">
        <f>IFERROR(('IS-General Insurance'!N5+'IS-General Insurance'!N6)/('IS-General Insurance'!N21+'IS-General Insurance'!N29+'IS-General Insurance'!N30+'IS-General Insurance'!N31+'IS-General Insurance'!N32),"-")</f>
        <v>-</v>
      </c>
      <c r="P17" s="77" t="s">
        <v>210</v>
      </c>
    </row>
    <row r="18" spans="3:16" ht="21" customHeight="1">
      <c r="C18" s="45" t="s">
        <v>203</v>
      </c>
      <c r="D18" s="78">
        <f>IFERROR(('IS-General Insurance'!C5+'IS-General Insurance'!C6+'IS-General Insurance'!C28)/'IS-General Insurance'!C21,"-")</f>
        <v>3.6452647792746324</v>
      </c>
      <c r="E18" s="78">
        <f>IFERROR(('IS-General Insurance'!D5+'IS-General Insurance'!D6+'IS-General Insurance'!D28)/'IS-General Insurance'!D21,"-")</f>
        <v>2.7970967389423071</v>
      </c>
      <c r="F18" s="78">
        <f>IFERROR(('IS-General Insurance'!E5+'IS-General Insurance'!E6+'IS-General Insurance'!E28)/'IS-General Insurance'!E21,"-")</f>
        <v>2.571869420554648</v>
      </c>
      <c r="G18" s="78">
        <f>IFERROR(('IS-General Insurance'!F5+'IS-General Insurance'!F6+'IS-General Insurance'!F28)/'IS-General Insurance'!F21,"-")</f>
        <v>2.4498000982240553</v>
      </c>
      <c r="H18" s="78">
        <f>IFERROR(('IS-General Insurance'!G5+'IS-General Insurance'!G6+'IS-General Insurance'!G28)/'IS-General Insurance'!G21,"-")</f>
        <v>2.63804887048668</v>
      </c>
      <c r="I18" s="78">
        <f>IFERROR(('IS-General Insurance'!H5+'IS-General Insurance'!H6+'IS-General Insurance'!H28)/'IS-General Insurance'!H21,"-")</f>
        <v>2.7060345996321495</v>
      </c>
      <c r="J18" s="78">
        <f>IFERROR(('IS-General Insurance'!I5+'IS-General Insurance'!I6+'IS-General Insurance'!I28)/'IS-General Insurance'!I21,"-")</f>
        <v>2.6703125711079578</v>
      </c>
      <c r="K18" s="78">
        <f>IFERROR(('IS-General Insurance'!J5+'IS-General Insurance'!J6+'IS-General Insurance'!J28)/'IS-General Insurance'!J21,"-")</f>
        <v>2.5904886794010711</v>
      </c>
      <c r="L18" s="78">
        <f>IFERROR(('IS-General Insurance'!K5+'IS-General Insurance'!K6+'IS-General Insurance'!K28)/'IS-General Insurance'!K21,"-")</f>
        <v>2.5495836635649338</v>
      </c>
      <c r="M18" s="78">
        <f>IFERROR(('IS-General Insurance'!L5+'IS-General Insurance'!L6+'IS-General Insurance'!L28)/'IS-General Insurance'!L21,"-")</f>
        <v>2.5243676675840905</v>
      </c>
      <c r="N18" s="78">
        <f>IFERROR(('IS-General Insurance'!M5+'IS-General Insurance'!M6+'IS-General Insurance'!M28)/'IS-General Insurance'!M21,"-")</f>
        <v>2.4249912178766446</v>
      </c>
      <c r="O18" s="78" t="str">
        <f>IFERROR(('IS-General Insurance'!N5+'IS-General Insurance'!N6+'IS-General Insurance'!N28)/'IS-General Insurance'!N21,"-")</f>
        <v>-</v>
      </c>
      <c r="P18" s="77" t="s">
        <v>211</v>
      </c>
    </row>
    <row r="19" spans="3:16" ht="21" customHeight="1">
      <c r="C19" s="45" t="s">
        <v>204</v>
      </c>
      <c r="D19" s="78">
        <f>IFERROR(('IS-General Insurance'!C5+'IS-General Insurance'!C6+'IS-General Insurance'!C28)/('IS-General Insurance'!C21+'IS-General Insurance'!C29+'IS-General Insurance'!C30+'IS-General Insurance'!C31+'IS-General Insurance'!C32),"-")</f>
        <v>2.6059793125385897</v>
      </c>
      <c r="E19" s="78">
        <f>IFERROR(('IS-General Insurance'!D5+'IS-General Insurance'!D6+'IS-General Insurance'!D28)/('IS-General Insurance'!D21+'IS-General Insurance'!D29+'IS-General Insurance'!D30+'IS-General Insurance'!D31+'IS-General Insurance'!D32),"-")</f>
        <v>2.0244755134551604</v>
      </c>
      <c r="F19" s="78">
        <f>IFERROR(('IS-General Insurance'!E5+'IS-General Insurance'!E6+'IS-General Insurance'!E28)/('IS-General Insurance'!E21+'IS-General Insurance'!E29+'IS-General Insurance'!E30+'IS-General Insurance'!E31+'IS-General Insurance'!E32),"-")</f>
        <v>1.9026799678919637</v>
      </c>
      <c r="G19" s="78">
        <f>IFERROR(('IS-General Insurance'!F5+'IS-General Insurance'!F6+'IS-General Insurance'!F28)/('IS-General Insurance'!F21+'IS-General Insurance'!F29+'IS-General Insurance'!F30+'IS-General Insurance'!F31+'IS-General Insurance'!F32),"-")</f>
        <v>1.7940406514400113</v>
      </c>
      <c r="H19" s="78">
        <f>IFERROR(('IS-General Insurance'!G5+'IS-General Insurance'!G6+'IS-General Insurance'!G28)/('IS-General Insurance'!G21+'IS-General Insurance'!G29+'IS-General Insurance'!G30+'IS-General Insurance'!G31+'IS-General Insurance'!G32),"-")</f>
        <v>1.9010934481170088</v>
      </c>
      <c r="I19" s="78">
        <f>IFERROR(('IS-General Insurance'!H5+'IS-General Insurance'!H6+'IS-General Insurance'!H28)/('IS-General Insurance'!H21+'IS-General Insurance'!H29+'IS-General Insurance'!H30+'IS-General Insurance'!H31+'IS-General Insurance'!H32),"-")</f>
        <v>1.9494469347417727</v>
      </c>
      <c r="J19" s="78">
        <f>IFERROR(('IS-General Insurance'!I5+'IS-General Insurance'!I6+'IS-General Insurance'!I28)/('IS-General Insurance'!I21+'IS-General Insurance'!I29+'IS-General Insurance'!I30+'IS-General Insurance'!I31+'IS-General Insurance'!I32),"-")</f>
        <v>1.9233651784742536</v>
      </c>
      <c r="K19" s="78">
        <f>IFERROR(('IS-General Insurance'!J5+'IS-General Insurance'!J6+'IS-General Insurance'!J28)/('IS-General Insurance'!J21+'IS-General Insurance'!J29+'IS-General Insurance'!J30+'IS-General Insurance'!J31+'IS-General Insurance'!J32),"-")</f>
        <v>1.8735761725414046</v>
      </c>
      <c r="L19" s="78">
        <f>IFERROR(('IS-General Insurance'!K5+'IS-General Insurance'!K6+'IS-General Insurance'!K28)/('IS-General Insurance'!K21+'IS-General Insurance'!K29+'IS-General Insurance'!K30+'IS-General Insurance'!K31+'IS-General Insurance'!K32),"-")</f>
        <v>1.8490815050710445</v>
      </c>
      <c r="M19" s="78">
        <f>IFERROR(('IS-General Insurance'!L5+'IS-General Insurance'!L6+'IS-General Insurance'!L28)/('IS-General Insurance'!L21+'IS-General Insurance'!L29+'IS-General Insurance'!L30+'IS-General Insurance'!L31+'IS-General Insurance'!L32),"-")</f>
        <v>1.8236471630179414</v>
      </c>
      <c r="N19" s="78">
        <f>IFERROR(('IS-General Insurance'!M5+'IS-General Insurance'!M6+'IS-General Insurance'!M28)/('IS-General Insurance'!M21+'IS-General Insurance'!M29+'IS-General Insurance'!M30+'IS-General Insurance'!M31+'IS-General Insurance'!M32),"-")</f>
        <v>1.7663707873847292</v>
      </c>
      <c r="O19" s="78" t="str">
        <f>IFERROR(('IS-General Insurance'!N5+'IS-General Insurance'!N6+'IS-General Insurance'!N28)/('IS-General Insurance'!N21+'IS-General Insurance'!N29+'IS-General Insurance'!N30+'IS-General Insurance'!N31+'IS-General Insurance'!N32),"-")</f>
        <v>-</v>
      </c>
      <c r="P19" s="77" t="s">
        <v>212</v>
      </c>
    </row>
    <row r="20" spans="3:16" ht="21" customHeight="1">
      <c r="C20" s="45" t="s">
        <v>205</v>
      </c>
      <c r="D20" s="78">
        <f>IFERROR('IS-General Insurance'!C10/('IS-General Insurance'!C5+'IS-General Insurance'!C6),"-")</f>
        <v>0.45307121707433734</v>
      </c>
      <c r="E20" s="78">
        <f>IFERROR('IS-General Insurance'!D10/('IS-General Insurance'!D5+'IS-General Insurance'!D6),"-")</f>
        <v>0.43116413955847011</v>
      </c>
      <c r="F20" s="78">
        <f>IFERROR('IS-General Insurance'!E10/('IS-General Insurance'!E5+'IS-General Insurance'!E6),"-")</f>
        <v>0.43333091018269604</v>
      </c>
      <c r="G20" s="78">
        <f>IFERROR('IS-General Insurance'!F10/('IS-General Insurance'!F5+'IS-General Insurance'!F6),"-")</f>
        <v>0.45413008629360418</v>
      </c>
      <c r="H20" s="78">
        <f>IFERROR('IS-General Insurance'!G10/('IS-General Insurance'!G5+'IS-General Insurance'!G6),"-")</f>
        <v>0.48242295008465702</v>
      </c>
      <c r="I20" s="78">
        <f>IFERROR('IS-General Insurance'!H10/('IS-General Insurance'!H5+'IS-General Insurance'!H6),"-")</f>
        <v>0.48106551419476601</v>
      </c>
      <c r="J20" s="78">
        <f>IFERROR('IS-General Insurance'!I10/('IS-General Insurance'!I5+'IS-General Insurance'!I6),"-")</f>
        <v>0.47537054863978756</v>
      </c>
      <c r="K20" s="78">
        <f>IFERROR('IS-General Insurance'!J10/('IS-General Insurance'!J5+'IS-General Insurance'!J6),"-")</f>
        <v>0.46836075148111544</v>
      </c>
      <c r="L20" s="78">
        <f>IFERROR('IS-General Insurance'!K10/('IS-General Insurance'!K5+'IS-General Insurance'!K6),"-")</f>
        <v>0.4658210805352142</v>
      </c>
      <c r="M20" s="78">
        <f>IFERROR('IS-General Insurance'!L10/('IS-General Insurance'!L5+'IS-General Insurance'!L6),"-")</f>
        <v>0.45554556298857907</v>
      </c>
      <c r="N20" s="78">
        <f>IFERROR('IS-General Insurance'!M10/('IS-General Insurance'!M5+'IS-General Insurance'!M6),"-")</f>
        <v>0.44652268796587147</v>
      </c>
      <c r="O20" s="78" t="str">
        <f>IFERROR('IS-General Insurance'!N10/('IS-General Insurance'!N5+'IS-General Insurance'!N6),"-")</f>
        <v>-</v>
      </c>
      <c r="P20" s="77" t="s">
        <v>188</v>
      </c>
    </row>
    <row r="21" spans="3:16" ht="21" customHeight="1">
      <c r="C21" s="45" t="s">
        <v>206</v>
      </c>
      <c r="D21" s="78">
        <f>IFERROR('FP-General Insurance'!C27/'FP-General Insurance'!C54,"-")</f>
        <v>0.99575615823566188</v>
      </c>
      <c r="E21" s="78">
        <f>IFERROR('FP-General Insurance'!D27/'FP-General Insurance'!D54,"-")</f>
        <v>1.0159130275705057</v>
      </c>
      <c r="F21" s="78">
        <f>IFERROR('FP-General Insurance'!E27/'FP-General Insurance'!E54,"-")</f>
        <v>1.0246467614160142</v>
      </c>
      <c r="G21" s="78">
        <f>IFERROR('FP-General Insurance'!F27/'FP-General Insurance'!F54,"-")</f>
        <v>1.0330738242862818</v>
      </c>
      <c r="H21" s="78">
        <f>IFERROR('FP-General Insurance'!G27/'FP-General Insurance'!G54,"-")</f>
        <v>1.0336992247155683</v>
      </c>
      <c r="I21" s="78">
        <f>IFERROR('FP-General Insurance'!H27/'FP-General Insurance'!H54,"-")</f>
        <v>0.9766215223697986</v>
      </c>
      <c r="J21" s="78">
        <f>IFERROR('FP-General Insurance'!I27/'FP-General Insurance'!I54,"-")</f>
        <v>0.97720372472979533</v>
      </c>
      <c r="K21" s="78">
        <f>IFERROR('FP-General Insurance'!J27/'FP-General Insurance'!J54,"-")</f>
        <v>0.97797745786409074</v>
      </c>
      <c r="L21" s="78">
        <f>IFERROR('FP-General Insurance'!K27/'FP-General Insurance'!K54,"-")</f>
        <v>0.99438653573669822</v>
      </c>
      <c r="M21" s="78">
        <f>IFERROR('FP-General Insurance'!L27/'FP-General Insurance'!L54,"-")</f>
        <v>0.99267812561055391</v>
      </c>
      <c r="N21" s="78">
        <f>IFERROR('FP-General Insurance'!M27/'FP-General Insurance'!M54,"-")</f>
        <v>1.0555156990204642</v>
      </c>
      <c r="O21" s="78" t="str">
        <f>IFERROR('FP-General Insurance'!N27/'FP-General Insurance'!N54,"-")</f>
        <v>-</v>
      </c>
      <c r="P21" s="77" t="s">
        <v>213</v>
      </c>
    </row>
    <row r="22" spans="3:16" ht="21" hidden="1" customHeight="1">
      <c r="C22" s="45" t="s">
        <v>425</v>
      </c>
      <c r="D22" s="78">
        <v>1.6576901991462087</v>
      </c>
      <c r="E22" s="78"/>
      <c r="F22" s="78"/>
      <c r="G22" s="78"/>
      <c r="H22" s="78"/>
      <c r="I22" s="78"/>
      <c r="J22" s="78"/>
      <c r="K22" s="78"/>
      <c r="L22" s="78"/>
      <c r="M22" s="78"/>
      <c r="N22" s="78"/>
      <c r="O22" s="78"/>
      <c r="P22" s="77" t="s">
        <v>431</v>
      </c>
    </row>
    <row r="23" spans="3:16" ht="21" hidden="1" customHeight="1">
      <c r="C23" s="45" t="s">
        <v>433</v>
      </c>
      <c r="D23" s="96">
        <v>3.2478591797322141</v>
      </c>
      <c r="E23" s="78"/>
      <c r="F23" s="78"/>
      <c r="G23" s="78"/>
      <c r="H23" s="78"/>
      <c r="I23" s="78"/>
      <c r="J23" s="78"/>
      <c r="K23" s="78"/>
      <c r="L23" s="78"/>
      <c r="M23" s="78"/>
      <c r="N23" s="78"/>
      <c r="O23" s="78"/>
      <c r="P23" s="77" t="s">
        <v>432</v>
      </c>
    </row>
    <row r="24" spans="3:16" ht="21" hidden="1" customHeight="1">
      <c r="C24" s="45" t="s">
        <v>434</v>
      </c>
      <c r="D24" s="99"/>
      <c r="E24" s="78"/>
      <c r="F24" s="78"/>
      <c r="G24" s="78"/>
      <c r="H24" s="78"/>
      <c r="I24" s="78"/>
      <c r="J24" s="78"/>
      <c r="K24" s="78"/>
      <c r="L24" s="78"/>
      <c r="M24" s="78"/>
      <c r="N24" s="78"/>
      <c r="O24" s="78"/>
      <c r="P24" s="77" t="s">
        <v>427</v>
      </c>
    </row>
    <row r="25" spans="3:16" ht="21" hidden="1" customHeight="1">
      <c r="C25" s="45" t="s">
        <v>435</v>
      </c>
      <c r="D25" s="99"/>
      <c r="E25" s="78"/>
      <c r="F25" s="78"/>
      <c r="G25" s="78"/>
      <c r="H25" s="78"/>
      <c r="I25" s="78"/>
      <c r="J25" s="78"/>
      <c r="K25" s="78"/>
      <c r="L25" s="78"/>
      <c r="M25" s="78"/>
      <c r="N25" s="78"/>
      <c r="O25" s="78"/>
      <c r="P25" s="77" t="s">
        <v>430</v>
      </c>
    </row>
    <row r="26" spans="3:16" ht="20.5" customHeight="1">
      <c r="C26" s="45"/>
      <c r="D26" s="78"/>
      <c r="E26" s="78"/>
      <c r="F26" s="78"/>
      <c r="G26" s="78"/>
      <c r="H26" s="78"/>
      <c r="I26" s="78"/>
      <c r="J26" s="78"/>
      <c r="K26" s="78"/>
      <c r="L26" s="78"/>
      <c r="M26" s="78"/>
      <c r="N26" s="78"/>
      <c r="O26" s="78"/>
      <c r="P26" s="77"/>
    </row>
    <row r="27" spans="3:16" ht="20.5" customHeight="1">
      <c r="C27" s="58" t="s">
        <v>208</v>
      </c>
      <c r="D27" s="59"/>
      <c r="E27" s="59"/>
      <c r="F27" s="59"/>
      <c r="G27" s="59"/>
      <c r="H27" s="59"/>
      <c r="I27" s="59"/>
      <c r="J27" s="59"/>
      <c r="K27" s="59"/>
      <c r="L27" s="59"/>
      <c r="M27" s="59"/>
      <c r="N27" s="59"/>
      <c r="O27" s="59"/>
      <c r="P27" s="77"/>
    </row>
    <row r="28" spans="3:16" ht="20.5" customHeight="1">
      <c r="C28" s="45" t="s">
        <v>201</v>
      </c>
      <c r="D28" s="78">
        <f>IFERROR('IS-Reinsurance'!C6/'IS-Reinsurance'!C21,"-")</f>
        <v>2.639186544783076</v>
      </c>
      <c r="E28" s="78">
        <f>IFERROR('IS-Reinsurance'!D6/'IS-Reinsurance'!D21,"-")</f>
        <v>2.1531360364411758</v>
      </c>
      <c r="F28" s="78">
        <f>IFERROR('IS-Reinsurance'!E6/'IS-Reinsurance'!E21,"-")</f>
        <v>2.5233059759093304</v>
      </c>
      <c r="G28" s="78">
        <f>IFERROR('IS-Reinsurance'!F6/'IS-Reinsurance'!F21,"-")</f>
        <v>2.2487280015305404</v>
      </c>
      <c r="H28" s="78">
        <f>IFERROR('IS-Reinsurance'!G6/'IS-Reinsurance'!G21,"-")</f>
        <v>2.128194397642647</v>
      </c>
      <c r="I28" s="78">
        <f>IFERROR('IS-Reinsurance'!H6/'IS-Reinsurance'!H21,"-")</f>
        <v>2.0836702819117878</v>
      </c>
      <c r="J28" s="78">
        <f>IFERROR('IS-Reinsurance'!I6/'IS-Reinsurance'!I21,"-")</f>
        <v>1.9913531476446868</v>
      </c>
      <c r="K28" s="78">
        <f>IFERROR('IS-Reinsurance'!J6/'IS-Reinsurance'!J21,"-")</f>
        <v>1.9806457149773475</v>
      </c>
      <c r="L28" s="78">
        <f>IFERROR('IS-Reinsurance'!K6/'IS-Reinsurance'!K21,"-")</f>
        <v>1.9956373091306401</v>
      </c>
      <c r="M28" s="78">
        <f>IFERROR('IS-Reinsurance'!L6/'IS-Reinsurance'!L21,"-")</f>
        <v>1.97441014012785</v>
      </c>
      <c r="N28" s="78">
        <f>IFERROR('IS-Reinsurance'!M6/'IS-Reinsurance'!M21,"-")</f>
        <v>1.9350432629108363</v>
      </c>
      <c r="O28" s="78" t="str">
        <f>IFERROR('IS-Reinsurance'!N6/'IS-Reinsurance'!N21,"-")</f>
        <v>-</v>
      </c>
      <c r="P28" s="77" t="s">
        <v>209</v>
      </c>
    </row>
    <row r="29" spans="3:16" ht="20.5" customHeight="1">
      <c r="C29" s="45" t="s">
        <v>202</v>
      </c>
      <c r="D29" s="78">
        <f>IFERROR('IS-Reinsurance'!C6/('IS-Reinsurance'!C21+'IS-Reinsurance'!C29+'IS-Reinsurance'!C30+'IS-Reinsurance'!C31+'IS-Reinsurance'!C32),"-")</f>
        <v>2.510047806235399</v>
      </c>
      <c r="E29" s="78">
        <f>IFERROR('IS-Reinsurance'!D6/('IS-Reinsurance'!D21+'IS-Reinsurance'!D29+'IS-Reinsurance'!D30+'IS-Reinsurance'!D31+'IS-Reinsurance'!D32),"-")</f>
        <v>2.0411804178116291</v>
      </c>
      <c r="F29" s="78">
        <f>IFERROR('IS-Reinsurance'!E6/('IS-Reinsurance'!E21+'IS-Reinsurance'!E29+'IS-Reinsurance'!E30+'IS-Reinsurance'!E31+'IS-Reinsurance'!E32),"-")</f>
        <v>2.3986361342173437</v>
      </c>
      <c r="G29" s="78">
        <f>IFERROR('IS-Reinsurance'!F6/('IS-Reinsurance'!F21+'IS-Reinsurance'!F29+'IS-Reinsurance'!F30+'IS-Reinsurance'!F31+'IS-Reinsurance'!F32),"-")</f>
        <v>2.1373527283459159</v>
      </c>
      <c r="H29" s="78">
        <f>IFERROR('IS-Reinsurance'!G6/('IS-Reinsurance'!G21+'IS-Reinsurance'!G29+'IS-Reinsurance'!G30+'IS-Reinsurance'!G31+'IS-Reinsurance'!G32),"-")</f>
        <v>2.0270620081652098</v>
      </c>
      <c r="I29" s="78">
        <f>IFERROR('IS-Reinsurance'!H6/('IS-Reinsurance'!H21+'IS-Reinsurance'!H29+'IS-Reinsurance'!H30+'IS-Reinsurance'!H31+'IS-Reinsurance'!H32),"-")</f>
        <v>1.9868520881512541</v>
      </c>
      <c r="J29" s="78">
        <f>IFERROR('IS-Reinsurance'!I6/('IS-Reinsurance'!I21+'IS-Reinsurance'!I29+'IS-Reinsurance'!I30+'IS-Reinsurance'!I31+'IS-Reinsurance'!I32),"-")</f>
        <v>1.8985356170309464</v>
      </c>
      <c r="K29" s="78">
        <f>IFERROR('IS-Reinsurance'!J6/('IS-Reinsurance'!J21+'IS-Reinsurance'!J29+'IS-Reinsurance'!J30+'IS-Reinsurance'!J31+'IS-Reinsurance'!J32),"-")</f>
        <v>1.8878201811919944</v>
      </c>
      <c r="L29" s="78">
        <f>IFERROR('IS-Reinsurance'!K6/('IS-Reinsurance'!K21+'IS-Reinsurance'!K29+'IS-Reinsurance'!K30+'IS-Reinsurance'!K31+'IS-Reinsurance'!K32),"-")</f>
        <v>1.900228930794583</v>
      </c>
      <c r="M29" s="78">
        <f>IFERROR('IS-Reinsurance'!L6/('IS-Reinsurance'!L21+'IS-Reinsurance'!L29+'IS-Reinsurance'!L30+'IS-Reinsurance'!L31+'IS-Reinsurance'!L32),"-")</f>
        <v>1.8778339812286446</v>
      </c>
      <c r="N29" s="78">
        <f>IFERROR('IS-Reinsurance'!M6/('IS-Reinsurance'!M21+'IS-Reinsurance'!M29+'IS-Reinsurance'!M30+'IS-Reinsurance'!M31+'IS-Reinsurance'!M32),"-")</f>
        <v>1.8395561247395944</v>
      </c>
      <c r="O29" s="78" t="str">
        <f>IFERROR('IS-Reinsurance'!N6/('IS-Reinsurance'!N21+'IS-Reinsurance'!N29+'IS-Reinsurance'!N30+'IS-Reinsurance'!N31+'IS-Reinsurance'!N32),"-")</f>
        <v>-</v>
      </c>
      <c r="P29" s="77" t="s">
        <v>210</v>
      </c>
    </row>
    <row r="30" spans="3:16" ht="20.5" customHeight="1">
      <c r="C30" s="45" t="s">
        <v>203</v>
      </c>
      <c r="D30" s="78">
        <f>IFERROR(('IS-Reinsurance'!C6+'IS-Reinsurance'!C28)/('IS-Reinsurance'!C21),"-")</f>
        <v>2.7218074645659107</v>
      </c>
      <c r="E30" s="78">
        <f>IFERROR(('IS-Reinsurance'!D6+'IS-Reinsurance'!D28)/('IS-Reinsurance'!D21),"-")</f>
        <v>2.2444650114907865</v>
      </c>
      <c r="F30" s="78">
        <f>IFERROR(('IS-Reinsurance'!E6+'IS-Reinsurance'!E28)/('IS-Reinsurance'!E21),"-")</f>
        <v>2.6187939727062668</v>
      </c>
      <c r="G30" s="78">
        <f>IFERROR(('IS-Reinsurance'!F6+'IS-Reinsurance'!F28)/('IS-Reinsurance'!F21),"-")</f>
        <v>2.3331825779842346</v>
      </c>
      <c r="H30" s="78">
        <f>IFERROR(('IS-Reinsurance'!G6+'IS-Reinsurance'!G28)/('IS-Reinsurance'!G21),"-")</f>
        <v>2.2068751958284119</v>
      </c>
      <c r="I30" s="78">
        <f>IFERROR(('IS-Reinsurance'!H6+'IS-Reinsurance'!H28)/('IS-Reinsurance'!H21),"-")</f>
        <v>2.1556595396415661</v>
      </c>
      <c r="J30" s="78">
        <f>IFERROR(('IS-Reinsurance'!I6+'IS-Reinsurance'!I28)/('IS-Reinsurance'!I21),"-")</f>
        <v>2.0629215826573328</v>
      </c>
      <c r="K30" s="78">
        <f>IFERROR(('IS-Reinsurance'!J6+'IS-Reinsurance'!J28)/('IS-Reinsurance'!J21),"-")</f>
        <v>2.0550336381725649</v>
      </c>
      <c r="L30" s="78">
        <f>IFERROR(('IS-Reinsurance'!K6+'IS-Reinsurance'!K28)/('IS-Reinsurance'!K21),"-")</f>
        <v>2.0725514442191653</v>
      </c>
      <c r="M30" s="78">
        <f>IFERROR(('IS-Reinsurance'!L6+'IS-Reinsurance'!L28)/('IS-Reinsurance'!L21),"-")</f>
        <v>2.0538217430604906</v>
      </c>
      <c r="N30" s="78">
        <f>IFERROR(('IS-Reinsurance'!M6+'IS-Reinsurance'!M28)/('IS-Reinsurance'!M21),"-")</f>
        <v>2.0158528344415481</v>
      </c>
      <c r="O30" s="78" t="str">
        <f>IFERROR(('IS-Reinsurance'!N6+'IS-Reinsurance'!N28)/('IS-Reinsurance'!N21),"-")</f>
        <v>-</v>
      </c>
      <c r="P30" s="77" t="s">
        <v>211</v>
      </c>
    </row>
    <row r="31" spans="3:16" ht="20.5" customHeight="1">
      <c r="C31" s="45" t="s">
        <v>204</v>
      </c>
      <c r="D31" s="78">
        <f>IFERROR(('IS-Reinsurance'!C6+'IS-Reinsurance'!C28)/('IS-Reinsurance'!C21+'IS-Reinsurance'!C29+'IS-Reinsurance'!C30+'IS-Reinsurance'!C31+'IS-Reinsurance'!C32),"-")</f>
        <v>2.5886259798245268</v>
      </c>
      <c r="E31" s="78">
        <f>IFERROR(('IS-Reinsurance'!D6+'IS-Reinsurance'!D28)/('IS-Reinsurance'!D21+'IS-Reinsurance'!D29+'IS-Reinsurance'!D30+'IS-Reinsurance'!D31+'IS-Reinsurance'!D32),"-")</f>
        <v>2.127760602386588</v>
      </c>
      <c r="F31" s="78">
        <f>IFERROR(('IS-Reinsurance'!E6+'IS-Reinsurance'!E28)/('IS-Reinsurance'!E21+'IS-Reinsurance'!E29+'IS-Reinsurance'!E30+'IS-Reinsurance'!E31+'IS-Reinsurance'!E32),"-")</f>
        <v>2.4894063228856531</v>
      </c>
      <c r="G31" s="78">
        <f>IFERROR(('IS-Reinsurance'!F6+'IS-Reinsurance'!F28)/('IS-Reinsurance'!F21+'IS-Reinsurance'!F29+'IS-Reinsurance'!F30+'IS-Reinsurance'!F31+'IS-Reinsurance'!F32),"-")</f>
        <v>2.2176244282943949</v>
      </c>
      <c r="H31" s="78">
        <f>IFERROR(('IS-Reinsurance'!G6+'IS-Reinsurance'!G28)/('IS-Reinsurance'!G21+'IS-Reinsurance'!G29+'IS-Reinsurance'!G30+'IS-Reinsurance'!G31+'IS-Reinsurance'!G32),"-")</f>
        <v>2.1020038729455806</v>
      </c>
      <c r="I31" s="78">
        <f>IFERROR(('IS-Reinsurance'!H6+'IS-Reinsurance'!H28)/('IS-Reinsurance'!H21+'IS-Reinsurance'!H29+'IS-Reinsurance'!H30+'IS-Reinsurance'!H31+'IS-Reinsurance'!H32),"-")</f>
        <v>2.0554963493314036</v>
      </c>
      <c r="J31" s="78">
        <f>IFERROR(('IS-Reinsurance'!I6+'IS-Reinsurance'!I28)/('IS-Reinsurance'!I21+'IS-Reinsurance'!I29+'IS-Reinsurance'!I30+'IS-Reinsurance'!I31+'IS-Reinsurance'!I32),"-")</f>
        <v>1.9667682271470284</v>
      </c>
      <c r="K31" s="78">
        <f>IFERROR(('IS-Reinsurance'!J6+'IS-Reinsurance'!J28)/('IS-Reinsurance'!J21+'IS-Reinsurance'!J29+'IS-Reinsurance'!J30+'IS-Reinsurance'!J31+'IS-Reinsurance'!J32),"-")</f>
        <v>1.9587218177557537</v>
      </c>
      <c r="L31" s="78">
        <f>IFERROR(('IS-Reinsurance'!K6+'IS-Reinsurance'!K28)/('IS-Reinsurance'!K21+'IS-Reinsurance'!K29+'IS-Reinsurance'!K30+'IS-Reinsurance'!K31+'IS-Reinsurance'!K32),"-")</f>
        <v>1.9734659183040655</v>
      </c>
      <c r="M31" s="78">
        <f>IFERROR(('IS-Reinsurance'!L6+'IS-Reinsurance'!L28)/('IS-Reinsurance'!L21+'IS-Reinsurance'!L29+'IS-Reinsurance'!L30+'IS-Reinsurance'!L31+'IS-Reinsurance'!L32),"-")</f>
        <v>1.9533612505938092</v>
      </c>
      <c r="N31" s="78">
        <f>IFERROR(('IS-Reinsurance'!M6+'IS-Reinsurance'!M28)/('IS-Reinsurance'!M21+'IS-Reinsurance'!M29+'IS-Reinsurance'!M30+'IS-Reinsurance'!M31+'IS-Reinsurance'!M32),"-")</f>
        <v>1.9163780465519715</v>
      </c>
      <c r="O31" s="78" t="str">
        <f>IFERROR(('IS-Reinsurance'!N6+'IS-Reinsurance'!N28)/('IS-Reinsurance'!N21+'IS-Reinsurance'!N29+'IS-Reinsurance'!N30+'IS-Reinsurance'!N31+'IS-Reinsurance'!N32),"-")</f>
        <v>-</v>
      </c>
      <c r="P31" s="77" t="s">
        <v>212</v>
      </c>
    </row>
    <row r="32" spans="3:16" ht="20.5" customHeight="1">
      <c r="C32" s="45" t="s">
        <v>205</v>
      </c>
      <c r="D32" s="78">
        <f>IFERROR('IS-Reinsurance'!C10/'IS-Reinsurance'!C6,"-")</f>
        <v>0.48487294491003774</v>
      </c>
      <c r="E32" s="78">
        <f>IFERROR('IS-Reinsurance'!D10/'IS-Reinsurance'!D6,"-")</f>
        <v>0.4667261726773777</v>
      </c>
      <c r="F32" s="78">
        <f>IFERROR('IS-Reinsurance'!E10/'IS-Reinsurance'!E6,"-")</f>
        <v>0.55471055361497668</v>
      </c>
      <c r="G32" s="78">
        <f>IFERROR('IS-Reinsurance'!F10/'IS-Reinsurance'!F6,"-")</f>
        <v>0.49933564816573395</v>
      </c>
      <c r="H32" s="78">
        <f>IFERROR('IS-Reinsurance'!G10/'IS-Reinsurance'!G6,"-")</f>
        <v>0.48393920610231467</v>
      </c>
      <c r="I32" s="78">
        <f>IFERROR('IS-Reinsurance'!H10/'IS-Reinsurance'!H6,"-")</f>
        <v>0.48681518020026276</v>
      </c>
      <c r="J32" s="78">
        <f>IFERROR('IS-Reinsurance'!I10/'IS-Reinsurance'!I6,"-")</f>
        <v>0.46476402906158859</v>
      </c>
      <c r="K32" s="78">
        <f>IFERROR('IS-Reinsurance'!J10/'IS-Reinsurance'!J6,"-")</f>
        <v>0.45015671132385415</v>
      </c>
      <c r="L32" s="78">
        <f>IFERROR('IS-Reinsurance'!K10/'IS-Reinsurance'!K6,"-")</f>
        <v>0.40803056778890567</v>
      </c>
      <c r="M32" s="78">
        <f>IFERROR('IS-Reinsurance'!L10/'IS-Reinsurance'!L6,"-")</f>
        <v>0.39591837219491022</v>
      </c>
      <c r="N32" s="78">
        <f>IFERROR('IS-Reinsurance'!M10/'IS-Reinsurance'!M6,"-")</f>
        <v>0.38932510016711996</v>
      </c>
      <c r="O32" s="78" t="str">
        <f>IFERROR('IS-Reinsurance'!N10/'IS-Reinsurance'!N6,"-")</f>
        <v>-</v>
      </c>
      <c r="P32" s="77" t="s">
        <v>188</v>
      </c>
    </row>
    <row r="33" spans="3:16" ht="20.5" customHeight="1">
      <c r="C33" s="45" t="s">
        <v>206</v>
      </c>
      <c r="D33" s="78">
        <f>IFERROR('FP- Reinsurance'!C27/'FP- Reinsurance'!C54,"-")</f>
        <v>0.94556082037570754</v>
      </c>
      <c r="E33" s="78">
        <f>IFERROR('FP- Reinsurance'!D27/'FP- Reinsurance'!D54,"-")</f>
        <v>0.93841719697372472</v>
      </c>
      <c r="F33" s="78">
        <f>IFERROR('FP- Reinsurance'!E27/'FP- Reinsurance'!E54,"-")</f>
        <v>0.92929427553380062</v>
      </c>
      <c r="G33" s="78">
        <f>IFERROR('FP- Reinsurance'!F27/'FP- Reinsurance'!F54,"-")</f>
        <v>0.91588028365663687</v>
      </c>
      <c r="H33" s="78">
        <f>IFERROR('FP- Reinsurance'!G27/'FP- Reinsurance'!G54,"-")</f>
        <v>0.90066623277007773</v>
      </c>
      <c r="I33" s="78">
        <f>IFERROR('FP- Reinsurance'!H27/'FP- Reinsurance'!H54,"-")</f>
        <v>0.85715517253833462</v>
      </c>
      <c r="J33" s="78">
        <f>IFERROR('FP- Reinsurance'!I27/'FP- Reinsurance'!I54,"-")</f>
        <v>0.83663464982439206</v>
      </c>
      <c r="K33" s="78">
        <f>IFERROR('FP- Reinsurance'!J27/'FP- Reinsurance'!J54,"-")</f>
        <v>0.78665256453141741</v>
      </c>
      <c r="L33" s="78">
        <f>IFERROR('FP- Reinsurance'!K27/'FP- Reinsurance'!K54,"-")</f>
        <v>0.78574937888625862</v>
      </c>
      <c r="M33" s="78">
        <f>IFERROR('FP- Reinsurance'!L27/'FP- Reinsurance'!L54,"-")</f>
        <v>0.78770579756711467</v>
      </c>
      <c r="N33" s="78">
        <f>IFERROR('FP- Reinsurance'!M27/'FP- Reinsurance'!M54,"-")</f>
        <v>0.81093846424575045</v>
      </c>
      <c r="O33" s="78" t="str">
        <f>IFERROR('FP- Reinsurance'!N27/'FP- Reinsurance'!N54,"-")</f>
        <v>-</v>
      </c>
      <c r="P33" s="77" t="s">
        <v>213</v>
      </c>
    </row>
    <row r="34" spans="3:16" ht="22.4" hidden="1" customHeight="1">
      <c r="C34" s="45" t="s">
        <v>425</v>
      </c>
      <c r="D34" s="101">
        <v>1.5990462596968518</v>
      </c>
      <c r="P34" s="77" t="s">
        <v>431</v>
      </c>
    </row>
    <row r="35" spans="3:16" ht="22.4" hidden="1" customHeight="1">
      <c r="C35" s="45" t="s">
        <v>433</v>
      </c>
      <c r="D35" s="97">
        <v>3.2478591797322141</v>
      </c>
      <c r="P35" s="77" t="s">
        <v>432</v>
      </c>
    </row>
    <row r="36" spans="3:16" ht="22.4" hidden="1" customHeight="1">
      <c r="C36" s="45" t="s">
        <v>434</v>
      </c>
      <c r="D36" s="100"/>
      <c r="P36" s="77" t="s">
        <v>427</v>
      </c>
    </row>
    <row r="37" spans="3:16" ht="22.4" hidden="1" customHeight="1">
      <c r="C37" s="45" t="s">
        <v>435</v>
      </c>
      <c r="D37" s="100"/>
      <c r="P37" s="77" t="s">
        <v>430</v>
      </c>
    </row>
    <row r="40" spans="3:16" hidden="1">
      <c r="C40" s="30" t="s">
        <v>436</v>
      </c>
    </row>
  </sheetData>
  <sheetProtection algorithmName="SHA-512" hashValue="f/UG9XGhMUP3UJ0KBR4ZdwgQr6N1SCj31NJw7/xcnfUwMyCIgnPFxcwTie/VjyFXBMTJAXT7DCrc/zzhAk1uDg==" saltValue="UNmPn0Y5qaQZJUliP2ry0A==" spinCount="100000" sheet="1" objects="1" scenarios="1"/>
  <mergeCells count="1">
    <mergeCell ref="A1:P1"/>
  </mergeCells>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5" zoomScaleNormal="85" zoomScaleSheetLayoutView="70" workbookViewId="0">
      <pane xSplit="2" ySplit="4" topLeftCell="K5" activePane="bottomRight" state="frozen"/>
      <selection pane="topRight"/>
      <selection pane="bottomLeft"/>
      <selection pane="bottomRight" activeCell="M9" sqref="M9"/>
    </sheetView>
  </sheetViews>
  <sheetFormatPr defaultColWidth="9.1796875" defaultRowHeight="14.5"/>
  <cols>
    <col min="1" max="1" width="9.1796875" style="8"/>
    <col min="2" max="2" width="44.54296875" style="37" customWidth="1"/>
    <col min="3" max="3" width="20.54296875" style="7" bestFit="1" customWidth="1"/>
    <col min="4" max="4" width="20.54296875" style="32"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37" bestFit="1" customWidth="1"/>
    <col min="16" max="52" width="26.1796875" style="6" customWidth="1"/>
    <col min="53" max="53" width="0" style="6" hidden="1" customWidth="1"/>
    <col min="54" max="54" width="21.54296875" style="6" customWidth="1"/>
    <col min="55" max="16384" width="9.1796875" style="6"/>
  </cols>
  <sheetData>
    <row r="1" spans="1:49">
      <c r="O1" s="84" t="s">
        <v>404</v>
      </c>
    </row>
    <row r="2" spans="1:49" ht="38.25" customHeight="1" thickBot="1">
      <c r="A2" s="144" t="s">
        <v>114</v>
      </c>
      <c r="B2" s="145"/>
      <c r="C2" s="145"/>
      <c r="D2" s="145"/>
      <c r="E2" s="145"/>
      <c r="F2" s="145"/>
      <c r="G2" s="145"/>
      <c r="H2" s="145"/>
      <c r="I2" s="145"/>
      <c r="J2" s="145"/>
      <c r="K2" s="145"/>
      <c r="L2" s="145"/>
      <c r="M2" s="145"/>
      <c r="N2" s="145"/>
      <c r="O2" s="146"/>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41" t="s">
        <v>352</v>
      </c>
      <c r="B3" s="142"/>
      <c r="C3" s="142"/>
      <c r="D3" s="142"/>
      <c r="E3" s="142"/>
      <c r="F3" s="142"/>
      <c r="G3" s="142"/>
      <c r="H3" s="142"/>
      <c r="I3" s="142"/>
      <c r="J3" s="142"/>
      <c r="K3" s="142"/>
      <c r="L3" s="142"/>
      <c r="M3" s="142"/>
      <c r="N3" s="142"/>
      <c r="O3" s="14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5" thickBot="1">
      <c r="A4" s="14" t="s">
        <v>1</v>
      </c>
      <c r="B4" s="38" t="s">
        <v>31</v>
      </c>
      <c r="C4" s="46" t="s">
        <v>368</v>
      </c>
      <c r="D4" s="111" t="s">
        <v>367</v>
      </c>
      <c r="E4" s="46" t="s">
        <v>366</v>
      </c>
      <c r="F4" s="46" t="s">
        <v>365</v>
      </c>
      <c r="G4" s="46" t="s">
        <v>364</v>
      </c>
      <c r="H4" s="46" t="s">
        <v>363</v>
      </c>
      <c r="I4" s="46" t="s">
        <v>362</v>
      </c>
      <c r="J4" s="46" t="s">
        <v>361</v>
      </c>
      <c r="K4" s="46" t="s">
        <v>360</v>
      </c>
      <c r="L4" s="46" t="s">
        <v>359</v>
      </c>
      <c r="M4" s="46" t="s">
        <v>358</v>
      </c>
      <c r="N4" s="46" t="s">
        <v>357</v>
      </c>
      <c r="O4" s="38" t="s">
        <v>25</v>
      </c>
    </row>
    <row r="5" spans="1:49">
      <c r="A5" s="8">
        <v>1</v>
      </c>
      <c r="B5" s="37" t="s">
        <v>370</v>
      </c>
      <c r="C5" s="110">
        <v>39901869.985829994</v>
      </c>
      <c r="D5" s="104">
        <v>35689282.949890003</v>
      </c>
      <c r="E5" s="104">
        <v>30442395.97405</v>
      </c>
      <c r="F5" s="119">
        <v>32853684.089889996</v>
      </c>
      <c r="G5" s="104">
        <v>37969678.230869986</v>
      </c>
      <c r="H5" s="104">
        <v>42135390.416969985</v>
      </c>
      <c r="I5" s="130">
        <v>40905770.26710999</v>
      </c>
      <c r="J5" s="104">
        <v>41146236.89227999</v>
      </c>
      <c r="K5" s="104">
        <v>37931802.222159997</v>
      </c>
      <c r="L5" s="130">
        <v>38390607.006459989</v>
      </c>
      <c r="M5" s="104">
        <v>40250073.427569993</v>
      </c>
      <c r="N5" s="119"/>
      <c r="O5" s="81" t="s">
        <v>393</v>
      </c>
    </row>
    <row r="6" spans="1:49">
      <c r="A6" s="8">
        <f t="shared" ref="A6:A62" si="0">A5+1</f>
        <v>2</v>
      </c>
      <c r="B6" s="37" t="s">
        <v>369</v>
      </c>
      <c r="C6" s="110">
        <v>0</v>
      </c>
      <c r="D6" s="104">
        <v>0</v>
      </c>
      <c r="E6" s="104">
        <v>0</v>
      </c>
      <c r="F6" s="119">
        <v>0</v>
      </c>
      <c r="G6" s="104">
        <v>0</v>
      </c>
      <c r="H6" s="104">
        <v>0</v>
      </c>
      <c r="I6" s="130">
        <v>0</v>
      </c>
      <c r="J6" s="104">
        <v>0</v>
      </c>
      <c r="K6" s="104">
        <v>2880.1068399999999</v>
      </c>
      <c r="L6" s="130">
        <v>2891.04484</v>
      </c>
      <c r="M6" s="104">
        <v>2902.2869999999998</v>
      </c>
      <c r="N6" s="119"/>
      <c r="O6" s="81" t="s">
        <v>392</v>
      </c>
    </row>
    <row r="7" spans="1:49">
      <c r="A7" s="8">
        <f t="shared" si="0"/>
        <v>3</v>
      </c>
      <c r="B7" s="37" t="s">
        <v>26</v>
      </c>
      <c r="C7" s="110">
        <v>139253251.75087005</v>
      </c>
      <c r="D7" s="104">
        <v>139770257.71717003</v>
      </c>
      <c r="E7" s="104">
        <v>137399627.30403996</v>
      </c>
      <c r="F7" s="119">
        <v>145258108.97909999</v>
      </c>
      <c r="G7" s="104">
        <v>143634518.35758996</v>
      </c>
      <c r="H7" s="104">
        <v>137316244.76482001</v>
      </c>
      <c r="I7" s="130">
        <v>145299915.42063004</v>
      </c>
      <c r="J7" s="104">
        <v>149228979.36872998</v>
      </c>
      <c r="K7" s="104">
        <v>148476383.94656</v>
      </c>
      <c r="L7" s="130">
        <v>154624947.99060005</v>
      </c>
      <c r="M7" s="104">
        <v>154840894.38649002</v>
      </c>
      <c r="N7" s="119"/>
      <c r="O7" s="81" t="s">
        <v>27</v>
      </c>
    </row>
    <row r="8" spans="1:49">
      <c r="A8" s="8">
        <f t="shared" si="0"/>
        <v>4</v>
      </c>
      <c r="B8" s="37" t="s">
        <v>371</v>
      </c>
      <c r="C8" s="110">
        <v>26774745.272670008</v>
      </c>
      <c r="D8" s="104">
        <v>26569997.422959998</v>
      </c>
      <c r="E8" s="104">
        <v>29007767.970830001</v>
      </c>
      <c r="F8" s="119">
        <v>30456668.06127001</v>
      </c>
      <c r="G8" s="104">
        <v>30084536.820190005</v>
      </c>
      <c r="H8" s="104">
        <v>29661479.260570005</v>
      </c>
      <c r="I8" s="130">
        <v>30387816.381200008</v>
      </c>
      <c r="J8" s="104">
        <v>31887393.996819999</v>
      </c>
      <c r="K8" s="104">
        <v>32341356.191349998</v>
      </c>
      <c r="L8" s="130">
        <v>33102036.864119995</v>
      </c>
      <c r="M8" s="104">
        <v>33088605.747169998</v>
      </c>
      <c r="N8" s="119"/>
      <c r="O8" s="81" t="s">
        <v>28</v>
      </c>
    </row>
    <row r="9" spans="1:49">
      <c r="A9" s="8">
        <f t="shared" si="0"/>
        <v>5</v>
      </c>
      <c r="B9" s="37" t="s">
        <v>372</v>
      </c>
      <c r="C9" s="110">
        <v>8963319.1684000008</v>
      </c>
      <c r="D9" s="104">
        <v>8463552.3392999992</v>
      </c>
      <c r="E9" s="104">
        <v>7709929.6381000001</v>
      </c>
      <c r="F9" s="119">
        <v>7452780.5459899995</v>
      </c>
      <c r="G9" s="104">
        <v>7477114.4503100002</v>
      </c>
      <c r="H9" s="104">
        <v>8508495.13961</v>
      </c>
      <c r="I9" s="130">
        <v>8685290.1107100006</v>
      </c>
      <c r="J9" s="104">
        <v>8909187.5753999986</v>
      </c>
      <c r="K9" s="104">
        <v>8446248.9403799996</v>
      </c>
      <c r="L9" s="130">
        <v>8729637.0289699994</v>
      </c>
      <c r="M9" s="104">
        <v>8340002.7844299981</v>
      </c>
      <c r="N9" s="119"/>
      <c r="O9" s="81" t="s">
        <v>394</v>
      </c>
    </row>
    <row r="10" spans="1:49">
      <c r="A10" s="8">
        <f t="shared" si="0"/>
        <v>6</v>
      </c>
      <c r="B10" s="37" t="s">
        <v>29</v>
      </c>
      <c r="C10" s="110">
        <v>105147510.52431002</v>
      </c>
      <c r="D10" s="104">
        <v>111757788.97194998</v>
      </c>
      <c r="E10" s="104">
        <v>118374837.58240998</v>
      </c>
      <c r="F10" s="119">
        <v>116154279.90494001</v>
      </c>
      <c r="G10" s="104">
        <v>116504850.47830999</v>
      </c>
      <c r="H10" s="104">
        <v>118051611.56882001</v>
      </c>
      <c r="I10" s="130">
        <v>123839351.46048999</v>
      </c>
      <c r="J10" s="104">
        <v>126319983.67696001</v>
      </c>
      <c r="K10" s="104">
        <v>126395172.52355996</v>
      </c>
      <c r="L10" s="130">
        <v>129963365.26921999</v>
      </c>
      <c r="M10" s="104">
        <v>136145571.45243004</v>
      </c>
      <c r="N10" s="119"/>
      <c r="O10" s="81" t="s">
        <v>30</v>
      </c>
    </row>
    <row r="11" spans="1:49" ht="29">
      <c r="A11" s="8">
        <f t="shared" si="0"/>
        <v>7</v>
      </c>
      <c r="B11" s="37" t="s">
        <v>32</v>
      </c>
      <c r="C11" s="110">
        <v>624734.94461000001</v>
      </c>
      <c r="D11" s="104">
        <v>622391.22774999996</v>
      </c>
      <c r="E11" s="104">
        <v>615633.28367999999</v>
      </c>
      <c r="F11" s="119">
        <v>629021.64474999986</v>
      </c>
      <c r="G11" s="104">
        <v>638585.68906</v>
      </c>
      <c r="H11" s="104">
        <v>644696.71390000009</v>
      </c>
      <c r="I11" s="130">
        <v>639694.23707000003</v>
      </c>
      <c r="J11" s="104">
        <v>295532.33</v>
      </c>
      <c r="K11" s="104">
        <v>353177.57588000002</v>
      </c>
      <c r="L11" s="130">
        <v>605117.26789999998</v>
      </c>
      <c r="M11" s="104">
        <v>827153.04377999995</v>
      </c>
      <c r="N11" s="119"/>
      <c r="O11" s="81" t="s">
        <v>33</v>
      </c>
    </row>
    <row r="12" spans="1:49" ht="29">
      <c r="A12" s="8">
        <f t="shared" si="0"/>
        <v>8</v>
      </c>
      <c r="B12" s="37" t="s">
        <v>34</v>
      </c>
      <c r="C12" s="110">
        <v>0</v>
      </c>
      <c r="D12" s="104">
        <v>0</v>
      </c>
      <c r="E12" s="104">
        <v>0</v>
      </c>
      <c r="F12" s="119">
        <v>0</v>
      </c>
      <c r="G12" s="104">
        <v>0</v>
      </c>
      <c r="H12" s="104">
        <v>0</v>
      </c>
      <c r="I12" s="132">
        <v>0</v>
      </c>
      <c r="J12" s="104">
        <v>0</v>
      </c>
      <c r="K12" s="104">
        <v>0</v>
      </c>
      <c r="L12" s="130">
        <v>0</v>
      </c>
      <c r="M12" s="104">
        <v>0</v>
      </c>
      <c r="N12" s="119"/>
      <c r="O12" s="81" t="s">
        <v>35</v>
      </c>
    </row>
    <row r="13" spans="1:49" ht="29">
      <c r="A13" s="8">
        <f t="shared" si="0"/>
        <v>9</v>
      </c>
      <c r="B13" s="37" t="s">
        <v>36</v>
      </c>
      <c r="C13" s="110">
        <v>0</v>
      </c>
      <c r="D13" s="104">
        <v>0</v>
      </c>
      <c r="E13" s="104">
        <v>0</v>
      </c>
      <c r="F13" s="119">
        <v>0</v>
      </c>
      <c r="G13" s="104">
        <v>0</v>
      </c>
      <c r="H13" s="104">
        <v>0</v>
      </c>
      <c r="I13" s="132">
        <v>0</v>
      </c>
      <c r="J13" s="104">
        <v>0</v>
      </c>
      <c r="K13" s="104">
        <v>0</v>
      </c>
      <c r="L13" s="130">
        <v>0</v>
      </c>
      <c r="M13" s="104">
        <v>0</v>
      </c>
      <c r="N13" s="119"/>
      <c r="O13" s="81" t="s">
        <v>37</v>
      </c>
    </row>
    <row r="14" spans="1:49">
      <c r="A14" s="8">
        <f t="shared" si="0"/>
        <v>10</v>
      </c>
      <c r="B14" s="37" t="s">
        <v>38</v>
      </c>
      <c r="C14" s="110">
        <v>160962624.04902995</v>
      </c>
      <c r="D14" s="104">
        <v>162042234.02465996</v>
      </c>
      <c r="E14" s="104">
        <v>162846979.90893999</v>
      </c>
      <c r="F14" s="119">
        <v>154584133.85616001</v>
      </c>
      <c r="G14" s="104">
        <v>148319772.03293002</v>
      </c>
      <c r="H14" s="104">
        <v>142065326.92471999</v>
      </c>
      <c r="I14" s="130">
        <v>134113208.81484</v>
      </c>
      <c r="J14" s="104">
        <v>127976610.91869996</v>
      </c>
      <c r="K14" s="104">
        <v>123728254.86927001</v>
      </c>
      <c r="L14" s="130">
        <v>112000213.61273001</v>
      </c>
      <c r="M14" s="104">
        <v>109324194.31309003</v>
      </c>
      <c r="N14" s="119"/>
      <c r="O14" s="81" t="s">
        <v>39</v>
      </c>
    </row>
    <row r="15" spans="1:49">
      <c r="A15" s="8">
        <f t="shared" si="0"/>
        <v>11</v>
      </c>
      <c r="B15" s="37" t="s">
        <v>155</v>
      </c>
      <c r="C15" s="110">
        <v>315409.95451000001</v>
      </c>
      <c r="D15" s="104">
        <v>313322.23520999996</v>
      </c>
      <c r="E15" s="104">
        <v>294673.74216999998</v>
      </c>
      <c r="F15" s="119">
        <v>293100.65433000005</v>
      </c>
      <c r="G15" s="104">
        <v>293117.53132000001</v>
      </c>
      <c r="H15" s="104">
        <v>276301.61797999998</v>
      </c>
      <c r="I15" s="130">
        <v>273361.05514999997</v>
      </c>
      <c r="J15" s="104">
        <v>260344.75354000001</v>
      </c>
      <c r="K15" s="104">
        <v>246592.96061000001</v>
      </c>
      <c r="L15" s="130">
        <v>244002.76311</v>
      </c>
      <c r="M15" s="104">
        <v>240444.11981999999</v>
      </c>
      <c r="N15" s="119"/>
      <c r="O15" s="81" t="s">
        <v>40</v>
      </c>
    </row>
    <row r="16" spans="1:49">
      <c r="A16" s="8">
        <f t="shared" si="0"/>
        <v>12</v>
      </c>
      <c r="B16" s="37" t="s">
        <v>41</v>
      </c>
      <c r="C16" s="110">
        <v>13206.481940000001</v>
      </c>
      <c r="D16" s="104">
        <v>13114.640940000001</v>
      </c>
      <c r="E16" s="104">
        <v>13390.163940000002</v>
      </c>
      <c r="F16" s="119">
        <v>14400.414939999999</v>
      </c>
      <c r="G16" s="104">
        <v>14202.773639999999</v>
      </c>
      <c r="H16" s="104">
        <v>12641.476640000001</v>
      </c>
      <c r="I16" s="130">
        <v>13959.878129999999</v>
      </c>
      <c r="J16" s="104">
        <v>13788.81011</v>
      </c>
      <c r="K16" s="104">
        <v>13867.838490000002</v>
      </c>
      <c r="L16" s="130">
        <v>13604.97912</v>
      </c>
      <c r="M16" s="104">
        <v>13616.59987</v>
      </c>
      <c r="N16" s="119"/>
      <c r="O16" s="81" t="s">
        <v>42</v>
      </c>
    </row>
    <row r="17" spans="1:15">
      <c r="A17" s="8">
        <f t="shared" si="0"/>
        <v>13</v>
      </c>
      <c r="B17" s="37" t="s">
        <v>373</v>
      </c>
      <c r="C17" s="110">
        <v>0</v>
      </c>
      <c r="D17" s="104">
        <v>0</v>
      </c>
      <c r="E17" s="104">
        <v>0</v>
      </c>
      <c r="F17" s="119">
        <v>0</v>
      </c>
      <c r="G17" s="104">
        <v>0</v>
      </c>
      <c r="H17" s="104">
        <v>0</v>
      </c>
      <c r="I17" s="130">
        <v>0</v>
      </c>
      <c r="J17" s="104">
        <v>0</v>
      </c>
      <c r="K17" s="104">
        <v>0</v>
      </c>
      <c r="L17" s="130">
        <v>0</v>
      </c>
      <c r="M17" s="104">
        <v>0</v>
      </c>
      <c r="N17" s="119"/>
      <c r="O17" s="81" t="s">
        <v>395</v>
      </c>
    </row>
    <row r="18" spans="1:15">
      <c r="A18" s="8">
        <f t="shared" si="0"/>
        <v>14</v>
      </c>
      <c r="B18" s="37" t="s">
        <v>43</v>
      </c>
      <c r="C18" s="110">
        <v>14101927.838369999</v>
      </c>
      <c r="D18" s="104">
        <v>14733530.884190001</v>
      </c>
      <c r="E18" s="104">
        <v>14082734.003580002</v>
      </c>
      <c r="F18" s="119">
        <v>23049289.046360005</v>
      </c>
      <c r="G18" s="104">
        <v>21341964.371460002</v>
      </c>
      <c r="H18" s="104">
        <v>21749402.789760001</v>
      </c>
      <c r="I18" s="130">
        <v>21667021.357590005</v>
      </c>
      <c r="J18" s="104">
        <v>22040477.490390006</v>
      </c>
      <c r="K18" s="104">
        <v>23325502.687560003</v>
      </c>
      <c r="L18" s="130">
        <v>23274673.745920006</v>
      </c>
      <c r="M18" s="104">
        <v>23326461.35867</v>
      </c>
      <c r="N18" s="119"/>
      <c r="O18" s="81" t="s">
        <v>44</v>
      </c>
    </row>
    <row r="19" spans="1:15">
      <c r="A19" s="93">
        <f t="shared" si="0"/>
        <v>15</v>
      </c>
      <c r="B19" s="94" t="s">
        <v>374</v>
      </c>
      <c r="C19" s="110">
        <v>16644162.973389998</v>
      </c>
      <c r="D19" s="104">
        <v>16231266.722639998</v>
      </c>
      <c r="E19" s="104">
        <v>16253489.82587</v>
      </c>
      <c r="F19" s="119">
        <v>17240925.51512</v>
      </c>
      <c r="G19" s="104">
        <v>15538217.302749999</v>
      </c>
      <c r="H19" s="104">
        <v>15560786.931999998</v>
      </c>
      <c r="I19" s="130">
        <v>15583356.561239997</v>
      </c>
      <c r="J19" s="104">
        <v>15607158.477479998</v>
      </c>
      <c r="K19" s="104">
        <v>15629728.106719999</v>
      </c>
      <c r="L19" s="130">
        <v>15652293.752359999</v>
      </c>
      <c r="M19" s="104">
        <v>15674867.365220001</v>
      </c>
      <c r="N19" s="119"/>
      <c r="O19" s="102" t="s">
        <v>45</v>
      </c>
    </row>
    <row r="20" spans="1:15" ht="29">
      <c r="A20" s="8">
        <f t="shared" si="0"/>
        <v>16</v>
      </c>
      <c r="B20" s="37" t="s">
        <v>375</v>
      </c>
      <c r="C20" s="110">
        <v>351100.82</v>
      </c>
      <c r="D20" s="104">
        <v>351100.82</v>
      </c>
      <c r="E20" s="104">
        <v>351100.82</v>
      </c>
      <c r="F20" s="119">
        <v>351100.82</v>
      </c>
      <c r="G20" s="104">
        <v>351100.82</v>
      </c>
      <c r="H20" s="104">
        <v>351100.82</v>
      </c>
      <c r="I20" s="130">
        <v>351100.82</v>
      </c>
      <c r="J20" s="104">
        <v>351100.82</v>
      </c>
      <c r="K20" s="104">
        <v>351100.82</v>
      </c>
      <c r="L20" s="130">
        <v>351100.82</v>
      </c>
      <c r="M20" s="104">
        <v>351100.82</v>
      </c>
      <c r="N20" s="119"/>
      <c r="O20" s="81" t="s">
        <v>396</v>
      </c>
    </row>
    <row r="21" spans="1:15">
      <c r="A21" s="8">
        <f t="shared" si="0"/>
        <v>17</v>
      </c>
      <c r="B21" s="37" t="s">
        <v>47</v>
      </c>
      <c r="C21" s="110">
        <v>0</v>
      </c>
      <c r="D21" s="104">
        <v>0</v>
      </c>
      <c r="E21" s="104">
        <v>0</v>
      </c>
      <c r="F21" s="119">
        <v>0</v>
      </c>
      <c r="G21" s="104">
        <v>0</v>
      </c>
      <c r="H21" s="104">
        <v>0</v>
      </c>
      <c r="I21" s="130">
        <v>0</v>
      </c>
      <c r="J21" s="104">
        <v>0</v>
      </c>
      <c r="K21" s="104">
        <v>0</v>
      </c>
      <c r="L21" s="130">
        <v>0</v>
      </c>
      <c r="M21" s="104">
        <v>0</v>
      </c>
      <c r="N21" s="119"/>
      <c r="O21" s="81" t="s">
        <v>48</v>
      </c>
    </row>
    <row r="22" spans="1:15">
      <c r="A22" s="8">
        <f t="shared" si="0"/>
        <v>18</v>
      </c>
      <c r="B22" s="37" t="s">
        <v>49</v>
      </c>
      <c r="C22" s="110">
        <v>118951.41787</v>
      </c>
      <c r="D22" s="104">
        <v>122434.37978999999</v>
      </c>
      <c r="E22" s="104">
        <v>121336.10430000001</v>
      </c>
      <c r="F22" s="119">
        <v>119839.72853000001</v>
      </c>
      <c r="G22" s="104">
        <v>121189.12776999999</v>
      </c>
      <c r="H22" s="104">
        <v>120509.04132</v>
      </c>
      <c r="I22" s="130">
        <v>122659.97799</v>
      </c>
      <c r="J22" s="104">
        <v>119883.02055</v>
      </c>
      <c r="K22" s="104">
        <v>118572.9278</v>
      </c>
      <c r="L22" s="130">
        <v>117373.25838</v>
      </c>
      <c r="M22" s="104">
        <v>116088.43397000001</v>
      </c>
      <c r="N22" s="119"/>
      <c r="O22" s="81" t="s">
        <v>50</v>
      </c>
    </row>
    <row r="23" spans="1:15">
      <c r="A23" s="8">
        <f t="shared" si="0"/>
        <v>19</v>
      </c>
      <c r="B23" s="37" t="s">
        <v>439</v>
      </c>
      <c r="C23" s="110">
        <v>2167160.6709699999</v>
      </c>
      <c r="D23" s="104">
        <v>2178460.4724900001</v>
      </c>
      <c r="E23" s="104">
        <v>2184065.0508099999</v>
      </c>
      <c r="F23" s="119">
        <v>2209785.2600199999</v>
      </c>
      <c r="G23" s="104">
        <v>2228642.0745400009</v>
      </c>
      <c r="H23" s="104">
        <v>2257659.5258099996</v>
      </c>
      <c r="I23" s="130">
        <v>2230771.7413100004</v>
      </c>
      <c r="J23" s="104">
        <v>2241638.9961900008</v>
      </c>
      <c r="K23" s="104">
        <v>2250479.2670200001</v>
      </c>
      <c r="L23" s="130">
        <v>2266648.3390900004</v>
      </c>
      <c r="M23" s="104">
        <v>2287604.16463</v>
      </c>
      <c r="N23" s="119"/>
      <c r="O23" s="81" t="s">
        <v>84</v>
      </c>
    </row>
    <row r="24" spans="1:15">
      <c r="A24" s="8">
        <f t="shared" si="0"/>
        <v>20</v>
      </c>
      <c r="B24" s="37" t="s">
        <v>437</v>
      </c>
      <c r="C24" s="110">
        <v>0</v>
      </c>
      <c r="D24" s="104">
        <v>0</v>
      </c>
      <c r="E24" s="104">
        <v>0</v>
      </c>
      <c r="F24" s="119">
        <v>0</v>
      </c>
      <c r="G24" s="104">
        <v>0</v>
      </c>
      <c r="H24" s="104">
        <v>0</v>
      </c>
      <c r="I24" s="130">
        <v>0</v>
      </c>
      <c r="J24" s="104">
        <v>0</v>
      </c>
      <c r="K24" s="104">
        <v>0</v>
      </c>
      <c r="L24" s="130">
        <v>0</v>
      </c>
      <c r="M24" s="104">
        <v>0</v>
      </c>
      <c r="N24" s="119"/>
      <c r="O24" s="81"/>
    </row>
    <row r="25" spans="1:15" ht="29">
      <c r="A25" s="8">
        <f t="shared" si="0"/>
        <v>21</v>
      </c>
      <c r="B25" s="37" t="s">
        <v>438</v>
      </c>
      <c r="C25" s="110">
        <v>249696.88</v>
      </c>
      <c r="D25" s="104">
        <v>249696.88</v>
      </c>
      <c r="E25" s="104">
        <v>249696.88</v>
      </c>
      <c r="F25" s="119">
        <v>240611</v>
      </c>
      <c r="G25" s="104">
        <v>237371</v>
      </c>
      <c r="H25" s="104">
        <v>237371</v>
      </c>
      <c r="I25" s="130">
        <v>236591.38</v>
      </c>
      <c r="J25" s="104">
        <v>236591.38</v>
      </c>
      <c r="K25" s="104">
        <v>236591.38</v>
      </c>
      <c r="L25" s="130">
        <v>236381</v>
      </c>
      <c r="M25" s="104">
        <v>236381</v>
      </c>
      <c r="N25" s="119"/>
      <c r="O25" s="81"/>
    </row>
    <row r="26" spans="1:15">
      <c r="A26" s="8">
        <f t="shared" si="0"/>
        <v>22</v>
      </c>
      <c r="B26" s="37" t="s">
        <v>51</v>
      </c>
      <c r="C26" s="110">
        <v>1099086.6209499999</v>
      </c>
      <c r="D26" s="104">
        <v>1238677.87949</v>
      </c>
      <c r="E26" s="104">
        <v>1337189.4819499999</v>
      </c>
      <c r="F26" s="119">
        <v>1469711.3269400001</v>
      </c>
      <c r="G26" s="104">
        <v>1606887.4597399998</v>
      </c>
      <c r="H26" s="104">
        <v>1737797.8890999998</v>
      </c>
      <c r="I26" s="130">
        <v>1875889.59017</v>
      </c>
      <c r="J26" s="104">
        <v>1999189.1630500001</v>
      </c>
      <c r="K26" s="104">
        <v>912236.41029999999</v>
      </c>
      <c r="L26" s="130">
        <v>998440.06229999999</v>
      </c>
      <c r="M26" s="104">
        <v>1111136.50651</v>
      </c>
      <c r="N26" s="119"/>
      <c r="O26" s="81" t="s">
        <v>52</v>
      </c>
    </row>
    <row r="27" spans="1:15" s="63" customFormat="1">
      <c r="A27" s="62">
        <f t="shared" si="0"/>
        <v>23</v>
      </c>
      <c r="B27" s="61" t="s">
        <v>53</v>
      </c>
      <c r="C27" s="113">
        <v>516688759.35446995</v>
      </c>
      <c r="D27" s="114">
        <v>520347109.56930012</v>
      </c>
      <c r="E27" s="114">
        <v>521284847.73552012</v>
      </c>
      <c r="F27" s="121">
        <v>532377440.84908986</v>
      </c>
      <c r="G27" s="114">
        <v>526361748.5212999</v>
      </c>
      <c r="H27" s="114">
        <v>520686815.88277</v>
      </c>
      <c r="I27" s="131">
        <v>526225759.05444008</v>
      </c>
      <c r="J27" s="114">
        <v>528634097.67095011</v>
      </c>
      <c r="K27" s="114">
        <v>520759948.77532995</v>
      </c>
      <c r="L27" s="131">
        <v>520573334.80586988</v>
      </c>
      <c r="M27" s="114">
        <v>526177097.81140006</v>
      </c>
      <c r="N27" s="121"/>
      <c r="O27" s="86" t="s">
        <v>54</v>
      </c>
    </row>
    <row r="28" spans="1:15">
      <c r="A28" s="8">
        <f t="shared" si="0"/>
        <v>24</v>
      </c>
      <c r="B28" s="37" t="s">
        <v>55</v>
      </c>
      <c r="C28" s="110">
        <v>13006321.232199999</v>
      </c>
      <c r="D28" s="104">
        <v>11093384.587229997</v>
      </c>
      <c r="E28" s="104">
        <v>11914274.948860003</v>
      </c>
      <c r="F28" s="119">
        <v>12389645.68193</v>
      </c>
      <c r="G28" s="104">
        <v>12897039.428519996</v>
      </c>
      <c r="H28" s="104">
        <v>15446694.333579997</v>
      </c>
      <c r="I28" s="130">
        <v>13059197.6204</v>
      </c>
      <c r="J28" s="104">
        <v>14383646.525979998</v>
      </c>
      <c r="K28" s="104">
        <v>12706952.719850002</v>
      </c>
      <c r="L28" s="130">
        <v>12779773.29425</v>
      </c>
      <c r="M28" s="104">
        <v>12616616.428609997</v>
      </c>
      <c r="N28" s="119"/>
      <c r="O28" s="81" t="s">
        <v>79</v>
      </c>
    </row>
    <row r="29" spans="1:15">
      <c r="A29" s="8">
        <f t="shared" si="0"/>
        <v>25</v>
      </c>
      <c r="B29" s="37" t="s">
        <v>56</v>
      </c>
      <c r="C29" s="110">
        <v>5037327.6084399978</v>
      </c>
      <c r="D29" s="104">
        <v>5320859.3191799987</v>
      </c>
      <c r="E29" s="104">
        <v>4447590.8920499999</v>
      </c>
      <c r="F29" s="119">
        <v>4896579.5868899981</v>
      </c>
      <c r="G29" s="104">
        <v>4556213.4312899988</v>
      </c>
      <c r="H29" s="104">
        <v>4057344.0889899996</v>
      </c>
      <c r="I29" s="130">
        <v>4379108.6570999995</v>
      </c>
      <c r="J29" s="104">
        <v>4083839.5418799995</v>
      </c>
      <c r="K29" s="104">
        <v>4644526.0569999991</v>
      </c>
      <c r="L29" s="130">
        <v>4126076.1905799992</v>
      </c>
      <c r="M29" s="104">
        <v>4106603.6740399995</v>
      </c>
      <c r="N29" s="119"/>
      <c r="O29" s="81" t="s">
        <v>80</v>
      </c>
    </row>
    <row r="30" spans="1:15">
      <c r="A30" s="8">
        <f t="shared" si="0"/>
        <v>26</v>
      </c>
      <c r="B30" s="37" t="s">
        <v>376</v>
      </c>
      <c r="C30" s="110">
        <v>987.36342999999999</v>
      </c>
      <c r="D30" s="104">
        <v>1124.2806599999999</v>
      </c>
      <c r="E30" s="104">
        <v>1239.86076</v>
      </c>
      <c r="F30" s="119">
        <v>912.74965999999995</v>
      </c>
      <c r="G30" s="104">
        <v>934.98722999999995</v>
      </c>
      <c r="H30" s="104">
        <v>1028.33383</v>
      </c>
      <c r="I30" s="130">
        <v>1236.48199</v>
      </c>
      <c r="J30" s="104">
        <v>1365.21153</v>
      </c>
      <c r="K30" s="104">
        <v>1506.35061</v>
      </c>
      <c r="L30" s="130">
        <v>1609.74659</v>
      </c>
      <c r="M30" s="104">
        <v>1716.9979699999999</v>
      </c>
      <c r="N30" s="119"/>
      <c r="O30" s="81" t="s">
        <v>397</v>
      </c>
    </row>
    <row r="31" spans="1:15">
      <c r="A31" s="8">
        <f t="shared" si="0"/>
        <v>27</v>
      </c>
      <c r="B31" s="37" t="s">
        <v>377</v>
      </c>
      <c r="C31" s="110">
        <v>4423535.17882</v>
      </c>
      <c r="D31" s="104">
        <v>4347295.5309600011</v>
      </c>
      <c r="E31" s="104">
        <v>4378441.8894399991</v>
      </c>
      <c r="F31" s="119">
        <v>4365129.9905500002</v>
      </c>
      <c r="G31" s="104">
        <v>4330283.5778299998</v>
      </c>
      <c r="H31" s="104">
        <v>4164936.4679699992</v>
      </c>
      <c r="I31" s="130">
        <v>4227901.2696599998</v>
      </c>
      <c r="J31" s="104">
        <v>4140223.6037799995</v>
      </c>
      <c r="K31" s="104">
        <v>3892400.8309199992</v>
      </c>
      <c r="L31" s="130">
        <v>3882704.0683799996</v>
      </c>
      <c r="M31" s="104">
        <v>3838523.3796100006</v>
      </c>
      <c r="N31" s="119"/>
      <c r="O31" s="81" t="s">
        <v>398</v>
      </c>
    </row>
    <row r="32" spans="1:15">
      <c r="A32" s="8">
        <f t="shared" si="0"/>
        <v>28</v>
      </c>
      <c r="B32" s="37" t="s">
        <v>57</v>
      </c>
      <c r="C32" s="110">
        <v>65622.304299999989</v>
      </c>
      <c r="D32" s="104">
        <v>61959.068699999996</v>
      </c>
      <c r="E32" s="104">
        <v>47495.761989999999</v>
      </c>
      <c r="F32" s="119">
        <v>49645.562999999995</v>
      </c>
      <c r="G32" s="104">
        <v>52463.457209999993</v>
      </c>
      <c r="H32" s="104">
        <v>56849.110189999992</v>
      </c>
      <c r="I32" s="130">
        <v>59695.248549999997</v>
      </c>
      <c r="J32" s="104">
        <v>102248.44362000001</v>
      </c>
      <c r="K32" s="104">
        <v>99855.802830000001</v>
      </c>
      <c r="L32" s="130">
        <v>97512.908149999988</v>
      </c>
      <c r="M32" s="104">
        <v>88760.362229999999</v>
      </c>
      <c r="N32" s="119"/>
      <c r="O32" s="81" t="s">
        <v>81</v>
      </c>
    </row>
    <row r="33" spans="1:15">
      <c r="A33" s="8">
        <f t="shared" si="0"/>
        <v>29</v>
      </c>
      <c r="B33" s="37" t="s">
        <v>378</v>
      </c>
      <c r="C33" s="110">
        <v>5551982.5303500006</v>
      </c>
      <c r="D33" s="104">
        <v>5575471.1063800007</v>
      </c>
      <c r="E33" s="104">
        <v>5521644.314199998</v>
      </c>
      <c r="F33" s="119">
        <v>5658822.9281799998</v>
      </c>
      <c r="G33" s="104">
        <v>5619378.1797099998</v>
      </c>
      <c r="H33" s="104">
        <v>5626272.2325999979</v>
      </c>
      <c r="I33" s="130">
        <v>5458725.7032099999</v>
      </c>
      <c r="J33" s="104">
        <v>5465223.3517200025</v>
      </c>
      <c r="K33" s="104">
        <v>5311377.5265300013</v>
      </c>
      <c r="L33" s="130">
        <v>5155002.1345300013</v>
      </c>
      <c r="M33" s="104">
        <v>5164696.8726100009</v>
      </c>
      <c r="N33" s="119"/>
      <c r="O33" s="81" t="s">
        <v>399</v>
      </c>
    </row>
    <row r="34" spans="1:15">
      <c r="A34" s="8">
        <f t="shared" si="0"/>
        <v>30</v>
      </c>
      <c r="B34" s="37" t="s">
        <v>58</v>
      </c>
      <c r="C34" s="110">
        <v>160035.49794999999</v>
      </c>
      <c r="D34" s="104">
        <v>678884.96373000008</v>
      </c>
      <c r="E34" s="104">
        <v>260520.40787</v>
      </c>
      <c r="F34" s="119">
        <v>723153.64321999985</v>
      </c>
      <c r="G34" s="104">
        <v>457110.18034999998</v>
      </c>
      <c r="H34" s="104">
        <v>589137.53866999992</v>
      </c>
      <c r="I34" s="130">
        <v>946023.56726000004</v>
      </c>
      <c r="J34" s="104">
        <v>356884.86502000003</v>
      </c>
      <c r="K34" s="104">
        <v>479715.17903000006</v>
      </c>
      <c r="L34" s="130">
        <v>618192.06281000003</v>
      </c>
      <c r="M34" s="104">
        <v>399706.67672999995</v>
      </c>
      <c r="N34" s="119"/>
      <c r="O34" s="81" t="s">
        <v>82</v>
      </c>
    </row>
    <row r="35" spans="1:15">
      <c r="A35" s="8">
        <f t="shared" si="0"/>
        <v>31</v>
      </c>
      <c r="B35" s="37" t="s">
        <v>59</v>
      </c>
      <c r="C35" s="110">
        <v>3007083.7446699995</v>
      </c>
      <c r="D35" s="104">
        <v>3291231.6460000006</v>
      </c>
      <c r="E35" s="104">
        <v>4762561.7924699998</v>
      </c>
      <c r="F35" s="119">
        <v>3285381.4215200008</v>
      </c>
      <c r="G35" s="104">
        <v>3014711.2236899985</v>
      </c>
      <c r="H35" s="104">
        <v>3593935.3564200005</v>
      </c>
      <c r="I35" s="130">
        <v>3424229.2336400002</v>
      </c>
      <c r="J35" s="104">
        <v>3822568.2563700001</v>
      </c>
      <c r="K35" s="104">
        <v>3930806.2911500009</v>
      </c>
      <c r="L35" s="130">
        <v>3592143.5368200005</v>
      </c>
      <c r="M35" s="104">
        <v>3243320.2911</v>
      </c>
      <c r="N35" s="119"/>
      <c r="O35" s="81" t="s">
        <v>83</v>
      </c>
    </row>
    <row r="36" spans="1:15" ht="29">
      <c r="A36" s="8">
        <f t="shared" si="0"/>
        <v>32</v>
      </c>
      <c r="B36" s="37" t="s">
        <v>60</v>
      </c>
      <c r="C36" s="110">
        <v>6568853.3945500003</v>
      </c>
      <c r="D36" s="104">
        <v>5627620.7109699994</v>
      </c>
      <c r="E36" s="104">
        <v>5616444.3567300001</v>
      </c>
      <c r="F36" s="119">
        <v>5782809.1162800007</v>
      </c>
      <c r="G36" s="104">
        <v>5617182.4724799991</v>
      </c>
      <c r="H36" s="104">
        <v>5608548.4482100001</v>
      </c>
      <c r="I36" s="130">
        <v>5623232.6395800002</v>
      </c>
      <c r="J36" s="104">
        <v>5648996.3619799996</v>
      </c>
      <c r="K36" s="104">
        <v>5645112.9280499993</v>
      </c>
      <c r="L36" s="130">
        <v>5638984.1007399987</v>
      </c>
      <c r="M36" s="104">
        <v>5626660.1246599993</v>
      </c>
      <c r="N36" s="119"/>
      <c r="O36" s="81" t="s">
        <v>85</v>
      </c>
    </row>
    <row r="37" spans="1:15">
      <c r="A37" s="8">
        <f t="shared" si="0"/>
        <v>33</v>
      </c>
      <c r="B37" s="37" t="s">
        <v>379</v>
      </c>
      <c r="C37" s="110">
        <v>886652.31724</v>
      </c>
      <c r="D37" s="104">
        <v>881576.15148999996</v>
      </c>
      <c r="E37" s="104">
        <v>910893.64906000008</v>
      </c>
      <c r="F37" s="119">
        <v>927471.75190000003</v>
      </c>
      <c r="G37" s="104">
        <v>800937.43125999998</v>
      </c>
      <c r="H37" s="104">
        <v>825477.34544000006</v>
      </c>
      <c r="I37" s="130">
        <v>813768.82067000004</v>
      </c>
      <c r="J37" s="104">
        <v>803257.62116999994</v>
      </c>
      <c r="K37" s="104">
        <v>791799.31206000003</v>
      </c>
      <c r="L37" s="130">
        <v>774570.93098000006</v>
      </c>
      <c r="M37" s="104">
        <v>766570.00841000001</v>
      </c>
      <c r="N37" s="119"/>
      <c r="O37" s="81" t="s">
        <v>400</v>
      </c>
    </row>
    <row r="38" spans="1:15">
      <c r="A38" s="8">
        <f t="shared" si="0"/>
        <v>34</v>
      </c>
      <c r="B38" s="37" t="s">
        <v>61</v>
      </c>
      <c r="C38" s="110">
        <v>2664950.2271500002</v>
      </c>
      <c r="D38" s="104">
        <v>2630869.5910399994</v>
      </c>
      <c r="E38" s="104">
        <v>2632821.7102200002</v>
      </c>
      <c r="F38" s="119">
        <v>2593554.8656299999</v>
      </c>
      <c r="G38" s="104">
        <v>2515070.2071000007</v>
      </c>
      <c r="H38" s="104">
        <v>2582084.9697000007</v>
      </c>
      <c r="I38" s="130">
        <v>2551239.3487899997</v>
      </c>
      <c r="J38" s="104">
        <v>2622518.2669500001</v>
      </c>
      <c r="K38" s="104">
        <v>2714574.6475200001</v>
      </c>
      <c r="L38" s="130">
        <v>2750904.4463300002</v>
      </c>
      <c r="M38" s="104">
        <v>2704859.0186400013</v>
      </c>
      <c r="N38" s="119"/>
      <c r="O38" s="81" t="s">
        <v>86</v>
      </c>
    </row>
    <row r="39" spans="1:15">
      <c r="A39" s="8">
        <f t="shared" si="0"/>
        <v>35</v>
      </c>
      <c r="B39" s="37" t="s">
        <v>62</v>
      </c>
      <c r="C39" s="110">
        <v>28635490.773680009</v>
      </c>
      <c r="D39" s="104">
        <v>29024174.142999992</v>
      </c>
      <c r="E39" s="104">
        <v>29706820.525840007</v>
      </c>
      <c r="F39" s="119">
        <v>30187135.635249998</v>
      </c>
      <c r="G39" s="104">
        <v>29786110.181610003</v>
      </c>
      <c r="H39" s="104">
        <v>36248142.053670011</v>
      </c>
      <c r="I39" s="130">
        <v>36574222.57225997</v>
      </c>
      <c r="J39" s="104">
        <v>36047302.294619992</v>
      </c>
      <c r="K39" s="104">
        <v>35702675.032899998</v>
      </c>
      <c r="L39" s="130">
        <v>36320904.074090004</v>
      </c>
      <c r="M39" s="104">
        <v>35459860.255780004</v>
      </c>
      <c r="N39" s="119"/>
      <c r="O39" s="81" t="s">
        <v>87</v>
      </c>
    </row>
    <row r="40" spans="1:15" s="63" customFormat="1">
      <c r="A40" s="62">
        <f t="shared" si="0"/>
        <v>36</v>
      </c>
      <c r="B40" s="61" t="s">
        <v>63</v>
      </c>
      <c r="C40" s="113">
        <v>70008842.174270004</v>
      </c>
      <c r="D40" s="114">
        <v>68534451.100870013</v>
      </c>
      <c r="E40" s="114">
        <v>70200750.111029997</v>
      </c>
      <c r="F40" s="121">
        <v>70860242.935459986</v>
      </c>
      <c r="G40" s="114">
        <v>69647434.759730026</v>
      </c>
      <c r="H40" s="114">
        <v>78800450.280739978</v>
      </c>
      <c r="I40" s="131">
        <v>77118581.164499938</v>
      </c>
      <c r="J40" s="114">
        <v>77478074.345940009</v>
      </c>
      <c r="K40" s="114">
        <v>75921302.679839998</v>
      </c>
      <c r="L40" s="131">
        <v>75738377.49575001</v>
      </c>
      <c r="M40" s="114">
        <v>74017894.091869995</v>
      </c>
      <c r="N40" s="121"/>
      <c r="O40" s="86" t="s">
        <v>88</v>
      </c>
    </row>
    <row r="41" spans="1:15" s="63" customFormat="1">
      <c r="A41" s="62">
        <f t="shared" si="0"/>
        <v>37</v>
      </c>
      <c r="B41" s="61" t="s">
        <v>64</v>
      </c>
      <c r="C41" s="113">
        <v>586697601.5289501</v>
      </c>
      <c r="D41" s="114">
        <v>588881560.6703999</v>
      </c>
      <c r="E41" s="114">
        <v>591485597.84676003</v>
      </c>
      <c r="F41" s="129">
        <v>603237683.7847898</v>
      </c>
      <c r="G41" s="114">
        <v>596009183.28128004</v>
      </c>
      <c r="H41" s="114">
        <v>599487266.16377997</v>
      </c>
      <c r="I41" s="131">
        <v>603344340.21915996</v>
      </c>
      <c r="J41" s="114">
        <v>606112172.01715016</v>
      </c>
      <c r="K41" s="114">
        <v>596681251.45536005</v>
      </c>
      <c r="L41" s="135">
        <v>596311712.30183029</v>
      </c>
      <c r="M41" s="114">
        <v>600194991.90350997</v>
      </c>
      <c r="N41" s="121"/>
      <c r="O41" s="86" t="s">
        <v>89</v>
      </c>
    </row>
    <row r="42" spans="1:15">
      <c r="A42" s="8">
        <f t="shared" si="0"/>
        <v>38</v>
      </c>
      <c r="B42" s="37" t="s">
        <v>65</v>
      </c>
      <c r="C42" s="110">
        <v>21060733.273869995</v>
      </c>
      <c r="D42" s="104">
        <v>21653576.01606999</v>
      </c>
      <c r="E42" s="104">
        <v>22153284.171939999</v>
      </c>
      <c r="F42" s="119">
        <v>22641049.26857999</v>
      </c>
      <c r="G42" s="35">
        <v>22711612.892899998</v>
      </c>
      <c r="H42" s="104">
        <v>26917276.577350009</v>
      </c>
      <c r="I42" s="130">
        <v>22861115.251450002</v>
      </c>
      <c r="J42" s="104">
        <v>22786846.193129994</v>
      </c>
      <c r="K42" s="35">
        <v>22809466.744010009</v>
      </c>
      <c r="L42" s="136">
        <v>22358659.911430001</v>
      </c>
      <c r="M42" s="104">
        <v>22792755.49987001</v>
      </c>
      <c r="N42" s="119"/>
      <c r="O42" s="81" t="s">
        <v>90</v>
      </c>
    </row>
    <row r="43" spans="1:15">
      <c r="A43" s="8">
        <f t="shared" si="0"/>
        <v>39</v>
      </c>
      <c r="B43" s="37" t="s">
        <v>66</v>
      </c>
      <c r="C43" s="110">
        <v>20418.932180000003</v>
      </c>
      <c r="D43" s="104">
        <v>20215.060359999999</v>
      </c>
      <c r="E43" s="104">
        <v>21283.46686</v>
      </c>
      <c r="F43" s="119">
        <v>24451.87962</v>
      </c>
      <c r="G43" s="104">
        <v>24306.84231</v>
      </c>
      <c r="H43" s="104">
        <v>24057.18705</v>
      </c>
      <c r="I43" s="130">
        <v>28643.519489999999</v>
      </c>
      <c r="J43" s="104">
        <v>28949.613369999999</v>
      </c>
      <c r="K43" s="104">
        <v>28597.669040000001</v>
      </c>
      <c r="L43" s="130">
        <v>33610.398370000003</v>
      </c>
      <c r="M43" s="104">
        <v>33950.916599999997</v>
      </c>
      <c r="N43" s="119"/>
      <c r="O43" s="81" t="s">
        <v>91</v>
      </c>
    </row>
    <row r="44" spans="1:15">
      <c r="A44" s="8">
        <f t="shared" si="0"/>
        <v>40</v>
      </c>
      <c r="B44" s="37" t="s">
        <v>67</v>
      </c>
      <c r="C44" s="110">
        <v>3740038.4552700003</v>
      </c>
      <c r="D44" s="104">
        <v>3958690.1245199991</v>
      </c>
      <c r="E44" s="104">
        <v>3925369.5221299995</v>
      </c>
      <c r="F44" s="119">
        <v>4081304.4293699991</v>
      </c>
      <c r="G44" s="104">
        <v>4067594.8667099997</v>
      </c>
      <c r="H44" s="104">
        <v>4154082.5382099994</v>
      </c>
      <c r="I44" s="130">
        <v>3928647.3026200016</v>
      </c>
      <c r="J44" s="104">
        <v>4053346.6629000003</v>
      </c>
      <c r="K44" s="104">
        <v>3778746.4150999999</v>
      </c>
      <c r="L44" s="130">
        <v>3700331.6395899989</v>
      </c>
      <c r="M44" s="104">
        <v>3782859.4054099997</v>
      </c>
      <c r="N44" s="119"/>
      <c r="O44" s="81" t="s">
        <v>92</v>
      </c>
    </row>
    <row r="45" spans="1:15">
      <c r="A45" s="8">
        <f t="shared" si="0"/>
        <v>41</v>
      </c>
      <c r="B45" s="37" t="s">
        <v>68</v>
      </c>
      <c r="C45" s="110">
        <v>2168316.4708699998</v>
      </c>
      <c r="D45" s="104">
        <v>1870999.7367699998</v>
      </c>
      <c r="E45" s="104">
        <v>2118748.5534099997</v>
      </c>
      <c r="F45" s="119">
        <v>1719942.4202200002</v>
      </c>
      <c r="G45" s="104">
        <v>1820192.8887700003</v>
      </c>
      <c r="H45" s="104">
        <v>1840800.6118899998</v>
      </c>
      <c r="I45" s="130">
        <v>1756901.3642</v>
      </c>
      <c r="J45" s="104">
        <v>1833415.6398799994</v>
      </c>
      <c r="K45" s="104">
        <v>1964308.3317100003</v>
      </c>
      <c r="L45" s="130">
        <v>2020837.6631799997</v>
      </c>
      <c r="M45" s="104">
        <v>1995450.8183499994</v>
      </c>
      <c r="N45" s="119"/>
      <c r="O45" s="81" t="s">
        <v>93</v>
      </c>
    </row>
    <row r="46" spans="1:15">
      <c r="A46" s="8">
        <f t="shared" si="0"/>
        <v>42</v>
      </c>
      <c r="B46" s="37" t="s">
        <v>69</v>
      </c>
      <c r="C46" s="110">
        <v>739387.27593000024</v>
      </c>
      <c r="D46" s="104">
        <v>835171.87580000015</v>
      </c>
      <c r="E46" s="104">
        <v>979843.3910099999</v>
      </c>
      <c r="F46" s="119">
        <v>794752.60407999984</v>
      </c>
      <c r="G46" s="104">
        <v>735819.71202999959</v>
      </c>
      <c r="H46" s="104">
        <v>723335.28806999989</v>
      </c>
      <c r="I46" s="130">
        <v>825671.83136999991</v>
      </c>
      <c r="J46" s="104">
        <v>926160.42339000001</v>
      </c>
      <c r="K46" s="104">
        <v>1149508.6087200004</v>
      </c>
      <c r="L46" s="130">
        <v>1082267.5056700001</v>
      </c>
      <c r="M46" s="104">
        <v>1141805.1177800002</v>
      </c>
      <c r="N46" s="119"/>
      <c r="O46" s="81" t="s">
        <v>94</v>
      </c>
    </row>
    <row r="47" spans="1:15">
      <c r="A47" s="8">
        <f t="shared" si="0"/>
        <v>43</v>
      </c>
      <c r="B47" s="37" t="s">
        <v>100</v>
      </c>
      <c r="C47" s="110">
        <v>5478128.8025100008</v>
      </c>
      <c r="D47" s="104">
        <v>5640727.5761300009</v>
      </c>
      <c r="E47" s="104">
        <v>5230257.8444800004</v>
      </c>
      <c r="F47" s="119">
        <v>4612464.8339</v>
      </c>
      <c r="G47" s="104">
        <v>4735915.4525600001</v>
      </c>
      <c r="H47" s="104">
        <v>4827991.4895899985</v>
      </c>
      <c r="I47" s="130">
        <v>4846384.6887399983</v>
      </c>
      <c r="J47" s="104">
        <v>4994543.2094199993</v>
      </c>
      <c r="K47" s="104">
        <v>5145637.4414499998</v>
      </c>
      <c r="L47" s="130">
        <v>5155957.7597500002</v>
      </c>
      <c r="M47" s="104">
        <v>5243321.7242199983</v>
      </c>
      <c r="N47" s="119"/>
      <c r="O47" s="81" t="s">
        <v>70</v>
      </c>
    </row>
    <row r="48" spans="1:15">
      <c r="A48" s="8">
        <f t="shared" si="0"/>
        <v>44</v>
      </c>
      <c r="B48" s="37" t="s">
        <v>71</v>
      </c>
      <c r="C48" s="110">
        <v>16345907.698520005</v>
      </c>
      <c r="D48" s="104">
        <v>16570835.010319998</v>
      </c>
      <c r="E48" s="104">
        <v>15478923.692799998</v>
      </c>
      <c r="F48" s="119">
        <v>17552797.003230002</v>
      </c>
      <c r="G48" s="104">
        <v>16477112.046440002</v>
      </c>
      <c r="H48" s="104">
        <v>18744096.227179997</v>
      </c>
      <c r="I48" s="130">
        <v>19416478.091779996</v>
      </c>
      <c r="J48" s="104">
        <v>18968928.113300003</v>
      </c>
      <c r="K48" s="104">
        <v>17517106.200209998</v>
      </c>
      <c r="L48" s="130">
        <v>18058350.00719</v>
      </c>
      <c r="M48" s="104">
        <v>17788587.441330001</v>
      </c>
      <c r="N48" s="119"/>
      <c r="O48" s="81" t="s">
        <v>95</v>
      </c>
    </row>
    <row r="49" spans="1:15" s="63" customFormat="1">
      <c r="A49" s="62">
        <f t="shared" si="0"/>
        <v>45</v>
      </c>
      <c r="B49" s="61" t="s">
        <v>72</v>
      </c>
      <c r="C49" s="113">
        <v>49552930.910180002</v>
      </c>
      <c r="D49" s="114">
        <v>50550215.400930002</v>
      </c>
      <c r="E49" s="114">
        <v>49907710.643600009</v>
      </c>
      <c r="F49" s="121">
        <v>51426762.439910002</v>
      </c>
      <c r="G49" s="114">
        <v>50572554.70271001</v>
      </c>
      <c r="H49" s="114">
        <v>57231639.920409992</v>
      </c>
      <c r="I49" s="131">
        <v>53663842.050570019</v>
      </c>
      <c r="J49" s="114">
        <v>53592189.856440015</v>
      </c>
      <c r="K49" s="114">
        <v>52393371.411259994</v>
      </c>
      <c r="L49" s="131">
        <v>52410014.886140011</v>
      </c>
      <c r="M49" s="114">
        <v>52778730.924560003</v>
      </c>
      <c r="N49" s="121"/>
      <c r="O49" s="86" t="s">
        <v>96</v>
      </c>
    </row>
    <row r="50" spans="1:15">
      <c r="A50" s="8">
        <f t="shared" si="0"/>
        <v>46</v>
      </c>
      <c r="B50" s="37" t="s">
        <v>73</v>
      </c>
      <c r="C50" s="110">
        <v>448499395.18754011</v>
      </c>
      <c r="D50" s="104">
        <v>450463630.85486996</v>
      </c>
      <c r="E50" s="104">
        <v>453334842.91666985</v>
      </c>
      <c r="F50" s="119">
        <v>453407988.08325994</v>
      </c>
      <c r="G50" s="104">
        <v>450355426.12407994</v>
      </c>
      <c r="H50" s="104">
        <v>436284291.56083</v>
      </c>
      <c r="I50" s="130">
        <v>441826830.20060998</v>
      </c>
      <c r="J50" s="104">
        <v>444907618.63360995</v>
      </c>
      <c r="K50" s="104">
        <v>438610642.75513005</v>
      </c>
      <c r="L50" s="130">
        <v>438529475.42943996</v>
      </c>
      <c r="M50" s="104">
        <v>441587158.17288005</v>
      </c>
      <c r="N50" s="119"/>
      <c r="O50" s="81" t="s">
        <v>97</v>
      </c>
    </row>
    <row r="51" spans="1:15" ht="29">
      <c r="A51" s="8">
        <f t="shared" si="0"/>
        <v>47</v>
      </c>
      <c r="B51" s="37" t="s">
        <v>101</v>
      </c>
      <c r="C51" s="110">
        <v>4803254.9038600018</v>
      </c>
      <c r="D51" s="104">
        <v>4615330.1478700014</v>
      </c>
      <c r="E51" s="104">
        <v>4444450.8143899981</v>
      </c>
      <c r="F51" s="119">
        <v>4945249.565469997</v>
      </c>
      <c r="G51" s="104">
        <v>4990958.3365700012</v>
      </c>
      <c r="H51" s="104">
        <v>4903809.3579900023</v>
      </c>
      <c r="I51" s="130">
        <v>5207642.7841400001</v>
      </c>
      <c r="J51" s="104">
        <v>4908679.1736200005</v>
      </c>
      <c r="K51" s="104">
        <v>4571612.2599100033</v>
      </c>
      <c r="L51" s="130">
        <v>4417219.5333899995</v>
      </c>
      <c r="M51" s="104">
        <v>4013233.5090899998</v>
      </c>
      <c r="N51" s="119"/>
      <c r="O51" s="81" t="s">
        <v>74</v>
      </c>
    </row>
    <row r="52" spans="1:15">
      <c r="A52" s="8">
        <f t="shared" si="0"/>
        <v>48</v>
      </c>
      <c r="B52" s="37" t="s">
        <v>102</v>
      </c>
      <c r="C52" s="110">
        <v>7276763.9562999997</v>
      </c>
      <c r="D52" s="104">
        <v>7235665.3030899996</v>
      </c>
      <c r="E52" s="104">
        <v>7250555.2337999996</v>
      </c>
      <c r="F52" s="119">
        <v>7384998.4589200011</v>
      </c>
      <c r="G52" s="104">
        <v>7353944.4228299996</v>
      </c>
      <c r="H52" s="104">
        <v>7574895.1083599962</v>
      </c>
      <c r="I52" s="130">
        <v>7706566.2983499998</v>
      </c>
      <c r="J52" s="104">
        <v>7850753.645589998</v>
      </c>
      <c r="K52" s="104">
        <v>7725072.265879998</v>
      </c>
      <c r="L52" s="130">
        <v>7738496.9840399977</v>
      </c>
      <c r="M52" s="104">
        <v>7820487.0654499996</v>
      </c>
      <c r="N52" s="119"/>
      <c r="O52" s="81" t="s">
        <v>75</v>
      </c>
    </row>
    <row r="53" spans="1:15">
      <c r="A53" s="8">
        <f t="shared" si="0"/>
        <v>49</v>
      </c>
      <c r="B53" s="37" t="s">
        <v>380</v>
      </c>
      <c r="C53" s="110">
        <v>67504.916619999989</v>
      </c>
      <c r="D53" s="104">
        <v>70488.38049000001</v>
      </c>
      <c r="E53" s="104">
        <v>71447.906599999988</v>
      </c>
      <c r="F53" s="119">
        <v>72526.116829999984</v>
      </c>
      <c r="G53" s="104">
        <v>75026.211040000024</v>
      </c>
      <c r="H53" s="104">
        <v>79573.381790000014</v>
      </c>
      <c r="I53" s="130">
        <v>210056.25947999998</v>
      </c>
      <c r="J53" s="104">
        <v>214853.38206</v>
      </c>
      <c r="K53" s="104">
        <v>188907.91835000002</v>
      </c>
      <c r="L53" s="130">
        <v>103489.59015</v>
      </c>
      <c r="M53" s="104">
        <v>105403.81721000004</v>
      </c>
      <c r="N53" s="119"/>
      <c r="O53" s="81" t="s">
        <v>401</v>
      </c>
    </row>
    <row r="54" spans="1:15" s="63" customFormat="1">
      <c r="A54" s="62">
        <f t="shared" si="0"/>
        <v>50</v>
      </c>
      <c r="B54" s="61" t="s">
        <v>76</v>
      </c>
      <c r="C54" s="113">
        <v>460646918.96481985</v>
      </c>
      <c r="D54" s="114">
        <v>462385114.68681997</v>
      </c>
      <c r="E54" s="114">
        <v>465101296.87198001</v>
      </c>
      <c r="F54" s="121">
        <v>465810762.22500992</v>
      </c>
      <c r="G54" s="114">
        <v>462775355.09498</v>
      </c>
      <c r="H54" s="114">
        <v>448842569.4095301</v>
      </c>
      <c r="I54" s="131">
        <v>454951095.54314983</v>
      </c>
      <c r="J54" s="114">
        <v>457881904.8354401</v>
      </c>
      <c r="K54" s="114">
        <v>451096235.19986999</v>
      </c>
      <c r="L54" s="131">
        <v>450788681.53755009</v>
      </c>
      <c r="M54" s="114">
        <v>453526282.56515998</v>
      </c>
      <c r="N54" s="121"/>
      <c r="O54" s="86" t="s">
        <v>98</v>
      </c>
    </row>
    <row r="55" spans="1:15" s="63" customFormat="1">
      <c r="A55" s="62">
        <f t="shared" si="0"/>
        <v>51</v>
      </c>
      <c r="B55" s="61" t="s">
        <v>77</v>
      </c>
      <c r="C55" s="113">
        <v>510199849.87522995</v>
      </c>
      <c r="D55" s="114">
        <v>512935330.08797014</v>
      </c>
      <c r="E55" s="114">
        <v>515009007.51578021</v>
      </c>
      <c r="F55" s="121">
        <v>517237524.66511005</v>
      </c>
      <c r="G55" s="114">
        <v>513347909.79794008</v>
      </c>
      <c r="H55" s="114">
        <v>506074209.33013004</v>
      </c>
      <c r="I55" s="131">
        <v>508614937.59388989</v>
      </c>
      <c r="J55" s="114">
        <v>511474094.69206989</v>
      </c>
      <c r="K55" s="114">
        <v>503489606.6113199</v>
      </c>
      <c r="L55" s="131">
        <v>503198696.42393005</v>
      </c>
      <c r="M55" s="114">
        <v>506305013.48997992</v>
      </c>
      <c r="N55" s="121"/>
      <c r="O55" s="86" t="s">
        <v>99</v>
      </c>
    </row>
    <row r="56" spans="1:15">
      <c r="A56" s="8">
        <f t="shared" si="0"/>
        <v>52</v>
      </c>
      <c r="B56" s="37" t="s">
        <v>22</v>
      </c>
      <c r="C56" s="110">
        <v>1385.1</v>
      </c>
      <c r="D56" s="104">
        <v>1385.1</v>
      </c>
      <c r="E56" s="104">
        <v>1385.1</v>
      </c>
      <c r="F56" s="119">
        <v>1385.1</v>
      </c>
      <c r="G56" s="104">
        <v>1385.1</v>
      </c>
      <c r="H56" s="104">
        <v>1385.1</v>
      </c>
      <c r="I56" s="130">
        <v>1385.1</v>
      </c>
      <c r="J56" s="104">
        <v>1385.1</v>
      </c>
      <c r="K56" s="104">
        <v>501385.1</v>
      </c>
      <c r="L56" s="130">
        <v>501385.1</v>
      </c>
      <c r="M56" s="104">
        <v>501385.1</v>
      </c>
      <c r="N56" s="119"/>
      <c r="O56" s="81" t="s">
        <v>78</v>
      </c>
    </row>
    <row r="57" spans="1:15">
      <c r="A57" s="8">
        <f t="shared" si="0"/>
        <v>53</v>
      </c>
      <c r="B57" s="37" t="s">
        <v>103</v>
      </c>
      <c r="C57" s="110">
        <v>54975705.793000005</v>
      </c>
      <c r="D57" s="104">
        <v>54998705.909000002</v>
      </c>
      <c r="E57" s="104">
        <v>55024260.869000003</v>
      </c>
      <c r="F57" s="119">
        <v>55024260.699000001</v>
      </c>
      <c r="G57" s="104">
        <v>55164260.869000003</v>
      </c>
      <c r="H57" s="104">
        <v>68112260.869000003</v>
      </c>
      <c r="I57" s="130">
        <v>68147260.869000003</v>
      </c>
      <c r="J57" s="104">
        <v>68142260.86500001</v>
      </c>
      <c r="K57" s="104">
        <v>68142260.86500001</v>
      </c>
      <c r="L57" s="130">
        <v>68142110.869000003</v>
      </c>
      <c r="M57" s="104">
        <v>68142110.869000003</v>
      </c>
      <c r="N57" s="119"/>
      <c r="O57" s="81" t="s">
        <v>111</v>
      </c>
    </row>
    <row r="58" spans="1:15">
      <c r="A58" s="8">
        <f t="shared" si="0"/>
        <v>54</v>
      </c>
      <c r="B58" s="37" t="s">
        <v>104</v>
      </c>
      <c r="C58" s="110">
        <v>23671213.20459</v>
      </c>
      <c r="D58" s="104">
        <v>23671213.20459</v>
      </c>
      <c r="E58" s="104">
        <v>24415658.304590002</v>
      </c>
      <c r="F58" s="119">
        <v>24415658.304590002</v>
      </c>
      <c r="G58" s="104">
        <v>24415658.304590002</v>
      </c>
      <c r="H58" s="104">
        <v>24415658.304590002</v>
      </c>
      <c r="I58" s="130">
        <v>24415658.304590002</v>
      </c>
      <c r="J58" s="104">
        <v>24415658.304590002</v>
      </c>
      <c r="K58" s="104">
        <v>24415658.304590002</v>
      </c>
      <c r="L58" s="130">
        <v>24415658.304590002</v>
      </c>
      <c r="M58" s="104">
        <v>24415658.304590002</v>
      </c>
      <c r="N58" s="119"/>
      <c r="O58" s="81" t="s">
        <v>113</v>
      </c>
    </row>
    <row r="59" spans="1:15">
      <c r="A59" s="8">
        <f t="shared" si="0"/>
        <v>55</v>
      </c>
      <c r="B59" s="37" t="s">
        <v>107</v>
      </c>
      <c r="C59" s="110">
        <v>-40431.019479998591</v>
      </c>
      <c r="D59" s="104">
        <v>842731.45150999841</v>
      </c>
      <c r="E59" s="104">
        <v>2068116.4983700009</v>
      </c>
      <c r="F59" s="119">
        <v>2666009.3109499938</v>
      </c>
      <c r="G59" s="104">
        <v>1890210.3677599961</v>
      </c>
      <c r="H59" s="114">
        <v>989693.80420000397</v>
      </c>
      <c r="I59" s="130">
        <v>1688361.8454799997</v>
      </c>
      <c r="J59" s="104">
        <v>728256.37810000277</v>
      </c>
      <c r="K59" s="104">
        <v>1833187.9054899928</v>
      </c>
      <c r="L59" s="130">
        <v>3227444.4648599974</v>
      </c>
      <c r="M59" s="104">
        <v>2794972.7166900048</v>
      </c>
      <c r="N59" s="119"/>
      <c r="O59" s="81" t="s">
        <v>108</v>
      </c>
    </row>
    <row r="60" spans="1:15">
      <c r="A60" s="8">
        <f t="shared" si="0"/>
        <v>56</v>
      </c>
      <c r="B60" s="37" t="s">
        <v>3</v>
      </c>
      <c r="C60" s="110">
        <v>-2110121.4576900033</v>
      </c>
      <c r="D60" s="104">
        <v>-3567805.0797199989</v>
      </c>
      <c r="E60" s="104">
        <v>-5032830.4406500002</v>
      </c>
      <c r="F60" s="119">
        <v>3892845.7078200066</v>
      </c>
      <c r="G60" s="104">
        <v>1189758.8403400013</v>
      </c>
      <c r="H60" s="114">
        <v>-105941.25476000087</v>
      </c>
      <c r="I60" s="130">
        <v>476736.51143000723</v>
      </c>
      <c r="J60" s="104">
        <v>1350516.6624099971</v>
      </c>
      <c r="K60" s="104">
        <v>-1700847.3493499984</v>
      </c>
      <c r="L60" s="130">
        <v>-3173582.8795100013</v>
      </c>
      <c r="M60" s="104">
        <v>-1964148.5910700001</v>
      </c>
      <c r="N60" s="119"/>
      <c r="O60" s="81" t="s">
        <v>112</v>
      </c>
    </row>
    <row r="61" spans="1:15" s="63" customFormat="1">
      <c r="A61" s="62">
        <f t="shared" si="0"/>
        <v>57</v>
      </c>
      <c r="B61" s="61" t="s">
        <v>105</v>
      </c>
      <c r="C61" s="113">
        <v>76496366.520330027</v>
      </c>
      <c r="D61" s="114">
        <v>75944845.485249981</v>
      </c>
      <c r="E61" s="114">
        <v>76475205.231169984</v>
      </c>
      <c r="F61" s="121">
        <v>85998774.022190005</v>
      </c>
      <c r="G61" s="114">
        <v>82659888.381510019</v>
      </c>
      <c r="H61" s="114">
        <v>93411671.722880006</v>
      </c>
      <c r="I61" s="131">
        <v>94728017.530369997</v>
      </c>
      <c r="J61" s="114">
        <v>94636692.209940001</v>
      </c>
      <c r="K61" s="114">
        <v>92690259.725580007</v>
      </c>
      <c r="L61" s="131">
        <v>92611630.758770004</v>
      </c>
      <c r="M61" s="114">
        <v>93388593.299079999</v>
      </c>
      <c r="N61" s="121"/>
      <c r="O61" s="86" t="s">
        <v>106</v>
      </c>
    </row>
    <row r="62" spans="1:15" s="63" customFormat="1">
      <c r="A62" s="62">
        <f t="shared" si="0"/>
        <v>58</v>
      </c>
      <c r="B62" s="61" t="s">
        <v>109</v>
      </c>
      <c r="C62" s="113">
        <v>586697601.49574018</v>
      </c>
      <c r="D62" s="114">
        <v>588881560.6733501</v>
      </c>
      <c r="E62" s="114">
        <v>591485597.84712982</v>
      </c>
      <c r="F62" s="121">
        <v>603237683.78746021</v>
      </c>
      <c r="G62" s="114">
        <v>596009183.27966011</v>
      </c>
      <c r="H62" s="114">
        <v>599487266.15313005</v>
      </c>
      <c r="I62" s="131">
        <v>603344340.22443998</v>
      </c>
      <c r="J62" s="114">
        <v>606112172.00216019</v>
      </c>
      <c r="K62" s="114">
        <v>596681251.43703973</v>
      </c>
      <c r="L62" s="131">
        <v>596311712.28282011</v>
      </c>
      <c r="M62" s="114">
        <v>600194991.88916981</v>
      </c>
      <c r="N62" s="121"/>
      <c r="O62" s="86" t="s">
        <v>110</v>
      </c>
    </row>
    <row r="63" spans="1:15">
      <c r="H63" s="35"/>
      <c r="I63" s="72"/>
      <c r="J63" s="73"/>
    </row>
    <row r="64" spans="1:15" ht="15.5">
      <c r="B64" s="91" t="s">
        <v>440</v>
      </c>
      <c r="G64" s="68"/>
    </row>
    <row r="65" spans="2:16" ht="15.5">
      <c r="B65" s="91" t="s">
        <v>441</v>
      </c>
      <c r="O65" s="39"/>
      <c r="P65" s="35"/>
    </row>
    <row r="66" spans="2:16">
      <c r="O66" s="39"/>
      <c r="P66" s="35"/>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65"/>
  <sheetViews>
    <sheetView zoomScaleNormal="100" workbookViewId="0">
      <pane xSplit="2" ySplit="4" topLeftCell="K53" activePane="bottomRight" state="frozen"/>
      <selection pane="topRight"/>
      <selection pane="bottomLeft"/>
      <selection pane="bottomRight" activeCell="N5" sqref="N5:N62"/>
    </sheetView>
  </sheetViews>
  <sheetFormatPr defaultColWidth="9.1796875" defaultRowHeight="14.5"/>
  <cols>
    <col min="1" max="1" width="9.1796875" style="6" customWidth="1"/>
    <col min="2" max="2" width="61.81640625" style="37" customWidth="1"/>
    <col min="3" max="3" width="17.81640625" style="6" customWidth="1"/>
    <col min="4" max="5" width="20.1796875" style="6" customWidth="1"/>
    <col min="6" max="7" width="17.81640625" style="6" customWidth="1"/>
    <col min="8" max="8" width="19.81640625" style="6" customWidth="1"/>
    <col min="9" max="9" width="20.1796875" style="6" customWidth="1"/>
    <col min="10" max="11" width="19.1796875" style="6" customWidth="1"/>
    <col min="12" max="12" width="20.1796875" style="6" customWidth="1"/>
    <col min="13" max="13" width="19.1796875" style="6" customWidth="1"/>
    <col min="14" max="14" width="17.81640625" style="6" customWidth="1"/>
    <col min="15" max="15" width="54.81640625" style="6" customWidth="1"/>
    <col min="16" max="51" width="26.1796875" style="6" customWidth="1"/>
    <col min="52" max="52" width="0" style="6" hidden="1" customWidth="1"/>
    <col min="53" max="53" width="21.54296875" style="6" customWidth="1"/>
    <col min="54" max="16384" width="9.1796875" style="6"/>
  </cols>
  <sheetData>
    <row r="1" spans="1:15">
      <c r="O1" s="84" t="s">
        <v>404</v>
      </c>
    </row>
    <row r="2" spans="1:15" ht="31.5" customHeight="1" thickBot="1">
      <c r="A2" s="141" t="s">
        <v>114</v>
      </c>
      <c r="B2" s="142"/>
      <c r="C2" s="142"/>
      <c r="D2" s="142"/>
      <c r="E2" s="142"/>
      <c r="F2" s="142"/>
      <c r="G2" s="142"/>
      <c r="H2" s="142"/>
      <c r="I2" s="142"/>
      <c r="J2" s="142"/>
      <c r="K2" s="142"/>
      <c r="L2" s="142"/>
      <c r="M2" s="142"/>
      <c r="N2" s="142"/>
      <c r="O2" s="142"/>
    </row>
    <row r="3" spans="1:15" ht="31.5" customHeight="1" thickBot="1">
      <c r="A3" s="147" t="s">
        <v>355</v>
      </c>
      <c r="B3" s="148"/>
      <c r="C3" s="148"/>
      <c r="D3" s="148"/>
      <c r="E3" s="148"/>
      <c r="F3" s="148"/>
      <c r="G3" s="148"/>
      <c r="H3" s="148"/>
      <c r="I3" s="148"/>
      <c r="J3" s="148"/>
      <c r="K3" s="148"/>
      <c r="L3" s="148"/>
      <c r="M3" s="148"/>
      <c r="N3" s="148"/>
      <c r="O3" s="148"/>
    </row>
    <row r="4" spans="1:15" s="50" customFormat="1" ht="31.5" thickBot="1">
      <c r="A4" s="48"/>
      <c r="B4" s="51" t="s">
        <v>31</v>
      </c>
      <c r="C4" s="46" t="s">
        <v>368</v>
      </c>
      <c r="D4" s="46" t="s">
        <v>367</v>
      </c>
      <c r="E4" s="46" t="s">
        <v>366</v>
      </c>
      <c r="F4" s="46" t="s">
        <v>365</v>
      </c>
      <c r="G4" s="46" t="s">
        <v>364</v>
      </c>
      <c r="H4" s="46" t="s">
        <v>363</v>
      </c>
      <c r="I4" s="46" t="s">
        <v>362</v>
      </c>
      <c r="J4" s="46" t="s">
        <v>361</v>
      </c>
      <c r="K4" s="46" t="s">
        <v>360</v>
      </c>
      <c r="L4" s="46" t="s">
        <v>359</v>
      </c>
      <c r="M4" s="46" t="s">
        <v>358</v>
      </c>
      <c r="N4" s="46" t="s">
        <v>357</v>
      </c>
      <c r="O4" s="49" t="s">
        <v>25</v>
      </c>
    </row>
    <row r="5" spans="1:15">
      <c r="A5" s="8">
        <v>1</v>
      </c>
      <c r="B5" s="37" t="s">
        <v>370</v>
      </c>
      <c r="C5" s="123">
        <v>24497009.198590007</v>
      </c>
      <c r="D5" s="110">
        <v>23059767.796930004</v>
      </c>
      <c r="E5" s="110">
        <v>23091893.405850001</v>
      </c>
      <c r="F5" s="112">
        <v>22378061.962899994</v>
      </c>
      <c r="G5" s="109">
        <v>22504272.44723</v>
      </c>
      <c r="H5" s="109">
        <v>23398967.822790001</v>
      </c>
      <c r="I5" s="112">
        <v>21993902.810610004</v>
      </c>
      <c r="J5" s="109">
        <v>22072380.028189994</v>
      </c>
      <c r="K5" s="109">
        <v>20925906.911249999</v>
      </c>
      <c r="L5" s="109">
        <v>21399889.585439991</v>
      </c>
      <c r="M5" s="109">
        <v>22732769.658310004</v>
      </c>
      <c r="N5" s="110"/>
      <c r="O5" s="81" t="s">
        <v>393</v>
      </c>
    </row>
    <row r="6" spans="1:15">
      <c r="A6" s="8">
        <f t="shared" ref="A6:A62" si="0">A5+1</f>
        <v>2</v>
      </c>
      <c r="B6" s="37" t="s">
        <v>369</v>
      </c>
      <c r="C6" s="123">
        <v>179340.20435999997</v>
      </c>
      <c r="D6" s="110">
        <v>175054.10193</v>
      </c>
      <c r="E6" s="110">
        <v>174735.32066999999</v>
      </c>
      <c r="F6" s="112">
        <v>136765.53234999999</v>
      </c>
      <c r="G6" s="109">
        <v>136296.75107999999</v>
      </c>
      <c r="H6" s="109">
        <v>132376.96275999999</v>
      </c>
      <c r="I6" s="112">
        <v>111833.18150000001</v>
      </c>
      <c r="J6" s="109">
        <v>109964.40024</v>
      </c>
      <c r="K6" s="110">
        <v>98844.611919999996</v>
      </c>
      <c r="L6" s="110">
        <v>92075.830650000004</v>
      </c>
      <c r="M6" s="109">
        <v>80500</v>
      </c>
      <c r="N6" s="110"/>
      <c r="O6" s="81" t="s">
        <v>392</v>
      </c>
    </row>
    <row r="7" spans="1:15">
      <c r="A7" s="8">
        <f t="shared" si="0"/>
        <v>3</v>
      </c>
      <c r="B7" s="37" t="s">
        <v>26</v>
      </c>
      <c r="C7" s="123">
        <v>5762558.4968200019</v>
      </c>
      <c r="D7" s="110">
        <v>5889725.5921500009</v>
      </c>
      <c r="E7" s="110">
        <v>6098104.1153999995</v>
      </c>
      <c r="F7" s="112">
        <v>5915687.033090001</v>
      </c>
      <c r="G7" s="109">
        <v>5750589.1545900004</v>
      </c>
      <c r="H7" s="109">
        <v>5249730.3695900002</v>
      </c>
      <c r="I7" s="112">
        <v>5472300.2644399982</v>
      </c>
      <c r="J7" s="109">
        <v>5513025.6493799994</v>
      </c>
      <c r="K7" s="110">
        <v>5403092.7363300016</v>
      </c>
      <c r="L7" s="110">
        <v>5229379.470180003</v>
      </c>
      <c r="M7" s="109">
        <v>5467124.5539600002</v>
      </c>
      <c r="N7" s="110"/>
      <c r="O7" s="81" t="s">
        <v>27</v>
      </c>
    </row>
    <row r="8" spans="1:15">
      <c r="A8" s="8">
        <f t="shared" si="0"/>
        <v>4</v>
      </c>
      <c r="B8" s="37" t="s">
        <v>371</v>
      </c>
      <c r="C8" s="123">
        <v>8174515.6383499997</v>
      </c>
      <c r="D8" s="110">
        <v>8429561.1897100005</v>
      </c>
      <c r="E8" s="110">
        <v>9416671.4303499982</v>
      </c>
      <c r="F8" s="112">
        <v>9410076.3330299966</v>
      </c>
      <c r="G8" s="109">
        <v>9289570.8063399978</v>
      </c>
      <c r="H8" s="109">
        <v>8852364.7754999995</v>
      </c>
      <c r="I8" s="112">
        <v>9173144.2347799987</v>
      </c>
      <c r="J8" s="109">
        <v>9750653.4430099986</v>
      </c>
      <c r="K8" s="110">
        <v>9852471.0301699974</v>
      </c>
      <c r="L8" s="110">
        <v>9727697.0819600001</v>
      </c>
      <c r="M8" s="109">
        <v>9763427.7498800028</v>
      </c>
      <c r="N8" s="110"/>
      <c r="O8" s="81" t="s">
        <v>28</v>
      </c>
    </row>
    <row r="9" spans="1:15">
      <c r="A9" s="8">
        <f t="shared" si="0"/>
        <v>5</v>
      </c>
      <c r="B9" s="37" t="s">
        <v>372</v>
      </c>
      <c r="C9" s="123">
        <v>365701.65062000003</v>
      </c>
      <c r="D9" s="110">
        <v>260751.45062000002</v>
      </c>
      <c r="E9" s="110">
        <v>260890.58062000002</v>
      </c>
      <c r="F9" s="112">
        <v>271173.76937999995</v>
      </c>
      <c r="G9" s="109">
        <v>271147.26937999995</v>
      </c>
      <c r="H9" s="109">
        <v>269394.88176999998</v>
      </c>
      <c r="I9" s="112">
        <v>269329.28177</v>
      </c>
      <c r="J9" s="109">
        <v>256676.53177</v>
      </c>
      <c r="K9" s="110">
        <v>254440.36344000002</v>
      </c>
      <c r="L9" s="110">
        <v>251224.29641000001</v>
      </c>
      <c r="M9" s="109">
        <v>251137.19640999998</v>
      </c>
      <c r="N9" s="110"/>
      <c r="O9" s="81" t="s">
        <v>394</v>
      </c>
    </row>
    <row r="10" spans="1:15">
      <c r="A10" s="8">
        <f t="shared" si="0"/>
        <v>6</v>
      </c>
      <c r="B10" s="37" t="s">
        <v>29</v>
      </c>
      <c r="C10" s="123">
        <v>18425133.436409999</v>
      </c>
      <c r="D10" s="110">
        <v>20812234.41161</v>
      </c>
      <c r="E10" s="110">
        <v>20960684.304179985</v>
      </c>
      <c r="F10" s="112">
        <v>21163420.534620002</v>
      </c>
      <c r="G10" s="109">
        <v>21749690.726539996</v>
      </c>
      <c r="H10" s="109">
        <v>23017782.197779998</v>
      </c>
      <c r="I10" s="112">
        <v>23829480.539629996</v>
      </c>
      <c r="J10" s="109">
        <v>24060732.627319999</v>
      </c>
      <c r="K10" s="110">
        <v>25465066.172310006</v>
      </c>
      <c r="L10" s="110">
        <v>25976668.556310005</v>
      </c>
      <c r="M10" s="109">
        <v>27179317.984639999</v>
      </c>
      <c r="N10" s="110"/>
      <c r="O10" s="81" t="s">
        <v>30</v>
      </c>
    </row>
    <row r="11" spans="1:15" s="94" customFormat="1">
      <c r="A11" s="93">
        <f t="shared" si="0"/>
        <v>7</v>
      </c>
      <c r="B11" s="94" t="s">
        <v>32</v>
      </c>
      <c r="C11" s="123">
        <v>0</v>
      </c>
      <c r="D11" s="110">
        <v>0</v>
      </c>
      <c r="E11" s="110">
        <v>0</v>
      </c>
      <c r="F11" s="112">
        <v>0</v>
      </c>
      <c r="G11" s="109">
        <v>0</v>
      </c>
      <c r="H11" s="109">
        <v>0</v>
      </c>
      <c r="I11" s="112">
        <v>0</v>
      </c>
      <c r="J11" s="109">
        <v>0</v>
      </c>
      <c r="K11" s="110">
        <v>0</v>
      </c>
      <c r="L11" s="110">
        <v>0</v>
      </c>
      <c r="M11" s="109">
        <v>0</v>
      </c>
      <c r="N11" s="110"/>
      <c r="O11" s="102" t="s">
        <v>422</v>
      </c>
    </row>
    <row r="12" spans="1:15">
      <c r="A12" s="8">
        <f t="shared" si="0"/>
        <v>8</v>
      </c>
      <c r="B12" s="37" t="s">
        <v>115</v>
      </c>
      <c r="C12" s="123">
        <v>0</v>
      </c>
      <c r="D12" s="110">
        <v>0</v>
      </c>
      <c r="E12" s="110">
        <v>0</v>
      </c>
      <c r="F12" s="112">
        <v>0</v>
      </c>
      <c r="G12" s="109">
        <v>0</v>
      </c>
      <c r="H12" s="109">
        <v>0</v>
      </c>
      <c r="I12" s="112">
        <v>0</v>
      </c>
      <c r="J12" s="109">
        <v>0</v>
      </c>
      <c r="K12" s="110">
        <v>0</v>
      </c>
      <c r="L12" s="110">
        <v>0</v>
      </c>
      <c r="M12" s="109">
        <v>0</v>
      </c>
      <c r="N12" s="110"/>
      <c r="O12" s="81" t="s">
        <v>35</v>
      </c>
    </row>
    <row r="13" spans="1:15">
      <c r="A13" s="8">
        <f t="shared" si="0"/>
        <v>9</v>
      </c>
      <c r="B13" s="37" t="s">
        <v>36</v>
      </c>
      <c r="C13" s="123">
        <v>5000</v>
      </c>
      <c r="D13" s="110">
        <v>5000</v>
      </c>
      <c r="E13" s="110">
        <v>5000</v>
      </c>
      <c r="F13" s="112">
        <v>5000</v>
      </c>
      <c r="G13" s="109">
        <v>0</v>
      </c>
      <c r="H13" s="109">
        <v>0</v>
      </c>
      <c r="I13" s="112">
        <v>0</v>
      </c>
      <c r="J13" s="109">
        <v>0</v>
      </c>
      <c r="K13" s="110">
        <v>0</v>
      </c>
      <c r="L13" s="110">
        <v>0</v>
      </c>
      <c r="M13" s="109">
        <v>0</v>
      </c>
      <c r="N13" s="110"/>
      <c r="O13" s="81" t="s">
        <v>37</v>
      </c>
    </row>
    <row r="14" spans="1:15">
      <c r="A14" s="8">
        <f t="shared" si="0"/>
        <v>10</v>
      </c>
      <c r="B14" s="37" t="s">
        <v>116</v>
      </c>
      <c r="C14" s="123">
        <v>20617554.581909999</v>
      </c>
      <c r="D14" s="110">
        <v>20217991.04163</v>
      </c>
      <c r="E14" s="110">
        <v>19440214.451130006</v>
      </c>
      <c r="F14" s="112">
        <v>19218708.680939995</v>
      </c>
      <c r="G14" s="109">
        <v>18785582.107479997</v>
      </c>
      <c r="H14" s="109">
        <v>18483172.099649999</v>
      </c>
      <c r="I14" s="112">
        <v>18688232.653960001</v>
      </c>
      <c r="J14" s="109">
        <v>18438832.459170002</v>
      </c>
      <c r="K14" s="110">
        <v>17780311.402140003</v>
      </c>
      <c r="L14" s="110">
        <v>16969455.224180002</v>
      </c>
      <c r="M14" s="109">
        <v>16573015.562999997</v>
      </c>
      <c r="N14" s="110"/>
      <c r="O14" s="81" t="s">
        <v>39</v>
      </c>
    </row>
    <row r="15" spans="1:15">
      <c r="A15" s="8">
        <f t="shared" si="0"/>
        <v>11</v>
      </c>
      <c r="B15" s="37" t="s">
        <v>155</v>
      </c>
      <c r="C15" s="123">
        <v>36951.724889999998</v>
      </c>
      <c r="D15" s="110">
        <v>36915.23126</v>
      </c>
      <c r="E15" s="110">
        <v>36103.052370000005</v>
      </c>
      <c r="F15" s="112">
        <v>35808.838130000004</v>
      </c>
      <c r="G15" s="109">
        <v>35747.640299999999</v>
      </c>
      <c r="H15" s="109">
        <v>34788.968069999995</v>
      </c>
      <c r="I15" s="112">
        <v>34746.684970000002</v>
      </c>
      <c r="J15" s="109">
        <v>34705.78746</v>
      </c>
      <c r="K15" s="110">
        <v>33685.253949999998</v>
      </c>
      <c r="L15" s="110">
        <v>33444.356440000003</v>
      </c>
      <c r="M15" s="109">
        <v>33225.319110000004</v>
      </c>
      <c r="N15" s="110"/>
      <c r="O15" s="81" t="s">
        <v>40</v>
      </c>
    </row>
    <row r="16" spans="1:15">
      <c r="A16" s="8">
        <f t="shared" si="0"/>
        <v>12</v>
      </c>
      <c r="B16" s="37" t="s">
        <v>117</v>
      </c>
      <c r="C16" s="123">
        <v>0</v>
      </c>
      <c r="D16" s="110">
        <v>0</v>
      </c>
      <c r="E16" s="110">
        <v>0</v>
      </c>
      <c r="F16" s="112">
        <v>0</v>
      </c>
      <c r="G16" s="109">
        <v>0</v>
      </c>
      <c r="H16" s="109">
        <v>0</v>
      </c>
      <c r="I16" s="112">
        <v>0</v>
      </c>
      <c r="J16" s="109">
        <v>0</v>
      </c>
      <c r="K16" s="110">
        <v>0</v>
      </c>
      <c r="L16" s="110">
        <v>0</v>
      </c>
      <c r="M16" s="109">
        <v>0</v>
      </c>
      <c r="N16" s="110"/>
      <c r="O16" s="81" t="s">
        <v>42</v>
      </c>
    </row>
    <row r="17" spans="1:15">
      <c r="A17" s="8">
        <f t="shared" si="0"/>
        <v>13</v>
      </c>
      <c r="B17" s="37" t="s">
        <v>373</v>
      </c>
      <c r="C17" s="123">
        <v>0</v>
      </c>
      <c r="D17" s="110">
        <v>0</v>
      </c>
      <c r="E17" s="110">
        <v>0</v>
      </c>
      <c r="F17" s="112">
        <v>0</v>
      </c>
      <c r="G17" s="109">
        <v>0</v>
      </c>
      <c r="H17" s="109">
        <v>0</v>
      </c>
      <c r="I17" s="112">
        <v>0</v>
      </c>
      <c r="J17" s="109">
        <v>0</v>
      </c>
      <c r="K17" s="110">
        <v>0</v>
      </c>
      <c r="L17" s="110">
        <v>0</v>
      </c>
      <c r="M17" s="109">
        <v>0</v>
      </c>
      <c r="N17" s="110"/>
      <c r="O17" s="81" t="s">
        <v>395</v>
      </c>
    </row>
    <row r="18" spans="1:15">
      <c r="A18" s="8">
        <f t="shared" si="0"/>
        <v>14</v>
      </c>
      <c r="B18" s="37" t="s">
        <v>118</v>
      </c>
      <c r="C18" s="123">
        <v>9035747.8195099998</v>
      </c>
      <c r="D18" s="110">
        <v>8979210.8508399986</v>
      </c>
      <c r="E18" s="110">
        <v>8987709.6081499979</v>
      </c>
      <c r="F18" s="112">
        <v>9032174.2519700006</v>
      </c>
      <c r="G18" s="109">
        <v>9140842.4874999989</v>
      </c>
      <c r="H18" s="109">
        <v>8956073.7084799986</v>
      </c>
      <c r="I18" s="112">
        <v>8989100.1803200003</v>
      </c>
      <c r="J18" s="109">
        <v>9103984.3993199989</v>
      </c>
      <c r="K18" s="110">
        <v>9071393.9151800014</v>
      </c>
      <c r="L18" s="110">
        <v>9034137.4340500012</v>
      </c>
      <c r="M18" s="109">
        <v>8881814.0623599999</v>
      </c>
      <c r="N18" s="110"/>
      <c r="O18" s="81" t="s">
        <v>44</v>
      </c>
    </row>
    <row r="19" spans="1:15">
      <c r="A19" s="93">
        <f t="shared" si="0"/>
        <v>15</v>
      </c>
      <c r="B19" s="94" t="s">
        <v>374</v>
      </c>
      <c r="C19" s="123">
        <v>960680.31842000003</v>
      </c>
      <c r="D19" s="110">
        <v>960763.09868000005</v>
      </c>
      <c r="E19" s="110">
        <v>960194.76298999996</v>
      </c>
      <c r="F19" s="112">
        <v>959673.54321000003</v>
      </c>
      <c r="G19" s="109">
        <v>959998.65035999985</v>
      </c>
      <c r="H19" s="109">
        <v>959477.43372999993</v>
      </c>
      <c r="I19" s="112">
        <v>958956.21398</v>
      </c>
      <c r="J19" s="109">
        <v>958434.99422999995</v>
      </c>
      <c r="K19" s="110">
        <v>964726.45123000001</v>
      </c>
      <c r="L19" s="110">
        <v>964205.23149999999</v>
      </c>
      <c r="M19" s="109">
        <v>963684.01174999995</v>
      </c>
      <c r="N19" s="110"/>
      <c r="O19" s="102" t="s">
        <v>45</v>
      </c>
    </row>
    <row r="20" spans="1:15">
      <c r="A20" s="8">
        <f t="shared" si="0"/>
        <v>16</v>
      </c>
      <c r="B20" s="37" t="s">
        <v>375</v>
      </c>
      <c r="C20" s="123">
        <v>190000</v>
      </c>
      <c r="D20" s="110">
        <v>190000</v>
      </c>
      <c r="E20" s="110">
        <v>190000</v>
      </c>
      <c r="F20" s="112">
        <v>190000</v>
      </c>
      <c r="G20" s="109">
        <v>180000</v>
      </c>
      <c r="H20" s="109">
        <v>180000</v>
      </c>
      <c r="I20" s="112">
        <v>180000</v>
      </c>
      <c r="J20" s="109">
        <v>153633.88144999999</v>
      </c>
      <c r="K20" s="110">
        <v>153633.88144999999</v>
      </c>
      <c r="L20" s="110">
        <v>157000</v>
      </c>
      <c r="M20" s="109">
        <v>182480</v>
      </c>
      <c r="N20" s="110"/>
      <c r="O20" s="81" t="s">
        <v>396</v>
      </c>
    </row>
    <row r="21" spans="1:15">
      <c r="A21" s="8">
        <f t="shared" si="0"/>
        <v>17</v>
      </c>
      <c r="B21" s="37" t="s">
        <v>119</v>
      </c>
      <c r="C21" s="123">
        <v>145.19999999999999</v>
      </c>
      <c r="D21" s="110">
        <v>133.72</v>
      </c>
      <c r="E21" s="110">
        <v>134.62</v>
      </c>
      <c r="F21" s="112">
        <v>133.42000000000002</v>
      </c>
      <c r="G21" s="109">
        <v>134.22</v>
      </c>
      <c r="H21" s="109">
        <v>134.72</v>
      </c>
      <c r="I21" s="112">
        <v>134.12</v>
      </c>
      <c r="J21" s="109">
        <v>131.62</v>
      </c>
      <c r="K21" s="110">
        <v>130.42000000000002</v>
      </c>
      <c r="L21" s="110">
        <v>129.82</v>
      </c>
      <c r="M21" s="109">
        <v>134.01999999999998</v>
      </c>
      <c r="N21" s="110"/>
      <c r="O21" s="81" t="s">
        <v>48</v>
      </c>
    </row>
    <row r="22" spans="1:15">
      <c r="A22" s="8">
        <f t="shared" si="0"/>
        <v>18</v>
      </c>
      <c r="B22" s="37" t="s">
        <v>120</v>
      </c>
      <c r="C22" s="123">
        <v>53205.44111</v>
      </c>
      <c r="D22" s="110">
        <v>52658.045129999999</v>
      </c>
      <c r="E22" s="110">
        <v>50493.87212</v>
      </c>
      <c r="F22" s="112">
        <v>50333.183369999999</v>
      </c>
      <c r="G22" s="109">
        <v>50252.592769999996</v>
      </c>
      <c r="H22" s="109">
        <v>47352.182800000002</v>
      </c>
      <c r="I22" s="112">
        <v>46169.548540000003</v>
      </c>
      <c r="J22" s="109">
        <v>46190.411660000005</v>
      </c>
      <c r="K22" s="109">
        <v>47144.872729999995</v>
      </c>
      <c r="L22" s="109">
        <v>47519.116689999995</v>
      </c>
      <c r="M22" s="109">
        <v>47126.25303</v>
      </c>
      <c r="N22" s="110"/>
      <c r="O22" s="81" t="s">
        <v>50</v>
      </c>
    </row>
    <row r="23" spans="1:15">
      <c r="A23" s="8">
        <f t="shared" si="0"/>
        <v>19</v>
      </c>
      <c r="B23" s="37" t="s">
        <v>439</v>
      </c>
      <c r="C23" s="123">
        <v>0</v>
      </c>
      <c r="D23" s="110">
        <v>0</v>
      </c>
      <c r="E23" s="110">
        <v>0</v>
      </c>
      <c r="F23" s="112">
        <v>0</v>
      </c>
      <c r="G23" s="109">
        <v>0</v>
      </c>
      <c r="H23" s="109">
        <v>0</v>
      </c>
      <c r="I23" s="112">
        <v>0</v>
      </c>
      <c r="J23" s="109">
        <v>0</v>
      </c>
      <c r="K23" s="109">
        <v>0</v>
      </c>
      <c r="L23" s="109">
        <v>0</v>
      </c>
      <c r="M23" s="109">
        <v>0</v>
      </c>
      <c r="N23" s="110"/>
      <c r="O23" s="81" t="s">
        <v>84</v>
      </c>
    </row>
    <row r="24" spans="1:15">
      <c r="A24" s="8">
        <f t="shared" si="0"/>
        <v>20</v>
      </c>
      <c r="B24" s="37" t="s">
        <v>437</v>
      </c>
      <c r="C24" s="123">
        <v>0</v>
      </c>
      <c r="D24" s="110">
        <v>0</v>
      </c>
      <c r="E24" s="110">
        <v>0</v>
      </c>
      <c r="F24" s="112">
        <v>0</v>
      </c>
      <c r="G24" s="109">
        <v>0</v>
      </c>
      <c r="H24" s="109">
        <v>0</v>
      </c>
      <c r="I24" s="112">
        <v>0</v>
      </c>
      <c r="J24" s="109">
        <v>0</v>
      </c>
      <c r="K24" s="109">
        <v>0</v>
      </c>
      <c r="L24" s="109">
        <v>0</v>
      </c>
      <c r="M24" s="109">
        <v>0</v>
      </c>
      <c r="N24" s="110"/>
      <c r="O24" s="81"/>
    </row>
    <row r="25" spans="1:15">
      <c r="A25" s="8">
        <f t="shared" si="0"/>
        <v>21</v>
      </c>
      <c r="B25" s="37" t="s">
        <v>438</v>
      </c>
      <c r="C25" s="123">
        <v>0</v>
      </c>
      <c r="D25" s="110">
        <v>0</v>
      </c>
      <c r="E25" s="110">
        <v>0</v>
      </c>
      <c r="F25" s="112">
        <v>0</v>
      </c>
      <c r="G25" s="109">
        <v>0</v>
      </c>
      <c r="H25" s="109">
        <v>0</v>
      </c>
      <c r="I25" s="112">
        <v>0</v>
      </c>
      <c r="J25" s="109">
        <v>0</v>
      </c>
      <c r="K25" s="109">
        <v>0</v>
      </c>
      <c r="L25" s="109">
        <v>0</v>
      </c>
      <c r="M25" s="109">
        <v>0</v>
      </c>
      <c r="N25" s="110"/>
      <c r="O25" s="81"/>
    </row>
    <row r="26" spans="1:15">
      <c r="A26" s="8">
        <f t="shared" si="0"/>
        <v>22</v>
      </c>
      <c r="B26" s="37" t="s">
        <v>121</v>
      </c>
      <c r="C26" s="123">
        <v>422240.10136000003</v>
      </c>
      <c r="D26" s="110">
        <v>422091.24106000003</v>
      </c>
      <c r="E26" s="110">
        <v>422035.65679000004</v>
      </c>
      <c r="F26" s="112">
        <v>421775.99724000006</v>
      </c>
      <c r="G26" s="109">
        <v>421511.88644999999</v>
      </c>
      <c r="H26" s="109">
        <v>421265.43819000002</v>
      </c>
      <c r="I26" s="112">
        <v>420996.43067999999</v>
      </c>
      <c r="J26" s="109">
        <v>420705.3922</v>
      </c>
      <c r="K26" s="109">
        <v>420677.49682</v>
      </c>
      <c r="L26" s="109">
        <v>420643.19188</v>
      </c>
      <c r="M26" s="109">
        <v>390943.33542999998</v>
      </c>
      <c r="N26" s="110"/>
      <c r="O26" s="81" t="s">
        <v>52</v>
      </c>
    </row>
    <row r="27" spans="1:15" s="63" customFormat="1">
      <c r="A27" s="62">
        <f t="shared" si="0"/>
        <v>23</v>
      </c>
      <c r="B27" s="61" t="s">
        <v>122</v>
      </c>
      <c r="C27" s="124">
        <v>88725783.812870011</v>
      </c>
      <c r="D27" s="113">
        <v>89491857.772099972</v>
      </c>
      <c r="E27" s="113">
        <v>90094865.181200013</v>
      </c>
      <c r="F27" s="116">
        <v>89188793.080779999</v>
      </c>
      <c r="G27" s="115">
        <v>89275636.740599975</v>
      </c>
      <c r="H27" s="115">
        <v>90002881.561630011</v>
      </c>
      <c r="I27" s="116">
        <v>90168326.145729989</v>
      </c>
      <c r="J27" s="115">
        <v>90920051.62593998</v>
      </c>
      <c r="K27" s="115">
        <v>90471525.519460008</v>
      </c>
      <c r="L27" s="115">
        <v>90303469.196169972</v>
      </c>
      <c r="M27" s="115">
        <v>92546699.708379999</v>
      </c>
      <c r="N27" s="113"/>
      <c r="O27" s="82" t="s">
        <v>54</v>
      </c>
    </row>
    <row r="28" spans="1:15">
      <c r="A28" s="8">
        <f t="shared" si="0"/>
        <v>24</v>
      </c>
      <c r="B28" s="37" t="s">
        <v>55</v>
      </c>
      <c r="C28" s="123">
        <v>4436406.0482000019</v>
      </c>
      <c r="D28" s="110">
        <v>4861968.5856799986</v>
      </c>
      <c r="E28" s="110">
        <v>5228507.9947199998</v>
      </c>
      <c r="F28" s="112">
        <v>5223171.5185899995</v>
      </c>
      <c r="G28" s="109">
        <v>5530522.5513699977</v>
      </c>
      <c r="H28" s="109">
        <v>5610340.913420001</v>
      </c>
      <c r="I28" s="133">
        <v>6188868.8088400001</v>
      </c>
      <c r="J28" s="109">
        <v>6385626.4130400019</v>
      </c>
      <c r="K28" s="109">
        <v>6921883.0670400001</v>
      </c>
      <c r="L28" s="109">
        <v>6599639.7053599972</v>
      </c>
      <c r="M28" s="109">
        <v>6357804.8161699986</v>
      </c>
      <c r="N28" s="110"/>
      <c r="O28" s="83" t="s">
        <v>79</v>
      </c>
    </row>
    <row r="29" spans="1:15">
      <c r="A29" s="8">
        <f t="shared" si="0"/>
        <v>25</v>
      </c>
      <c r="B29" s="37" t="s">
        <v>56</v>
      </c>
      <c r="C29" s="123">
        <v>22245261.703090001</v>
      </c>
      <c r="D29" s="110">
        <v>21874836.465330012</v>
      </c>
      <c r="E29" s="110">
        <v>22204829.902120009</v>
      </c>
      <c r="F29" s="112">
        <v>22977774.499760002</v>
      </c>
      <c r="G29" s="109">
        <v>22399926.313559994</v>
      </c>
      <c r="H29" s="109">
        <v>22645973.970910002</v>
      </c>
      <c r="I29" s="133">
        <v>23018605.784119997</v>
      </c>
      <c r="J29" s="109">
        <v>21084425.108720001</v>
      </c>
      <c r="K29" s="109">
        <v>19813745.195029989</v>
      </c>
      <c r="L29" s="109">
        <v>20464461.693800002</v>
      </c>
      <c r="M29" s="109">
        <v>20152438.522679999</v>
      </c>
      <c r="N29" s="110"/>
      <c r="O29" s="83" t="s">
        <v>80</v>
      </c>
    </row>
    <row r="30" spans="1:15">
      <c r="A30" s="8">
        <f t="shared" si="0"/>
        <v>26</v>
      </c>
      <c r="B30" s="37" t="s">
        <v>376</v>
      </c>
      <c r="C30" s="123">
        <v>2374178.4980999995</v>
      </c>
      <c r="D30" s="110">
        <v>3716325.4196099997</v>
      </c>
      <c r="E30" s="110">
        <v>3280827.7176799993</v>
      </c>
      <c r="F30" s="112">
        <v>3430911.3773399997</v>
      </c>
      <c r="G30" s="109">
        <v>3508549.0989000001</v>
      </c>
      <c r="H30" s="109">
        <v>3176612.8821500004</v>
      </c>
      <c r="I30" s="133">
        <v>3460954.8141600001</v>
      </c>
      <c r="J30" s="109">
        <v>3244339.7830700004</v>
      </c>
      <c r="K30" s="109">
        <v>3839928.26138</v>
      </c>
      <c r="L30" s="109">
        <v>3987448.2931300015</v>
      </c>
      <c r="M30" s="109">
        <v>3522967.5571399992</v>
      </c>
      <c r="N30" s="110"/>
      <c r="O30" s="81" t="s">
        <v>397</v>
      </c>
    </row>
    <row r="31" spans="1:15">
      <c r="A31" s="8">
        <f t="shared" si="0"/>
        <v>27</v>
      </c>
      <c r="B31" s="37" t="s">
        <v>377</v>
      </c>
      <c r="C31" s="123">
        <v>49433933.565429993</v>
      </c>
      <c r="D31" s="110">
        <v>48241906.766389988</v>
      </c>
      <c r="E31" s="110">
        <v>47697192.886360012</v>
      </c>
      <c r="F31" s="112">
        <v>46599959.088419989</v>
      </c>
      <c r="G31" s="109">
        <v>46587176.865729995</v>
      </c>
      <c r="H31" s="109">
        <v>51835818.413280003</v>
      </c>
      <c r="I31" s="133">
        <v>51746280.69915998</v>
      </c>
      <c r="J31" s="109">
        <v>52265386.307520017</v>
      </c>
      <c r="K31" s="109">
        <v>51893951.69224</v>
      </c>
      <c r="L31" s="109">
        <v>52278568.425230004</v>
      </c>
      <c r="M31" s="109">
        <v>49428864.630190007</v>
      </c>
      <c r="N31" s="110"/>
      <c r="O31" s="81" t="s">
        <v>398</v>
      </c>
    </row>
    <row r="32" spans="1:15">
      <c r="A32" s="8">
        <f t="shared" si="0"/>
        <v>28</v>
      </c>
      <c r="B32" s="37" t="s">
        <v>123</v>
      </c>
      <c r="C32" s="123">
        <v>931200.73028000002</v>
      </c>
      <c r="D32" s="110">
        <v>839255.53733999992</v>
      </c>
      <c r="E32" s="110">
        <v>804672.74038000021</v>
      </c>
      <c r="F32" s="112">
        <v>833035.65610999987</v>
      </c>
      <c r="G32" s="109">
        <v>819417.13774000027</v>
      </c>
      <c r="H32" s="109">
        <v>1008883.5636699998</v>
      </c>
      <c r="I32" s="133">
        <v>742161.22062000015</v>
      </c>
      <c r="J32" s="109">
        <v>750955.35660000017</v>
      </c>
      <c r="K32" s="109">
        <v>935047.03311000008</v>
      </c>
      <c r="L32" s="109">
        <v>892382.03844999999</v>
      </c>
      <c r="M32" s="109">
        <v>855557.52049000002</v>
      </c>
      <c r="N32" s="110"/>
      <c r="O32" s="83" t="s">
        <v>81</v>
      </c>
    </row>
    <row r="33" spans="1:15">
      <c r="A33" s="8">
        <f t="shared" si="0"/>
        <v>29</v>
      </c>
      <c r="B33" s="37" t="s">
        <v>378</v>
      </c>
      <c r="C33" s="123">
        <v>4359623.9282900002</v>
      </c>
      <c r="D33" s="110">
        <v>5021370.6452000001</v>
      </c>
      <c r="E33" s="110">
        <v>5241735.9418699984</v>
      </c>
      <c r="F33" s="112">
        <v>5276487.2833200004</v>
      </c>
      <c r="G33" s="109">
        <v>4762526.1190799996</v>
      </c>
      <c r="H33" s="109">
        <v>4415744.3005300015</v>
      </c>
      <c r="I33" s="133">
        <v>4204464.23355</v>
      </c>
      <c r="J33" s="109">
        <v>4343231.7342300005</v>
      </c>
      <c r="K33" s="109">
        <v>4519868.3992999988</v>
      </c>
      <c r="L33" s="109">
        <v>4452461.7102099992</v>
      </c>
      <c r="M33" s="109">
        <v>4521808.0806900011</v>
      </c>
      <c r="N33" s="110"/>
      <c r="O33" s="81" t="s">
        <v>399</v>
      </c>
    </row>
    <row r="34" spans="1:15">
      <c r="A34" s="8">
        <f t="shared" si="0"/>
        <v>30</v>
      </c>
      <c r="B34" s="37" t="s">
        <v>124</v>
      </c>
      <c r="C34" s="123">
        <v>3909.0512699999999</v>
      </c>
      <c r="D34" s="110">
        <v>3217.7971399999997</v>
      </c>
      <c r="E34" s="110">
        <v>5821.9187199999997</v>
      </c>
      <c r="F34" s="112">
        <v>4543.9672199999995</v>
      </c>
      <c r="G34" s="109">
        <v>6174.7768900000001</v>
      </c>
      <c r="H34" s="109">
        <v>42277.653919999997</v>
      </c>
      <c r="I34" s="133">
        <v>10635.52341</v>
      </c>
      <c r="J34" s="109">
        <v>24188.648949999999</v>
      </c>
      <c r="K34" s="109">
        <v>42311.116170000001</v>
      </c>
      <c r="L34" s="109">
        <v>4569.6443099999997</v>
      </c>
      <c r="M34" s="109">
        <v>4113.6979499999998</v>
      </c>
      <c r="N34" s="110"/>
      <c r="O34" s="83" t="s">
        <v>82</v>
      </c>
    </row>
    <row r="35" spans="1:15">
      <c r="A35" s="8">
        <f t="shared" si="0"/>
        <v>31</v>
      </c>
      <c r="B35" s="37" t="s">
        <v>125</v>
      </c>
      <c r="C35" s="123">
        <v>361784.89390000002</v>
      </c>
      <c r="D35" s="110">
        <v>478792.88027999981</v>
      </c>
      <c r="E35" s="110">
        <v>444433.41590999998</v>
      </c>
      <c r="F35" s="112">
        <v>440474.35852999997</v>
      </c>
      <c r="G35" s="109">
        <v>395797.01707</v>
      </c>
      <c r="H35" s="109">
        <v>414150.7244100002</v>
      </c>
      <c r="I35" s="133">
        <v>532627.6598100001</v>
      </c>
      <c r="J35" s="109">
        <v>581109.37511999998</v>
      </c>
      <c r="K35" s="109">
        <v>513547.82211999997</v>
      </c>
      <c r="L35" s="109">
        <v>562613.66240000003</v>
      </c>
      <c r="M35" s="109">
        <v>503214.22979999986</v>
      </c>
      <c r="N35" s="110"/>
      <c r="O35" s="83" t="s">
        <v>83</v>
      </c>
    </row>
    <row r="36" spans="1:15" ht="29">
      <c r="A36" s="8">
        <f t="shared" si="0"/>
        <v>32</v>
      </c>
      <c r="B36" s="37" t="s">
        <v>126</v>
      </c>
      <c r="C36" s="123">
        <v>2687007.3323599999</v>
      </c>
      <c r="D36" s="110">
        <v>2669817.0063499995</v>
      </c>
      <c r="E36" s="110">
        <v>2681108.8567700009</v>
      </c>
      <c r="F36" s="112">
        <v>2740296.4513899991</v>
      </c>
      <c r="G36" s="109">
        <v>2745188.2137500006</v>
      </c>
      <c r="H36" s="109">
        <v>3896989.2376899999</v>
      </c>
      <c r="I36" s="133">
        <v>3892997.5584899997</v>
      </c>
      <c r="J36" s="109">
        <v>3881081.1387499999</v>
      </c>
      <c r="K36" s="109">
        <v>3873087.9547400004</v>
      </c>
      <c r="L36" s="109">
        <v>3866966.5040099993</v>
      </c>
      <c r="M36" s="109">
        <v>3862062.9456099998</v>
      </c>
      <c r="N36" s="110"/>
      <c r="O36" s="83" t="s">
        <v>85</v>
      </c>
    </row>
    <row r="37" spans="1:15">
      <c r="A37" s="8">
        <f t="shared" si="0"/>
        <v>33</v>
      </c>
      <c r="B37" s="37" t="s">
        <v>379</v>
      </c>
      <c r="C37" s="123">
        <v>34355.346030000001</v>
      </c>
      <c r="D37" s="110">
        <v>41317.721610000001</v>
      </c>
      <c r="E37" s="110">
        <v>37433.432789999999</v>
      </c>
      <c r="F37" s="112">
        <v>36750.210149999999</v>
      </c>
      <c r="G37" s="109">
        <v>34826.455159999998</v>
      </c>
      <c r="H37" s="109">
        <v>35070.325169999996</v>
      </c>
      <c r="I37" s="133">
        <v>31555.047070000001</v>
      </c>
      <c r="J37" s="109">
        <v>33115.427470000002</v>
      </c>
      <c r="K37" s="109">
        <v>33075.784209999998</v>
      </c>
      <c r="L37" s="109">
        <v>32667.778259999999</v>
      </c>
      <c r="M37" s="109">
        <v>32667.778259999999</v>
      </c>
      <c r="N37" s="110"/>
      <c r="O37" s="81" t="s">
        <v>400</v>
      </c>
    </row>
    <row r="38" spans="1:15">
      <c r="A38" s="8">
        <f t="shared" si="0"/>
        <v>34</v>
      </c>
      <c r="B38" s="37" t="s">
        <v>127</v>
      </c>
      <c r="C38" s="123">
        <v>1158293.1712799999</v>
      </c>
      <c r="D38" s="110">
        <v>1151023.0077999996</v>
      </c>
      <c r="E38" s="110">
        <v>1126234.6177399994</v>
      </c>
      <c r="F38" s="112">
        <v>1125428.1212399998</v>
      </c>
      <c r="G38" s="109">
        <v>1106577.5220199996</v>
      </c>
      <c r="H38" s="109">
        <v>1087047.9685100005</v>
      </c>
      <c r="I38" s="133">
        <v>1075644.81586</v>
      </c>
      <c r="J38" s="109">
        <v>1089260.9727999999</v>
      </c>
      <c r="K38" s="109">
        <v>1077022.1231599995</v>
      </c>
      <c r="L38" s="109">
        <v>1063057.8406099998</v>
      </c>
      <c r="M38" s="109">
        <v>1069215.6180200002</v>
      </c>
      <c r="N38" s="110"/>
      <c r="O38" s="83" t="s">
        <v>86</v>
      </c>
    </row>
    <row r="39" spans="1:15">
      <c r="A39" s="8">
        <f t="shared" si="0"/>
        <v>35</v>
      </c>
      <c r="B39" s="37" t="s">
        <v>128</v>
      </c>
      <c r="C39" s="123">
        <v>12611901.435959995</v>
      </c>
      <c r="D39" s="110">
        <v>12799307.628500002</v>
      </c>
      <c r="E39" s="110">
        <v>12802270.601620002</v>
      </c>
      <c r="F39" s="112">
        <v>12843134.70115</v>
      </c>
      <c r="G39" s="109">
        <v>12566024.802450001</v>
      </c>
      <c r="H39" s="109">
        <v>12447451.497289998</v>
      </c>
      <c r="I39" s="133">
        <v>12538932.092309998</v>
      </c>
      <c r="J39" s="109">
        <v>12514780.207629995</v>
      </c>
      <c r="K39" s="109">
        <v>11841683.507980002</v>
      </c>
      <c r="L39" s="109">
        <v>11488603.06515</v>
      </c>
      <c r="M39" s="109">
        <v>11540439.956699995</v>
      </c>
      <c r="N39" s="110"/>
      <c r="O39" s="83" t="s">
        <v>87</v>
      </c>
    </row>
    <row r="40" spans="1:15" s="63" customFormat="1">
      <c r="A40" s="62">
        <f t="shared" si="0"/>
        <v>36</v>
      </c>
      <c r="B40" s="61" t="s">
        <v>129</v>
      </c>
      <c r="C40" s="124">
        <v>100637855.70644002</v>
      </c>
      <c r="D40" s="113">
        <v>101699139.46341002</v>
      </c>
      <c r="E40" s="113">
        <v>101555070.02896</v>
      </c>
      <c r="F40" s="116">
        <v>101531967.23564003</v>
      </c>
      <c r="G40" s="115">
        <v>100462706.87604997</v>
      </c>
      <c r="H40" s="115">
        <v>106616361.45322005</v>
      </c>
      <c r="I40" s="134">
        <v>107443728.25972</v>
      </c>
      <c r="J40" s="115">
        <v>106197500.47629999</v>
      </c>
      <c r="K40" s="115">
        <v>105305151.95889001</v>
      </c>
      <c r="L40" s="115">
        <v>105693440.36310999</v>
      </c>
      <c r="M40" s="115">
        <v>101851155.35590994</v>
      </c>
      <c r="N40" s="113"/>
      <c r="O40" s="82" t="s">
        <v>88</v>
      </c>
    </row>
    <row r="41" spans="1:15" s="63" customFormat="1">
      <c r="A41" s="62">
        <f t="shared" si="0"/>
        <v>37</v>
      </c>
      <c r="B41" s="61" t="s">
        <v>130</v>
      </c>
      <c r="C41" s="124">
        <v>189363639.51962006</v>
      </c>
      <c r="D41" s="113">
        <v>191190997.23576996</v>
      </c>
      <c r="E41" s="113">
        <v>191649935.21041</v>
      </c>
      <c r="F41" s="116">
        <v>190720760.31666997</v>
      </c>
      <c r="G41" s="115">
        <v>189738343.61684999</v>
      </c>
      <c r="H41" s="115">
        <v>196619243.01511002</v>
      </c>
      <c r="I41" s="134">
        <v>197612054.40571994</v>
      </c>
      <c r="J41" s="115">
        <v>197117552.10257989</v>
      </c>
      <c r="K41" s="115">
        <v>195776677.47866994</v>
      </c>
      <c r="L41" s="115">
        <v>195996909.55957007</v>
      </c>
      <c r="M41" s="115">
        <v>194397855.06466997</v>
      </c>
      <c r="N41" s="113"/>
      <c r="O41" s="82" t="s">
        <v>89</v>
      </c>
    </row>
    <row r="42" spans="1:15">
      <c r="A42" s="8">
        <f t="shared" si="0"/>
        <v>38</v>
      </c>
      <c r="B42" s="37" t="s">
        <v>65</v>
      </c>
      <c r="C42" s="123">
        <v>1345061.65108</v>
      </c>
      <c r="D42" s="110">
        <v>2235180.3349600001</v>
      </c>
      <c r="E42" s="110">
        <v>2255251.7661099993</v>
      </c>
      <c r="F42" s="112">
        <v>1707369.2405900005</v>
      </c>
      <c r="G42" s="109">
        <v>1572219.6049499998</v>
      </c>
      <c r="H42" s="109">
        <v>1580036.6571500001</v>
      </c>
      <c r="I42" s="133">
        <v>1608723.2960500005</v>
      </c>
      <c r="J42" s="109">
        <v>1998135.6276999987</v>
      </c>
      <c r="K42" s="109">
        <v>1956506.5153600005</v>
      </c>
      <c r="L42" s="109">
        <v>1947166.1129599989</v>
      </c>
      <c r="M42" s="109">
        <v>2062850.4717100009</v>
      </c>
      <c r="N42" s="110"/>
      <c r="O42" s="83" t="s">
        <v>90</v>
      </c>
    </row>
    <row r="43" spans="1:15">
      <c r="A43" s="8">
        <f t="shared" si="0"/>
        <v>39</v>
      </c>
      <c r="B43" s="37" t="s">
        <v>131</v>
      </c>
      <c r="C43" s="123">
        <v>1051239.02152</v>
      </c>
      <c r="D43" s="110">
        <v>906273.97572999995</v>
      </c>
      <c r="E43" s="110">
        <v>1098108.8658700001</v>
      </c>
      <c r="F43" s="112">
        <v>1313462.8636999999</v>
      </c>
      <c r="G43" s="109">
        <v>1188707.4290100001</v>
      </c>
      <c r="H43" s="109">
        <v>1126671.5663500002</v>
      </c>
      <c r="I43" s="133">
        <v>1106985.5276699997</v>
      </c>
      <c r="J43" s="109">
        <v>921314.38944000017</v>
      </c>
      <c r="K43" s="109">
        <v>846330.94462999993</v>
      </c>
      <c r="L43" s="109">
        <v>898321.30659000017</v>
      </c>
      <c r="M43" s="109">
        <v>934509.4504600002</v>
      </c>
      <c r="N43" s="110"/>
      <c r="O43" s="83" t="s">
        <v>91</v>
      </c>
    </row>
    <row r="44" spans="1:15">
      <c r="A44" s="8">
        <f t="shared" si="0"/>
        <v>40</v>
      </c>
      <c r="B44" s="37" t="s">
        <v>132</v>
      </c>
      <c r="C44" s="123">
        <v>9995459.7027000021</v>
      </c>
      <c r="D44" s="110">
        <v>10451526.936670002</v>
      </c>
      <c r="E44" s="110">
        <v>10132706.191040006</v>
      </c>
      <c r="F44" s="112">
        <v>10679370.889380001</v>
      </c>
      <c r="G44" s="109">
        <v>10586749.938910002</v>
      </c>
      <c r="H44" s="109">
        <v>10700583.080199994</v>
      </c>
      <c r="I44" s="133">
        <v>11385899.889229998</v>
      </c>
      <c r="J44" s="109">
        <v>10282761.476450004</v>
      </c>
      <c r="K44" s="109">
        <v>10494995.709279997</v>
      </c>
      <c r="L44" s="109">
        <v>10950487.211520001</v>
      </c>
      <c r="M44" s="109">
        <v>10425445.006510001</v>
      </c>
      <c r="N44" s="110"/>
      <c r="O44" s="83" t="s">
        <v>92</v>
      </c>
    </row>
    <row r="45" spans="1:15">
      <c r="A45" s="8">
        <f t="shared" si="0"/>
        <v>41</v>
      </c>
      <c r="B45" s="37" t="s">
        <v>133</v>
      </c>
      <c r="C45" s="123">
        <v>2207993.77721</v>
      </c>
      <c r="D45" s="110">
        <v>2233695.5313000004</v>
      </c>
      <c r="E45" s="110">
        <v>2200955.7958999998</v>
      </c>
      <c r="F45" s="112">
        <v>2320605.6226499998</v>
      </c>
      <c r="G45" s="109">
        <v>2302453.2931400002</v>
      </c>
      <c r="H45" s="109">
        <v>2205955.44942</v>
      </c>
      <c r="I45" s="133">
        <v>2190564.7882300005</v>
      </c>
      <c r="J45" s="109">
        <v>2188460.0599100003</v>
      </c>
      <c r="K45" s="109">
        <v>2249273.3787300005</v>
      </c>
      <c r="L45" s="109">
        <v>2186711.7699699993</v>
      </c>
      <c r="M45" s="109">
        <v>2153306.2679599999</v>
      </c>
      <c r="N45" s="110"/>
      <c r="O45" s="83" t="s">
        <v>93</v>
      </c>
    </row>
    <row r="46" spans="1:15">
      <c r="A46" s="8">
        <f t="shared" si="0"/>
        <v>42</v>
      </c>
      <c r="B46" s="37" t="s">
        <v>134</v>
      </c>
      <c r="C46" s="123">
        <v>1247017.8628399994</v>
      </c>
      <c r="D46" s="110">
        <v>1414941.0519000012</v>
      </c>
      <c r="E46" s="110">
        <v>1447198.5273099996</v>
      </c>
      <c r="F46" s="112">
        <v>1166827.2908900003</v>
      </c>
      <c r="G46" s="109">
        <v>990421.77435000008</v>
      </c>
      <c r="H46" s="109">
        <v>1060811.0185399998</v>
      </c>
      <c r="I46" s="133">
        <v>1107041.4532100009</v>
      </c>
      <c r="J46" s="109">
        <v>1025681.8982499999</v>
      </c>
      <c r="K46" s="109">
        <v>796119.27600999991</v>
      </c>
      <c r="L46" s="109">
        <v>911102.10493999987</v>
      </c>
      <c r="M46" s="109">
        <v>908177.21879000042</v>
      </c>
      <c r="N46" s="110"/>
      <c r="O46" s="83" t="s">
        <v>94</v>
      </c>
    </row>
    <row r="47" spans="1:15">
      <c r="A47" s="8">
        <f t="shared" si="0"/>
        <v>43</v>
      </c>
      <c r="B47" s="37" t="s">
        <v>135</v>
      </c>
      <c r="C47" s="123">
        <v>5021936.7738799984</v>
      </c>
      <c r="D47" s="110">
        <v>3257279.0094500002</v>
      </c>
      <c r="E47" s="110">
        <v>2972502.0473199994</v>
      </c>
      <c r="F47" s="112">
        <v>2821181.1011300008</v>
      </c>
      <c r="G47" s="109">
        <v>2857220.8866600003</v>
      </c>
      <c r="H47" s="109">
        <v>2848739.3054099996</v>
      </c>
      <c r="I47" s="133">
        <v>2875713.2828099998</v>
      </c>
      <c r="J47" s="109">
        <v>2792686.0285199997</v>
      </c>
      <c r="K47" s="109">
        <v>2898995.6648599999</v>
      </c>
      <c r="L47" s="109">
        <v>2915455.4738599989</v>
      </c>
      <c r="M47" s="109">
        <v>3035790.4780700007</v>
      </c>
      <c r="N47" s="110"/>
      <c r="O47" s="83" t="s">
        <v>70</v>
      </c>
    </row>
    <row r="48" spans="1:15">
      <c r="A48" s="8">
        <f t="shared" si="0"/>
        <v>44</v>
      </c>
      <c r="B48" s="37" t="s">
        <v>136</v>
      </c>
      <c r="C48" s="123">
        <v>10090870.811309999</v>
      </c>
      <c r="D48" s="110">
        <v>12571340.097730003</v>
      </c>
      <c r="E48" s="110">
        <v>13118819.45448</v>
      </c>
      <c r="F48" s="112">
        <v>14387012.581980003</v>
      </c>
      <c r="G48" s="109">
        <v>13868206.155440001</v>
      </c>
      <c r="H48" s="109">
        <v>14800002.46132</v>
      </c>
      <c r="I48" s="133">
        <v>14490846.17323</v>
      </c>
      <c r="J48" s="109">
        <v>13759761.666539999</v>
      </c>
      <c r="K48" s="109">
        <v>14099735.932579998</v>
      </c>
      <c r="L48" s="109">
        <v>13883146.393619996</v>
      </c>
      <c r="M48" s="109">
        <v>14014890.341720004</v>
      </c>
      <c r="N48" s="110"/>
      <c r="O48" s="83" t="s">
        <v>95</v>
      </c>
    </row>
    <row r="49" spans="1:15" s="63" customFormat="1">
      <c r="A49" s="62">
        <f t="shared" si="0"/>
        <v>45</v>
      </c>
      <c r="B49" s="61" t="s">
        <v>72</v>
      </c>
      <c r="C49" s="124">
        <v>30959579.601950008</v>
      </c>
      <c r="D49" s="113">
        <v>33070236.939310003</v>
      </c>
      <c r="E49" s="113">
        <v>33225542.64952999</v>
      </c>
      <c r="F49" s="116">
        <v>34395829.59170001</v>
      </c>
      <c r="G49" s="115">
        <v>33365979.083899982</v>
      </c>
      <c r="H49" s="115">
        <v>34322799.539829999</v>
      </c>
      <c r="I49" s="134">
        <v>34765774.411870003</v>
      </c>
      <c r="J49" s="115">
        <v>32968801.148299992</v>
      </c>
      <c r="K49" s="115">
        <v>33341957.422829997</v>
      </c>
      <c r="L49" s="115">
        <v>33692390.374839984</v>
      </c>
      <c r="M49" s="115">
        <v>33534969.236839999</v>
      </c>
      <c r="N49" s="113"/>
      <c r="O49" s="82" t="s">
        <v>96</v>
      </c>
    </row>
    <row r="50" spans="1:15">
      <c r="A50" s="8">
        <f t="shared" si="0"/>
        <v>46</v>
      </c>
      <c r="B50" s="37" t="s">
        <v>137</v>
      </c>
      <c r="C50" s="123">
        <v>24163033.029179998</v>
      </c>
      <c r="D50" s="110">
        <v>24073645.507990006</v>
      </c>
      <c r="E50" s="110">
        <v>24300181.153890003</v>
      </c>
      <c r="F50" s="112">
        <v>24605294.89923</v>
      </c>
      <c r="G50" s="109">
        <v>24975744.441330001</v>
      </c>
      <c r="H50" s="109">
        <v>25179321.814700004</v>
      </c>
      <c r="I50" s="133">
        <v>25175469.249970004</v>
      </c>
      <c r="J50" s="109">
        <v>24908783.610459998</v>
      </c>
      <c r="K50" s="109">
        <v>22801937.273649998</v>
      </c>
      <c r="L50" s="109">
        <v>22437130.076389994</v>
      </c>
      <c r="M50" s="109">
        <v>22309353.280299999</v>
      </c>
      <c r="N50" s="110"/>
      <c r="O50" s="83" t="s">
        <v>97</v>
      </c>
    </row>
    <row r="51" spans="1:15">
      <c r="A51" s="8">
        <f t="shared" si="0"/>
        <v>47</v>
      </c>
      <c r="B51" s="37" t="s">
        <v>101</v>
      </c>
      <c r="C51" s="123">
        <v>19980358.086429998</v>
      </c>
      <c r="D51" s="110">
        <v>19444552.114040002</v>
      </c>
      <c r="E51" s="110">
        <v>20027260.363769997</v>
      </c>
      <c r="F51" s="112">
        <v>20057243.294979997</v>
      </c>
      <c r="G51" s="109">
        <v>20224271.398850001</v>
      </c>
      <c r="H51" s="109">
        <v>23053400.420150001</v>
      </c>
      <c r="I51" s="133">
        <v>23073534.913030006</v>
      </c>
      <c r="J51" s="109">
        <v>22957061.902300004</v>
      </c>
      <c r="K51" s="109">
        <v>22128191.710660003</v>
      </c>
      <c r="L51" s="109">
        <v>21487862.862689998</v>
      </c>
      <c r="M51" s="109">
        <v>18773893.963959999</v>
      </c>
      <c r="N51" s="110"/>
      <c r="O51" s="83" t="s">
        <v>74</v>
      </c>
    </row>
    <row r="52" spans="1:15">
      <c r="A52" s="8">
        <f t="shared" si="0"/>
        <v>48</v>
      </c>
      <c r="B52" s="37" t="s">
        <v>138</v>
      </c>
      <c r="C52" s="123">
        <v>44874483.730330005</v>
      </c>
      <c r="D52" s="110">
        <v>44482589.62000002</v>
      </c>
      <c r="E52" s="110">
        <v>43513514.984059989</v>
      </c>
      <c r="F52" s="112">
        <v>41577868.008670002</v>
      </c>
      <c r="G52" s="109">
        <v>41072122.564799994</v>
      </c>
      <c r="H52" s="109">
        <v>43831561.660309978</v>
      </c>
      <c r="I52" s="133">
        <v>43927760.148389995</v>
      </c>
      <c r="J52" s="109">
        <v>45012689.745370001</v>
      </c>
      <c r="K52" s="109">
        <v>45963307.861630015</v>
      </c>
      <c r="L52" s="109">
        <v>46949398.505889997</v>
      </c>
      <c r="M52" s="109">
        <v>46500174.007289998</v>
      </c>
      <c r="N52" s="110"/>
      <c r="O52" s="83" t="s">
        <v>403</v>
      </c>
    </row>
    <row r="53" spans="1:15">
      <c r="A53" s="8">
        <f t="shared" si="0"/>
        <v>49</v>
      </c>
      <c r="B53" s="37" t="s">
        <v>380</v>
      </c>
      <c r="C53" s="123">
        <v>86051.932199999996</v>
      </c>
      <c r="D53" s="110">
        <v>89290.690509999986</v>
      </c>
      <c r="E53" s="110">
        <v>86774.862039999978</v>
      </c>
      <c r="F53" s="112">
        <v>93010.619289999988</v>
      </c>
      <c r="G53" s="109">
        <v>93058.167979999998</v>
      </c>
      <c r="H53" s="109">
        <v>93096.932000000001</v>
      </c>
      <c r="I53" s="133">
        <v>95014.707989999995</v>
      </c>
      <c r="J53" s="109">
        <v>88895.528989999992</v>
      </c>
      <c r="K53" s="109">
        <v>88814.288179999989</v>
      </c>
      <c r="L53" s="109">
        <v>95145.271799999988</v>
      </c>
      <c r="M53" s="109">
        <v>95710.185010000001</v>
      </c>
      <c r="N53" s="110"/>
      <c r="O53" s="81" t="s">
        <v>401</v>
      </c>
    </row>
    <row r="54" spans="1:15" s="63" customFormat="1">
      <c r="A54" s="62">
        <f t="shared" si="0"/>
        <v>50</v>
      </c>
      <c r="B54" s="61" t="s">
        <v>24</v>
      </c>
      <c r="C54" s="124">
        <v>89103926.778699979</v>
      </c>
      <c r="D54" s="113">
        <v>88090077.933260009</v>
      </c>
      <c r="E54" s="113">
        <v>87927731.364410013</v>
      </c>
      <c r="F54" s="116">
        <v>86333416.822750032</v>
      </c>
      <c r="G54" s="115">
        <v>86365196.573659986</v>
      </c>
      <c r="H54" s="115">
        <v>92157380.82776998</v>
      </c>
      <c r="I54" s="134">
        <v>92271779.019940034</v>
      </c>
      <c r="J54" s="115">
        <v>92967430.787729993</v>
      </c>
      <c r="K54" s="115">
        <v>90982251.134799957</v>
      </c>
      <c r="L54" s="115">
        <v>90969536.71728</v>
      </c>
      <c r="M54" s="115">
        <v>87679131.437140018</v>
      </c>
      <c r="N54" s="113"/>
      <c r="O54" s="82" t="s">
        <v>98</v>
      </c>
    </row>
    <row r="55" spans="1:15" s="63" customFormat="1">
      <c r="A55" s="62">
        <f t="shared" si="0"/>
        <v>51</v>
      </c>
      <c r="B55" s="61" t="s">
        <v>23</v>
      </c>
      <c r="C55" s="124">
        <v>120063506.38098994</v>
      </c>
      <c r="D55" s="113">
        <v>121160314.87275998</v>
      </c>
      <c r="E55" s="113">
        <v>121153274.01413999</v>
      </c>
      <c r="F55" s="116">
        <v>120729246.41479996</v>
      </c>
      <c r="G55" s="115">
        <v>119731175.65782003</v>
      </c>
      <c r="H55" s="115">
        <v>126480180.36788999</v>
      </c>
      <c r="I55" s="134">
        <v>127037553.43207997</v>
      </c>
      <c r="J55" s="115">
        <v>125936231.93630999</v>
      </c>
      <c r="K55" s="115">
        <v>124324208.55791</v>
      </c>
      <c r="L55" s="115">
        <v>124661927.09242998</v>
      </c>
      <c r="M55" s="115">
        <v>121214100.67420001</v>
      </c>
      <c r="N55" s="113"/>
      <c r="O55" s="82" t="s">
        <v>99</v>
      </c>
    </row>
    <row r="56" spans="1:15">
      <c r="A56" s="8">
        <f t="shared" si="0"/>
        <v>52</v>
      </c>
      <c r="B56" s="37" t="s">
        <v>22</v>
      </c>
      <c r="C56" s="123">
        <v>724700</v>
      </c>
      <c r="D56" s="110">
        <v>732047.64705000003</v>
      </c>
      <c r="E56" s="110">
        <v>732029.34606000001</v>
      </c>
      <c r="F56" s="112">
        <v>731921.54438999994</v>
      </c>
      <c r="G56" s="109">
        <v>732052.06333999999</v>
      </c>
      <c r="H56" s="109">
        <v>732085.00236000004</v>
      </c>
      <c r="I56" s="133">
        <v>736184.42760000005</v>
      </c>
      <c r="J56" s="109">
        <v>711064.51741999993</v>
      </c>
      <c r="K56" s="109">
        <v>711000.28425999999</v>
      </c>
      <c r="L56" s="109">
        <v>711306.47337000002</v>
      </c>
      <c r="M56" s="109">
        <v>711619.50460999995</v>
      </c>
      <c r="N56" s="110"/>
      <c r="O56" s="83" t="s">
        <v>78</v>
      </c>
    </row>
    <row r="57" spans="1:15">
      <c r="A57" s="8">
        <f t="shared" si="0"/>
        <v>53</v>
      </c>
      <c r="B57" s="37" t="s">
        <v>139</v>
      </c>
      <c r="C57" s="123">
        <v>25421562.166110002</v>
      </c>
      <c r="D57" s="110">
        <v>25421562.166110002</v>
      </c>
      <c r="E57" s="110">
        <v>25428642.084220003</v>
      </c>
      <c r="F57" s="112">
        <v>25422642.083840005</v>
      </c>
      <c r="G57" s="109">
        <v>25427642.083840005</v>
      </c>
      <c r="H57" s="109">
        <v>25508078.283840001</v>
      </c>
      <c r="I57" s="133">
        <v>25578078.283840001</v>
      </c>
      <c r="J57" s="109">
        <v>25751078.283840001</v>
      </c>
      <c r="K57" s="109">
        <v>25751078.283840001</v>
      </c>
      <c r="L57" s="109">
        <v>25751079.283840001</v>
      </c>
      <c r="M57" s="109">
        <v>25751079.287840001</v>
      </c>
      <c r="N57" s="110"/>
      <c r="O57" s="83" t="s">
        <v>111</v>
      </c>
    </row>
    <row r="58" spans="1:15">
      <c r="A58" s="8">
        <f t="shared" si="0"/>
        <v>54</v>
      </c>
      <c r="B58" s="37" t="s">
        <v>104</v>
      </c>
      <c r="C58" s="123">
        <v>1758361.00297</v>
      </c>
      <c r="D58" s="110">
        <v>1758335.2681699998</v>
      </c>
      <c r="E58" s="110">
        <v>1766238.6974599999</v>
      </c>
      <c r="F58" s="112">
        <v>2016238.6974599999</v>
      </c>
      <c r="G58" s="109">
        <v>2006961.0056999999</v>
      </c>
      <c r="H58" s="109">
        <v>2006961.0056999999</v>
      </c>
      <c r="I58" s="133">
        <v>2006926.66882</v>
      </c>
      <c r="J58" s="109">
        <v>1931926.6678199999</v>
      </c>
      <c r="K58" s="109">
        <v>1930539.7929700001</v>
      </c>
      <c r="L58" s="109">
        <v>1680567.21297</v>
      </c>
      <c r="M58" s="109">
        <v>1680567.21297</v>
      </c>
      <c r="N58" s="110"/>
      <c r="O58" s="83" t="s">
        <v>113</v>
      </c>
    </row>
    <row r="59" spans="1:15">
      <c r="A59" s="8">
        <f t="shared" si="0"/>
        <v>55</v>
      </c>
      <c r="B59" s="37" t="s">
        <v>140</v>
      </c>
      <c r="C59" s="123">
        <v>32857740.44208001</v>
      </c>
      <c r="D59" s="110">
        <v>33313677.220650002</v>
      </c>
      <c r="E59" s="110">
        <v>33868517.80007001</v>
      </c>
      <c r="F59" s="112">
        <v>33667459.387289993</v>
      </c>
      <c r="G59" s="109">
        <v>33933733.469750002</v>
      </c>
      <c r="H59" s="109">
        <v>33529035.256420001</v>
      </c>
      <c r="I59" s="133">
        <v>33865572.289419986</v>
      </c>
      <c r="J59" s="109">
        <v>34179882.146929994</v>
      </c>
      <c r="K59" s="109">
        <v>34870427.476069994</v>
      </c>
      <c r="L59" s="109">
        <v>35269915.50015001</v>
      </c>
      <c r="M59" s="109">
        <v>36016991.445950001</v>
      </c>
      <c r="N59" s="110"/>
      <c r="O59" s="83" t="s">
        <v>108</v>
      </c>
    </row>
    <row r="60" spans="1:15">
      <c r="A60" s="8">
        <f t="shared" si="0"/>
        <v>56</v>
      </c>
      <c r="B60" s="37" t="s">
        <v>141</v>
      </c>
      <c r="C60" s="123">
        <v>8537769.5170199983</v>
      </c>
      <c r="D60" s="110">
        <v>8805060.076220002</v>
      </c>
      <c r="E60" s="110">
        <v>8701233.2673099991</v>
      </c>
      <c r="F60" s="112">
        <v>8153252.1816399973</v>
      </c>
      <c r="G60" s="109">
        <v>7906779.3273900021</v>
      </c>
      <c r="H60" s="109">
        <v>8362903.0632300023</v>
      </c>
      <c r="I60" s="133">
        <v>8387739.2994599994</v>
      </c>
      <c r="J60" s="109">
        <v>8607368.5565799959</v>
      </c>
      <c r="K60" s="109">
        <v>8189423.1051000021</v>
      </c>
      <c r="L60" s="109">
        <v>7922113.9969000025</v>
      </c>
      <c r="M60" s="109">
        <v>9023496.9385399967</v>
      </c>
      <c r="N60" s="110"/>
      <c r="O60" s="83" t="s">
        <v>112</v>
      </c>
    </row>
    <row r="61" spans="1:15" s="63" customFormat="1">
      <c r="A61" s="62">
        <f t="shared" si="0"/>
        <v>57</v>
      </c>
      <c r="B61" s="61" t="s">
        <v>142</v>
      </c>
      <c r="C61" s="124">
        <v>68575433.128309995</v>
      </c>
      <c r="D61" s="124">
        <v>69298634.731169984</v>
      </c>
      <c r="E61" s="113">
        <v>69764631.849250004</v>
      </c>
      <c r="F61" s="116">
        <v>69259592.350319996</v>
      </c>
      <c r="G61" s="115">
        <v>69275115.88673</v>
      </c>
      <c r="H61" s="115">
        <v>69406977.609180018</v>
      </c>
      <c r="I61" s="134">
        <v>69838316.54152</v>
      </c>
      <c r="J61" s="115">
        <v>70470255.655230016</v>
      </c>
      <c r="K61" s="115">
        <v>70741468.657970011</v>
      </c>
      <c r="L61" s="115">
        <v>70623675.993839994</v>
      </c>
      <c r="M61" s="122">
        <v>72472134.88538</v>
      </c>
      <c r="N61" s="64"/>
      <c r="O61" s="82" t="s">
        <v>106</v>
      </c>
    </row>
    <row r="62" spans="1:15" s="63" customFormat="1">
      <c r="A62" s="62">
        <f t="shared" si="0"/>
        <v>58</v>
      </c>
      <c r="B62" s="61" t="s">
        <v>109</v>
      </c>
      <c r="C62" s="124">
        <v>189363639.50955996</v>
      </c>
      <c r="D62" s="124">
        <v>191190997.25132996</v>
      </c>
      <c r="E62" s="113">
        <v>191649935.20974997</v>
      </c>
      <c r="F62" s="116">
        <v>190720760.30981004</v>
      </c>
      <c r="G62" s="115">
        <v>189738343.60824999</v>
      </c>
      <c r="H62" s="115">
        <v>196619242.97978002</v>
      </c>
      <c r="I62" s="134">
        <v>197612054.40147993</v>
      </c>
      <c r="J62" s="115">
        <v>197117552.10918999</v>
      </c>
      <c r="K62" s="115">
        <v>195776677.50045002</v>
      </c>
      <c r="L62" s="115">
        <v>195996909.55992001</v>
      </c>
      <c r="M62" s="122">
        <v>194397855.06450996</v>
      </c>
      <c r="N62" s="64"/>
      <c r="O62" s="82" t="s">
        <v>110</v>
      </c>
    </row>
    <row r="63" spans="1:15">
      <c r="C63" s="32"/>
      <c r="E63" s="32"/>
      <c r="F63" s="32"/>
      <c r="G63" s="32"/>
      <c r="H63" s="35"/>
      <c r="I63" s="32"/>
      <c r="K63" s="32"/>
      <c r="M63" s="32"/>
      <c r="N63" s="32"/>
      <c r="O63" s="32"/>
    </row>
    <row r="64" spans="1:15" ht="15.5">
      <c r="B64" s="91" t="s">
        <v>440</v>
      </c>
    </row>
    <row r="65" spans="2:2" ht="15.5">
      <c r="B65" s="91" t="s">
        <v>441</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M47" activePane="bottomRight" state="frozen"/>
      <selection pane="topRight"/>
      <selection pane="bottomLeft"/>
      <selection pane="bottomRight" activeCell="N5" sqref="N5:N62"/>
    </sheetView>
  </sheetViews>
  <sheetFormatPr defaultColWidth="9.1796875" defaultRowHeight="14.5"/>
  <cols>
    <col min="1" max="1" width="9.1796875" style="6"/>
    <col min="2" max="2" width="58" style="6" customWidth="1"/>
    <col min="3" max="14" width="20.1796875" style="6" customWidth="1"/>
    <col min="15" max="15" width="57.54296875" style="6" bestFit="1" customWidth="1"/>
    <col min="16" max="52" width="26.1796875" style="6" customWidth="1"/>
    <col min="53" max="53" width="0" style="6" hidden="1" customWidth="1"/>
    <col min="54" max="54" width="21.54296875" style="6" customWidth="1"/>
    <col min="55" max="16384" width="9.1796875" style="6"/>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3.25" customHeight="1" thickBot="1">
      <c r="A3" s="147" t="s">
        <v>354</v>
      </c>
      <c r="B3" s="148"/>
      <c r="C3" s="148"/>
      <c r="D3" s="148"/>
      <c r="E3" s="148"/>
      <c r="F3" s="148"/>
      <c r="G3" s="148"/>
      <c r="H3" s="148"/>
      <c r="I3" s="148"/>
      <c r="J3" s="148"/>
      <c r="K3" s="148"/>
      <c r="L3" s="148"/>
      <c r="M3" s="148"/>
      <c r="N3" s="148"/>
      <c r="O3" s="148"/>
    </row>
    <row r="4" spans="1:15" s="47"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8">
        <v>1</v>
      </c>
      <c r="B5" s="37" t="s">
        <v>370</v>
      </c>
      <c r="C5" s="123">
        <v>4878216.8167000003</v>
      </c>
      <c r="D5" s="110">
        <v>4775377.7209999999</v>
      </c>
      <c r="E5" s="110">
        <v>5069463.8298200006</v>
      </c>
      <c r="F5" s="123">
        <v>5093545.4122700002</v>
      </c>
      <c r="G5" s="112">
        <v>5110794.2682499997</v>
      </c>
      <c r="H5" s="109">
        <v>4964112.0662100008</v>
      </c>
      <c r="I5" s="133">
        <v>5045859.8740900001</v>
      </c>
      <c r="J5" s="109">
        <v>4867154.1704100007</v>
      </c>
      <c r="K5" s="112">
        <v>4773200.650510001</v>
      </c>
      <c r="L5" s="109">
        <v>4837908.6292199995</v>
      </c>
      <c r="M5" s="109">
        <v>4715525.8814000003</v>
      </c>
      <c r="N5" s="110"/>
      <c r="O5" s="81" t="s">
        <v>393</v>
      </c>
    </row>
    <row r="6" spans="1:15">
      <c r="A6" s="8">
        <v>2</v>
      </c>
      <c r="B6" s="37" t="s">
        <v>369</v>
      </c>
      <c r="C6" s="123">
        <v>0</v>
      </c>
      <c r="D6" s="110">
        <v>0</v>
      </c>
      <c r="E6" s="110">
        <v>0</v>
      </c>
      <c r="F6" s="123">
        <v>0</v>
      </c>
      <c r="G6" s="112">
        <v>0</v>
      </c>
      <c r="H6" s="109">
        <v>0</v>
      </c>
      <c r="I6" s="133">
        <v>0</v>
      </c>
      <c r="J6" s="109">
        <v>0</v>
      </c>
      <c r="K6" s="112">
        <v>0</v>
      </c>
      <c r="L6" s="109">
        <v>0</v>
      </c>
      <c r="M6" s="109">
        <v>0</v>
      </c>
      <c r="N6" s="110"/>
      <c r="O6" s="81" t="s">
        <v>392</v>
      </c>
    </row>
    <row r="7" spans="1:15" ht="15" customHeight="1">
      <c r="A7" s="8">
        <v>3</v>
      </c>
      <c r="B7" s="37" t="s">
        <v>146</v>
      </c>
      <c r="C7" s="123">
        <v>382146.18466999999</v>
      </c>
      <c r="D7" s="110">
        <v>377643.26307999995</v>
      </c>
      <c r="E7" s="110">
        <v>332663.05347000004</v>
      </c>
      <c r="F7" s="123">
        <v>347690.20552999998</v>
      </c>
      <c r="G7" s="112">
        <v>330222.94503</v>
      </c>
      <c r="H7" s="109">
        <v>349371.84209000005</v>
      </c>
      <c r="I7" s="133">
        <v>371088.53523000004</v>
      </c>
      <c r="J7" s="109">
        <v>388211.00303999998</v>
      </c>
      <c r="K7" s="112">
        <v>453112.33152000001</v>
      </c>
      <c r="L7" s="109">
        <v>467191.83478999999</v>
      </c>
      <c r="M7" s="109">
        <v>483580.08036000002</v>
      </c>
      <c r="N7" s="110"/>
      <c r="O7" s="81" t="s">
        <v>27</v>
      </c>
    </row>
    <row r="8" spans="1:15" ht="15" customHeight="1">
      <c r="A8" s="8">
        <v>4</v>
      </c>
      <c r="B8" s="37" t="s">
        <v>371</v>
      </c>
      <c r="C8" s="123">
        <v>2501391.27746</v>
      </c>
      <c r="D8" s="110">
        <v>2554619.3871299997</v>
      </c>
      <c r="E8" s="110">
        <v>2636726.0630799998</v>
      </c>
      <c r="F8" s="123">
        <v>2642760.6652900004</v>
      </c>
      <c r="G8" s="112">
        <v>2654344.7815800002</v>
      </c>
      <c r="H8" s="109">
        <v>2526051.2176799998</v>
      </c>
      <c r="I8" s="133">
        <v>2505096.6027299999</v>
      </c>
      <c r="J8" s="109">
        <v>2539456.8180299997</v>
      </c>
      <c r="K8" s="112">
        <v>2619298.5605799998</v>
      </c>
      <c r="L8" s="109">
        <v>2568922.4024900002</v>
      </c>
      <c r="M8" s="109">
        <v>2660228.5241299998</v>
      </c>
      <c r="N8" s="110"/>
      <c r="O8" s="81" t="s">
        <v>28</v>
      </c>
    </row>
    <row r="9" spans="1:15" ht="15" customHeight="1">
      <c r="A9" s="8">
        <v>5</v>
      </c>
      <c r="B9" s="37" t="s">
        <v>372</v>
      </c>
      <c r="C9" s="123">
        <v>39610.97</v>
      </c>
      <c r="D9" s="110">
        <v>39684.75</v>
      </c>
      <c r="E9" s="110">
        <v>39588.730000000003</v>
      </c>
      <c r="F9" s="123">
        <v>34361.26</v>
      </c>
      <c r="G9" s="112">
        <v>34042.839999999997</v>
      </c>
      <c r="H9" s="109">
        <v>34018.15</v>
      </c>
      <c r="I9" s="133">
        <v>33876.959999999999</v>
      </c>
      <c r="J9" s="109">
        <v>33721.25</v>
      </c>
      <c r="K9" s="112">
        <v>0</v>
      </c>
      <c r="L9" s="109">
        <v>33358.660000000003</v>
      </c>
      <c r="M9" s="109">
        <v>78297.649999999994</v>
      </c>
      <c r="N9" s="110"/>
      <c r="O9" s="81" t="s">
        <v>394</v>
      </c>
    </row>
    <row r="10" spans="1:15" ht="15" customHeight="1">
      <c r="A10" s="8">
        <v>6</v>
      </c>
      <c r="B10" s="37" t="s">
        <v>29</v>
      </c>
      <c r="C10" s="123">
        <v>4852923.1440600008</v>
      </c>
      <c r="D10" s="110">
        <v>5025210.87426</v>
      </c>
      <c r="E10" s="110">
        <v>5138626.8771299999</v>
      </c>
      <c r="F10" s="123">
        <v>5261758.7501800004</v>
      </c>
      <c r="G10" s="112">
        <v>5375636.6836799998</v>
      </c>
      <c r="H10" s="109">
        <v>5615308.1447999999</v>
      </c>
      <c r="I10" s="133">
        <v>5753673.7245200006</v>
      </c>
      <c r="J10" s="109">
        <v>5746247.828110001</v>
      </c>
      <c r="K10" s="112">
        <v>5812463.8111300003</v>
      </c>
      <c r="L10" s="109">
        <v>5827229.7618700005</v>
      </c>
      <c r="M10" s="109">
        <v>6083496.7202500002</v>
      </c>
      <c r="N10" s="110"/>
      <c r="O10" s="81" t="s">
        <v>30</v>
      </c>
    </row>
    <row r="11" spans="1:15" ht="15" customHeight="1">
      <c r="A11" s="8">
        <v>7</v>
      </c>
      <c r="B11" s="37" t="s">
        <v>32</v>
      </c>
      <c r="C11" s="123">
        <v>0</v>
      </c>
      <c r="D11" s="110">
        <v>0</v>
      </c>
      <c r="E11" s="110">
        <v>0</v>
      </c>
      <c r="F11" s="123">
        <v>0</v>
      </c>
      <c r="G11" s="112">
        <v>0</v>
      </c>
      <c r="H11" s="109">
        <v>0</v>
      </c>
      <c r="I11" s="133">
        <v>0</v>
      </c>
      <c r="J11" s="109">
        <v>0</v>
      </c>
      <c r="K11" s="112">
        <v>0</v>
      </c>
      <c r="L11" s="109">
        <v>0</v>
      </c>
      <c r="M11" s="109">
        <v>0</v>
      </c>
      <c r="N11" s="110"/>
      <c r="O11" s="81" t="s">
        <v>33</v>
      </c>
    </row>
    <row r="12" spans="1:15" ht="15" customHeight="1">
      <c r="A12" s="8">
        <v>8</v>
      </c>
      <c r="B12" s="37" t="s">
        <v>115</v>
      </c>
      <c r="C12" s="123">
        <v>0</v>
      </c>
      <c r="D12" s="110">
        <v>0</v>
      </c>
      <c r="E12" s="110">
        <v>0</v>
      </c>
      <c r="F12" s="123">
        <v>0</v>
      </c>
      <c r="G12" s="112">
        <v>0</v>
      </c>
      <c r="H12" s="109">
        <v>0</v>
      </c>
      <c r="I12" s="133">
        <v>0</v>
      </c>
      <c r="J12" s="109">
        <v>0</v>
      </c>
      <c r="K12" s="112">
        <v>0</v>
      </c>
      <c r="L12" s="109">
        <v>0</v>
      </c>
      <c r="M12" s="109">
        <v>0</v>
      </c>
      <c r="N12" s="110"/>
      <c r="O12" s="81" t="s">
        <v>35</v>
      </c>
    </row>
    <row r="13" spans="1:15" ht="15" customHeight="1">
      <c r="A13" s="8">
        <v>9</v>
      </c>
      <c r="B13" s="37" t="s">
        <v>36</v>
      </c>
      <c r="C13" s="123">
        <v>0</v>
      </c>
      <c r="D13" s="110">
        <v>0</v>
      </c>
      <c r="E13" s="110">
        <v>0</v>
      </c>
      <c r="F13" s="123">
        <v>0</v>
      </c>
      <c r="G13" s="112">
        <v>0</v>
      </c>
      <c r="H13" s="109">
        <v>0</v>
      </c>
      <c r="I13" s="133">
        <v>0</v>
      </c>
      <c r="J13" s="109">
        <v>0</v>
      </c>
      <c r="K13" s="112">
        <v>0</v>
      </c>
      <c r="L13" s="109">
        <v>0</v>
      </c>
      <c r="M13" s="109">
        <v>0</v>
      </c>
      <c r="N13" s="110"/>
      <c r="O13" s="81" t="s">
        <v>37</v>
      </c>
    </row>
    <row r="14" spans="1:15" ht="15" customHeight="1">
      <c r="A14" s="8">
        <v>10</v>
      </c>
      <c r="B14" s="37" t="s">
        <v>116</v>
      </c>
      <c r="C14" s="123">
        <v>3599885.0336699998</v>
      </c>
      <c r="D14" s="110">
        <v>3524570.3482499998</v>
      </c>
      <c r="E14" s="110">
        <v>2894914.0166799999</v>
      </c>
      <c r="F14" s="123">
        <v>2987085.88112</v>
      </c>
      <c r="G14" s="112">
        <v>2897839.5099200001</v>
      </c>
      <c r="H14" s="109">
        <v>2756447.7907100003</v>
      </c>
      <c r="I14" s="133">
        <v>2764977.0259499997</v>
      </c>
      <c r="J14" s="109">
        <v>2776755.8888900001</v>
      </c>
      <c r="K14" s="112">
        <v>2824502.0260699997</v>
      </c>
      <c r="L14" s="109">
        <v>2717931.1698399996</v>
      </c>
      <c r="M14" s="109">
        <v>2900763.4879000001</v>
      </c>
      <c r="N14" s="110"/>
      <c r="O14" s="81" t="s">
        <v>39</v>
      </c>
    </row>
    <row r="15" spans="1:15" ht="15" customHeight="1">
      <c r="A15" s="8">
        <v>11</v>
      </c>
      <c r="B15" s="37" t="s">
        <v>155</v>
      </c>
      <c r="C15" s="123">
        <v>0</v>
      </c>
      <c r="D15" s="110">
        <v>0</v>
      </c>
      <c r="E15" s="110">
        <v>0</v>
      </c>
      <c r="F15" s="123">
        <v>0</v>
      </c>
      <c r="G15" s="112">
        <v>0</v>
      </c>
      <c r="H15" s="109">
        <v>0</v>
      </c>
      <c r="I15" s="133">
        <v>0</v>
      </c>
      <c r="J15" s="109">
        <v>0</v>
      </c>
      <c r="K15" s="112">
        <v>0</v>
      </c>
      <c r="L15" s="109">
        <v>0</v>
      </c>
      <c r="M15" s="109">
        <v>0</v>
      </c>
      <c r="N15" s="110"/>
      <c r="O15" s="81" t="s">
        <v>40</v>
      </c>
    </row>
    <row r="16" spans="1:15" ht="15" customHeight="1">
      <c r="A16" s="8">
        <v>12</v>
      </c>
      <c r="B16" s="37" t="s">
        <v>117</v>
      </c>
      <c r="C16" s="123">
        <v>0</v>
      </c>
      <c r="D16" s="110">
        <v>0</v>
      </c>
      <c r="E16" s="110">
        <v>0</v>
      </c>
      <c r="F16" s="123">
        <v>0</v>
      </c>
      <c r="G16" s="112">
        <v>0</v>
      </c>
      <c r="H16" s="109">
        <v>0</v>
      </c>
      <c r="I16" s="133">
        <v>0</v>
      </c>
      <c r="J16" s="109">
        <v>0</v>
      </c>
      <c r="K16" s="112">
        <v>0</v>
      </c>
      <c r="L16" s="109">
        <v>0</v>
      </c>
      <c r="M16" s="109">
        <v>0</v>
      </c>
      <c r="N16" s="110"/>
      <c r="O16" s="81" t="s">
        <v>42</v>
      </c>
    </row>
    <row r="17" spans="1:15" ht="15" customHeight="1">
      <c r="A17" s="8">
        <v>13</v>
      </c>
      <c r="B17" s="37" t="s">
        <v>373</v>
      </c>
      <c r="C17" s="123">
        <v>0</v>
      </c>
      <c r="D17" s="110">
        <v>0</v>
      </c>
      <c r="E17" s="110">
        <v>0</v>
      </c>
      <c r="F17" s="123">
        <v>0</v>
      </c>
      <c r="G17" s="112">
        <v>0</v>
      </c>
      <c r="H17" s="109">
        <v>0</v>
      </c>
      <c r="I17" s="133">
        <v>0</v>
      </c>
      <c r="J17" s="109">
        <v>0</v>
      </c>
      <c r="K17" s="112">
        <v>0</v>
      </c>
      <c r="L17" s="109">
        <v>0</v>
      </c>
      <c r="M17" s="109">
        <v>0</v>
      </c>
      <c r="N17" s="110"/>
      <c r="O17" s="81" t="s">
        <v>395</v>
      </c>
    </row>
    <row r="18" spans="1:15" ht="15" customHeight="1">
      <c r="A18" s="8">
        <v>14</v>
      </c>
      <c r="B18" s="37" t="s">
        <v>118</v>
      </c>
      <c r="C18" s="123">
        <v>909915.34054</v>
      </c>
      <c r="D18" s="110">
        <v>914315.8547299999</v>
      </c>
      <c r="E18" s="110">
        <v>915032.53005000006</v>
      </c>
      <c r="F18" s="123">
        <v>923297.06464</v>
      </c>
      <c r="G18" s="112">
        <v>923290.09008999995</v>
      </c>
      <c r="H18" s="109">
        <v>926546.24613999994</v>
      </c>
      <c r="I18" s="133">
        <v>931138.09728999995</v>
      </c>
      <c r="J18" s="109">
        <v>937480.01722000004</v>
      </c>
      <c r="K18" s="112">
        <v>928896.87378999998</v>
      </c>
      <c r="L18" s="109">
        <v>924479.37367999996</v>
      </c>
      <c r="M18" s="109">
        <v>936609.68301000004</v>
      </c>
      <c r="N18" s="110"/>
      <c r="O18" s="81" t="s">
        <v>44</v>
      </c>
    </row>
    <row r="19" spans="1:15" ht="15" customHeight="1">
      <c r="A19" s="8">
        <v>15</v>
      </c>
      <c r="B19" s="37" t="s">
        <v>374</v>
      </c>
      <c r="C19" s="123">
        <v>205521.22999999998</v>
      </c>
      <c r="D19" s="110">
        <v>205521.22999999998</v>
      </c>
      <c r="E19" s="110">
        <v>206021.22999999998</v>
      </c>
      <c r="F19" s="123">
        <v>206086.83000000002</v>
      </c>
      <c r="G19" s="112">
        <v>206086.83000000002</v>
      </c>
      <c r="H19" s="109">
        <v>206415.88</v>
      </c>
      <c r="I19" s="133">
        <v>209719.75857000001</v>
      </c>
      <c r="J19" s="109">
        <v>209719.75857000001</v>
      </c>
      <c r="K19" s="112">
        <v>209719.75857000001</v>
      </c>
      <c r="L19" s="109">
        <v>209719.75857000001</v>
      </c>
      <c r="M19" s="109">
        <v>209719.75857000001</v>
      </c>
      <c r="N19" s="110"/>
      <c r="O19" s="81" t="s">
        <v>45</v>
      </c>
    </row>
    <row r="20" spans="1:15" ht="15" customHeight="1">
      <c r="A20" s="8">
        <v>17</v>
      </c>
      <c r="B20" s="37" t="s">
        <v>375</v>
      </c>
      <c r="C20" s="123">
        <v>20000</v>
      </c>
      <c r="D20" s="110">
        <v>20000</v>
      </c>
      <c r="E20" s="110">
        <v>20000</v>
      </c>
      <c r="F20" s="123">
        <v>20000</v>
      </c>
      <c r="G20" s="112">
        <v>20000</v>
      </c>
      <c r="H20" s="109">
        <v>20000</v>
      </c>
      <c r="I20" s="133">
        <v>20000</v>
      </c>
      <c r="J20" s="109">
        <v>0</v>
      </c>
      <c r="K20" s="112">
        <v>0</v>
      </c>
      <c r="L20" s="109">
        <v>0</v>
      </c>
      <c r="M20" s="109">
        <v>0</v>
      </c>
      <c r="N20" s="110"/>
      <c r="O20" s="81" t="s">
        <v>396</v>
      </c>
    </row>
    <row r="21" spans="1:15" ht="15" customHeight="1">
      <c r="A21" s="8">
        <v>18</v>
      </c>
      <c r="B21" s="37" t="s">
        <v>119</v>
      </c>
      <c r="C21" s="123">
        <v>0</v>
      </c>
      <c r="D21" s="110">
        <v>0</v>
      </c>
      <c r="E21" s="110">
        <v>0</v>
      </c>
      <c r="F21" s="123">
        <v>0</v>
      </c>
      <c r="G21" s="112">
        <v>0</v>
      </c>
      <c r="H21" s="109">
        <v>0</v>
      </c>
      <c r="I21" s="133">
        <v>0</v>
      </c>
      <c r="J21" s="109">
        <v>0</v>
      </c>
      <c r="K21" s="112">
        <v>0</v>
      </c>
      <c r="L21" s="109">
        <v>0</v>
      </c>
      <c r="M21" s="109">
        <v>0</v>
      </c>
      <c r="N21" s="110"/>
      <c r="O21" s="81" t="s">
        <v>48</v>
      </c>
    </row>
    <row r="22" spans="1:15" ht="15" customHeight="1">
      <c r="A22" s="8">
        <v>19</v>
      </c>
      <c r="B22" s="37" t="s">
        <v>120</v>
      </c>
      <c r="C22" s="123">
        <v>347.54798</v>
      </c>
      <c r="D22" s="110">
        <v>342.92671999999999</v>
      </c>
      <c r="E22" s="110">
        <v>338.29392000000001</v>
      </c>
      <c r="F22" s="123">
        <v>333.64953000000003</v>
      </c>
      <c r="G22" s="112">
        <v>328.99353000000002</v>
      </c>
      <c r="H22" s="109">
        <v>324.32589000000002</v>
      </c>
      <c r="I22" s="133">
        <v>319.64657999999997</v>
      </c>
      <c r="J22" s="109">
        <v>314.95557000000002</v>
      </c>
      <c r="K22" s="112">
        <v>310.25283000000002</v>
      </c>
      <c r="L22" s="109">
        <v>305.53834000000001</v>
      </c>
      <c r="M22" s="109">
        <v>300.81205999999997</v>
      </c>
      <c r="N22" s="110"/>
      <c r="O22" s="81" t="s">
        <v>50</v>
      </c>
    </row>
    <row r="23" spans="1:15" ht="15" customHeight="1">
      <c r="A23" s="8">
        <v>20</v>
      </c>
      <c r="B23" s="37" t="s">
        <v>439</v>
      </c>
      <c r="C23" s="123">
        <v>0</v>
      </c>
      <c r="D23" s="110">
        <v>0</v>
      </c>
      <c r="E23" s="110">
        <v>0</v>
      </c>
      <c r="F23" s="123">
        <v>0</v>
      </c>
      <c r="G23" s="112">
        <v>0</v>
      </c>
      <c r="H23" s="109">
        <v>0</v>
      </c>
      <c r="I23" s="133">
        <v>0</v>
      </c>
      <c r="J23" s="109">
        <v>0</v>
      </c>
      <c r="K23" s="112">
        <v>0</v>
      </c>
      <c r="L23" s="109">
        <v>0</v>
      </c>
      <c r="M23" s="109">
        <v>0</v>
      </c>
      <c r="N23" s="110"/>
      <c r="O23" s="81" t="s">
        <v>84</v>
      </c>
    </row>
    <row r="24" spans="1:15" ht="15" customHeight="1">
      <c r="A24" s="8">
        <f>A23+1</f>
        <v>21</v>
      </c>
      <c r="B24" s="37" t="s">
        <v>437</v>
      </c>
      <c r="C24" s="123">
        <v>0</v>
      </c>
      <c r="D24" s="110">
        <v>0</v>
      </c>
      <c r="E24" s="110">
        <v>0</v>
      </c>
      <c r="F24" s="123">
        <v>0</v>
      </c>
      <c r="G24" s="112">
        <v>0</v>
      </c>
      <c r="H24" s="109">
        <v>0</v>
      </c>
      <c r="I24" s="133">
        <v>0</v>
      </c>
      <c r="J24" s="109">
        <v>0</v>
      </c>
      <c r="K24" s="112">
        <v>0</v>
      </c>
      <c r="L24" s="109">
        <v>0</v>
      </c>
      <c r="M24" s="109">
        <v>0</v>
      </c>
      <c r="N24" s="110"/>
      <c r="O24" s="81"/>
    </row>
    <row r="25" spans="1:15" ht="15" customHeight="1">
      <c r="A25" s="8">
        <f>A24+1</f>
        <v>22</v>
      </c>
      <c r="B25" s="37" t="s">
        <v>438</v>
      </c>
      <c r="C25" s="123">
        <v>0</v>
      </c>
      <c r="D25" s="110">
        <v>0</v>
      </c>
      <c r="E25" s="110">
        <v>0</v>
      </c>
      <c r="F25" s="123">
        <v>0</v>
      </c>
      <c r="G25" s="112">
        <v>0</v>
      </c>
      <c r="H25" s="109">
        <v>0</v>
      </c>
      <c r="I25" s="133">
        <v>0</v>
      </c>
      <c r="J25" s="109">
        <v>0</v>
      </c>
      <c r="K25" s="112">
        <v>0</v>
      </c>
      <c r="L25" s="109">
        <v>0</v>
      </c>
      <c r="M25" s="109">
        <v>0</v>
      </c>
      <c r="N25" s="110"/>
      <c r="O25" s="81"/>
    </row>
    <row r="26" spans="1:15" ht="15" customHeight="1">
      <c r="A26" s="8">
        <f t="shared" ref="A26:A62" si="0">A25+1</f>
        <v>23</v>
      </c>
      <c r="B26" s="37" t="s">
        <v>121</v>
      </c>
      <c r="C26" s="123">
        <v>39122.212209999998</v>
      </c>
      <c r="D26" s="110">
        <v>39405.864439999998</v>
      </c>
      <c r="E26" s="110">
        <v>43987.327749999997</v>
      </c>
      <c r="F26" s="123">
        <v>43943.030979999996</v>
      </c>
      <c r="G26" s="112">
        <v>43845.915970000002</v>
      </c>
      <c r="H26" s="109">
        <v>40941.843260000001</v>
      </c>
      <c r="I26" s="133">
        <v>43406.880389999998</v>
      </c>
      <c r="J26" s="109">
        <v>41580.687470000004</v>
      </c>
      <c r="K26" s="112">
        <v>45728.705459999997</v>
      </c>
      <c r="L26" s="109">
        <v>45818.369380000004</v>
      </c>
      <c r="M26" s="109">
        <v>42097.240359999996</v>
      </c>
      <c r="N26" s="110"/>
      <c r="O26" s="81" t="s">
        <v>52</v>
      </c>
    </row>
    <row r="27" spans="1:15" ht="15" customHeight="1">
      <c r="A27" s="62">
        <f t="shared" si="0"/>
        <v>24</v>
      </c>
      <c r="B27" s="61" t="s">
        <v>122</v>
      </c>
      <c r="C27" s="124">
        <v>17429079.757349998</v>
      </c>
      <c r="D27" s="113">
        <v>17476692.219689999</v>
      </c>
      <c r="E27" s="113">
        <v>17297361.951990001</v>
      </c>
      <c r="F27" s="124">
        <v>17560862.749620002</v>
      </c>
      <c r="G27" s="116">
        <v>17596432.858150002</v>
      </c>
      <c r="H27" s="115">
        <v>17439537.506869998</v>
      </c>
      <c r="I27" s="134">
        <v>17679157.105470002</v>
      </c>
      <c r="J27" s="115">
        <v>17540642.3774</v>
      </c>
      <c r="K27" s="116">
        <v>17667232.97058</v>
      </c>
      <c r="L27" s="115">
        <v>17632865.498289999</v>
      </c>
      <c r="M27" s="115">
        <v>18110619.838130001</v>
      </c>
      <c r="N27" s="113"/>
      <c r="O27" s="82" t="s">
        <v>54</v>
      </c>
    </row>
    <row r="28" spans="1:15" ht="15" customHeight="1">
      <c r="A28" s="8">
        <f t="shared" si="0"/>
        <v>25</v>
      </c>
      <c r="B28" s="37" t="s">
        <v>55</v>
      </c>
      <c r="C28" s="123">
        <v>116651.65406999999</v>
      </c>
      <c r="D28" s="110">
        <v>273246.52759000001</v>
      </c>
      <c r="E28" s="110">
        <v>534785.48988999997</v>
      </c>
      <c r="F28" s="123">
        <v>337749.23048000003</v>
      </c>
      <c r="G28" s="112">
        <v>348472.18829000002</v>
      </c>
      <c r="H28" s="109">
        <v>954284.89058999997</v>
      </c>
      <c r="I28" s="133">
        <v>141719.06253000002</v>
      </c>
      <c r="J28" s="109">
        <v>375678.61513999995</v>
      </c>
      <c r="K28" s="112">
        <v>278573.60826000001</v>
      </c>
      <c r="L28" s="109">
        <v>379286.75337000005</v>
      </c>
      <c r="M28" s="109">
        <v>131376.96781</v>
      </c>
      <c r="N28" s="110"/>
      <c r="O28" s="83" t="s">
        <v>79</v>
      </c>
    </row>
    <row r="29" spans="1:15" ht="15" customHeight="1">
      <c r="A29" s="8">
        <f t="shared" si="0"/>
        <v>26</v>
      </c>
      <c r="B29" s="37" t="s">
        <v>56</v>
      </c>
      <c r="C29" s="123">
        <v>819479.26468000002</v>
      </c>
      <c r="D29" s="110">
        <v>818099.57369999995</v>
      </c>
      <c r="E29" s="110">
        <v>754263.24977999995</v>
      </c>
      <c r="F29" s="123">
        <v>741311.29506000003</v>
      </c>
      <c r="G29" s="112">
        <v>735254.68581000005</v>
      </c>
      <c r="H29" s="109">
        <v>697588.77038</v>
      </c>
      <c r="I29" s="133">
        <v>725885.91030999995</v>
      </c>
      <c r="J29" s="109">
        <v>665929.31501999998</v>
      </c>
      <c r="K29" s="112">
        <v>725475.69405000005</v>
      </c>
      <c r="L29" s="109">
        <v>753987.52150000003</v>
      </c>
      <c r="M29" s="109">
        <v>795571.80862999998</v>
      </c>
      <c r="N29" s="110"/>
      <c r="O29" s="83" t="s">
        <v>80</v>
      </c>
    </row>
    <row r="30" spans="1:15" ht="15" customHeight="1">
      <c r="A30" s="8">
        <f t="shared" si="0"/>
        <v>27</v>
      </c>
      <c r="B30" s="37" t="s">
        <v>376</v>
      </c>
      <c r="C30" s="123">
        <v>3117682.8922899999</v>
      </c>
      <c r="D30" s="110">
        <v>3098006.4007200003</v>
      </c>
      <c r="E30" s="110">
        <v>3405091.92007</v>
      </c>
      <c r="F30" s="123">
        <v>3403395.8251499999</v>
      </c>
      <c r="G30" s="112">
        <v>3658294.5684100003</v>
      </c>
      <c r="H30" s="109">
        <v>3483016.2344000004</v>
      </c>
      <c r="I30" s="133">
        <v>3013112.2347299997</v>
      </c>
      <c r="J30" s="109">
        <v>3064519.69154</v>
      </c>
      <c r="K30" s="112">
        <v>3292824.2086100001</v>
      </c>
      <c r="L30" s="109">
        <v>3282180.4571500001</v>
      </c>
      <c r="M30" s="109">
        <v>3425440.1909800004</v>
      </c>
      <c r="N30" s="110"/>
      <c r="O30" s="81" t="s">
        <v>397</v>
      </c>
    </row>
    <row r="31" spans="1:15" ht="15" customHeight="1">
      <c r="A31" s="8">
        <f t="shared" si="0"/>
        <v>28</v>
      </c>
      <c r="B31" s="37" t="s">
        <v>377</v>
      </c>
      <c r="C31" s="123">
        <v>6974422.5712000001</v>
      </c>
      <c r="D31" s="110">
        <v>7238389.40405</v>
      </c>
      <c r="E31" s="110">
        <v>7105522.2794000003</v>
      </c>
      <c r="F31" s="123">
        <v>7235211.9123900002</v>
      </c>
      <c r="G31" s="112">
        <v>7428331.7950099995</v>
      </c>
      <c r="H31" s="109">
        <v>8406747.6590299997</v>
      </c>
      <c r="I31" s="133">
        <v>9111521.9167599995</v>
      </c>
      <c r="J31" s="109">
        <v>8915549.7063599993</v>
      </c>
      <c r="K31" s="112">
        <v>8582264.1458999999</v>
      </c>
      <c r="L31" s="109">
        <v>8580813.5057399999</v>
      </c>
      <c r="M31" s="109">
        <v>8499357.7261300012</v>
      </c>
      <c r="N31" s="110"/>
      <c r="O31" s="81" t="s">
        <v>398</v>
      </c>
    </row>
    <row r="32" spans="1:15" ht="15" customHeight="1">
      <c r="A32" s="8">
        <f t="shared" si="0"/>
        <v>29</v>
      </c>
      <c r="B32" s="37" t="s">
        <v>123</v>
      </c>
      <c r="C32" s="123">
        <v>0</v>
      </c>
      <c r="D32" s="110">
        <v>0</v>
      </c>
      <c r="E32" s="110">
        <v>0</v>
      </c>
      <c r="F32" s="123">
        <v>0</v>
      </c>
      <c r="G32" s="112">
        <v>0</v>
      </c>
      <c r="H32" s="109">
        <v>0</v>
      </c>
      <c r="I32" s="133">
        <v>0</v>
      </c>
      <c r="J32" s="109">
        <v>0</v>
      </c>
      <c r="K32" s="112">
        <v>0</v>
      </c>
      <c r="L32" s="109">
        <v>0</v>
      </c>
      <c r="M32" s="109">
        <v>0</v>
      </c>
      <c r="N32" s="110"/>
      <c r="O32" s="83" t="s">
        <v>81</v>
      </c>
    </row>
    <row r="33" spans="1:15" ht="15" customHeight="1">
      <c r="A33" s="8">
        <f t="shared" si="0"/>
        <v>30</v>
      </c>
      <c r="B33" s="37" t="s">
        <v>378</v>
      </c>
      <c r="C33" s="123">
        <v>445384.57354000001</v>
      </c>
      <c r="D33" s="110">
        <v>456405.51243999996</v>
      </c>
      <c r="E33" s="110">
        <v>378694.29350000003</v>
      </c>
      <c r="F33" s="123">
        <v>478109.83230999997</v>
      </c>
      <c r="G33" s="112">
        <v>618988.77340000006</v>
      </c>
      <c r="H33" s="109">
        <v>574899.36801000009</v>
      </c>
      <c r="I33" s="133">
        <v>557481.88072999998</v>
      </c>
      <c r="J33" s="109">
        <v>561362.12173000001</v>
      </c>
      <c r="K33" s="112">
        <v>495774.90711999999</v>
      </c>
      <c r="L33" s="109">
        <v>487756.68462000001</v>
      </c>
      <c r="M33" s="109">
        <v>531304.96005999995</v>
      </c>
      <c r="N33" s="110"/>
      <c r="O33" s="81" t="s">
        <v>399</v>
      </c>
    </row>
    <row r="34" spans="1:15" ht="15" customHeight="1">
      <c r="A34" s="8">
        <f t="shared" si="0"/>
        <v>31</v>
      </c>
      <c r="B34" s="37" t="s">
        <v>124</v>
      </c>
      <c r="C34" s="123">
        <v>4324.9608399999997</v>
      </c>
      <c r="D34" s="110">
        <v>8235.4649700000009</v>
      </c>
      <c r="E34" s="110">
        <v>3295.36</v>
      </c>
      <c r="F34" s="123">
        <v>30882.539999999997</v>
      </c>
      <c r="G34" s="112">
        <v>8885.5776800000003</v>
      </c>
      <c r="H34" s="109">
        <v>3116.75</v>
      </c>
      <c r="I34" s="133">
        <v>8807.860999999999</v>
      </c>
      <c r="J34" s="109">
        <v>71019.611999999994</v>
      </c>
      <c r="K34" s="112">
        <v>5153.99</v>
      </c>
      <c r="L34" s="109">
        <v>12999.99</v>
      </c>
      <c r="M34" s="109">
        <v>3000</v>
      </c>
      <c r="N34" s="110"/>
      <c r="O34" s="83" t="s">
        <v>82</v>
      </c>
    </row>
    <row r="35" spans="1:15" ht="15" customHeight="1">
      <c r="A35" s="8">
        <f t="shared" si="0"/>
        <v>32</v>
      </c>
      <c r="B35" s="37" t="s">
        <v>125</v>
      </c>
      <c r="C35" s="123">
        <v>123693.33505000001</v>
      </c>
      <c r="D35" s="110">
        <v>132461.80017</v>
      </c>
      <c r="E35" s="110">
        <v>140402.57283000002</v>
      </c>
      <c r="F35" s="123">
        <v>151362.39856999999</v>
      </c>
      <c r="G35" s="112">
        <v>106383.28681000001</v>
      </c>
      <c r="H35" s="109">
        <v>113938.71574</v>
      </c>
      <c r="I35" s="133">
        <v>143842.92025999998</v>
      </c>
      <c r="J35" s="109">
        <v>142830.27793000001</v>
      </c>
      <c r="K35" s="112">
        <v>145904.0987</v>
      </c>
      <c r="L35" s="109">
        <v>160687.00524999999</v>
      </c>
      <c r="M35" s="109">
        <v>110119.15149</v>
      </c>
      <c r="N35" s="110"/>
      <c r="O35" s="83" t="s">
        <v>83</v>
      </c>
    </row>
    <row r="36" spans="1:15" ht="15" customHeight="1">
      <c r="A36" s="8">
        <f t="shared" si="0"/>
        <v>33</v>
      </c>
      <c r="B36" s="37" t="s">
        <v>126</v>
      </c>
      <c r="C36" s="123">
        <v>839202.04267999995</v>
      </c>
      <c r="D36" s="110">
        <v>836107.74613999994</v>
      </c>
      <c r="E36" s="110">
        <v>836173.10713999998</v>
      </c>
      <c r="F36" s="123">
        <v>835150.00300000003</v>
      </c>
      <c r="G36" s="112">
        <v>835599.92849000008</v>
      </c>
      <c r="H36" s="109">
        <v>834204.54469000013</v>
      </c>
      <c r="I36" s="133">
        <v>832810.02226</v>
      </c>
      <c r="J36" s="109">
        <v>839007.23838999995</v>
      </c>
      <c r="K36" s="112">
        <v>840028.38300000003</v>
      </c>
      <c r="L36" s="109">
        <v>840469.57163000002</v>
      </c>
      <c r="M36" s="109">
        <v>846705.39176999987</v>
      </c>
      <c r="N36" s="110"/>
      <c r="O36" s="83" t="s">
        <v>85</v>
      </c>
    </row>
    <row r="37" spans="1:15" ht="15" customHeight="1">
      <c r="A37" s="8">
        <f t="shared" si="0"/>
        <v>34</v>
      </c>
      <c r="B37" s="37" t="s">
        <v>379</v>
      </c>
      <c r="C37" s="123">
        <v>0</v>
      </c>
      <c r="D37" s="110">
        <v>0</v>
      </c>
      <c r="E37" s="110">
        <v>0</v>
      </c>
      <c r="F37" s="123">
        <v>0</v>
      </c>
      <c r="G37" s="112">
        <v>0</v>
      </c>
      <c r="H37" s="109">
        <v>0</v>
      </c>
      <c r="I37" s="133">
        <v>0</v>
      </c>
      <c r="J37" s="109">
        <v>0</v>
      </c>
      <c r="K37" s="112">
        <v>0</v>
      </c>
      <c r="L37" s="109">
        <v>0</v>
      </c>
      <c r="M37" s="109">
        <v>0</v>
      </c>
      <c r="N37" s="110"/>
      <c r="O37" s="81" t="s">
        <v>400</v>
      </c>
    </row>
    <row r="38" spans="1:15" ht="15" customHeight="1">
      <c r="A38" s="8">
        <f t="shared" si="0"/>
        <v>35</v>
      </c>
      <c r="B38" s="37" t="s">
        <v>127</v>
      </c>
      <c r="C38" s="123">
        <v>49826.535650000005</v>
      </c>
      <c r="D38" s="110">
        <v>44081.256629999996</v>
      </c>
      <c r="E38" s="110">
        <v>44062.839790000005</v>
      </c>
      <c r="F38" s="123">
        <v>40865.387880000002</v>
      </c>
      <c r="G38" s="112">
        <v>39260.714510000005</v>
      </c>
      <c r="H38" s="109">
        <v>39244.977569999995</v>
      </c>
      <c r="I38" s="133">
        <v>38513.636729999998</v>
      </c>
      <c r="J38" s="109">
        <v>37944.941569999995</v>
      </c>
      <c r="K38" s="112">
        <v>36615.334690000003</v>
      </c>
      <c r="L38" s="109">
        <v>35571.535309999999</v>
      </c>
      <c r="M38" s="109">
        <v>42264.933099999995</v>
      </c>
      <c r="N38" s="110"/>
      <c r="O38" s="83" t="s">
        <v>86</v>
      </c>
    </row>
    <row r="39" spans="1:15" ht="15" customHeight="1">
      <c r="A39" s="8">
        <f t="shared" si="0"/>
        <v>36</v>
      </c>
      <c r="B39" s="37" t="s">
        <v>128</v>
      </c>
      <c r="C39" s="123">
        <v>1095949.8988600001</v>
      </c>
      <c r="D39" s="110">
        <v>1090258.2828799998</v>
      </c>
      <c r="E39" s="110">
        <v>993784.85251</v>
      </c>
      <c r="F39" s="123">
        <v>1140818.1260100002</v>
      </c>
      <c r="G39" s="112">
        <v>1151613.43992</v>
      </c>
      <c r="H39" s="109">
        <v>1188302.8684799999</v>
      </c>
      <c r="I39" s="133">
        <v>1315139.2364699999</v>
      </c>
      <c r="J39" s="109">
        <v>1994701.2239999999</v>
      </c>
      <c r="K39" s="112">
        <v>1984057.60356</v>
      </c>
      <c r="L39" s="109">
        <v>2021424.34641</v>
      </c>
      <c r="M39" s="109">
        <v>2014599.0405599999</v>
      </c>
      <c r="N39" s="110"/>
      <c r="O39" s="83" t="s">
        <v>87</v>
      </c>
    </row>
    <row r="40" spans="1:15" ht="15" customHeight="1">
      <c r="A40" s="62">
        <f t="shared" si="0"/>
        <v>37</v>
      </c>
      <c r="B40" s="61" t="s">
        <v>63</v>
      </c>
      <c r="C40" s="124">
        <v>13586617.729010001</v>
      </c>
      <c r="D40" s="113">
        <v>13995291.969459999</v>
      </c>
      <c r="E40" s="113">
        <v>14196075.96507</v>
      </c>
      <c r="F40" s="124">
        <v>14394856.551000001</v>
      </c>
      <c r="G40" s="116">
        <v>14931084.958530001</v>
      </c>
      <c r="H40" s="115">
        <v>16295344.77905</v>
      </c>
      <c r="I40" s="134">
        <v>15888834.681939999</v>
      </c>
      <c r="J40" s="115">
        <v>16668542.743829999</v>
      </c>
      <c r="K40" s="116">
        <v>16386671.97407</v>
      </c>
      <c r="L40" s="115">
        <v>16555177.371199999</v>
      </c>
      <c r="M40" s="115">
        <v>16399740.170670001</v>
      </c>
      <c r="N40" s="113"/>
      <c r="O40" s="82" t="s">
        <v>88</v>
      </c>
    </row>
    <row r="41" spans="1:15" ht="15" customHeight="1">
      <c r="A41" s="62">
        <f t="shared" si="0"/>
        <v>38</v>
      </c>
      <c r="B41" s="61" t="s">
        <v>130</v>
      </c>
      <c r="C41" s="124">
        <v>31015697.486400001</v>
      </c>
      <c r="D41" s="113">
        <v>31471984.189169995</v>
      </c>
      <c r="E41" s="113">
        <v>31493437.917089999</v>
      </c>
      <c r="F41" s="124">
        <v>31955719.300650001</v>
      </c>
      <c r="G41" s="116">
        <v>32527517.816690002</v>
      </c>
      <c r="H41" s="115">
        <v>33734882.28593</v>
      </c>
      <c r="I41" s="134">
        <v>33567991.787439995</v>
      </c>
      <c r="J41" s="115">
        <v>34209185.121259995</v>
      </c>
      <c r="K41" s="116">
        <v>34053904.944680005</v>
      </c>
      <c r="L41" s="115">
        <v>34188042.86953</v>
      </c>
      <c r="M41" s="115">
        <v>34510360.008850001</v>
      </c>
      <c r="N41" s="113"/>
      <c r="O41" s="82" t="s">
        <v>89</v>
      </c>
    </row>
    <row r="42" spans="1:15" ht="15" customHeight="1">
      <c r="A42" s="8">
        <f t="shared" si="0"/>
        <v>39</v>
      </c>
      <c r="B42" s="37" t="s">
        <v>147</v>
      </c>
      <c r="C42" s="123">
        <v>1110278.4754300001</v>
      </c>
      <c r="D42" s="110">
        <v>1222626.83956</v>
      </c>
      <c r="E42" s="110">
        <v>1485879.0549099999</v>
      </c>
      <c r="F42" s="123">
        <v>1574602.0103199999</v>
      </c>
      <c r="G42" s="112">
        <v>1643090.5951699999</v>
      </c>
      <c r="H42" s="109">
        <v>1602891.4728700002</v>
      </c>
      <c r="I42" s="133">
        <v>1420990.41444</v>
      </c>
      <c r="J42" s="109">
        <v>1530903.9970199999</v>
      </c>
      <c r="K42" s="112">
        <v>1399863.8973100001</v>
      </c>
      <c r="L42" s="109">
        <v>1292783.8456299999</v>
      </c>
      <c r="M42" s="109">
        <v>1437778.9373100002</v>
      </c>
      <c r="N42" s="110"/>
      <c r="O42" s="83" t="s">
        <v>90</v>
      </c>
    </row>
    <row r="43" spans="1:15" ht="15" customHeight="1">
      <c r="A43" s="8">
        <f t="shared" si="0"/>
        <v>40</v>
      </c>
      <c r="B43" s="37" t="s">
        <v>131</v>
      </c>
      <c r="C43" s="123">
        <v>0</v>
      </c>
      <c r="D43" s="110">
        <v>0</v>
      </c>
      <c r="E43" s="110">
        <v>0</v>
      </c>
      <c r="F43" s="123">
        <v>0</v>
      </c>
      <c r="G43" s="112">
        <v>0</v>
      </c>
      <c r="H43" s="109">
        <v>0</v>
      </c>
      <c r="I43" s="133">
        <v>0</v>
      </c>
      <c r="J43" s="109">
        <v>0</v>
      </c>
      <c r="K43" s="112">
        <v>0</v>
      </c>
      <c r="L43" s="109">
        <v>0</v>
      </c>
      <c r="M43" s="109">
        <v>0</v>
      </c>
      <c r="N43" s="110"/>
      <c r="O43" s="83" t="s">
        <v>91</v>
      </c>
    </row>
    <row r="44" spans="1:15" ht="15" customHeight="1">
      <c r="A44" s="8">
        <f t="shared" si="0"/>
        <v>41</v>
      </c>
      <c r="B44" s="37" t="s">
        <v>67</v>
      </c>
      <c r="C44" s="123">
        <v>1689730.88781</v>
      </c>
      <c r="D44" s="110">
        <v>1869296.4638399999</v>
      </c>
      <c r="E44" s="110">
        <v>1750911.7181799999</v>
      </c>
      <c r="F44" s="123">
        <v>1929967.4970600002</v>
      </c>
      <c r="G44" s="112">
        <v>2235284.2716899998</v>
      </c>
      <c r="H44" s="109">
        <v>2734028.97321</v>
      </c>
      <c r="I44" s="133">
        <v>1917186.03367</v>
      </c>
      <c r="J44" s="109">
        <v>1775899.61014</v>
      </c>
      <c r="K44" s="112">
        <v>1496706.4475600002</v>
      </c>
      <c r="L44" s="109">
        <v>1713592.0656000001</v>
      </c>
      <c r="M44" s="109">
        <v>1700985.9155000001</v>
      </c>
      <c r="N44" s="110"/>
      <c r="O44" s="83" t="s">
        <v>92</v>
      </c>
    </row>
    <row r="45" spans="1:15" ht="15" customHeight="1">
      <c r="A45" s="8">
        <f t="shared" si="0"/>
        <v>42</v>
      </c>
      <c r="B45" s="37" t="s">
        <v>133</v>
      </c>
      <c r="C45" s="123">
        <v>0</v>
      </c>
      <c r="D45" s="110">
        <v>0</v>
      </c>
      <c r="E45" s="110">
        <v>0</v>
      </c>
      <c r="F45" s="123">
        <v>0</v>
      </c>
      <c r="G45" s="112">
        <v>172.31</v>
      </c>
      <c r="H45" s="109">
        <v>172.31</v>
      </c>
      <c r="I45" s="133">
        <v>0</v>
      </c>
      <c r="J45" s="109">
        <v>160.69</v>
      </c>
      <c r="K45" s="112">
        <v>1214.81</v>
      </c>
      <c r="L45" s="109">
        <v>3343.65</v>
      </c>
      <c r="M45" s="109">
        <v>4659.9399999999996</v>
      </c>
      <c r="N45" s="110"/>
      <c r="O45" s="83" t="s">
        <v>93</v>
      </c>
    </row>
    <row r="46" spans="1:15" ht="15" customHeight="1">
      <c r="A46" s="8">
        <f t="shared" si="0"/>
        <v>43</v>
      </c>
      <c r="B46" s="37" t="s">
        <v>134</v>
      </c>
      <c r="C46" s="123">
        <v>1341.6519200000002</v>
      </c>
      <c r="D46" s="110">
        <v>1414.6455799999999</v>
      </c>
      <c r="E46" s="110">
        <v>10802.651269999998</v>
      </c>
      <c r="F46" s="123">
        <v>5304.49809</v>
      </c>
      <c r="G46" s="112">
        <v>4392.3023199999998</v>
      </c>
      <c r="H46" s="109">
        <v>9187.1434300000001</v>
      </c>
      <c r="I46" s="133">
        <v>5458.60268</v>
      </c>
      <c r="J46" s="109">
        <v>7513.69571</v>
      </c>
      <c r="K46" s="112">
        <v>8567.0960699999996</v>
      </c>
      <c r="L46" s="109">
        <v>9766.5502300000007</v>
      </c>
      <c r="M46" s="109">
        <v>9417.5940900000005</v>
      </c>
      <c r="N46" s="110"/>
      <c r="O46" s="83" t="s">
        <v>94</v>
      </c>
    </row>
    <row r="47" spans="1:15" ht="15" customHeight="1">
      <c r="A47" s="8">
        <f t="shared" si="0"/>
        <v>44</v>
      </c>
      <c r="B47" s="37" t="s">
        <v>100</v>
      </c>
      <c r="C47" s="123">
        <v>97702.333809999996</v>
      </c>
      <c r="D47" s="110">
        <v>84287.302500000005</v>
      </c>
      <c r="E47" s="110">
        <v>91382.104729999992</v>
      </c>
      <c r="F47" s="123">
        <v>90088.138519999993</v>
      </c>
      <c r="G47" s="112">
        <v>91094.75576</v>
      </c>
      <c r="H47" s="109">
        <v>84836.854880000014</v>
      </c>
      <c r="I47" s="133">
        <v>84974.722609999997</v>
      </c>
      <c r="J47" s="109">
        <v>87625.895619999996</v>
      </c>
      <c r="K47" s="112">
        <v>81844.839390000008</v>
      </c>
      <c r="L47" s="109">
        <v>67705.014810000008</v>
      </c>
      <c r="M47" s="109">
        <v>60950.516869999992</v>
      </c>
      <c r="N47" s="110"/>
      <c r="O47" s="83" t="s">
        <v>70</v>
      </c>
    </row>
    <row r="48" spans="1:15" ht="15" customHeight="1">
      <c r="A48" s="8">
        <f t="shared" si="0"/>
        <v>45</v>
      </c>
      <c r="B48" s="37" t="s">
        <v>136</v>
      </c>
      <c r="C48" s="123">
        <v>732479.04145999998</v>
      </c>
      <c r="D48" s="110">
        <v>757040.90244999994</v>
      </c>
      <c r="E48" s="110">
        <v>616877.34796000016</v>
      </c>
      <c r="F48" s="123">
        <v>277306.47351000004</v>
      </c>
      <c r="G48" s="112">
        <v>298880.24821999995</v>
      </c>
      <c r="H48" s="109">
        <v>301489.76233</v>
      </c>
      <c r="I48" s="133">
        <v>303106.94521000009</v>
      </c>
      <c r="J48" s="109">
        <v>724852.79992999998</v>
      </c>
      <c r="K48" s="112">
        <v>675408.47548000002</v>
      </c>
      <c r="L48" s="109">
        <v>657182.89426000009</v>
      </c>
      <c r="M48" s="109">
        <v>668233.10644</v>
      </c>
      <c r="N48" s="110"/>
      <c r="O48" s="83" t="s">
        <v>95</v>
      </c>
    </row>
    <row r="49" spans="1:15" ht="15" customHeight="1">
      <c r="A49" s="62">
        <f t="shared" si="0"/>
        <v>46</v>
      </c>
      <c r="B49" s="61" t="s">
        <v>148</v>
      </c>
      <c r="C49" s="124">
        <v>3631532.39053</v>
      </c>
      <c r="D49" s="113">
        <v>3934666.1540400004</v>
      </c>
      <c r="E49" s="113">
        <v>3955852.8771299999</v>
      </c>
      <c r="F49" s="124">
        <v>3877268.6175799998</v>
      </c>
      <c r="G49" s="116">
        <v>4272914.4832599992</v>
      </c>
      <c r="H49" s="115">
        <v>4732606.5167800002</v>
      </c>
      <c r="I49" s="134">
        <v>3731716.7186800004</v>
      </c>
      <c r="J49" s="115">
        <v>4126956.6885299999</v>
      </c>
      <c r="K49" s="116">
        <v>3663605.5658900002</v>
      </c>
      <c r="L49" s="115">
        <v>3744374.0206200001</v>
      </c>
      <c r="M49" s="115">
        <v>3882026.0103100003</v>
      </c>
      <c r="N49" s="113"/>
      <c r="O49" s="82" t="s">
        <v>96</v>
      </c>
    </row>
    <row r="50" spans="1:15" ht="15" customHeight="1">
      <c r="A50" s="8">
        <f t="shared" si="0"/>
        <v>47</v>
      </c>
      <c r="B50" s="37" t="s">
        <v>137</v>
      </c>
      <c r="C50" s="123">
        <v>1864135.9058600003</v>
      </c>
      <c r="D50" s="110">
        <v>1853712.4207200003</v>
      </c>
      <c r="E50" s="110">
        <v>1829777.8098499998</v>
      </c>
      <c r="F50" s="123">
        <v>2251664.4397900002</v>
      </c>
      <c r="G50" s="112">
        <v>3209991.8593000001</v>
      </c>
      <c r="H50" s="109">
        <v>3541945.81782</v>
      </c>
      <c r="I50" s="133">
        <v>3530876.8416399998</v>
      </c>
      <c r="J50" s="109">
        <v>2965195.6926500006</v>
      </c>
      <c r="K50" s="112">
        <v>2943518.3622399997</v>
      </c>
      <c r="L50" s="109">
        <v>2627552.0643799999</v>
      </c>
      <c r="M50" s="109">
        <v>2816997.4111600001</v>
      </c>
      <c r="N50" s="110"/>
      <c r="O50" s="83" t="s">
        <v>97</v>
      </c>
    </row>
    <row r="51" spans="1:15" ht="15" customHeight="1">
      <c r="A51" s="8">
        <f t="shared" si="0"/>
        <v>48</v>
      </c>
      <c r="B51" s="37" t="s">
        <v>101</v>
      </c>
      <c r="C51" s="123">
        <v>4646250.5350000001</v>
      </c>
      <c r="D51" s="110">
        <v>4475484.9041599995</v>
      </c>
      <c r="E51" s="110">
        <v>4378363.2329399996</v>
      </c>
      <c r="F51" s="123">
        <v>4409420.23391</v>
      </c>
      <c r="G51" s="112">
        <v>3761086.2997600003</v>
      </c>
      <c r="H51" s="109">
        <v>3600933.8651399999</v>
      </c>
      <c r="I51" s="133">
        <v>3452407.0335899997</v>
      </c>
      <c r="J51" s="109">
        <v>4643604.0220299996</v>
      </c>
      <c r="K51" s="112">
        <v>4768577.6452000001</v>
      </c>
      <c r="L51" s="109">
        <v>4502438.2623800002</v>
      </c>
      <c r="M51" s="109">
        <v>4079889.3897299999</v>
      </c>
      <c r="N51" s="110"/>
      <c r="O51" s="83" t="s">
        <v>74</v>
      </c>
    </row>
    <row r="52" spans="1:15" ht="15" customHeight="1">
      <c r="A52" s="8">
        <f t="shared" si="0"/>
        <v>49</v>
      </c>
      <c r="B52" s="37" t="s">
        <v>138</v>
      </c>
      <c r="C52" s="123">
        <v>11560119.99154</v>
      </c>
      <c r="D52" s="110">
        <v>11932362.22057</v>
      </c>
      <c r="E52" s="110">
        <v>12048925.128719999</v>
      </c>
      <c r="F52" s="123">
        <v>12156296.334979998</v>
      </c>
      <c r="G52" s="112">
        <v>12210087.654680001</v>
      </c>
      <c r="H52" s="109">
        <v>12846991.358170001</v>
      </c>
      <c r="I52" s="133">
        <v>13865825.42166</v>
      </c>
      <c r="J52" s="109">
        <v>14395059.09637</v>
      </c>
      <c r="K52" s="112">
        <v>14478501.315780001</v>
      </c>
      <c r="L52" s="109">
        <v>14961212.03035</v>
      </c>
      <c r="M52" s="109">
        <v>15145543.161709998</v>
      </c>
      <c r="N52" s="110"/>
      <c r="O52" s="83" t="s">
        <v>403</v>
      </c>
    </row>
    <row r="53" spans="1:15" ht="15" customHeight="1">
      <c r="A53" s="8">
        <f t="shared" si="0"/>
        <v>50</v>
      </c>
      <c r="B53" s="37" t="s">
        <v>380</v>
      </c>
      <c r="C53" s="123">
        <v>362025.22684000002</v>
      </c>
      <c r="D53" s="110">
        <v>362025.22684000002</v>
      </c>
      <c r="E53" s="110">
        <v>356372.44241999998</v>
      </c>
      <c r="F53" s="123">
        <v>356372.44241999998</v>
      </c>
      <c r="G53" s="112">
        <v>355963.72200000001</v>
      </c>
      <c r="H53" s="109">
        <v>355963.72200000001</v>
      </c>
      <c r="I53" s="133">
        <v>282165.99651000003</v>
      </c>
      <c r="J53" s="109">
        <v>293967.66054000001</v>
      </c>
      <c r="K53" s="112">
        <v>293967.66054000001</v>
      </c>
      <c r="L53" s="109">
        <v>293888.05697999999</v>
      </c>
      <c r="M53" s="109">
        <v>290485.09392999997</v>
      </c>
      <c r="N53" s="110"/>
      <c r="O53" s="81" t="s">
        <v>401</v>
      </c>
    </row>
    <row r="54" spans="1:15" ht="15" customHeight="1">
      <c r="A54" s="62">
        <f t="shared" si="0"/>
        <v>51</v>
      </c>
      <c r="B54" s="61" t="s">
        <v>24</v>
      </c>
      <c r="C54" s="124">
        <v>18432531.659279998</v>
      </c>
      <c r="D54" s="113">
        <v>18623584.772369999</v>
      </c>
      <c r="E54" s="113">
        <v>18613438.614</v>
      </c>
      <c r="F54" s="124">
        <v>19173753.451170001</v>
      </c>
      <c r="G54" s="116">
        <v>19537129.535799999</v>
      </c>
      <c r="H54" s="115">
        <v>20345834.763179999</v>
      </c>
      <c r="I54" s="134">
        <v>21131275.293439999</v>
      </c>
      <c r="J54" s="115">
        <v>22297826.471650001</v>
      </c>
      <c r="K54" s="116">
        <v>22484564.98384</v>
      </c>
      <c r="L54" s="115">
        <v>22385090.41415</v>
      </c>
      <c r="M54" s="115">
        <v>22332915.056600001</v>
      </c>
      <c r="N54" s="113"/>
      <c r="O54" s="82" t="s">
        <v>98</v>
      </c>
    </row>
    <row r="55" spans="1:15" ht="15" customHeight="1">
      <c r="A55" s="62">
        <f t="shared" si="0"/>
        <v>52</v>
      </c>
      <c r="B55" s="61" t="s">
        <v>77</v>
      </c>
      <c r="C55" s="124">
        <v>22064064.04984</v>
      </c>
      <c r="D55" s="113">
        <v>22558250.926419999</v>
      </c>
      <c r="E55" s="113">
        <v>22569291.491140001</v>
      </c>
      <c r="F55" s="124">
        <v>23051022.068780001</v>
      </c>
      <c r="G55" s="116">
        <v>23810044.019069999</v>
      </c>
      <c r="H55" s="115">
        <v>25078441.27998</v>
      </c>
      <c r="I55" s="134">
        <v>24862992.012159996</v>
      </c>
      <c r="J55" s="115">
        <v>26424783.160210002</v>
      </c>
      <c r="K55" s="116">
        <v>26148170.549740002</v>
      </c>
      <c r="L55" s="115">
        <v>26129464.434799999</v>
      </c>
      <c r="M55" s="115">
        <v>26214941.06693</v>
      </c>
      <c r="N55" s="113"/>
      <c r="O55" s="82" t="s">
        <v>99</v>
      </c>
    </row>
    <row r="56" spans="1:15" ht="15" customHeight="1">
      <c r="A56" s="8">
        <f t="shared" si="0"/>
        <v>53</v>
      </c>
      <c r="B56" s="37" t="s">
        <v>22</v>
      </c>
      <c r="C56" s="123">
        <v>1393049.2747599999</v>
      </c>
      <c r="D56" s="110">
        <v>1393049.2747599999</v>
      </c>
      <c r="E56" s="110">
        <v>1393049.2747599999</v>
      </c>
      <c r="F56" s="123">
        <v>1524894.3132500001</v>
      </c>
      <c r="G56" s="112">
        <v>1523202.5501600001</v>
      </c>
      <c r="H56" s="109">
        <v>1523202.55</v>
      </c>
      <c r="I56" s="133">
        <v>1523202.5501600001</v>
      </c>
      <c r="J56" s="109">
        <v>1523202.5501600001</v>
      </c>
      <c r="K56" s="112">
        <v>1523202.5501600001</v>
      </c>
      <c r="L56" s="109">
        <v>1523202.5501600001</v>
      </c>
      <c r="M56" s="109">
        <v>1521510.7870700001</v>
      </c>
      <c r="N56" s="110"/>
      <c r="O56" s="83" t="s">
        <v>78</v>
      </c>
    </row>
    <row r="57" spans="1:15" ht="15" customHeight="1">
      <c r="A57" s="8">
        <f t="shared" si="0"/>
        <v>54</v>
      </c>
      <c r="B57" s="37" t="s">
        <v>103</v>
      </c>
      <c r="C57" s="123">
        <v>2651634.0362</v>
      </c>
      <c r="D57" s="110">
        <v>2651634.0362</v>
      </c>
      <c r="E57" s="110">
        <v>2951634.0362</v>
      </c>
      <c r="F57" s="123">
        <v>2951634.0362</v>
      </c>
      <c r="G57" s="127">
        <v>2951634.0362</v>
      </c>
      <c r="H57" s="109">
        <v>2951634.0362</v>
      </c>
      <c r="I57" s="133">
        <v>2951634.0362</v>
      </c>
      <c r="J57" s="109">
        <v>2951634.0362</v>
      </c>
      <c r="K57" s="112">
        <v>2951634.0362</v>
      </c>
      <c r="L57" s="109">
        <v>2951634.0362</v>
      </c>
      <c r="M57" s="109">
        <v>2951634.0362</v>
      </c>
      <c r="N57" s="110"/>
      <c r="O57" s="83" t="s">
        <v>111</v>
      </c>
    </row>
    <row r="58" spans="1:15" ht="15" customHeight="1">
      <c r="A58" s="8">
        <f t="shared" si="0"/>
        <v>55</v>
      </c>
      <c r="B58" s="37" t="s">
        <v>104</v>
      </c>
      <c r="C58" s="123">
        <v>451578.53088000003</v>
      </c>
      <c r="D58" s="110">
        <v>451578.53088000003</v>
      </c>
      <c r="E58" s="110">
        <v>451578.53088000003</v>
      </c>
      <c r="F58" s="123">
        <v>451578.53088000003</v>
      </c>
      <c r="G58" s="112">
        <v>451578.53088000003</v>
      </c>
      <c r="H58" s="109">
        <v>451578.53088000003</v>
      </c>
      <c r="I58" s="133">
        <v>451578.53088000003</v>
      </c>
      <c r="J58" s="109">
        <v>451578.53088000003</v>
      </c>
      <c r="K58" s="112">
        <v>451578.53088000003</v>
      </c>
      <c r="L58" s="109">
        <v>451578.53088000003</v>
      </c>
      <c r="M58" s="109">
        <v>451578.53088000003</v>
      </c>
      <c r="N58" s="110"/>
      <c r="O58" s="83" t="s">
        <v>113</v>
      </c>
    </row>
    <row r="59" spans="1:15" ht="15" customHeight="1">
      <c r="A59" s="8">
        <f t="shared" si="0"/>
        <v>56</v>
      </c>
      <c r="B59" s="37" t="s">
        <v>140</v>
      </c>
      <c r="C59" s="123">
        <v>4002330.6555699999</v>
      </c>
      <c r="D59" s="110">
        <v>3765656.9995799996</v>
      </c>
      <c r="E59" s="110">
        <v>3598783.6537700002</v>
      </c>
      <c r="F59" s="123">
        <v>3508520.1526500001</v>
      </c>
      <c r="G59" s="112">
        <v>3425232.5578799997</v>
      </c>
      <c r="H59" s="109">
        <v>3456341.0705600004</v>
      </c>
      <c r="I59" s="133">
        <v>3484481.04458</v>
      </c>
      <c r="J59" s="109">
        <v>3479854.7651400003</v>
      </c>
      <c r="K59" s="112">
        <v>3731001.7617200003</v>
      </c>
      <c r="L59" s="109">
        <v>3988344.4641300002</v>
      </c>
      <c r="M59" s="109">
        <v>3986384.4207100002</v>
      </c>
      <c r="N59" s="110"/>
      <c r="O59" s="83" t="s">
        <v>108</v>
      </c>
    </row>
    <row r="60" spans="1:15" ht="15" customHeight="1">
      <c r="A60" s="8">
        <f t="shared" si="0"/>
        <v>57</v>
      </c>
      <c r="B60" s="37" t="s">
        <v>141</v>
      </c>
      <c r="C60" s="123">
        <v>453040.94718999998</v>
      </c>
      <c r="D60" s="110">
        <v>651814.41636999999</v>
      </c>
      <c r="E60" s="110">
        <v>529100.92215</v>
      </c>
      <c r="F60" s="123">
        <v>468070.20368999999</v>
      </c>
      <c r="G60" s="112">
        <v>365826.1128</v>
      </c>
      <c r="H60" s="109">
        <v>273684.81280999997</v>
      </c>
      <c r="I60" s="133">
        <v>294103.60754999996</v>
      </c>
      <c r="J60" s="109">
        <v>-621867.92180999997</v>
      </c>
      <c r="K60" s="112">
        <v>-751682.48555999994</v>
      </c>
      <c r="L60" s="109">
        <v>-856181.13686000009</v>
      </c>
      <c r="M60" s="109">
        <v>-615688.82935999997</v>
      </c>
      <c r="N60" s="110"/>
      <c r="O60" s="83" t="s">
        <v>112</v>
      </c>
    </row>
    <row r="61" spans="1:15" ht="15" customHeight="1">
      <c r="A61" s="62">
        <f t="shared" si="0"/>
        <v>58</v>
      </c>
      <c r="B61" s="61" t="s">
        <v>142</v>
      </c>
      <c r="C61" s="124">
        <v>7558584.1698700003</v>
      </c>
      <c r="D61" s="113">
        <v>7520683.9830300007</v>
      </c>
      <c r="E61" s="113">
        <v>7531097.1430199994</v>
      </c>
      <c r="F61" s="124">
        <v>7379802.9234499997</v>
      </c>
      <c r="G61" s="116">
        <v>7194271.2377699995</v>
      </c>
      <c r="H61" s="116">
        <v>7133238.4504500004</v>
      </c>
      <c r="I61" s="134">
        <v>7181797.2192199994</v>
      </c>
      <c r="J61" s="115">
        <v>6261199.4104300002</v>
      </c>
      <c r="K61" s="116">
        <v>6382531.843249999</v>
      </c>
      <c r="L61" s="115">
        <v>6535375.8943600003</v>
      </c>
      <c r="M61" s="115">
        <v>6773908.1584399994</v>
      </c>
      <c r="N61" s="113"/>
      <c r="O61" s="82" t="s">
        <v>106</v>
      </c>
    </row>
    <row r="62" spans="1:15" ht="15" customHeight="1">
      <c r="A62" s="62">
        <f t="shared" si="0"/>
        <v>59</v>
      </c>
      <c r="B62" s="61" t="s">
        <v>149</v>
      </c>
      <c r="C62" s="124">
        <v>31015697.494500004</v>
      </c>
      <c r="D62" s="113">
        <v>31471984.184239998</v>
      </c>
      <c r="E62" s="113">
        <v>31493437.908949997</v>
      </c>
      <c r="F62" s="124">
        <v>31955719.305520002</v>
      </c>
      <c r="G62" s="116">
        <v>32527517.807040002</v>
      </c>
      <c r="H62" s="116">
        <v>33734882.28046</v>
      </c>
      <c r="I62" s="134">
        <v>33567991.781549998</v>
      </c>
      <c r="J62" s="115">
        <v>34209185.120799996</v>
      </c>
      <c r="K62" s="116">
        <v>34053904.943179995</v>
      </c>
      <c r="L62" s="115">
        <v>34188042.879359998</v>
      </c>
      <c r="M62" s="115">
        <v>34510360.012460001</v>
      </c>
      <c r="N62" s="113"/>
      <c r="O62" s="82" t="s">
        <v>110</v>
      </c>
    </row>
    <row r="63" spans="1:15">
      <c r="H63" s="35"/>
    </row>
    <row r="64" spans="1:15" ht="15.5">
      <c r="B64" s="91" t="s">
        <v>440</v>
      </c>
    </row>
    <row r="65" spans="2:2" ht="15.5">
      <c r="B65" s="91" t="s">
        <v>441</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Normal="100" workbookViewId="0">
      <pane xSplit="2" ySplit="4" topLeftCell="N16" activePane="bottomRight" state="frozen"/>
      <selection pane="topRight"/>
      <selection pane="bottomLeft"/>
      <selection pane="bottomRight" activeCell="O16" sqref="O16"/>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6">
        <v>1</v>
      </c>
      <c r="B5" s="6" t="s">
        <v>150</v>
      </c>
      <c r="C5" s="110">
        <v>104620995.77122098</v>
      </c>
      <c r="D5" s="110">
        <v>96495943.506023109</v>
      </c>
      <c r="E5" s="110">
        <v>91910896.564469919</v>
      </c>
      <c r="F5" s="110">
        <v>95946507.844218001</v>
      </c>
      <c r="G5" s="109">
        <v>100805956.60649598</v>
      </c>
      <c r="H5" s="109">
        <v>99646024.760879576</v>
      </c>
      <c r="I5" s="109">
        <v>87777572.845151544</v>
      </c>
      <c r="J5" s="109">
        <v>82852888.135479271</v>
      </c>
      <c r="K5" s="109">
        <v>75608444.887813017</v>
      </c>
      <c r="L5" s="109">
        <v>74718799.380202442</v>
      </c>
      <c r="M5" s="109">
        <v>79182746.156770617</v>
      </c>
      <c r="N5" s="110"/>
      <c r="O5" s="80" t="s">
        <v>160</v>
      </c>
    </row>
    <row r="6" spans="1:15">
      <c r="A6" s="26">
        <v>2</v>
      </c>
      <c r="B6" s="6" t="s">
        <v>146</v>
      </c>
      <c r="C6" s="110">
        <v>60748664.183194011</v>
      </c>
      <c r="D6" s="110">
        <v>63761190.829997011</v>
      </c>
      <c r="E6" s="110">
        <v>63962688.985823013</v>
      </c>
      <c r="F6" s="110">
        <v>65780344.394299984</v>
      </c>
      <c r="G6" s="109">
        <v>66675751.646855995</v>
      </c>
      <c r="H6" s="109">
        <v>62061421.455929987</v>
      </c>
      <c r="I6" s="109">
        <v>66797169.359690003</v>
      </c>
      <c r="J6" s="109">
        <v>69896438.632489994</v>
      </c>
      <c r="K6" s="109">
        <v>65764999.671908982</v>
      </c>
      <c r="L6" s="109">
        <v>67455324.319657981</v>
      </c>
      <c r="M6" s="109">
        <v>68306748.787554979</v>
      </c>
      <c r="N6" s="110"/>
      <c r="O6" s="80" t="s">
        <v>27</v>
      </c>
    </row>
    <row r="7" spans="1:15">
      <c r="A7" s="26">
        <v>3</v>
      </c>
      <c r="B7" s="6" t="s">
        <v>151</v>
      </c>
      <c r="C7" s="110">
        <v>37129595.969089627</v>
      </c>
      <c r="D7" s="110">
        <v>37374960.340213597</v>
      </c>
      <c r="E7" s="110">
        <v>37351844.477744922</v>
      </c>
      <c r="F7" s="110">
        <v>37181315.291646361</v>
      </c>
      <c r="G7" s="109">
        <v>38027879.422915384</v>
      </c>
      <c r="H7" s="109">
        <v>36044432.253190473</v>
      </c>
      <c r="I7" s="109">
        <v>33794242.151037671</v>
      </c>
      <c r="J7" s="109">
        <v>33993567.766540714</v>
      </c>
      <c r="K7" s="109">
        <v>34509369.354127176</v>
      </c>
      <c r="L7" s="109">
        <v>34734043.290813208</v>
      </c>
      <c r="M7" s="109">
        <v>33615903.182503253</v>
      </c>
      <c r="N7" s="110"/>
      <c r="O7" s="80" t="s">
        <v>405</v>
      </c>
    </row>
    <row r="8" spans="1:15">
      <c r="A8" s="26">
        <v>4</v>
      </c>
      <c r="B8" s="6" t="s">
        <v>152</v>
      </c>
      <c r="C8" s="110">
        <v>322742545.56774324</v>
      </c>
      <c r="D8" s="110">
        <v>336603894.60413778</v>
      </c>
      <c r="E8" s="110">
        <v>346600077.05840403</v>
      </c>
      <c r="F8" s="110">
        <v>351152728.10057318</v>
      </c>
      <c r="G8" s="109">
        <v>352347124.83800727</v>
      </c>
      <c r="H8" s="109">
        <v>363953671.41176635</v>
      </c>
      <c r="I8" s="109">
        <v>379274001.97682041</v>
      </c>
      <c r="J8" s="109">
        <v>390297748.33401364</v>
      </c>
      <c r="K8" s="109">
        <v>409284475.3887955</v>
      </c>
      <c r="L8" s="109">
        <v>414736942.28977394</v>
      </c>
      <c r="M8" s="109">
        <v>421068816.76663435</v>
      </c>
      <c r="N8" s="110"/>
      <c r="O8" s="80" t="s">
        <v>30</v>
      </c>
    </row>
    <row r="9" spans="1:15">
      <c r="A9" s="26">
        <v>5</v>
      </c>
      <c r="B9" s="6" t="s">
        <v>166</v>
      </c>
      <c r="C9" s="110">
        <v>0</v>
      </c>
      <c r="D9" s="110">
        <v>0</v>
      </c>
      <c r="E9" s="110">
        <v>0</v>
      </c>
      <c r="F9" s="110">
        <v>0</v>
      </c>
      <c r="G9" s="109">
        <v>0</v>
      </c>
      <c r="H9" s="109">
        <v>0</v>
      </c>
      <c r="I9" s="109">
        <v>0</v>
      </c>
      <c r="J9" s="109">
        <v>0</v>
      </c>
      <c r="K9" s="109">
        <v>0</v>
      </c>
      <c r="L9" s="109">
        <v>0</v>
      </c>
      <c r="M9" s="109">
        <v>0</v>
      </c>
      <c r="N9" s="110"/>
      <c r="O9" s="80" t="s">
        <v>33</v>
      </c>
    </row>
    <row r="10" spans="1:15">
      <c r="A10" s="26">
        <v>6</v>
      </c>
      <c r="B10" s="6" t="s">
        <v>154</v>
      </c>
      <c r="C10" s="110">
        <v>0</v>
      </c>
      <c r="D10" s="110">
        <v>0</v>
      </c>
      <c r="E10" s="110">
        <v>0</v>
      </c>
      <c r="F10" s="110">
        <v>0</v>
      </c>
      <c r="G10" s="109">
        <v>0</v>
      </c>
      <c r="H10" s="109">
        <v>0</v>
      </c>
      <c r="I10" s="109">
        <v>0</v>
      </c>
      <c r="J10" s="109">
        <v>0</v>
      </c>
      <c r="K10" s="109">
        <v>0</v>
      </c>
      <c r="L10" s="109">
        <v>0</v>
      </c>
      <c r="M10" s="109">
        <v>0</v>
      </c>
      <c r="N10" s="110"/>
      <c r="O10" s="80" t="s">
        <v>35</v>
      </c>
    </row>
    <row r="11" spans="1:15">
      <c r="A11" s="26">
        <v>7</v>
      </c>
      <c r="B11" s="6" t="s">
        <v>36</v>
      </c>
      <c r="C11" s="110">
        <v>0</v>
      </c>
      <c r="D11" s="110">
        <v>0</v>
      </c>
      <c r="E11" s="110">
        <v>0</v>
      </c>
      <c r="F11" s="110">
        <v>0</v>
      </c>
      <c r="G11" s="109">
        <v>0</v>
      </c>
      <c r="H11" s="109">
        <v>0</v>
      </c>
      <c r="I11" s="109">
        <v>0</v>
      </c>
      <c r="J11" s="109">
        <v>0</v>
      </c>
      <c r="K11" s="109">
        <v>0</v>
      </c>
      <c r="L11" s="109">
        <v>0</v>
      </c>
      <c r="M11" s="109">
        <v>0</v>
      </c>
      <c r="N11" s="110"/>
      <c r="O11" s="80" t="s">
        <v>37</v>
      </c>
    </row>
    <row r="12" spans="1:15">
      <c r="A12" s="26">
        <v>8</v>
      </c>
      <c r="B12" s="6" t="s">
        <v>38</v>
      </c>
      <c r="C12" s="110">
        <v>39729568.480025403</v>
      </c>
      <c r="D12" s="110">
        <v>41455521.78801658</v>
      </c>
      <c r="E12" s="110">
        <v>43137805.68709188</v>
      </c>
      <c r="F12" s="110">
        <v>44347972.104084805</v>
      </c>
      <c r="G12" s="109">
        <v>43017900.2675258</v>
      </c>
      <c r="H12" s="109">
        <v>38637400.7492617</v>
      </c>
      <c r="I12" s="109">
        <v>39013651.116758749</v>
      </c>
      <c r="J12" s="109">
        <v>40126543.689085074</v>
      </c>
      <c r="K12" s="109">
        <v>37809978.090403818</v>
      </c>
      <c r="L12" s="109">
        <v>39032922.559122324</v>
      </c>
      <c r="M12" s="109">
        <v>38586281.233263016</v>
      </c>
      <c r="N12" s="110"/>
      <c r="O12" s="80" t="s">
        <v>39</v>
      </c>
    </row>
    <row r="13" spans="1:15">
      <c r="A13" s="26">
        <v>9</v>
      </c>
      <c r="B13" s="6" t="s">
        <v>155</v>
      </c>
      <c r="C13" s="110">
        <v>289510.61008999997</v>
      </c>
      <c r="D13" s="110">
        <v>288897.44818100001</v>
      </c>
      <c r="E13" s="110">
        <v>248846.062981</v>
      </c>
      <c r="F13" s="110">
        <v>241540.08780199999</v>
      </c>
      <c r="G13" s="109">
        <v>242243.88105599998</v>
      </c>
      <c r="H13" s="109">
        <v>203425.776488</v>
      </c>
      <c r="I13" s="109">
        <v>196322.018404</v>
      </c>
      <c r="J13" s="109">
        <v>195649.95222499999</v>
      </c>
      <c r="K13" s="109">
        <v>154890.11070800002</v>
      </c>
      <c r="L13" s="109">
        <v>147582.14464499999</v>
      </c>
      <c r="M13" s="109">
        <v>147989.84776</v>
      </c>
      <c r="N13" s="110"/>
      <c r="O13" s="80" t="s">
        <v>161</v>
      </c>
    </row>
    <row r="14" spans="1:15">
      <c r="A14" s="26">
        <v>10</v>
      </c>
      <c r="B14" s="6" t="s">
        <v>156</v>
      </c>
      <c r="C14" s="110">
        <v>0</v>
      </c>
      <c r="D14" s="110">
        <v>0</v>
      </c>
      <c r="E14" s="110">
        <v>0</v>
      </c>
      <c r="F14" s="110">
        <v>0</v>
      </c>
      <c r="G14" s="109">
        <v>0</v>
      </c>
      <c r="H14" s="109">
        <v>0</v>
      </c>
      <c r="I14" s="109">
        <v>0</v>
      </c>
      <c r="J14" s="109">
        <v>0</v>
      </c>
      <c r="K14" s="109">
        <v>0</v>
      </c>
      <c r="L14" s="109">
        <v>0</v>
      </c>
      <c r="M14" s="109">
        <v>0</v>
      </c>
      <c r="N14" s="110"/>
      <c r="O14" s="80" t="s">
        <v>42</v>
      </c>
    </row>
    <row r="15" spans="1:15">
      <c r="A15" s="26">
        <v>11</v>
      </c>
      <c r="B15" s="6" t="s">
        <v>118</v>
      </c>
      <c r="C15" s="110">
        <v>394875.06539017998</v>
      </c>
      <c r="D15" s="110">
        <v>394875.06539017998</v>
      </c>
      <c r="E15" s="110">
        <v>350320</v>
      </c>
      <c r="F15" s="110">
        <v>350320</v>
      </c>
      <c r="G15" s="109">
        <v>350320</v>
      </c>
      <c r="H15" s="109">
        <v>350320</v>
      </c>
      <c r="I15" s="109">
        <v>350320</v>
      </c>
      <c r="J15" s="109">
        <v>350320</v>
      </c>
      <c r="K15" s="109">
        <v>350320</v>
      </c>
      <c r="L15" s="109">
        <v>350320</v>
      </c>
      <c r="M15" s="109">
        <v>350320</v>
      </c>
      <c r="N15" s="110"/>
      <c r="O15" s="80" t="s">
        <v>44</v>
      </c>
    </row>
    <row r="16" spans="1:15">
      <c r="A16" s="26">
        <v>12</v>
      </c>
      <c r="B16" s="6" t="s">
        <v>157</v>
      </c>
      <c r="C16" s="110">
        <v>2032619.5591424801</v>
      </c>
      <c r="D16" s="110">
        <v>2032497.75766448</v>
      </c>
      <c r="E16" s="110">
        <v>2033356.8769014801</v>
      </c>
      <c r="F16" s="110">
        <v>2033295.65076548</v>
      </c>
      <c r="G16" s="109">
        <v>2033530.5346774801</v>
      </c>
      <c r="H16" s="109">
        <v>2033583.1520684799</v>
      </c>
      <c r="I16" s="109">
        <v>2033565.8419234799</v>
      </c>
      <c r="J16" s="109">
        <v>2033550.7608594801</v>
      </c>
      <c r="K16" s="109">
        <v>2033620.7704514803</v>
      </c>
      <c r="L16" s="109">
        <v>2033704.35990848</v>
      </c>
      <c r="M16" s="109">
        <v>2033966.7014674798</v>
      </c>
      <c r="N16" s="110"/>
      <c r="O16" s="80" t="s">
        <v>45</v>
      </c>
    </row>
    <row r="17" spans="1:15">
      <c r="A17" s="26">
        <v>13</v>
      </c>
      <c r="B17" s="6" t="s">
        <v>158</v>
      </c>
      <c r="C17" s="110">
        <v>0</v>
      </c>
      <c r="D17" s="110">
        <v>0</v>
      </c>
      <c r="E17" s="110">
        <v>0</v>
      </c>
      <c r="F17" s="110">
        <v>0</v>
      </c>
      <c r="G17" s="109">
        <v>0</v>
      </c>
      <c r="H17" s="109">
        <v>0</v>
      </c>
      <c r="I17" s="109">
        <v>0</v>
      </c>
      <c r="J17" s="109">
        <v>0</v>
      </c>
      <c r="K17" s="109">
        <v>0</v>
      </c>
      <c r="L17" s="109">
        <v>0</v>
      </c>
      <c r="M17" s="109">
        <v>0</v>
      </c>
      <c r="N17" s="110"/>
      <c r="O17" s="80" t="s">
        <v>46</v>
      </c>
    </row>
    <row r="18" spans="1:15">
      <c r="A18" s="26">
        <v>14</v>
      </c>
      <c r="B18" s="6" t="s">
        <v>119</v>
      </c>
      <c r="C18" s="110">
        <v>0</v>
      </c>
      <c r="D18" s="110">
        <v>0</v>
      </c>
      <c r="E18" s="110">
        <v>0</v>
      </c>
      <c r="F18" s="110">
        <v>0</v>
      </c>
      <c r="G18" s="109">
        <v>0</v>
      </c>
      <c r="H18" s="109">
        <v>0</v>
      </c>
      <c r="I18" s="109">
        <v>0</v>
      </c>
      <c r="J18" s="109">
        <v>0</v>
      </c>
      <c r="K18" s="109">
        <v>0</v>
      </c>
      <c r="L18" s="109">
        <v>0</v>
      </c>
      <c r="M18" s="109">
        <v>0</v>
      </c>
      <c r="N18" s="110"/>
      <c r="O18" s="80" t="s">
        <v>48</v>
      </c>
    </row>
    <row r="19" spans="1:15">
      <c r="A19" s="26">
        <v>15</v>
      </c>
      <c r="B19" s="6" t="s">
        <v>159</v>
      </c>
      <c r="C19" s="110">
        <v>0</v>
      </c>
      <c r="D19" s="110">
        <v>0</v>
      </c>
      <c r="E19" s="110">
        <v>0</v>
      </c>
      <c r="F19" s="110">
        <v>0</v>
      </c>
      <c r="G19" s="109">
        <v>0</v>
      </c>
      <c r="H19" s="109">
        <v>0</v>
      </c>
      <c r="I19" s="109">
        <v>0</v>
      </c>
      <c r="J19" s="109">
        <v>0</v>
      </c>
      <c r="K19" s="109">
        <v>0</v>
      </c>
      <c r="L19" s="109">
        <v>0</v>
      </c>
      <c r="M19" s="109">
        <v>0</v>
      </c>
      <c r="N19" s="110"/>
      <c r="O19" s="80" t="s">
        <v>50</v>
      </c>
    </row>
    <row r="20" spans="1:15">
      <c r="A20" s="26">
        <v>16</v>
      </c>
      <c r="B20" s="6" t="s">
        <v>446</v>
      </c>
      <c r="C20" s="110">
        <v>0</v>
      </c>
      <c r="D20" s="110">
        <v>0</v>
      </c>
      <c r="E20" s="110">
        <v>0</v>
      </c>
      <c r="F20" s="110">
        <v>0</v>
      </c>
      <c r="G20" s="109">
        <v>0</v>
      </c>
      <c r="H20" s="109">
        <v>0</v>
      </c>
      <c r="I20" s="109">
        <v>0</v>
      </c>
      <c r="J20" s="109">
        <v>0</v>
      </c>
      <c r="K20" s="109">
        <v>0</v>
      </c>
      <c r="L20" s="109">
        <v>0</v>
      </c>
      <c r="M20" s="109">
        <v>0</v>
      </c>
      <c r="N20" s="110"/>
      <c r="O20" s="80" t="s">
        <v>52</v>
      </c>
    </row>
    <row r="21" spans="1:15" s="10" customFormat="1">
      <c r="A21" s="26">
        <v>17</v>
      </c>
      <c r="B21" s="6" t="s">
        <v>121</v>
      </c>
      <c r="C21" s="113">
        <v>0</v>
      </c>
      <c r="D21" s="113">
        <v>0</v>
      </c>
      <c r="E21" s="113">
        <v>0</v>
      </c>
      <c r="F21" s="113">
        <v>0</v>
      </c>
      <c r="G21" s="115">
        <v>0</v>
      </c>
      <c r="H21" s="115">
        <v>0</v>
      </c>
      <c r="I21" s="115">
        <v>0</v>
      </c>
      <c r="J21" s="115">
        <v>0</v>
      </c>
      <c r="K21" s="115">
        <v>0</v>
      </c>
      <c r="L21" s="109">
        <v>0</v>
      </c>
      <c r="M21" s="115">
        <v>0</v>
      </c>
      <c r="N21" s="113"/>
      <c r="O21" s="79" t="s">
        <v>54</v>
      </c>
    </row>
    <row r="22" spans="1:15" s="10" customFormat="1">
      <c r="A22" s="27">
        <v>17</v>
      </c>
      <c r="B22" s="63" t="s">
        <v>192</v>
      </c>
      <c r="C22" s="113">
        <v>567688375.20589578</v>
      </c>
      <c r="D22" s="113">
        <v>578407781.33962357</v>
      </c>
      <c r="E22" s="113">
        <v>585595835.71341634</v>
      </c>
      <c r="F22" s="113">
        <v>597034023.47338974</v>
      </c>
      <c r="G22" s="115">
        <v>603500707.19753385</v>
      </c>
      <c r="H22" s="115">
        <v>602930279.55958462</v>
      </c>
      <c r="I22" s="115">
        <v>609236845.30978596</v>
      </c>
      <c r="J22" s="115">
        <v>619746707.27069318</v>
      </c>
      <c r="K22" s="115">
        <v>625516098.27420783</v>
      </c>
      <c r="L22" s="115">
        <v>633209638.34412336</v>
      </c>
      <c r="M22" s="115">
        <v>643292772.67595363</v>
      </c>
      <c r="N22" s="113"/>
      <c r="O22" s="79" t="s">
        <v>88</v>
      </c>
    </row>
    <row r="23" spans="1:15" s="10" customFormat="1">
      <c r="A23" s="27">
        <v>18</v>
      </c>
      <c r="B23" s="63" t="s">
        <v>327</v>
      </c>
      <c r="C23" s="113">
        <v>92824772.889551818</v>
      </c>
      <c r="D23" s="113">
        <v>94223591.998475164</v>
      </c>
      <c r="E23" s="113">
        <v>95470431.193785518</v>
      </c>
      <c r="F23" s="113">
        <v>98750445.1269674</v>
      </c>
      <c r="G23" s="115">
        <v>101951261.92464486</v>
      </c>
      <c r="H23" s="115">
        <v>103127287.9345327</v>
      </c>
      <c r="I23" s="115">
        <v>107947914.48081562</v>
      </c>
      <c r="J23" s="115">
        <v>111549163.87049997</v>
      </c>
      <c r="K23" s="115">
        <v>110566745.36471084</v>
      </c>
      <c r="L23" s="115">
        <v>111510889.32104205</v>
      </c>
      <c r="M23" s="115">
        <v>111115306.4048218</v>
      </c>
      <c r="N23" s="113"/>
      <c r="O23" s="79" t="s">
        <v>89</v>
      </c>
    </row>
    <row r="24" spans="1:15" s="10" customFormat="1">
      <c r="A24" s="27">
        <v>19</v>
      </c>
      <c r="B24" s="63" t="s">
        <v>21</v>
      </c>
      <c r="C24" s="113">
        <v>660513148.09544754</v>
      </c>
      <c r="D24" s="113">
        <v>672631373.33809876</v>
      </c>
      <c r="E24" s="113">
        <v>681066266.90720189</v>
      </c>
      <c r="F24" s="113">
        <v>695784468.60035717</v>
      </c>
      <c r="G24" s="115">
        <v>705451969.12217879</v>
      </c>
      <c r="H24" s="115">
        <v>706057567.49411726</v>
      </c>
      <c r="I24" s="115">
        <v>717184759.79060161</v>
      </c>
      <c r="J24" s="115">
        <v>731295871.14119303</v>
      </c>
      <c r="K24" s="115">
        <v>736082843.63891864</v>
      </c>
      <c r="L24" s="115">
        <v>744720527.66516554</v>
      </c>
      <c r="M24" s="115">
        <v>754408079.08077538</v>
      </c>
      <c r="N24" s="113"/>
      <c r="O24" s="79" t="s">
        <v>162</v>
      </c>
    </row>
    <row r="25" spans="1:15" s="10" customFormat="1">
      <c r="A25" s="27">
        <v>20</v>
      </c>
      <c r="B25" s="63" t="s">
        <v>194</v>
      </c>
      <c r="C25" s="113">
        <v>46836007.004502431</v>
      </c>
      <c r="D25" s="113">
        <v>48114258.438900203</v>
      </c>
      <c r="E25" s="113">
        <v>44649346.207277194</v>
      </c>
      <c r="F25" s="113">
        <v>49553002.369246602</v>
      </c>
      <c r="G25" s="115">
        <v>51494871.25513497</v>
      </c>
      <c r="H25" s="115">
        <v>53727567.349631861</v>
      </c>
      <c r="I25" s="115">
        <v>54427622.361691713</v>
      </c>
      <c r="J25" s="115">
        <v>58254342.348877639</v>
      </c>
      <c r="K25" s="115">
        <v>57626747.077942275</v>
      </c>
      <c r="L25" s="115">
        <v>58107374.018642947</v>
      </c>
      <c r="M25" s="115">
        <v>58938151.847364902</v>
      </c>
      <c r="N25" s="113"/>
      <c r="O25" s="79" t="s">
        <v>163</v>
      </c>
    </row>
    <row r="26" spans="1:15">
      <c r="A26" s="27">
        <v>21</v>
      </c>
      <c r="B26" s="63" t="s">
        <v>447</v>
      </c>
      <c r="C26" s="115">
        <v>613677141.09093511</v>
      </c>
      <c r="D26" s="115">
        <v>624517114.89917862</v>
      </c>
      <c r="E26" s="115">
        <v>636416920.69992459</v>
      </c>
      <c r="F26" s="115">
        <v>646231466.23111045</v>
      </c>
      <c r="G26" s="115">
        <v>653957097.86702371</v>
      </c>
      <c r="H26" s="115">
        <v>652330000.14448535</v>
      </c>
      <c r="I26" s="115">
        <v>662757137.42888999</v>
      </c>
      <c r="J26" s="115">
        <v>673041528.79231536</v>
      </c>
      <c r="K26" s="115">
        <v>678456096.56097603</v>
      </c>
      <c r="L26" s="115">
        <v>686613153.64651251</v>
      </c>
      <c r="M26" s="115">
        <v>695469927.23341036</v>
      </c>
      <c r="N26" s="115"/>
      <c r="O26" s="79" t="s">
        <v>449</v>
      </c>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D717F58-9399-4F23-B9B8-6D04907A90FF}"/>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334EB6BF-F531-45D9-862E-BCDD44FE5F3F}">
  <ds:schemaRefs>
    <ds:schemaRef ds:uri="http://schemas.microsoft.com/sharepoint/v3"/>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Oksidea Riveta</cp:lastModifiedBy>
  <cp:lastPrinted>2017-02-17T04:51:43Z</cp:lastPrinted>
  <dcterms:created xsi:type="dcterms:W3CDTF">2016-02-23T06:03:52Z</dcterms:created>
  <dcterms:modified xsi:type="dcterms:W3CDTF">2023-06-07T15:58:52Z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