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D2D829C3-2AD9-4CE1-B494-85AFFF49ED88}" xr6:coauthVersionLast="36" xr6:coauthVersionMax="36" xr10:uidLastSave="{00000000-0000-0000-0000-000000000000}"/>
  <bookViews>
    <workbookView xWindow="0" yWindow="0" windowWidth="19200" windowHeight="7040" tabRatio="907" activeTab="3"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<sst xmlns="http://schemas.openxmlformats.org/spreadsheetml/2006/main" count="1042" uniqueCount="450">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</sst>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M15" activePane="bottomRight" state="frozen"/>
      <selection pane="topRight"/>
      <selection pane="bottomLeft"/>
      <selection pane="bottomRight" activeCell="N4" sqref="N4"/>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v>9805994</v>
      </c>
      <c r="J5" s="32">
        <v>15071753</v>
      </c>
      <c r="K5" s="118">
        <v>13224701</v>
      </c>
      <c r="L5" s="32">
        <v>11122476</v>
      </c>
      <c r="M5" s="32">
        <v>14714914</v>
      </c>
      <c r="N5" s="32"/>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v>10214959.726840001</v>
      </c>
      <c r="J6" s="32">
        <v>9000121.9896799996</v>
      </c>
      <c r="K6" s="118">
        <v>9093516.0429899991</v>
      </c>
      <c r="L6" s="32">
        <v>9141730.5879699998</v>
      </c>
      <c r="M6" s="32">
        <v>8130116.5369800003</v>
      </c>
      <c r="N6" s="32"/>
      <c r="O6" s="80" t="s">
        <v>27</v>
      </c>
    </row>
    <row r="7" spans="1:15">
      <c r="A7" s="20">
        <v>3</v>
      </c>
      <c r="B7" s="37" t="s">
        <v>151</v>
      </c>
      <c r="C7" s="123">
        <v>37651324.78864</v>
      </c>
      <c r="D7" s="32">
        <v>37689705.26585</v>
      </c>
      <c r="E7" s="32">
        <v>37316606.65682999</v>
      </c>
      <c r="F7" s="118">
        <v>36867080.278350003</v>
      </c>
      <c r="G7" s="32">
        <v>37444676.827080004</v>
      </c>
      <c r="H7" s="32">
        <v>36977367.890969999</v>
      </c>
      <c r="I7" s="118">
        <v>36678105.741410002</v>
      </c>
      <c r="J7" s="32">
        <v>36908003.199170001</v>
      </c>
      <c r="K7" s="118">
        <v>36524484.148959994</v>
      </c>
      <c r="L7" s="32">
        <v>36626162.868610002</v>
      </c>
      <c r="M7" s="32">
        <v>36239954.721900001</v>
      </c>
      <c r="N7" s="32"/>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v>38994918.426590003</v>
      </c>
      <c r="J8" s="32">
        <v>39428660.619829997</v>
      </c>
      <c r="K8" s="118">
        <v>40271557.490509994</v>
      </c>
      <c r="L8" s="32">
        <v>41959886.247260004</v>
      </c>
      <c r="M8" s="32">
        <v>44349130.074590005</v>
      </c>
      <c r="N8" s="32"/>
      <c r="O8" s="80" t="s">
        <v>30</v>
      </c>
    </row>
    <row r="9" spans="1:15">
      <c r="A9" s="20">
        <v>5</v>
      </c>
      <c r="B9" s="37" t="s">
        <v>153</v>
      </c>
      <c r="C9" s="123">
        <v>0</v>
      </c>
      <c r="D9" s="32">
        <v>0</v>
      </c>
      <c r="E9" s="32">
        <v>0</v>
      </c>
      <c r="F9" s="32"/>
      <c r="G9" s="32">
        <v>0</v>
      </c>
      <c r="H9" s="32">
        <v>0</v>
      </c>
      <c r="I9" s="32"/>
      <c r="J9" s="32">
        <v>0</v>
      </c>
      <c r="K9" s="118">
        <v>0</v>
      </c>
      <c r="L9" s="32">
        <v>0</v>
      </c>
      <c r="M9" s="32">
        <v>0</v>
      </c>
      <c r="N9" s="32"/>
      <c r="O9" s="80" t="s">
        <v>33</v>
      </c>
    </row>
    <row r="10" spans="1:15">
      <c r="A10" s="20">
        <v>6</v>
      </c>
      <c r="B10" s="37" t="s">
        <v>154</v>
      </c>
      <c r="C10" s="123">
        <v>0</v>
      </c>
      <c r="D10" s="32">
        <v>0</v>
      </c>
      <c r="E10" s="32">
        <v>0</v>
      </c>
      <c r="F10" s="32"/>
      <c r="G10" s="32">
        <v>0</v>
      </c>
      <c r="H10" s="32">
        <v>0</v>
      </c>
      <c r="I10" s="32"/>
      <c r="J10" s="32">
        <v>0</v>
      </c>
      <c r="K10" s="118">
        <v>0</v>
      </c>
      <c r="L10" s="32">
        <v>0</v>
      </c>
      <c r="M10" s="32">
        <v>0</v>
      </c>
      <c r="N10" s="32"/>
      <c r="O10" s="80" t="s">
        <v>35</v>
      </c>
    </row>
    <row r="11" spans="1:15">
      <c r="A11" s="20">
        <v>7</v>
      </c>
      <c r="B11" s="37" t="s">
        <v>36</v>
      </c>
      <c r="C11" s="123">
        <v>0</v>
      </c>
      <c r="D11" s="32">
        <v>0</v>
      </c>
      <c r="E11" s="32">
        <v>0</v>
      </c>
      <c r="F11" s="32"/>
      <c r="G11" s="32">
        <v>0</v>
      </c>
      <c r="H11" s="32">
        <v>0</v>
      </c>
      <c r="I11" s="32"/>
      <c r="J11" s="32">
        <v>0</v>
      </c>
      <c r="K11" s="118">
        <v>0</v>
      </c>
      <c r="L11" s="32">
        <v>0</v>
      </c>
      <c r="M11" s="32">
        <v>0</v>
      </c>
      <c r="N11" s="32"/>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v>26381368.501030002</v>
      </c>
      <c r="J12" s="32">
        <v>22576285.494440001</v>
      </c>
      <c r="K12" s="118">
        <v>22684754.847380001</v>
      </c>
      <c r="L12" s="32">
        <v>22712723.746100001</v>
      </c>
      <c r="M12" s="32">
        <v>21383321.482489999</v>
      </c>
      <c r="N12" s="32"/>
      <c r="O12" s="80" t="s">
        <v>39</v>
      </c>
    </row>
    <row r="13" spans="1:15">
      <c r="A13" s="20">
        <v>9</v>
      </c>
      <c r="B13" s="37" t="s">
        <v>155</v>
      </c>
      <c r="C13" s="123">
        <v>1291298.0977</v>
      </c>
      <c r="D13" s="32">
        <v>1288349.7137900002</v>
      </c>
      <c r="E13" s="32">
        <v>1218813.79434</v>
      </c>
      <c r="F13" s="118">
        <v>1154050.22006</v>
      </c>
      <c r="G13" s="32">
        <v>1155878.31702</v>
      </c>
      <c r="H13" s="32">
        <v>1093286.9989400001</v>
      </c>
      <c r="I13" s="118">
        <v>1253767.8122</v>
      </c>
      <c r="J13" s="32">
        <v>1203402.37081</v>
      </c>
      <c r="K13" s="118">
        <v>1135728.7849599998</v>
      </c>
      <c r="L13" s="32">
        <v>1113814.82391</v>
      </c>
      <c r="M13" s="32">
        <v>1128073.64986</v>
      </c>
      <c r="N13" s="32"/>
      <c r="O13" s="80" t="s">
        <v>161</v>
      </c>
    </row>
    <row r="14" spans="1:15">
      <c r="A14" s="20">
        <v>10</v>
      </c>
      <c r="B14" s="37" t="s">
        <v>156</v>
      </c>
      <c r="C14" s="123">
        <v>116590.2225</v>
      </c>
      <c r="D14" s="32">
        <v>115280.22</v>
      </c>
      <c r="E14" s="32">
        <v>119210.22749999999</v>
      </c>
      <c r="F14" s="118">
        <v>146720.28</v>
      </c>
      <c r="G14" s="32">
        <v>131000.25</v>
      </c>
      <c r="H14" s="32">
        <v>108730.2075</v>
      </c>
      <c r="I14" s="118">
        <v>127070.24249999999</v>
      </c>
      <c r="J14" s="32">
        <v>124450.2375</v>
      </c>
      <c r="K14" s="118">
        <v>125760.24</v>
      </c>
      <c r="L14" s="32">
        <v>121830.2325</v>
      </c>
      <c r="M14" s="32">
        <v>121830.2325</v>
      </c>
      <c r="N14" s="32"/>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v>5729613.2316200007</v>
      </c>
      <c r="J15" s="32">
        <v>5841864.89243</v>
      </c>
      <c r="K15" s="118">
        <v>5864967.5784300007</v>
      </c>
      <c r="L15" s="32">
        <v>5861997.1193399997</v>
      </c>
      <c r="M15" s="32">
        <v>6073340.9659799999</v>
      </c>
      <c r="N15" s="32"/>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v>550513.80905000004</v>
      </c>
      <c r="J16" s="104">
        <v>548926.84754999995</v>
      </c>
      <c r="K16" s="119">
        <v>538024.44316000002</v>
      </c>
      <c r="L16" s="104">
        <v>536495.70317999995</v>
      </c>
      <c r="M16" s="104">
        <v>534966.96319000004</v>
      </c>
      <c r="N16" s="104"/>
      <c r="O16" s="105" t="s">
        <v>45</v>
      </c>
    </row>
    <row r="17" spans="1:15">
      <c r="A17" s="20">
        <v>13</v>
      </c>
      <c r="B17" s="37" t="s">
        <v>158</v>
      </c>
      <c r="C17" s="123">
        <v>0</v>
      </c>
      <c r="D17" s="32">
        <v>0</v>
      </c>
      <c r="E17" s="32">
        <v>0</v>
      </c>
      <c r="F17" s="32"/>
      <c r="G17" s="32">
        <v>0</v>
      </c>
      <c r="H17" s="32">
        <v>0</v>
      </c>
      <c r="I17" s="32">
        <v>0</v>
      </c>
      <c r="J17" s="32">
        <v>0</v>
      </c>
      <c r="K17" s="118">
        <v>0</v>
      </c>
      <c r="L17" s="32">
        <v>0</v>
      </c>
      <c r="M17" s="32">
        <v>0</v>
      </c>
      <c r="N17" s="32"/>
      <c r="O17" s="80" t="s">
        <v>46</v>
      </c>
    </row>
    <row r="18" spans="1:15">
      <c r="A18" s="20">
        <v>14</v>
      </c>
      <c r="B18" s="37" t="s">
        <v>119</v>
      </c>
      <c r="C18" s="123">
        <v>0</v>
      </c>
      <c r="D18" s="32">
        <v>0</v>
      </c>
      <c r="E18" s="32">
        <v>0</v>
      </c>
      <c r="F18" s="32"/>
      <c r="G18" s="32">
        <v>0</v>
      </c>
      <c r="H18" s="32">
        <v>0</v>
      </c>
      <c r="I18" s="32">
        <v>0</v>
      </c>
      <c r="J18" s="32">
        <v>0</v>
      </c>
      <c r="K18" s="118">
        <v>0</v>
      </c>
      <c r="L18" s="32">
        <v>0</v>
      </c>
      <c r="M18" s="32">
        <v>0</v>
      </c>
      <c r="N18" s="32"/>
      <c r="O18" s="80" t="s">
        <v>48</v>
      </c>
    </row>
    <row r="19" spans="1:15">
      <c r="A19" s="20">
        <v>15</v>
      </c>
      <c r="B19" s="37" t="s">
        <v>159</v>
      </c>
      <c r="C19" s="123">
        <v>0</v>
      </c>
      <c r="D19" s="32">
        <v>0</v>
      </c>
      <c r="E19" s="32">
        <v>0</v>
      </c>
      <c r="F19" s="32"/>
      <c r="G19" s="32">
        <v>0</v>
      </c>
      <c r="H19" s="32">
        <v>0</v>
      </c>
      <c r="I19" s="32">
        <v>0</v>
      </c>
      <c r="J19" s="32">
        <v>0</v>
      </c>
      <c r="K19" s="118">
        <v>0</v>
      </c>
      <c r="L19" s="32">
        <v>0</v>
      </c>
      <c r="M19" s="32">
        <v>0</v>
      </c>
      <c r="N19" s="32"/>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v>145407.89045000001</v>
      </c>
      <c r="J20" s="32">
        <v>145407.89045000001</v>
      </c>
      <c r="K20" s="118">
        <v>103924.80615</v>
      </c>
      <c r="L20" s="32">
        <v>103924.80615</v>
      </c>
      <c r="M20" s="32">
        <v>103924.80615</v>
      </c>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v>129881719.38175</v>
      </c>
      <c r="J21" s="64">
        <v>130848876.54190999</v>
      </c>
      <c r="K21" s="120">
        <v>129567419.38259</v>
      </c>
      <c r="L21" s="64">
        <v>129301042.13506001</v>
      </c>
      <c r="M21" s="64">
        <v>132779573.43368</v>
      </c>
      <c r="N21" s="64"/>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v>10484750.13219</v>
      </c>
      <c r="J22" s="64">
        <v>10589852.3254</v>
      </c>
      <c r="K22" s="120">
        <v>10638610.01694</v>
      </c>
      <c r="L22" s="64">
        <v>10782269.731959999</v>
      </c>
      <c r="M22" s="64">
        <v>10020304.760770001</v>
      </c>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v>140366469.51394999</v>
      </c>
      <c r="J23" s="64">
        <v>141438728.86731002</v>
      </c>
      <c r="K23" s="120">
        <v>140206029.39954001</v>
      </c>
      <c r="L23" s="64">
        <v>140083311.86702999</v>
      </c>
      <c r="M23" s="64">
        <v>142799878.19446999</v>
      </c>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v>119614621.70186999</v>
      </c>
      <c r="J24" s="64">
        <v>119795701.61933</v>
      </c>
      <c r="K24" s="120">
        <v>119984149.70714</v>
      </c>
      <c r="L24" s="64">
        <v>120123674.53148001</v>
      </c>
      <c r="M24" s="64">
        <v>120655725.83961001</v>
      </c>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v>20751847.810869999</v>
      </c>
      <c r="J25" s="64">
        <v>21643027.24303</v>
      </c>
      <c r="K25" s="120">
        <v>20221879.69176</v>
      </c>
      <c r="L25" s="64">
        <v>19959637.337140001</v>
      </c>
      <c r="M25" s="64">
        <v>22144152.357170001</v>
      </c>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K30" activePane="bottomRight" state="frozen"/>
      <selection pane="topRight"/>
      <selection pane="bottomLeft"/>
      <selection pane="bottomRight" activeCell="N5" sqref="N5:N40"/>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v>98305669.090800017</v>
      </c>
      <c r="J5" s="109">
        <v>112129569.21905999</v>
      </c>
      <c r="K5" s="109">
        <v>126746392.72498997</v>
      </c>
      <c r="L5" s="133">
        <v>139566273.60792005</v>
      </c>
      <c r="M5" s="109">
        <v>153546054.44156995</v>
      </c>
      <c r="N5" s="110"/>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v>3455304.2921699993</v>
      </c>
      <c r="J6" s="109">
        <v>3926464.9982599998</v>
      </c>
      <c r="K6" s="109">
        <v>4332573.7122399993</v>
      </c>
      <c r="L6" s="133">
        <v>4785521.2235199995</v>
      </c>
      <c r="M6" s="109">
        <v>5184018.1153899999</v>
      </c>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v>-1680231.74196</v>
      </c>
      <c r="J7" s="109">
        <v>-1431715.98725</v>
      </c>
      <c r="K7" s="109">
        <v>-1132080.6093499996</v>
      </c>
      <c r="L7" s="133">
        <v>-1008248.0776200001</v>
      </c>
      <c r="M7" s="109">
        <v>-675179.6540499999</v>
      </c>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v>93170133.056379989</v>
      </c>
      <c r="J8" s="115">
        <v>106771388.23328003</v>
      </c>
      <c r="K8" s="115">
        <v>121281738.40313999</v>
      </c>
      <c r="L8" s="134">
        <v>133772504.30651996</v>
      </c>
      <c r="M8" s="115">
        <v>147686856.67185006</v>
      </c>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v>9139418.28455</v>
      </c>
      <c r="J9" s="109">
        <v>15346471.020820003</v>
      </c>
      <c r="K9" s="109">
        <v>12921862.470349999</v>
      </c>
      <c r="L9" s="133">
        <v>16734161.767919999</v>
      </c>
      <c r="M9" s="109">
        <v>23828613.073729992</v>
      </c>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v>303638.51797999995</v>
      </c>
      <c r="J10" s="109">
        <v>345206.05817999999</v>
      </c>
      <c r="K10" s="109">
        <v>387130.77817999996</v>
      </c>
      <c r="L10" s="133">
        <v>431524.05903000006</v>
      </c>
      <c r="M10" s="109">
        <v>471376.29817000002</v>
      </c>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v>1853113.22315</v>
      </c>
      <c r="J11" s="109">
        <v>2137559.5885600001</v>
      </c>
      <c r="K11" s="109">
        <v>2440638.6984999995</v>
      </c>
      <c r="L11" s="133">
        <v>2774403.5820299988</v>
      </c>
      <c r="M11" s="109">
        <v>2811480.4952000007</v>
      </c>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v>104466303.08252996</v>
      </c>
      <c r="J12" s="115">
        <v>124600624.90131001</v>
      </c>
      <c r="K12" s="115">
        <v>137031370.35058996</v>
      </c>
      <c r="L12" s="134">
        <v>153712593.71598995</v>
      </c>
      <c r="M12" s="115">
        <v>174798326.53951001</v>
      </c>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v>38475634.385730006</v>
      </c>
      <c r="J13" s="109">
        <v>43940175.325089991</v>
      </c>
      <c r="K13" s="109">
        <v>50326894.686119996</v>
      </c>
      <c r="L13" s="133">
        <v>55243475.376579992</v>
      </c>
      <c r="M13" s="109">
        <v>62066193.048880003</v>
      </c>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v>50279773.597309999</v>
      </c>
      <c r="J14" s="109">
        <v>57860681.083350003</v>
      </c>
      <c r="K14" s="109">
        <v>66070611.992899984</v>
      </c>
      <c r="L14" s="133">
        <v>73884423.705779999</v>
      </c>
      <c r="M14" s="109">
        <v>82393642.088479996</v>
      </c>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v>2971490.9556899997</v>
      </c>
      <c r="J15" s="109">
        <v>3431261.1421300001</v>
      </c>
      <c r="K15" s="109">
        <v>3836854.8729600008</v>
      </c>
      <c r="L15" s="133">
        <v>4245003.7847300004</v>
      </c>
      <c r="M15" s="109">
        <v>4717166.5031200005</v>
      </c>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v>-3673108.0002100016</v>
      </c>
      <c r="J16" s="109">
        <v>-3184238.6800099998</v>
      </c>
      <c r="K16" s="109">
        <v>-4442865.348410002</v>
      </c>
      <c r="L16" s="133">
        <v>-4210029.4695099983</v>
      </c>
      <c r="M16" s="109">
        <v>-2873608.6248500003</v>
      </c>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v>413192.66474999976</v>
      </c>
      <c r="J17" s="109">
        <v>640971.09779999999</v>
      </c>
      <c r="K17" s="109">
        <v>572442.47937000007</v>
      </c>
      <c r="L17" s="133">
        <v>417406.17834000004</v>
      </c>
      <c r="M17" s="109">
        <v>520203.74422999989</v>
      </c>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v>9345.5681500000028</v>
      </c>
      <c r="J18" s="109">
        <v>10896.585870000001</v>
      </c>
      <c r="K18" s="109">
        <v>11176.431120000001</v>
      </c>
      <c r="L18" s="133">
        <v>11382.998349999998</v>
      </c>
      <c r="M18" s="109">
        <v>12276.005079999999</v>
      </c>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v>82533347.260070026</v>
      </c>
      <c r="J19" s="115">
        <v>95837224.270089984</v>
      </c>
      <c r="K19" s="115">
        <v>108701405.36828001</v>
      </c>
      <c r="L19" s="134">
        <v>121101655.00490999</v>
      </c>
      <c r="M19" s="115">
        <v>137401539.75882995</v>
      </c>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v>4151431.9786200002</v>
      </c>
      <c r="J20" s="109">
        <v>4861835.4064999996</v>
      </c>
      <c r="K20" s="109">
        <v>5520810.8887200002</v>
      </c>
      <c r="L20" s="133">
        <v>6192394.1943100011</v>
      </c>
      <c r="M20" s="109">
        <v>6850940.3974100007</v>
      </c>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v>1658569.0394399995</v>
      </c>
      <c r="J21" s="109">
        <v>1878658.2408899998</v>
      </c>
      <c r="K21" s="109">
        <v>2188319.9221800002</v>
      </c>
      <c r="L21" s="133">
        <v>2424396.2944299998</v>
      </c>
      <c r="M21" s="109">
        <v>2669946.7188599994</v>
      </c>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v>1945199.6372400001</v>
      </c>
      <c r="J22" s="109">
        <v>2252378.9471699996</v>
      </c>
      <c r="K22" s="109">
        <v>2604074.1691099997</v>
      </c>
      <c r="L22" s="133">
        <v>2901706.5393400006</v>
      </c>
      <c r="M22" s="109">
        <v>3205969.1850700001</v>
      </c>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v>3023531.4712699996</v>
      </c>
      <c r="J23" s="109">
        <v>3429097.0616599987</v>
      </c>
      <c r="K23" s="109">
        <v>3891278.7149399999</v>
      </c>
      <c r="L23" s="133">
        <v>4342019.9022799991</v>
      </c>
      <c r="M23" s="109">
        <v>4801061.7893499993</v>
      </c>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v>10778732.127009999</v>
      </c>
      <c r="J24" s="115">
        <v>12421969.656619998</v>
      </c>
      <c r="K24" s="115">
        <v>14204483.695329998</v>
      </c>
      <c r="L24" s="134">
        <v>15860516.93073</v>
      </c>
      <c r="M24" s="115">
        <v>17527918.091090005</v>
      </c>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v>93312079.387269959</v>
      </c>
      <c r="J25" s="115">
        <v>108259193.92690001</v>
      </c>
      <c r="K25" s="115">
        <v>122905889.06378001</v>
      </c>
      <c r="L25" s="134">
        <v>136962171.93580002</v>
      </c>
      <c r="M25" s="115">
        <v>154929457.85013002</v>
      </c>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v>1136264.9917300001</v>
      </c>
      <c r="J26" s="109">
        <v>1336312.0644500004</v>
      </c>
      <c r="K26" s="109">
        <v>1423989.3007099999</v>
      </c>
      <c r="L26" s="133">
        <v>1570418.4577500001</v>
      </c>
      <c r="M26" s="109">
        <v>1745722.4549999996</v>
      </c>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v>4571461.6310000001</v>
      </c>
      <c r="J27" s="109">
        <v>5225928.5449799979</v>
      </c>
      <c r="K27" s="109">
        <v>5950626.3214400001</v>
      </c>
      <c r="L27" s="133">
        <v>6731775.0435700016</v>
      </c>
      <c r="M27" s="109">
        <v>7367324.5789800007</v>
      </c>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v>88038.219330000022</v>
      </c>
      <c r="J28" s="109">
        <v>110340.81829</v>
      </c>
      <c r="K28" s="109">
        <v>149857.34880000001</v>
      </c>
      <c r="L28" s="133">
        <v>154883.00688999996</v>
      </c>
      <c r="M28" s="109">
        <v>174996.80463999999</v>
      </c>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v>4697085.4893399989</v>
      </c>
      <c r="J29" s="109">
        <v>5262695.4108899999</v>
      </c>
      <c r="K29" s="109">
        <v>5770145.6615799991</v>
      </c>
      <c r="L29" s="133">
        <v>6287270.4700100021</v>
      </c>
      <c r="M29" s="109">
        <v>7126328.6913800007</v>
      </c>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v>80300.106499999994</v>
      </c>
      <c r="J30" s="109">
        <v>91499.074980000005</v>
      </c>
      <c r="K30" s="109">
        <v>105395.04746000002</v>
      </c>
      <c r="L30" s="133">
        <v>117806.7981</v>
      </c>
      <c r="M30" s="109">
        <v>129711.83929</v>
      </c>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v>285563.66292999999</v>
      </c>
      <c r="J31" s="109">
        <v>329514.49358999997</v>
      </c>
      <c r="K31" s="109">
        <v>373099.98752000002</v>
      </c>
      <c r="L31" s="133">
        <v>410940.77344999998</v>
      </c>
      <c r="M31" s="109">
        <v>450136.25547000003</v>
      </c>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v>-82829.125219999973</v>
      </c>
      <c r="J32" s="109">
        <v>-139350.48007999995</v>
      </c>
      <c r="K32" s="109">
        <v>-236198.94329999998</v>
      </c>
      <c r="L32" s="133">
        <v>-266961.39577</v>
      </c>
      <c r="M32" s="109">
        <v>-292139.17329999997</v>
      </c>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v>10775884.976269996</v>
      </c>
      <c r="J33" s="115">
        <v>12216939.927720003</v>
      </c>
      <c r="K33" s="115">
        <v>13536914.724839997</v>
      </c>
      <c r="L33" s="134">
        <v>15006133.154699996</v>
      </c>
      <c r="M33" s="115">
        <v>16702081.45215</v>
      </c>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v>104087964.36381</v>
      </c>
      <c r="J34" s="115">
        <v>120476133.85484001</v>
      </c>
      <c r="K34" s="115">
        <v>136442803.78890002</v>
      </c>
      <c r="L34" s="134">
        <v>151968305.09072003</v>
      </c>
      <c r="M34" s="115">
        <v>171631539.30252001</v>
      </c>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v>-6984577.9319899986</v>
      </c>
      <c r="J35" s="109">
        <v>-4174663.6370499991</v>
      </c>
      <c r="K35" s="109">
        <v>-8899849.9779100008</v>
      </c>
      <c r="L35" s="133">
        <v>-9236335.8682699986</v>
      </c>
      <c r="M35" s="109">
        <v>-8844863.1053800005</v>
      </c>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v>7362916.6507200003</v>
      </c>
      <c r="J36" s="109">
        <v>8299154.6834799992</v>
      </c>
      <c r="K36" s="109">
        <v>9488416.5395800024</v>
      </c>
      <c r="L36" s="133">
        <v>10980624.493480008</v>
      </c>
      <c r="M36" s="109">
        <v>12011650.342290001</v>
      </c>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v>925636.41308000009</v>
      </c>
      <c r="J37" s="109">
        <v>1058637.1252900001</v>
      </c>
      <c r="K37" s="109">
        <v>1100447.0011399998</v>
      </c>
      <c r="L37" s="133">
        <v>1201001.9963000002</v>
      </c>
      <c r="M37" s="109">
        <v>1307271.11558</v>
      </c>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v>6437280.23759</v>
      </c>
      <c r="J38" s="109">
        <v>7240517.5581199974</v>
      </c>
      <c r="K38" s="109">
        <v>8387969.538399999</v>
      </c>
      <c r="L38" s="133">
        <v>9779622.4970700052</v>
      </c>
      <c r="M38" s="109">
        <v>10704379.226650003</v>
      </c>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v>-5796528.3127100021</v>
      </c>
      <c r="J39" s="109">
        <v>-5087079.1318500014</v>
      </c>
      <c r="K39" s="109">
        <v>-7653876.2492899988</v>
      </c>
      <c r="L39" s="133">
        <v>-9034107.1479400005</v>
      </c>
      <c r="M39" s="109">
        <v>-7034839.4809999987</v>
      </c>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v>640751.92486000038</v>
      </c>
      <c r="J40" s="115">
        <v>2153438.4262499991</v>
      </c>
      <c r="K40" s="115">
        <v>734093.2890700011</v>
      </c>
      <c r="L40" s="134">
        <v>745515.34914999991</v>
      </c>
      <c r="M40" s="115">
        <v>3669539.7456300012</v>
      </c>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L35" activePane="bottomRight" state="frozen"/>
      <selection pane="topRight"/>
      <selection pane="bottomLeft"/>
      <selection pane="bottomRight"/>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v>49955672.147629991</v>
      </c>
      <c r="J5" s="109">
        <v>56530572.846020006</v>
      </c>
      <c r="K5" s="109">
        <v>63602303.173450008</v>
      </c>
      <c r="L5" s="110">
        <v>70512759.787100002</v>
      </c>
      <c r="M5" s="109">
        <v>76941476.712039977</v>
      </c>
      <c r="N5" s="110"/>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v>3005686.74107</v>
      </c>
      <c r="J6" s="109">
        <v>3166188.16389</v>
      </c>
      <c r="K6" s="109">
        <v>3355680.8835899998</v>
      </c>
      <c r="L6" s="110">
        <v>3509231.4214399997</v>
      </c>
      <c r="M6" s="109">
        <v>3740366.6400800003</v>
      </c>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v>52961358.88896998</v>
      </c>
      <c r="J7" s="115">
        <v>59696761.010190003</v>
      </c>
      <c r="K7" s="115">
        <v>66957984.057280004</v>
      </c>
      <c r="L7" s="113">
        <v>74021991.208809987</v>
      </c>
      <c r="M7" s="115">
        <v>80681843.352349997</v>
      </c>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v>6468709.3792900015</v>
      </c>
      <c r="J8" s="109">
        <v>7307564.1466800012</v>
      </c>
      <c r="K8" s="109">
        <v>8364298.8953800015</v>
      </c>
      <c r="L8" s="110">
        <v>9416174.2944500018</v>
      </c>
      <c r="M8" s="109">
        <v>10326273.767769998</v>
      </c>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v>46492649.509350032</v>
      </c>
      <c r="J9" s="115">
        <v>52389196.863209993</v>
      </c>
      <c r="K9" s="115">
        <v>58593685.161600009</v>
      </c>
      <c r="L9" s="113">
        <v>64605816.914100021</v>
      </c>
      <c r="M9" s="115">
        <v>70355569.584269986</v>
      </c>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v>25176270.231630005</v>
      </c>
      <c r="J10" s="109">
        <v>27959619.847589999</v>
      </c>
      <c r="K10" s="109">
        <v>31190440.48391002</v>
      </c>
      <c r="L10" s="110">
        <v>33720389.658630006</v>
      </c>
      <c r="M10" s="109">
        <v>36026273.563629992</v>
      </c>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v>3334586.3898199992</v>
      </c>
      <c r="J11" s="109">
        <v>3831650.7556300005</v>
      </c>
      <c r="K11" s="109">
        <v>4350528.1816299995</v>
      </c>
      <c r="L11" s="110">
        <v>4756637.5228600027</v>
      </c>
      <c r="M11" s="109">
        <v>5179853.5778299971</v>
      </c>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v>21841683.841509998</v>
      </c>
      <c r="J12" s="109">
        <v>24127969.091680001</v>
      </c>
      <c r="K12" s="109">
        <v>26839912.302049998</v>
      </c>
      <c r="L12" s="110">
        <v>28963752.135420002</v>
      </c>
      <c r="M12" s="109">
        <v>30846419.98553</v>
      </c>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v>24650965.667520002</v>
      </c>
      <c r="J13" s="109">
        <v>28261227.771300007</v>
      </c>
      <c r="K13" s="109">
        <v>31753772.85930999</v>
      </c>
      <c r="L13" s="110">
        <v>35642064.778420001</v>
      </c>
      <c r="M13" s="109">
        <v>39509149.598499998</v>
      </c>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v>-1528191.6974899995</v>
      </c>
      <c r="J14" s="109">
        <v>-1349336.98976</v>
      </c>
      <c r="K14" s="109">
        <v>-910983.08268000011</v>
      </c>
      <c r="L14" s="110">
        <v>-1045893.8239399999</v>
      </c>
      <c r="M14" s="109">
        <v>-1311212.8969000003</v>
      </c>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v>-507036.94460000016</v>
      </c>
      <c r="J15" s="109">
        <v>-398417.8862799998</v>
      </c>
      <c r="K15" s="109">
        <v>-368699.51336000016</v>
      </c>
      <c r="L15" s="110">
        <v>-119979.67531999986</v>
      </c>
      <c r="M15" s="109">
        <v>475615.12827999995</v>
      </c>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v>3015.8069399999999</v>
      </c>
      <c r="J16" s="109">
        <v>9471.7971999999991</v>
      </c>
      <c r="K16" s="109">
        <v>10135.149799999997</v>
      </c>
      <c r="L16" s="110">
        <v>10255.214239999999</v>
      </c>
      <c r="M16" s="109">
        <v>10439.497629999998</v>
      </c>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v>-2032212.8351799999</v>
      </c>
      <c r="J17" s="109">
        <v>-1738283.0787200003</v>
      </c>
      <c r="K17" s="109">
        <v>-1269547.4462200003</v>
      </c>
      <c r="L17" s="110">
        <v>-1155618.28504</v>
      </c>
      <c r="M17" s="109">
        <v>-825158.27096999995</v>
      </c>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v>22618752.832299985</v>
      </c>
      <c r="J18" s="115">
        <v>26522944.692459993</v>
      </c>
      <c r="K18" s="115">
        <v>30484225.412950002</v>
      </c>
      <c r="L18" s="113">
        <v>34486446.493260004</v>
      </c>
      <c r="M18" s="115">
        <v>38683991.327369995</v>
      </c>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v>58476.549799999993</v>
      </c>
      <c r="J19" s="109">
        <v>64594.800280000003</v>
      </c>
      <c r="K19" s="109">
        <v>78485.281870000006</v>
      </c>
      <c r="L19" s="110">
        <v>85223.760340000008</v>
      </c>
      <c r="M19" s="109">
        <v>89895.55459</v>
      </c>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v>22677229.382179987</v>
      </c>
      <c r="J20" s="115">
        <v>26587539.492809989</v>
      </c>
      <c r="K20" s="115">
        <v>30562710.694890004</v>
      </c>
      <c r="L20" s="113">
        <v>34571670.253640004</v>
      </c>
      <c r="M20" s="115">
        <v>38773886.882019989</v>
      </c>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v>20730871.303339992</v>
      </c>
      <c r="J21" s="109">
        <v>24114756.479959998</v>
      </c>
      <c r="K21" s="109">
        <v>27496905.665200002</v>
      </c>
      <c r="L21" s="110">
        <v>30716596.761960007</v>
      </c>
      <c r="M21" s="109">
        <v>35035946.694789991</v>
      </c>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v>8018584.3768200008</v>
      </c>
      <c r="J22" s="109">
        <v>9133607.6735800002</v>
      </c>
      <c r="K22" s="109">
        <v>10373309.013869997</v>
      </c>
      <c r="L22" s="110">
        <v>11178243.000740001</v>
      </c>
      <c r="M22" s="109">
        <v>12432547.08491</v>
      </c>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v>230872.40142999953</v>
      </c>
      <c r="J23" s="109">
        <v>656662.77959000017</v>
      </c>
      <c r="K23" s="109">
        <v>651829.96508000011</v>
      </c>
      <c r="L23" s="110">
        <v>522249.30554999993</v>
      </c>
      <c r="M23" s="109">
        <v>369515.33302999992</v>
      </c>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v>12943159.327810004</v>
      </c>
      <c r="J24" s="109">
        <v>15637811.585830001</v>
      </c>
      <c r="K24" s="109">
        <v>17775426.616239991</v>
      </c>
      <c r="L24" s="110">
        <v>20060603.066649996</v>
      </c>
      <c r="M24" s="109">
        <v>22972914.942739997</v>
      </c>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v>-48529.234790000017</v>
      </c>
      <c r="J25" s="109">
        <v>-51221.135189999943</v>
      </c>
      <c r="K25" s="109">
        <v>-313344.48893000011</v>
      </c>
      <c r="L25" s="110">
        <v>-306922.14740000019</v>
      </c>
      <c r="M25" s="109">
        <v>-299824.1740900001</v>
      </c>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v>12894630.093139999</v>
      </c>
      <c r="J26" s="115">
        <v>15586590.450720003</v>
      </c>
      <c r="K26" s="115">
        <v>17462082.127409998</v>
      </c>
      <c r="L26" s="113">
        <v>19753680.919369996</v>
      </c>
      <c r="M26" s="115">
        <v>22673090.768779997</v>
      </c>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v>9782599.2888100017</v>
      </c>
      <c r="J27" s="115">
        <v>11000949.041779999</v>
      </c>
      <c r="K27" s="115">
        <v>13100628.567200003</v>
      </c>
      <c r="L27" s="113">
        <v>14817989.333980003</v>
      </c>
      <c r="M27" s="115">
        <v>16100796.112939999</v>
      </c>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v>2396547.3626299994</v>
      </c>
      <c r="J28" s="109">
        <v>2772242.6579399998</v>
      </c>
      <c r="K28" s="109">
        <v>3147677.4255400011</v>
      </c>
      <c r="L28" s="110">
        <v>3517992.5155700003</v>
      </c>
      <c r="M28" s="109">
        <v>4280019.6927399999</v>
      </c>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v>1570293.4665200002</v>
      </c>
      <c r="J29" s="109">
        <v>1825613.3269900002</v>
      </c>
      <c r="K29" s="109">
        <v>2080653.8334100004</v>
      </c>
      <c r="L29" s="110">
        <v>2296999.1959899995</v>
      </c>
      <c r="M29" s="109">
        <v>2735003.1072400007</v>
      </c>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v>3703332.95132</v>
      </c>
      <c r="J30" s="109">
        <v>4149424.6746899998</v>
      </c>
      <c r="K30" s="109">
        <v>4726106.0980499992</v>
      </c>
      <c r="L30" s="110">
        <v>5327950.6787200002</v>
      </c>
      <c r="M30" s="109">
        <v>5852689.6536200028</v>
      </c>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v>105098.37526999997</v>
      </c>
      <c r="J31" s="109">
        <v>121529.10489000002</v>
      </c>
      <c r="K31" s="109">
        <v>151956.12305000002</v>
      </c>
      <c r="L31" s="110">
        <v>163908.09948000006</v>
      </c>
      <c r="M31" s="109">
        <v>189310.0465</v>
      </c>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v>2672200.969899999</v>
      </c>
      <c r="J32" s="109">
        <v>3130797.5310299997</v>
      </c>
      <c r="K32" s="109">
        <v>3458154.0064100008</v>
      </c>
      <c r="L32" s="110">
        <v>4013726.2197700017</v>
      </c>
      <c r="M32" s="109">
        <v>4286726.7672100002</v>
      </c>
      <c r="N32" s="110"/>
      <c r="O32" s="89" t="s">
        <v>268</v>
      </c>
    </row>
    <row r="33" spans="1:15" ht="15" customHeight="1">
      <c r="A33" s="26">
        <v>29</v>
      </c>
      <c r="B33" s="37" t="s">
        <v>390</v>
      </c>
      <c r="C33" s="123">
        <v>0</v>
      </c>
      <c r="D33" s="110">
        <v>0</v>
      </c>
      <c r="E33" s="110">
        <v>0</v>
      </c>
      <c r="F33" s="112">
        <v>0</v>
      </c>
      <c r="G33" s="60">
        <v>0</v>
      </c>
      <c r="H33" s="60">
        <v>0</v>
      </c>
      <c r="I33" s="109">
        <v>0</v>
      </c>
      <c r="J33" s="109">
        <v>0</v>
      </c>
      <c r="K33" s="109">
        <v>0</v>
      </c>
      <c r="L33" s="110"/>
      <c r="M33" s="109">
        <v>0</v>
      </c>
      <c r="N33" s="110"/>
      <c r="O33" s="89" t="s">
        <v>420</v>
      </c>
    </row>
    <row r="34" spans="1:15" ht="15" customHeight="1">
      <c r="A34" s="26">
        <v>30</v>
      </c>
      <c r="B34" s="37" t="s">
        <v>391</v>
      </c>
      <c r="C34" s="123">
        <v>0</v>
      </c>
      <c r="D34" s="110">
        <v>0</v>
      </c>
      <c r="E34" s="110">
        <v>0</v>
      </c>
      <c r="F34" s="112">
        <v>0</v>
      </c>
      <c r="G34" s="60">
        <v>0</v>
      </c>
      <c r="H34" s="60">
        <v>0</v>
      </c>
      <c r="I34" s="109">
        <v>0</v>
      </c>
      <c r="J34" s="109">
        <v>0</v>
      </c>
      <c r="K34" s="109">
        <v>0</v>
      </c>
      <c r="L34" s="110"/>
      <c r="M34" s="109">
        <v>0</v>
      </c>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v>8050925.7638500016</v>
      </c>
      <c r="J35" s="115">
        <v>9227364.6384300012</v>
      </c>
      <c r="K35" s="115">
        <v>10416870.061759997</v>
      </c>
      <c r="L35" s="113">
        <v>11802584.19489</v>
      </c>
      <c r="M35" s="115">
        <v>13063729.575500006</v>
      </c>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v>4128220.8876100001</v>
      </c>
      <c r="J36" s="109">
        <v>4545827.0614099987</v>
      </c>
      <c r="K36" s="109">
        <v>5831435.9310600003</v>
      </c>
      <c r="L36" s="110">
        <v>6533397.6547800004</v>
      </c>
      <c r="M36" s="109">
        <v>7317086.2302200003</v>
      </c>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v>232442.02769999995</v>
      </c>
      <c r="J37" s="109">
        <v>202532.79418</v>
      </c>
      <c r="K37" s="109">
        <v>298840.81915000017</v>
      </c>
      <c r="L37" s="110">
        <v>376591.66985999991</v>
      </c>
      <c r="M37" s="109">
        <v>422377.14728999988</v>
      </c>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v>4360662.9154999992</v>
      </c>
      <c r="J38" s="109">
        <v>4748359.8557100017</v>
      </c>
      <c r="K38" s="109">
        <v>6130276.7504099999</v>
      </c>
      <c r="L38" s="110">
        <v>6909989.3248499967</v>
      </c>
      <c r="M38" s="109">
        <v>7739463.3777500009</v>
      </c>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v>533980.31255999999</v>
      </c>
      <c r="J39" s="109">
        <v>582003.28796999995</v>
      </c>
      <c r="K39" s="109">
        <v>807384.61842000007</v>
      </c>
      <c r="L39" s="110">
        <v>967380.70559000014</v>
      </c>
      <c r="M39" s="109">
        <v>1007264.42034</v>
      </c>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v>3826682.6027600002</v>
      </c>
      <c r="J40" s="109">
        <v>4166356.5676600011</v>
      </c>
      <c r="K40" s="109">
        <v>5322892.1318999995</v>
      </c>
      <c r="L40" s="110">
        <v>5942608.6191499988</v>
      </c>
      <c r="M40" s="109">
        <v>6732198.9572700001</v>
      </c>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v>-57475.136349999899</v>
      </c>
      <c r="J41" s="109">
        <v>188146.52972999998</v>
      </c>
      <c r="K41" s="109">
        <v>-236332.25324000022</v>
      </c>
      <c r="L41" s="110">
        <v>-727598.38034999976</v>
      </c>
      <c r="M41" s="109">
        <v>291682.05404000013</v>
      </c>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v>3769207.46636</v>
      </c>
      <c r="J42" s="115">
        <v>4354503.0973400008</v>
      </c>
      <c r="K42" s="115">
        <v>5086559.8785500005</v>
      </c>
      <c r="L42" s="113">
        <v>5215010.2386999996</v>
      </c>
      <c r="M42" s="115">
        <v>7023881.011239999</v>
      </c>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K35" activePane="bottomRight" state="frozen"/>
      <selection pane="topRight"/>
      <selection pane="bottomLeft"/>
      <selection pane="bottomRight" activeCell="N5" sqref="N5:N42"/>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v>0</v>
      </c>
      <c r="J5" s="109">
        <v>0</v>
      </c>
      <c r="K5" s="112">
        <v>0</v>
      </c>
      <c r="L5" s="109">
        <v>0</v>
      </c>
      <c r="M5" s="109">
        <v>0</v>
      </c>
      <c r="N5" s="110"/>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v>15030643.457099998</v>
      </c>
      <c r="J6" s="109">
        <v>16670939.159009999</v>
      </c>
      <c r="K6" s="112">
        <v>18496190.726289999</v>
      </c>
      <c r="L6" s="110">
        <v>20062984.394090001</v>
      </c>
      <c r="M6" s="109">
        <v>22058233.149760004</v>
      </c>
      <c r="N6" s="110"/>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v>15030643.457099998</v>
      </c>
      <c r="J7" s="115">
        <v>16670939.159009999</v>
      </c>
      <c r="K7" s="116">
        <v>18496190.726289999</v>
      </c>
      <c r="L7" s="113">
        <v>20062984.394090001</v>
      </c>
      <c r="M7" s="115">
        <v>22058233.149760004</v>
      </c>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v>2516289.9226000002</v>
      </c>
      <c r="J8" s="109">
        <v>2838528.1236700001</v>
      </c>
      <c r="K8" s="112">
        <v>3227197.84314</v>
      </c>
      <c r="L8" s="110">
        <v>3539724.6014500004</v>
      </c>
      <c r="M8" s="109">
        <v>3973544.45554</v>
      </c>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v>12514353.534460003</v>
      </c>
      <c r="J9" s="115">
        <v>13832411.0353</v>
      </c>
      <c r="K9" s="116">
        <v>15268992.88311</v>
      </c>
      <c r="L9" s="113">
        <v>16523259.792609999</v>
      </c>
      <c r="M9" s="115">
        <v>18084688.694190003</v>
      </c>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v>6985702.4125100002</v>
      </c>
      <c r="J10" s="109">
        <v>7504535.1464999998</v>
      </c>
      <c r="K10" s="112">
        <v>7547011.2039799998</v>
      </c>
      <c r="L10" s="110">
        <v>7943304.12268</v>
      </c>
      <c r="M10" s="109">
        <v>8587823.8305399995</v>
      </c>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v>298279.45295000001</v>
      </c>
      <c r="J11" s="109">
        <v>331001.22815000004</v>
      </c>
      <c r="K11" s="112">
        <v>348636.46581000002</v>
      </c>
      <c r="L11" s="110">
        <v>354197.53873000003</v>
      </c>
      <c r="M11" s="109">
        <v>380462.07157999999</v>
      </c>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v>6687422.9595299996</v>
      </c>
      <c r="J12" s="115">
        <v>7173533.9183299989</v>
      </c>
      <c r="K12" s="116">
        <v>7198374.7381499996</v>
      </c>
      <c r="L12" s="113">
        <v>7589106.5839300016</v>
      </c>
      <c r="M12" s="115">
        <v>8207361.7589400001</v>
      </c>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v>5826930.57491</v>
      </c>
      <c r="J13" s="109">
        <v>6658877.1169499988</v>
      </c>
      <c r="K13" s="112">
        <v>8070618.1449299995</v>
      </c>
      <c r="L13" s="110">
        <v>8934153.2086399999</v>
      </c>
      <c r="M13" s="109">
        <v>9877326.9352100007</v>
      </c>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v>-38078.045760000008</v>
      </c>
      <c r="J14" s="109">
        <v>-48106.151210000004</v>
      </c>
      <c r="K14" s="117">
        <v>-64365.916569999994</v>
      </c>
      <c r="L14" s="110">
        <v>-38509.326220000024</v>
      </c>
      <c r="M14" s="109">
        <v>-79373.714550000004</v>
      </c>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v>187384.00860999999</v>
      </c>
      <c r="J15" s="109">
        <v>265057.28966000001</v>
      </c>
      <c r="K15" s="112">
        <v>-988.86745999998675</v>
      </c>
      <c r="L15" s="110">
        <v>343731.33746999991</v>
      </c>
      <c r="M15" s="109">
        <v>473044.60529000004</v>
      </c>
      <c r="N15" s="110"/>
      <c r="O15" s="89" t="s">
        <v>296</v>
      </c>
    </row>
    <row r="16" spans="1:15" ht="15" customHeight="1">
      <c r="A16" s="26">
        <v>12</v>
      </c>
      <c r="B16" s="6" t="s">
        <v>389</v>
      </c>
      <c r="C16" s="123">
        <v>0</v>
      </c>
      <c r="D16" s="110">
        <v>0</v>
      </c>
      <c r="E16" s="110">
        <v>0</v>
      </c>
      <c r="F16" s="123">
        <v>0</v>
      </c>
      <c r="G16" s="123">
        <v>0</v>
      </c>
      <c r="H16" s="69">
        <v>0</v>
      </c>
      <c r="I16" s="133">
        <v>0</v>
      </c>
      <c r="J16" s="109">
        <v>0</v>
      </c>
      <c r="K16" s="112">
        <v>0</v>
      </c>
      <c r="L16" s="110"/>
      <c r="M16" s="109">
        <v>0</v>
      </c>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v>149305.96286999999</v>
      </c>
      <c r="J17" s="109">
        <v>216951.13847000001</v>
      </c>
      <c r="K17" s="112">
        <v>-65354.784020000014</v>
      </c>
      <c r="L17" s="110">
        <v>305222.01124999998</v>
      </c>
      <c r="M17" s="109">
        <v>393670.89072000002</v>
      </c>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v>5976236.5377699994</v>
      </c>
      <c r="J18" s="109">
        <v>6875828.25538</v>
      </c>
      <c r="K18" s="112">
        <v>8005263.3609100003</v>
      </c>
      <c r="L18" s="110">
        <v>9239375.2199099995</v>
      </c>
      <c r="M18" s="109">
        <v>10270997.82595</v>
      </c>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v>74.695449999999994</v>
      </c>
      <c r="J19" s="109">
        <v>86.248890000000003</v>
      </c>
      <c r="K19" s="112">
        <v>88.552629999999994</v>
      </c>
      <c r="L19" s="110">
        <v>88.552629999999994</v>
      </c>
      <c r="M19" s="109">
        <v>88.558120000000002</v>
      </c>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v>5976311.2332299994</v>
      </c>
      <c r="J20" s="115">
        <v>6875914.50428</v>
      </c>
      <c r="K20" s="116">
        <v>8005351.9135500006</v>
      </c>
      <c r="L20" s="113">
        <v>9239463.7725399993</v>
      </c>
      <c r="M20" s="115">
        <v>10271086.38407</v>
      </c>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v>7547954.7537199995</v>
      </c>
      <c r="J21" s="109">
        <v>8416921.3266899996</v>
      </c>
      <c r="K21" s="112">
        <v>9268312.7548599988</v>
      </c>
      <c r="L21" s="110">
        <v>10161507.97969</v>
      </c>
      <c r="M21" s="109">
        <v>11399348.827259999</v>
      </c>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v>1928033.7303599999</v>
      </c>
      <c r="J22" s="109">
        <v>2164978.5771599999</v>
      </c>
      <c r="K22" s="112">
        <v>2355257.17729</v>
      </c>
      <c r="L22" s="110">
        <v>2474872.7564400001</v>
      </c>
      <c r="M22" s="109">
        <v>2757453.3144600005</v>
      </c>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v>775806.2500900001</v>
      </c>
      <c r="J23" s="109">
        <v>1126260.6615500001</v>
      </c>
      <c r="K23" s="112">
        <v>1358695.0937300001</v>
      </c>
      <c r="L23" s="110">
        <v>1611334.84916</v>
      </c>
      <c r="M23" s="109">
        <v>1717932.2851399998</v>
      </c>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v>6395727.2734399997</v>
      </c>
      <c r="J24" s="109">
        <v>7378203.4110599998</v>
      </c>
      <c r="K24" s="112">
        <v>8271750.6713199997</v>
      </c>
      <c r="L24" s="110">
        <v>9297970.0724100005</v>
      </c>
      <c r="M24" s="109">
        <v>10359827.79795</v>
      </c>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v>3879.0836300000001</v>
      </c>
      <c r="J25" s="109">
        <v>4989.0846199999996</v>
      </c>
      <c r="K25" s="112">
        <v>8815.4230400000015</v>
      </c>
      <c r="L25" s="110">
        <v>9475.52916</v>
      </c>
      <c r="M25" s="109">
        <v>14065.89834</v>
      </c>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v>6399606.3570900001</v>
      </c>
      <c r="J26" s="115">
        <v>7383192.4956799997</v>
      </c>
      <c r="K26" s="116">
        <v>8280566.0943699982</v>
      </c>
      <c r="L26" s="113">
        <v>9307445.601590002</v>
      </c>
      <c r="M26" s="115">
        <v>10373893.69631</v>
      </c>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v>-423295.12386999995</v>
      </c>
      <c r="J27" s="115">
        <v>-507277.99138999998</v>
      </c>
      <c r="K27" s="116">
        <v>-275214.18080999999</v>
      </c>
      <c r="L27" s="113">
        <v>-67981.829059999989</v>
      </c>
      <c r="M27" s="115">
        <v>-102807.31223999998</v>
      </c>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v>540195.30926999997</v>
      </c>
      <c r="J28" s="109">
        <v>626117.29719000007</v>
      </c>
      <c r="K28" s="112">
        <v>712864.25927000004</v>
      </c>
      <c r="L28" s="110">
        <v>806941.63688000001</v>
      </c>
      <c r="M28" s="109">
        <v>921176.49446000007</v>
      </c>
      <c r="N28" s="110"/>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v>7907.9108500000002</v>
      </c>
      <c r="J29" s="109">
        <v>9390.02297</v>
      </c>
      <c r="K29" s="112">
        <v>9855.0131400000009</v>
      </c>
      <c r="L29" s="110">
        <v>12745.88298</v>
      </c>
      <c r="M29" s="109">
        <v>14682.37484</v>
      </c>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v>253452.71508999995</v>
      </c>
      <c r="J30" s="109">
        <v>292813.51852000004</v>
      </c>
      <c r="K30" s="112">
        <v>315299.01361000002</v>
      </c>
      <c r="L30" s="110">
        <v>346064.58153000002</v>
      </c>
      <c r="M30" s="109">
        <v>392949.62117</v>
      </c>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v>2498.2126800000001</v>
      </c>
      <c r="J31" s="109">
        <v>3502.8560600000001</v>
      </c>
      <c r="K31" s="112">
        <v>4556.1243000000004</v>
      </c>
      <c r="L31" s="110">
        <v>5862.0160999999998</v>
      </c>
      <c r="M31" s="109">
        <v>6527.2478600000004</v>
      </c>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v>105153.21211000001</v>
      </c>
      <c r="J32" s="109">
        <v>108159.93504000001</v>
      </c>
      <c r="K32" s="112">
        <v>135641.51027999999</v>
      </c>
      <c r="L32" s="110">
        <v>157929.31439000001</v>
      </c>
      <c r="M32" s="109">
        <v>177554.80164999998</v>
      </c>
      <c r="N32" s="110"/>
      <c r="O32" s="89" t="s">
        <v>268</v>
      </c>
    </row>
    <row r="33" spans="1:15" ht="15" customHeight="1">
      <c r="A33" s="26">
        <v>29</v>
      </c>
      <c r="B33" s="6" t="s">
        <v>390</v>
      </c>
      <c r="C33" s="123">
        <v>0</v>
      </c>
      <c r="D33" s="110">
        <v>0</v>
      </c>
      <c r="E33" s="110">
        <v>0</v>
      </c>
      <c r="F33" s="123">
        <v>0</v>
      </c>
      <c r="G33" s="112">
        <v>0</v>
      </c>
      <c r="H33" s="69">
        <v>0</v>
      </c>
      <c r="I33" s="133">
        <v>0</v>
      </c>
      <c r="J33" s="109">
        <v>0</v>
      </c>
      <c r="K33" s="109">
        <v>0</v>
      </c>
      <c r="L33" s="109">
        <v>0</v>
      </c>
      <c r="M33" s="109">
        <v>0</v>
      </c>
      <c r="N33" s="110"/>
      <c r="O33" s="89" t="s">
        <v>420</v>
      </c>
    </row>
    <row r="34" spans="1:15" ht="15" customHeight="1">
      <c r="A34" s="26">
        <v>30</v>
      </c>
      <c r="B34" s="6" t="s">
        <v>391</v>
      </c>
      <c r="C34" s="123">
        <v>0</v>
      </c>
      <c r="D34" s="110">
        <v>0</v>
      </c>
      <c r="E34" s="110">
        <v>0</v>
      </c>
      <c r="F34" s="123">
        <v>0</v>
      </c>
      <c r="G34" s="112">
        <v>0</v>
      </c>
      <c r="H34" s="69">
        <v>0</v>
      </c>
      <c r="I34" s="133">
        <v>0</v>
      </c>
      <c r="J34" s="109">
        <v>0</v>
      </c>
      <c r="K34" s="109">
        <v>0</v>
      </c>
      <c r="L34" s="109">
        <v>0</v>
      </c>
      <c r="M34" s="109">
        <v>0</v>
      </c>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v>369012.05079999997</v>
      </c>
      <c r="J35" s="115">
        <v>413866.33265</v>
      </c>
      <c r="K35" s="116">
        <v>465351.66140000004</v>
      </c>
      <c r="L35" s="113">
        <v>522601.79506999999</v>
      </c>
      <c r="M35" s="115">
        <v>591714.04556999996</v>
      </c>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v>-252111.86541</v>
      </c>
      <c r="J36" s="109">
        <v>-295027.02687</v>
      </c>
      <c r="K36" s="112">
        <v>-27701.582979999996</v>
      </c>
      <c r="L36" s="110">
        <v>216358.01272999999</v>
      </c>
      <c r="M36" s="109">
        <v>226655.13661000002</v>
      </c>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v>-55381.537939999995</v>
      </c>
      <c r="J37" s="109">
        <v>-63752.229950000008</v>
      </c>
      <c r="K37" s="112">
        <v>-50610.831780000008</v>
      </c>
      <c r="L37" s="110">
        <v>-50626.454520000007</v>
      </c>
      <c r="M37" s="109">
        <v>-40675.224269999999</v>
      </c>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v>-307493.40335000004</v>
      </c>
      <c r="J38" s="109">
        <v>-358779.25681000005</v>
      </c>
      <c r="K38" s="112">
        <v>-78312.41472999999</v>
      </c>
      <c r="L38" s="110">
        <v>165731.55823999998</v>
      </c>
      <c r="M38" s="109">
        <v>185979.91236000002</v>
      </c>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v>-125715.33564999999</v>
      </c>
      <c r="J39" s="109">
        <v>-171963.27360999997</v>
      </c>
      <c r="K39" s="112">
        <v>-147354.2807</v>
      </c>
      <c r="L39" s="110">
        <v>-182739.07229000004</v>
      </c>
      <c r="M39" s="109">
        <v>-166367.5894</v>
      </c>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v>-181778.06769000003</v>
      </c>
      <c r="J40" s="109">
        <v>-186815.98321000001</v>
      </c>
      <c r="K40" s="112">
        <v>69041.865959999996</v>
      </c>
      <c r="L40" s="110">
        <v>348470.63052999997</v>
      </c>
      <c r="M40" s="109">
        <v>352347.50177999993</v>
      </c>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v>-277738.32916000002</v>
      </c>
      <c r="J41" s="109">
        <v>-234241.50105000002</v>
      </c>
      <c r="K41" s="112">
        <v>-362393.74940000003</v>
      </c>
      <c r="L41" s="110">
        <v>-464647.85570999997</v>
      </c>
      <c r="M41" s="109">
        <v>-230990.91925000004</v>
      </c>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v>-459516.39685999998</v>
      </c>
      <c r="J42" s="115">
        <v>-421057.48429000005</v>
      </c>
      <c r="K42" s="116">
        <v>-293351.88341999997</v>
      </c>
      <c r="L42" s="113">
        <v>-116177.22517999999</v>
      </c>
      <c r="M42" s="115">
        <v>121356.58253999999</v>
      </c>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N7" sqref="N7"/>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v>130621844.35526697</v>
      </c>
      <c r="J5" s="109">
        <v>150474091.38768801</v>
      </c>
      <c r="K5" s="109">
        <v>170361706.40293473</v>
      </c>
      <c r="L5" s="110">
        <v>190126576.65597299</v>
      </c>
      <c r="M5" s="109">
        <v>210606734.85498399</v>
      </c>
      <c r="N5" s="60"/>
      <c r="O5" s="85" t="s">
        <v>164</v>
      </c>
    </row>
    <row r="6" spans="1:15">
      <c r="A6">
        <v>2</v>
      </c>
      <c r="B6" s="6" t="s">
        <v>283</v>
      </c>
      <c r="C6" s="109">
        <v>12198751.286039</v>
      </c>
      <c r="D6" s="112">
        <v>24747032.084197003</v>
      </c>
      <c r="E6" s="109">
        <v>38529561.407043003</v>
      </c>
      <c r="F6" s="110">
        <v>51797563.284566</v>
      </c>
      <c r="G6" s="109">
        <v>62419345.914153002</v>
      </c>
      <c r="H6" s="109">
        <v>75842873.984985992</v>
      </c>
      <c r="I6" s="109">
        <v>89685739.441385001</v>
      </c>
      <c r="J6" s="109">
        <v>104016210.37689601</v>
      </c>
      <c r="K6" s="109">
        <v>118592572.17392001</v>
      </c>
      <c r="L6" s="110">
        <v>133008015.36401501</v>
      </c>
      <c r="M6" s="109">
        <v>147749960.54847497</v>
      </c>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pane="topRight"/>
      <selection pane="bottomLeft"/>
      <selection pane="bottomRight" activeCell="J4" sqref="J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v>11215324.986339999</v>
      </c>
      <c r="J5" s="109">
        <v>12306553.522139998</v>
      </c>
      <c r="K5" s="112">
        <v>13346106.535370002</v>
      </c>
      <c r="L5" s="110">
        <v>14384011.572940001</v>
      </c>
      <c r="M5" s="109">
        <v>15426562.757470001</v>
      </c>
      <c r="N5" s="110"/>
      <c r="O5" s="85" t="s">
        <v>164</v>
      </c>
    </row>
    <row r="6" spans="1:15">
      <c r="A6" s="26">
        <v>2</v>
      </c>
      <c r="B6" s="6" t="s">
        <v>283</v>
      </c>
      <c r="C6" s="112">
        <v>1854886.31531</v>
      </c>
      <c r="D6" s="112">
        <v>3164139.6996900002</v>
      </c>
      <c r="E6" s="109">
        <v>4739635.4766500005</v>
      </c>
      <c r="F6" s="123">
        <v>6239222.82247</v>
      </c>
      <c r="G6" s="109">
        <v>7707940.0701099997</v>
      </c>
      <c r="H6" s="109">
        <v>9381693.9759199992</v>
      </c>
      <c r="I6" s="112">
        <v>10998891.17371</v>
      </c>
      <c r="J6" s="109">
        <v>12666436.5262</v>
      </c>
      <c r="K6" s="112">
        <v>14416304.478469998</v>
      </c>
      <c r="L6" s="110">
        <v>15910331.86183</v>
      </c>
      <c r="M6" s="109">
        <v>17404008.094270002</v>
      </c>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tabSelected="1" view="pageBreakPreview" zoomScale="85" zoomScaleNormal="100" zoomScaleSheetLayoutView="85" workbookViewId="0">
      <pane xSplit="3" ySplit="2" topLeftCell="K3" activePane="bottomRight" state="frozen"/>
      <selection pane="topRight"/>
      <selection pane="bottomLeft"/>
      <selection pane="bottomRight" activeCell="N2" sqref="N2"/>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1373191806.9971762</v>
      </c>
      <c r="K3" s="41">
        <f>'FP-Life Insurance'!J27+'FP-General Insurance'!J27+'FP- Reinsurance'!J27+'FP- Social Insurance'!J22+'FP- CSAFPPTPTA Insurance'!J21</f>
        <v>1387690375.4868934</v>
      </c>
      <c r="L3" s="13">
        <f>'FP-Life Insurance'!K27+'FP-General Insurance'!K27+'FP- Reinsurance'!K27+'FP- Social Insurance'!K22+'FP- CSAFPPTPTA Insurance'!K21</f>
        <v>1383982224.9221678</v>
      </c>
      <c r="M3" s="13">
        <f>'FP-Life Insurance'!L27+'FP-General Insurance'!L27+'FP- Reinsurance'!L27+'FP- Social Insurance'!L22+'FP- CSAFPPTPTA Insurance'!L21</f>
        <v>1391020349.9795134</v>
      </c>
      <c r="N3" s="41">
        <f>'FP-Life Insurance'!M27+'FP-General Insurance'!M27+'FP- Reinsurance'!M27+'FP- Social Insurance'!M22+'FP- CSAFPPTPTA Insurance'!M21</f>
        <v>1412906763.4675436</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318883808.71916556</v>
      </c>
      <c r="K4" s="41">
        <f>'FP-Life Insurance'!J40+'FP-General Insurance'!J40+'FP- Reinsurance'!J40+'FP- Social Insurance'!J23+'FP- CSAFPPTPTA Insurance'!J22</f>
        <v>322483133.76196992</v>
      </c>
      <c r="L4" s="13">
        <f>'FP-Life Insurance'!K40+'FP-General Insurance'!K40+'FP- Reinsurance'!K40+'FP- Social Insurance'!K23+'FP- CSAFPPTPTA Insurance'!K22</f>
        <v>318818481.99445081</v>
      </c>
      <c r="M4" s="13">
        <f>'FP-Life Insurance'!L40+'FP-General Insurance'!L40+'FP- Reinsurance'!L40+'FP- Social Insurance'!L23+'FP- CSAFPPTPTA Insurance'!L22</f>
        <v>320280154.28306204</v>
      </c>
      <c r="N4" s="41">
        <f>'FP-Life Insurance'!M40+'FP-General Insurance'!M40+'FP- Reinsurance'!M40+'FP- Social Insurance'!M23+'FP- CSAFPPTPTA Insurance'!M22</f>
        <v>313404400.78404176</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1692075615.7168713</v>
      </c>
      <c r="K5" s="41">
        <f>'FP-Life Insurance'!J41+'FP-General Insurance'!J41+'FP- Reinsurance'!J41+'FP- Social Insurance'!J24+'FP- CSAFPPTPTA Insurance'!J23</f>
        <v>1710173509.2494931</v>
      </c>
      <c r="L5" s="13">
        <f>'FP-Life Insurance'!K41+'FP-General Insurance'!K41+'FP- Reinsurance'!K41+'FP- Social Insurance'!K24+'FP- CSAFPPTPTA Insurance'!K23</f>
        <v>1702800706.9171686</v>
      </c>
      <c r="M5" s="13">
        <f>'FP-Life Insurance'!L41+'FP-General Insurance'!L41+'FP- Reinsurance'!L41+'FP- Social Insurance'!L24+'FP- CSAFPPTPTA Insurance'!L23</f>
        <v>1711300504.2631257</v>
      </c>
      <c r="N5" s="41">
        <f>'FP-Life Insurance'!M41+'FP-General Insurance'!M41+'FP- Reinsurance'!M41+'FP- Social Insurance'!M24+'FP- CSAFPPTPTA Insurance'!M23</f>
        <v>1726311164.2522752</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834557727.10169148</v>
      </c>
      <c r="K7" s="41">
        <f>'FP-Life Insurance'!J55+'FP-General Insurance'!J55+'FP- Reinsurance'!J55+'FP- Social Insurance'!J25+'FP- CSAFPPTPTA Insurance'!J24</f>
        <v>841885153.75679755</v>
      </c>
      <c r="L7" s="13">
        <f>'FP-Life Insurance'!K55+'FP-General Insurance'!K55+'FP- Reinsurance'!K55+'FP- Social Insurance'!K25+'FP- CSAFPPTPTA Insurance'!K24</f>
        <v>831572882.50405204</v>
      </c>
      <c r="M7" s="13">
        <f>'FP-Life Insurance'!L55+'FP-General Insurance'!L55+'FP- Reinsurance'!L55+'FP- Social Insurance'!L25+'FP- CSAFPPTPTA Insurance'!L24</f>
        <v>832221136.50128293</v>
      </c>
      <c r="N7" s="41">
        <f>'FP-Life Insurance'!M55+'FP-General Insurance'!M55+'FP- Reinsurance'!M55+'FP- Social Insurance'!M25+'FP- CSAFPPTPTA Insurance'!M24</f>
        <v>833327932.91808486</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2260772.0777600002</v>
      </c>
      <c r="K8" s="41">
        <f>'FP-Life Insurance'!J56+'FP-General Insurance'!J56+'FP- Reinsurance'!J56</f>
        <v>2235652.1675800001</v>
      </c>
      <c r="L8" s="13">
        <f>'FP-Life Insurance'!K56+'FP-General Insurance'!K56+'FP- Reinsurance'!K56</f>
        <v>2735587.9344199998</v>
      </c>
      <c r="M8" s="13">
        <f>'FP-Life Insurance'!L56+'FP-General Insurance'!L56+'FP- Reinsurance'!L56</f>
        <v>2735894.12353</v>
      </c>
      <c r="N8" s="41">
        <f>'FP-Life Insurance'!M56+'FP-General Insurance'!M56+'FP- Reinsurance'!M56</f>
        <v>2734515.3916799999</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855257116.53087008</v>
      </c>
      <c r="K9" s="13">
        <f>'FP-Life Insurance'!J61+'FP-General Insurance'!J61+'FP- Reinsurance'!J61+'FP- Social Insurance'!J26+'FP- CSAFPPTPTA Insurance'!J25</f>
        <v>866052703.31094539</v>
      </c>
      <c r="L9" s="13">
        <f>'FP-Life Insurance'!K61+'FP-General Insurance'!K61+'FP- Reinsurance'!K61+'FP- Social Insurance'!K26+'FP- CSAFPPTPTA Insurance'!K25</f>
        <v>868492236.47953594</v>
      </c>
      <c r="M9" s="13">
        <f>'FP-Life Insurance'!L61+'FP-General Insurance'!L61+'FP- Reinsurance'!L61+'FP- Social Insurance'!L26+'FP- CSAFPPTPTA Insurance'!L25</f>
        <v>876343473.63062251</v>
      </c>
      <c r="N9" s="13">
        <f>'FP-Life Insurance'!M61+'FP-General Insurance'!M61+'FP- Reinsurance'!M61+'FP- Social Insurance'!M26+'FP- CSAFPPTPTA Insurance'!M25</f>
        <v>890248715.93348038</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308134840.77847695</v>
      </c>
      <c r="K11" s="42">
        <f>'IS-Life Insurance'!J5+'IS-General Insurance'!J7+'IS-Reinsurance'!J7+'IS-Social Insurance'!J5+'IS-CSAFPPTPTA Insurance'!J5</f>
        <v>351277914.29808801</v>
      </c>
      <c r="L11" s="25">
        <f>'IS-Life Insurance'!K5+'IS-General Insurance'!K7+'IS-Reinsurance'!K7+'IS-Social Insurance'!K5+'IS-CSAFPPTPTA Insurance'!K5</f>
        <v>395908380.44686466</v>
      </c>
      <c r="M11" s="25">
        <f>'IS-Life Insurance'!L5+'IS-General Insurance'!L7+'IS-Reinsurance'!L7+'IS-Social Insurance'!L5+'IS-CSAFPPTPTA Insurance'!L5</f>
        <v>438161837.43973303</v>
      </c>
      <c r="N11" s="42">
        <f>'IS-Life Insurance'!M5+'IS-General Insurance'!M7+'IS-Reinsurance'!M7+'IS-Social Insurance'!M5+'IS-CSAFPPTPTA Insurance'!M5</f>
        <v>482319428.55613399</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217718864.655195</v>
      </c>
      <c r="K12" s="42">
        <f>'IS-Life Insurance'!J13+'IS-Life Insurance'!J14+'IS-General Insurance'!J21+'IS-Reinsurance'!J21+'IS-CSAFPPTPTA Insurance'!J6+'IS-Social Insurance'!J6</f>
        <v>251015181.118186</v>
      </c>
      <c r="L12" s="25">
        <f>'IS-Life Insurance'!K13+'IS-Life Insurance'!K14+'IS-General Insurance'!K21+'IS-Reinsurance'!K21+'IS-CSAFPPTPTA Insurance'!K6+'IS-Social Insurance'!K6</f>
        <v>286171601.75146997</v>
      </c>
      <c r="M12" s="25">
        <f>'IS-Life Insurance'!L13+'IS-Life Insurance'!L14+'IS-General Insurance'!L21+'IS-Reinsurance'!L21+'IS-CSAFPPTPTA Insurance'!L6+'IS-Social Insurance'!L6</f>
        <v>318924351.04985499</v>
      </c>
      <c r="N12" s="42">
        <f>'IS-Life Insurance'!M13+'IS-Life Insurance'!M14+'IS-General Insurance'!M21+'IS-Reinsurance'!M21+'IS-CSAFPPTPTA Insurance'!M6+'IS-Social Insurance'!M6</f>
        <v>356049099.3021549</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f>IFERROR('IS-Life Insurance'!I5/('IS-Life Insurance'!I13+'IS-Life Insurance'!I14),"-")</f>
        <v>1.1076020191308786</v>
      </c>
      <c r="K4" s="59">
        <f>IFERROR('IS-Life Insurance'!J5/('IS-Life Insurance'!J13+'IS-Life Insurance'!J14),"-")</f>
        <v>1.1014599795622513</v>
      </c>
      <c r="L4" s="59">
        <f>IFERROR('IS-Life Insurance'!K5/('IS-Life Insurance'!K13+'IS-Life Insurance'!K14),"-")</f>
        <v>1.0889098601957881</v>
      </c>
      <c r="M4" s="59">
        <f>IFERROR('IS-Life Insurance'!L5/('IS-Life Insurance'!L13+'IS-Life Insurance'!L14),"-")</f>
        <v>1.0808374843836208</v>
      </c>
      <c r="N4" s="59">
        <f>IFERROR('IS-Life Insurance'!M5/('IS-Life Insurance'!M13+'IS-Life Insurance'!M14),"-")</f>
        <v>1.0628978933526423</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f>IFERROR('IS-Life Insurance'!I5/('IS-Life Insurance'!I13+'IS-Life Insurance'!I14+'IS-Life Insurance'!I26+'IS-Life Insurance'!I27+'IS-Life Insurance'!I28+'IS-Life Insurance'!I29),"-")</f>
        <v>0.99050271269593815</v>
      </c>
      <c r="K5" s="59">
        <f>IFERROR('IS-Life Insurance'!J5/('IS-Life Insurance'!J13+'IS-Life Insurance'!J14+'IS-Life Insurance'!J26+'IS-Life Insurance'!J27+'IS-Life Insurance'!J28+'IS-Life Insurance'!J29),"-")</f>
        <v>0.98587463823391708</v>
      </c>
      <c r="L5" s="59">
        <f>IFERROR('IS-Life Insurance'!K5/('IS-Life Insurance'!K13+'IS-Life Insurance'!K14+'IS-Life Insurance'!K26+'IS-Life Insurance'!K27+'IS-Life Insurance'!K28+'IS-Life Insurance'!K29),"-")</f>
        <v>0.97728672747490497</v>
      </c>
      <c r="M5" s="59">
        <f>IFERROR('IS-Life Insurance'!L5/('IS-Life Insurance'!L13+'IS-Life Insurance'!L14+'IS-Life Insurance'!L26+'IS-Life Insurance'!L27+'IS-Life Insurance'!L28+'IS-Life Insurance'!L29),"-")</f>
        <v>0.97007086098560757</v>
      </c>
      <c r="N5" s="59">
        <f>IFERROR('IS-Life Insurance'!M5/('IS-Life Insurance'!M13+'IS-Life Insurance'!M14+'IS-Life Insurance'!M26+'IS-Life Insurance'!M27+'IS-Life Insurance'!M28+'IS-Life Insurance'!M29),"-")</f>
        <v>0.95444792964610903</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f>IFERROR(('IS-Life Insurance'!I5+'IS-Life Insurance'!I9)/('IS-Life Insurance'!I13+'IS-Life Insurance'!I14),"-")</f>
        <v>1.2105751054164651</v>
      </c>
      <c r="K6" s="59">
        <f>IFERROR(('IS-Life Insurance'!J5+'IS-Life Insurance'!J9)/('IS-Life Insurance'!J13+'IS-Life Insurance'!J14),"-")</f>
        <v>1.2522099001645663</v>
      </c>
      <c r="L6" s="59">
        <f>IFERROR(('IS-Life Insurance'!K5+'IS-Life Insurance'!K9)/('IS-Life Insurance'!K13+'IS-Life Insurance'!K14),"-")</f>
        <v>1.199924802345568</v>
      </c>
      <c r="M6" s="59">
        <f>IFERROR(('IS-Life Insurance'!L5+'IS-Life Insurance'!L9)/('IS-Life Insurance'!L13+'IS-Life Insurance'!L14),"-")</f>
        <v>1.2104311809189192</v>
      </c>
      <c r="N6" s="59">
        <f>IFERROR(('IS-Life Insurance'!M5+'IS-Life Insurance'!M9)/('IS-Life Insurance'!M13+'IS-Life Insurance'!M14),"-")</f>
        <v>1.2278476390800446</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f>IFERROR(('IS-Life Insurance'!I5+'IS-Life Insurance'!I9)/('IS-Life Insurance'!I13+'IS-Life Insurance'!I14+'IS-Life Insurance'!I26+'IS-Life Insurance'!I27+'IS-Life Insurance'!I28+'IS-Life Insurance'!I29),"-")</f>
        <v>1.0825891476598077</v>
      </c>
      <c r="K7" s="59">
        <f>IFERROR(('IS-Life Insurance'!J5+'IS-Life Insurance'!J9)/('IS-Life Insurance'!J13+'IS-Life Insurance'!J14+'IS-Life Insurance'!J26+'IS-Life Insurance'!J27+'IS-Life Insurance'!J28+'IS-Life Insurance'!J29),"-")</f>
        <v>1.1208051179565346</v>
      </c>
      <c r="L7" s="59">
        <f>IFERROR(('IS-Life Insurance'!K5+'IS-Life Insurance'!K9)/('IS-Life Insurance'!K13+'IS-Life Insurance'!K14+'IS-Life Insurance'!K26+'IS-Life Insurance'!K27+'IS-Life Insurance'!K28+'IS-Life Insurance'!K29),"-")</f>
        <v>1.0769216315934762</v>
      </c>
      <c r="M7" s="59">
        <f>IFERROR(('IS-Life Insurance'!L5+'IS-Life Insurance'!L9)/('IS-Life Insurance'!L13+'IS-Life Insurance'!L14+'IS-Life Insurance'!L26+'IS-Life Insurance'!L27+'IS-Life Insurance'!L28+'IS-Life Insurance'!L29),"-")</f>
        <v>1.0863835079771182</v>
      </c>
      <c r="N7" s="59">
        <f>IFERROR(('IS-Life Insurance'!M5+'IS-Life Insurance'!M9)/('IS-Life Insurance'!M13+'IS-Life Insurance'!M14+'IS-Life Insurance'!M26+'IS-Life Insurance'!M27+'IS-Life Insurance'!M28+'IS-Life Insurance'!M29),"-")</f>
        <v>1.1025674661413591</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f>IFERROR('IS-Life Insurance'!I6/'IS-Life Insurance'!I5,"-")</f>
        <v>3.5148576110890492E-2</v>
      </c>
      <c r="K8" s="59">
        <f>IFERROR('IS-Life Insurance'!J6/'IS-Life Insurance'!J5,"-")</f>
        <v>3.5017212904734606E-2</v>
      </c>
      <c r="L8" s="59">
        <f>IFERROR('IS-Life Insurance'!K6/'IS-Life Insurance'!K5,"-")</f>
        <v>3.4183013962698496E-2</v>
      </c>
      <c r="M8" s="59">
        <f>IFERROR('IS-Life Insurance'!L6/'IS-Life Insurance'!L5,"-")</f>
        <v>3.4288521859971999E-2</v>
      </c>
      <c r="N8" s="59">
        <f>IFERROR('IS-Life Insurance'!M6/'IS-Life Insurance'!M5,"-")</f>
        <v>3.3761975416715863E-2</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f>IFERROR('FP-Life Insurance'!I27/'FP-Life Insurance'!I54,"-")</f>
        <v>1.1566644507717867</v>
      </c>
      <c r="K9" s="59">
        <f>IFERROR('FP-Life Insurance'!J27/'FP-Life Insurance'!J54,"-")</f>
        <v>1.1545206134777</v>
      </c>
      <c r="L9" s="59">
        <f>IFERROR('FP-Life Insurance'!K27/'FP-Life Insurance'!K54,"-")</f>
        <v>1.1544320438511166</v>
      </c>
      <c r="M9" s="59">
        <f>IFERROR('FP-Life Insurance'!L27/'FP-Life Insurance'!L54,"-")</f>
        <v>1.1548056908401034</v>
      </c>
      <c r="N9" s="59">
        <f>IFERROR('FP-Life Insurance'!M27/'FP-Life Insurance'!M54,"-")</f>
        <v>1.1601909702681941</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f>IFERROR(('IS-General Insurance'!I5+'IS-General Insurance'!I6)/('IS-General Insurance'!I21),"-")</f>
        <v>2.5547097424779865</v>
      </c>
      <c r="K16" s="78">
        <f>IFERROR(('IS-General Insurance'!J5+'IS-General Insurance'!J6)/('IS-General Insurance'!J21),"-")</f>
        <v>2.4755282542255648</v>
      </c>
      <c r="L16" s="78">
        <f>IFERROR(('IS-General Insurance'!K5+'IS-General Insurance'!K6)/('IS-General Insurance'!K21),"-")</f>
        <v>2.4351097855269517</v>
      </c>
      <c r="M16" s="78">
        <f>IFERROR(('IS-General Insurance'!L5+'IS-General Insurance'!L6)/('IS-General Insurance'!L21),"-")</f>
        <v>2.4098369940582152</v>
      </c>
      <c r="N16" s="78">
        <f>IFERROR(('IS-General Insurance'!M5+'IS-General Insurance'!M6)/('IS-General Insurance'!M21),"-")</f>
        <v>2.3028304060103433</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f>IFERROR(('IS-General Insurance'!I5+'IS-General Insurance'!I6)/('IS-General Insurance'!I21+'IS-General Insurance'!I29+'IS-General Insurance'!I30+'IS-General Insurance'!I31+'IS-General Insurance'!I32),"-")</f>
        <v>1.8400991003657428</v>
      </c>
      <c r="K17" s="78">
        <f>IFERROR(('IS-General Insurance'!J5+'IS-General Insurance'!J6)/('IS-General Insurance'!J21+'IS-General Insurance'!J29+'IS-General Insurance'!J30+'IS-General Insurance'!J31+'IS-General Insurance'!J32),"-")</f>
        <v>1.7904308127076547</v>
      </c>
      <c r="L17" s="78">
        <f>IFERROR(('IS-General Insurance'!K5+'IS-General Insurance'!K6)/('IS-General Insurance'!K21+'IS-General Insurance'!K29+'IS-General Insurance'!K30+'IS-General Insurance'!K31+'IS-General Insurance'!K32),"-")</f>
        <v>1.7660595067272744</v>
      </c>
      <c r="M17" s="78">
        <f>IFERROR(('IS-General Insurance'!L5+'IS-General Insurance'!L6)/('IS-General Insurance'!L21+'IS-General Insurance'!L29+'IS-General Insurance'!L30+'IS-General Insurance'!L31+'IS-General Insurance'!L32),"-")</f>
        <v>1.7409082099977238</v>
      </c>
      <c r="N17" s="78">
        <f>IFERROR(('IS-General Insurance'!M5+'IS-General Insurance'!M6)/('IS-General Insurance'!M21+'IS-General Insurance'!M29+'IS-General Insurance'!M30+'IS-General Insurance'!M31+'IS-General Insurance'!M32),"-")</f>
        <v>1.6773884901074725</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f>IFERROR(('IS-General Insurance'!I5+'IS-General Insurance'!I6+'IS-General Insurance'!I28)/'IS-General Insurance'!I21,"-")</f>
        <v>2.6703125711079578</v>
      </c>
      <c r="K18" s="78">
        <f>IFERROR(('IS-General Insurance'!J5+'IS-General Insurance'!J6+'IS-General Insurance'!J28)/'IS-General Insurance'!J21,"-")</f>
        <v>2.5904886794010711</v>
      </c>
      <c r="L18" s="78">
        <f>IFERROR(('IS-General Insurance'!K5+'IS-General Insurance'!K6+'IS-General Insurance'!K28)/'IS-General Insurance'!K21,"-")</f>
        <v>2.5495836635649338</v>
      </c>
      <c r="M18" s="78">
        <f>IFERROR(('IS-General Insurance'!L5+'IS-General Insurance'!L6+'IS-General Insurance'!L28)/'IS-General Insurance'!L21,"-")</f>
        <v>2.5243676675840905</v>
      </c>
      <c r="N18" s="78">
        <f>IFERROR(('IS-General Insurance'!M5+'IS-General Insurance'!M6+'IS-General Insurance'!M28)/'IS-General Insurance'!M21,"-")</f>
        <v>2.4249912178766446</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f>IFERROR(('IS-General Insurance'!I5+'IS-General Insurance'!I6+'IS-General Insurance'!I28)/('IS-General Insurance'!I21+'IS-General Insurance'!I29+'IS-General Insurance'!I30+'IS-General Insurance'!I31+'IS-General Insurance'!I32),"-")</f>
        <v>1.9233651784742536</v>
      </c>
      <c r="K19" s="78">
        <f>IFERROR(('IS-General Insurance'!J5+'IS-General Insurance'!J6+'IS-General Insurance'!J28)/('IS-General Insurance'!J21+'IS-General Insurance'!J29+'IS-General Insurance'!J30+'IS-General Insurance'!J31+'IS-General Insurance'!J32),"-")</f>
        <v>1.8735761725414046</v>
      </c>
      <c r="L19" s="78">
        <f>IFERROR(('IS-General Insurance'!K5+'IS-General Insurance'!K6+'IS-General Insurance'!K28)/('IS-General Insurance'!K21+'IS-General Insurance'!K29+'IS-General Insurance'!K30+'IS-General Insurance'!K31+'IS-General Insurance'!K32),"-")</f>
        <v>1.8490815050710445</v>
      </c>
      <c r="M19" s="78">
        <f>IFERROR(('IS-General Insurance'!L5+'IS-General Insurance'!L6+'IS-General Insurance'!L28)/('IS-General Insurance'!L21+'IS-General Insurance'!L29+'IS-General Insurance'!L30+'IS-General Insurance'!L31+'IS-General Insurance'!L32),"-")</f>
        <v>1.8236471630179414</v>
      </c>
      <c r="N19" s="78">
        <f>IFERROR(('IS-General Insurance'!M5+'IS-General Insurance'!M6+'IS-General Insurance'!M28)/('IS-General Insurance'!M21+'IS-General Insurance'!M29+'IS-General Insurance'!M30+'IS-General Insurance'!M31+'IS-General Insurance'!M32),"-")</f>
        <v>1.7663707873847292</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f>IFERROR('IS-General Insurance'!I10/('IS-General Insurance'!I5+'IS-General Insurance'!I6),"-")</f>
        <v>0.47537054863978756</v>
      </c>
      <c r="K20" s="78">
        <f>IFERROR('IS-General Insurance'!J10/('IS-General Insurance'!J5+'IS-General Insurance'!J6),"-")</f>
        <v>0.46836075148111544</v>
      </c>
      <c r="L20" s="78">
        <f>IFERROR('IS-General Insurance'!K10/('IS-General Insurance'!K5+'IS-General Insurance'!K6),"-")</f>
        <v>0.4658210805352142</v>
      </c>
      <c r="M20" s="78">
        <f>IFERROR('IS-General Insurance'!L10/('IS-General Insurance'!L5+'IS-General Insurance'!L6),"-")</f>
        <v>0.45554556298857907</v>
      </c>
      <c r="N20" s="78">
        <f>IFERROR('IS-General Insurance'!M10/('IS-General Insurance'!M5+'IS-General Insurance'!M6),"-")</f>
        <v>0.44652268796587147</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f>IFERROR('FP-General Insurance'!I27/'FP-General Insurance'!I54,"-")</f>
        <v>0.97720372472979533</v>
      </c>
      <c r="K21" s="78">
        <f>IFERROR('FP-General Insurance'!J27/'FP-General Insurance'!J54,"-")</f>
        <v>0.97797745786409074</v>
      </c>
      <c r="L21" s="78">
        <f>IFERROR('FP-General Insurance'!K27/'FP-General Insurance'!K54,"-")</f>
        <v>0.99438653573669822</v>
      </c>
      <c r="M21" s="78">
        <f>IFERROR('FP-General Insurance'!L27/'FP-General Insurance'!L54,"-")</f>
        <v>0.99267812561055391</v>
      </c>
      <c r="N21" s="78">
        <f>IFERROR('FP-General Insurance'!M27/'FP-General Insurance'!M54,"-")</f>
        <v>1.0555156990204642</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f>IFERROR('IS-Reinsurance'!I6/'IS-Reinsurance'!I21,"-")</f>
        <v>1.9913531476446868</v>
      </c>
      <c r="K28" s="78">
        <f>IFERROR('IS-Reinsurance'!J6/'IS-Reinsurance'!J21,"-")</f>
        <v>1.9806457149773475</v>
      </c>
      <c r="L28" s="78">
        <f>IFERROR('IS-Reinsurance'!K6/'IS-Reinsurance'!K21,"-")</f>
        <v>1.9956373091306401</v>
      </c>
      <c r="M28" s="78">
        <f>IFERROR('IS-Reinsurance'!L6/'IS-Reinsurance'!L21,"-")</f>
        <v>1.97441014012785</v>
      </c>
      <c r="N28" s="78">
        <f>IFERROR('IS-Reinsurance'!M6/'IS-Reinsurance'!M21,"-")</f>
        <v>1.9350432629108363</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f>IFERROR('IS-Reinsurance'!I6/('IS-Reinsurance'!I21+'IS-Reinsurance'!I29+'IS-Reinsurance'!I30+'IS-Reinsurance'!I31+'IS-Reinsurance'!I32),"-")</f>
        <v>1.8985356170309464</v>
      </c>
      <c r="K29" s="78">
        <f>IFERROR('IS-Reinsurance'!J6/('IS-Reinsurance'!J21+'IS-Reinsurance'!J29+'IS-Reinsurance'!J30+'IS-Reinsurance'!J31+'IS-Reinsurance'!J32),"-")</f>
        <v>1.8878201811919944</v>
      </c>
      <c r="L29" s="78">
        <f>IFERROR('IS-Reinsurance'!K6/('IS-Reinsurance'!K21+'IS-Reinsurance'!K29+'IS-Reinsurance'!K30+'IS-Reinsurance'!K31+'IS-Reinsurance'!K32),"-")</f>
        <v>1.900228930794583</v>
      </c>
      <c r="M29" s="78">
        <f>IFERROR('IS-Reinsurance'!L6/('IS-Reinsurance'!L21+'IS-Reinsurance'!L29+'IS-Reinsurance'!L30+'IS-Reinsurance'!L31+'IS-Reinsurance'!L32),"-")</f>
        <v>1.8778339812286446</v>
      </c>
      <c r="N29" s="78">
        <f>IFERROR('IS-Reinsurance'!M6/('IS-Reinsurance'!M21+'IS-Reinsurance'!M29+'IS-Reinsurance'!M30+'IS-Reinsurance'!M31+'IS-Reinsurance'!M32),"-")</f>
        <v>1.8395561247395944</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f>IFERROR(('IS-Reinsurance'!I6+'IS-Reinsurance'!I28)/('IS-Reinsurance'!I21),"-")</f>
        <v>2.0629215826573328</v>
      </c>
      <c r="K30" s="78">
        <f>IFERROR(('IS-Reinsurance'!J6+'IS-Reinsurance'!J28)/('IS-Reinsurance'!J21),"-")</f>
        <v>2.0550336381725649</v>
      </c>
      <c r="L30" s="78">
        <f>IFERROR(('IS-Reinsurance'!K6+'IS-Reinsurance'!K28)/('IS-Reinsurance'!K21),"-")</f>
        <v>2.0725514442191653</v>
      </c>
      <c r="M30" s="78">
        <f>IFERROR(('IS-Reinsurance'!L6+'IS-Reinsurance'!L28)/('IS-Reinsurance'!L21),"-")</f>
        <v>2.0538217430604906</v>
      </c>
      <c r="N30" s="78">
        <f>IFERROR(('IS-Reinsurance'!M6+'IS-Reinsurance'!M28)/('IS-Reinsurance'!M21),"-")</f>
        <v>2.0158528344415481</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f>IFERROR(('IS-Reinsurance'!I6+'IS-Reinsurance'!I28)/('IS-Reinsurance'!I21+'IS-Reinsurance'!I29+'IS-Reinsurance'!I30+'IS-Reinsurance'!I31+'IS-Reinsurance'!I32),"-")</f>
        <v>1.9667682271470284</v>
      </c>
      <c r="K31" s="78">
        <f>IFERROR(('IS-Reinsurance'!J6+'IS-Reinsurance'!J28)/('IS-Reinsurance'!J21+'IS-Reinsurance'!J29+'IS-Reinsurance'!J30+'IS-Reinsurance'!J31+'IS-Reinsurance'!J32),"-")</f>
        <v>1.9587218177557537</v>
      </c>
      <c r="L31" s="78">
        <f>IFERROR(('IS-Reinsurance'!K6+'IS-Reinsurance'!K28)/('IS-Reinsurance'!K21+'IS-Reinsurance'!K29+'IS-Reinsurance'!K30+'IS-Reinsurance'!K31+'IS-Reinsurance'!K32),"-")</f>
        <v>1.9734659183040655</v>
      </c>
      <c r="M31" s="78">
        <f>IFERROR(('IS-Reinsurance'!L6+'IS-Reinsurance'!L28)/('IS-Reinsurance'!L21+'IS-Reinsurance'!L29+'IS-Reinsurance'!L30+'IS-Reinsurance'!L31+'IS-Reinsurance'!L32),"-")</f>
        <v>1.9533612505938092</v>
      </c>
      <c r="N31" s="78">
        <f>IFERROR(('IS-Reinsurance'!M6+'IS-Reinsurance'!M28)/('IS-Reinsurance'!M21+'IS-Reinsurance'!M29+'IS-Reinsurance'!M30+'IS-Reinsurance'!M31+'IS-Reinsurance'!M32),"-")</f>
        <v>1.9163780465519715</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f>IFERROR('IS-Reinsurance'!I10/'IS-Reinsurance'!I6,"-")</f>
        <v>0.46476402906158859</v>
      </c>
      <c r="K32" s="78">
        <f>IFERROR('IS-Reinsurance'!J10/'IS-Reinsurance'!J6,"-")</f>
        <v>0.45015671132385415</v>
      </c>
      <c r="L32" s="78">
        <f>IFERROR('IS-Reinsurance'!K10/'IS-Reinsurance'!K6,"-")</f>
        <v>0.40803056778890567</v>
      </c>
      <c r="M32" s="78">
        <f>IFERROR('IS-Reinsurance'!L10/'IS-Reinsurance'!L6,"-")</f>
        <v>0.39591837219491022</v>
      </c>
      <c r="N32" s="78">
        <f>IFERROR('IS-Reinsurance'!M10/'IS-Reinsurance'!M6,"-")</f>
        <v>0.38932510016711996</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f>IFERROR('FP- Reinsurance'!I27/'FP- Reinsurance'!I54,"-")</f>
        <v>0.83663464982439206</v>
      </c>
      <c r="K33" s="78">
        <f>IFERROR('FP- Reinsurance'!J27/'FP- Reinsurance'!J54,"-")</f>
        <v>0.78665256453141741</v>
      </c>
      <c r="L33" s="78">
        <f>IFERROR('FP- Reinsurance'!K27/'FP- Reinsurance'!K54,"-")</f>
        <v>0.78574937888625862</v>
      </c>
      <c r="M33" s="78">
        <f>IFERROR('FP- Reinsurance'!L27/'FP- Reinsurance'!L54,"-")</f>
        <v>0.78770579756711467</v>
      </c>
      <c r="N33" s="78">
        <f>IFERROR('FP- Reinsurance'!M27/'FP- Reinsurance'!M54,"-")</f>
        <v>0.81093846424575045</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K5" activePane="bottomRight" state="frozen"/>
      <selection pane="topRight"/>
      <selection pane="bottomLeft"/>
      <selection pane="bottomRight" activeCell="M9" sqref="M9"/>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v>40905770.26710999</v>
      </c>
      <c r="J5" s="104">
        <v>41146236.89227999</v>
      </c>
      <c r="K5" s="104">
        <v>37931802.222159997</v>
      </c>
      <c r="L5" s="130">
        <v>38390607.006459989</v>
      </c>
      <c r="M5" s="104">
        <v>40250073.427569993</v>
      </c>
      <c r="N5" s="119"/>
      <c r="O5" s="81" t="s">
        <v>393</v>
      </c>
    </row>
    <row r="6" spans="1:49">
      <c r="A6" s="8">
        <f t="shared" ref="A6:A62" si="0">A5+1</f>
        <v>2</v>
      </c>
      <c r="B6" s="37" t="s">
        <v>369</v>
      </c>
      <c r="C6" s="110">
        <v>0</v>
      </c>
      <c r="D6" s="104">
        <v>0</v>
      </c>
      <c r="E6" s="104">
        <v>0</v>
      </c>
      <c r="F6" s="119">
        <v>0</v>
      </c>
      <c r="G6" s="104">
        <v>0</v>
      </c>
      <c r="H6" s="104">
        <v>0</v>
      </c>
      <c r="I6" s="130">
        <v>0</v>
      </c>
      <c r="J6" s="104">
        <v>0</v>
      </c>
      <c r="K6" s="104">
        <v>2880.1068399999999</v>
      </c>
      <c r="L6" s="130">
        <v>2891.04484</v>
      </c>
      <c r="M6" s="104">
        <v>2902.2869999999998</v>
      </c>
      <c r="N6" s="119"/>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v>145299915.42063004</v>
      </c>
      <c r="J7" s="104">
        <v>149228979.36872998</v>
      </c>
      <c r="K7" s="104">
        <v>148476383.94656</v>
      </c>
      <c r="L7" s="130">
        <v>154624947.99060005</v>
      </c>
      <c r="M7" s="104">
        <v>154840894.38649002</v>
      </c>
      <c r="N7" s="119"/>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v>30387816.381200008</v>
      </c>
      <c r="J8" s="104">
        <v>31887393.996819999</v>
      </c>
      <c r="K8" s="104">
        <v>32341356.191349998</v>
      </c>
      <c r="L8" s="130">
        <v>33102036.864119995</v>
      </c>
      <c r="M8" s="104">
        <v>33088605.747169998</v>
      </c>
      <c r="N8" s="119"/>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v>8685290.1107100006</v>
      </c>
      <c r="J9" s="104">
        <v>8909187.5753999986</v>
      </c>
      <c r="K9" s="104">
        <v>8446248.9403799996</v>
      </c>
      <c r="L9" s="130">
        <v>8729637.0289699994</v>
      </c>
      <c r="M9" s="104">
        <v>8340002.7844299981</v>
      </c>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v>123839351.46048999</v>
      </c>
      <c r="J10" s="104">
        <v>126319983.67696001</v>
      </c>
      <c r="K10" s="104">
        <v>126395172.52355996</v>
      </c>
      <c r="L10" s="130">
        <v>129963365.26921999</v>
      </c>
      <c r="M10" s="104">
        <v>136145571.45243004</v>
      </c>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v>639694.23707000003</v>
      </c>
      <c r="J11" s="104">
        <v>295532.33</v>
      </c>
      <c r="K11" s="104">
        <v>353177.57588000002</v>
      </c>
      <c r="L11" s="130">
        <v>605117.26789999998</v>
      </c>
      <c r="M11" s="104">
        <v>827153.04377999995</v>
      </c>
      <c r="N11" s="119"/>
      <c r="O11" s="81" t="s">
        <v>33</v>
      </c>
    </row>
    <row r="12" spans="1:49" ht="29">
      <c r="A12" s="8">
        <f t="shared" si="0"/>
        <v>8</v>
      </c>
      <c r="B12" s="37" t="s">
        <v>34</v>
      </c>
      <c r="C12" s="110">
        <v>0</v>
      </c>
      <c r="D12" s="104">
        <v>0</v>
      </c>
      <c r="E12" s="104">
        <v>0</v>
      </c>
      <c r="F12" s="119">
        <v>0</v>
      </c>
      <c r="G12" s="104">
        <v>0</v>
      </c>
      <c r="H12" s="104">
        <v>0</v>
      </c>
      <c r="I12" s="132">
        <v>0</v>
      </c>
      <c r="J12" s="104">
        <v>0</v>
      </c>
      <c r="K12" s="104">
        <v>0</v>
      </c>
      <c r="L12" s="130">
        <v>0</v>
      </c>
      <c r="M12" s="104">
        <v>0</v>
      </c>
      <c r="N12" s="119"/>
      <c r="O12" s="81" t="s">
        <v>35</v>
      </c>
    </row>
    <row r="13" spans="1:49" ht="29">
      <c r="A13" s="8">
        <f t="shared" si="0"/>
        <v>9</v>
      </c>
      <c r="B13" s="37" t="s">
        <v>36</v>
      </c>
      <c r="C13" s="110">
        <v>0</v>
      </c>
      <c r="D13" s="104">
        <v>0</v>
      </c>
      <c r="E13" s="104">
        <v>0</v>
      </c>
      <c r="F13" s="119">
        <v>0</v>
      </c>
      <c r="G13" s="104">
        <v>0</v>
      </c>
      <c r="H13" s="104">
        <v>0</v>
      </c>
      <c r="I13" s="132">
        <v>0</v>
      </c>
      <c r="J13" s="104">
        <v>0</v>
      </c>
      <c r="K13" s="104">
        <v>0</v>
      </c>
      <c r="L13" s="130">
        <v>0</v>
      </c>
      <c r="M13" s="104">
        <v>0</v>
      </c>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v>134113208.81484</v>
      </c>
      <c r="J14" s="104">
        <v>127976610.91869996</v>
      </c>
      <c r="K14" s="104">
        <v>123728254.86927001</v>
      </c>
      <c r="L14" s="130">
        <v>112000213.61273001</v>
      </c>
      <c r="M14" s="104">
        <v>109324194.31309003</v>
      </c>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v>273361.05514999997</v>
      </c>
      <c r="J15" s="104">
        <v>260344.75354000001</v>
      </c>
      <c r="K15" s="104">
        <v>246592.96061000001</v>
      </c>
      <c r="L15" s="130">
        <v>244002.76311</v>
      </c>
      <c r="M15" s="104">
        <v>240444.11981999999</v>
      </c>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v>13959.878129999999</v>
      </c>
      <c r="J16" s="104">
        <v>13788.81011</v>
      </c>
      <c r="K16" s="104">
        <v>13867.838490000002</v>
      </c>
      <c r="L16" s="130">
        <v>13604.97912</v>
      </c>
      <c r="M16" s="104">
        <v>13616.59987</v>
      </c>
      <c r="N16" s="119"/>
      <c r="O16" s="81" t="s">
        <v>42</v>
      </c>
    </row>
    <row r="17" spans="1:15">
      <c r="A17" s="8">
        <f t="shared" si="0"/>
        <v>13</v>
      </c>
      <c r="B17" s="37" t="s">
        <v>373</v>
      </c>
      <c r="C17" s="110">
        <v>0</v>
      </c>
      <c r="D17" s="104">
        <v>0</v>
      </c>
      <c r="E17" s="104">
        <v>0</v>
      </c>
      <c r="F17" s="119">
        <v>0</v>
      </c>
      <c r="G17" s="104">
        <v>0</v>
      </c>
      <c r="H17" s="104">
        <v>0</v>
      </c>
      <c r="I17" s="130">
        <v>0</v>
      </c>
      <c r="J17" s="104">
        <v>0</v>
      </c>
      <c r="K17" s="104">
        <v>0</v>
      </c>
      <c r="L17" s="130">
        <v>0</v>
      </c>
      <c r="M17" s="104">
        <v>0</v>
      </c>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v>21667021.357590005</v>
      </c>
      <c r="J18" s="104">
        <v>22040477.490390006</v>
      </c>
      <c r="K18" s="104">
        <v>23325502.687560003</v>
      </c>
      <c r="L18" s="130">
        <v>23274673.745920006</v>
      </c>
      <c r="M18" s="104">
        <v>23326461.35867</v>
      </c>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v>15583356.561239997</v>
      </c>
      <c r="J19" s="104">
        <v>15607158.477479998</v>
      </c>
      <c r="K19" s="104">
        <v>15629728.106719999</v>
      </c>
      <c r="L19" s="130">
        <v>15652293.752359999</v>
      </c>
      <c r="M19" s="104">
        <v>15674867.365220001</v>
      </c>
      <c r="N19" s="119"/>
      <c r="O19" s="102" t="s">
        <v>45</v>
      </c>
    </row>
    <row r="20" spans="1:15" ht="29">
      <c r="A20" s="8">
        <f t="shared" si="0"/>
        <v>16</v>
      </c>
      <c r="B20" s="37" t="s">
        <v>375</v>
      </c>
      <c r="C20" s="110">
        <v>351100.82</v>
      </c>
      <c r="D20" s="104">
        <v>351100.82</v>
      </c>
      <c r="E20" s="104">
        <v>351100.82</v>
      </c>
      <c r="F20" s="119">
        <v>351100.82</v>
      </c>
      <c r="G20" s="104">
        <v>351100.82</v>
      </c>
      <c r="H20" s="104">
        <v>351100.82</v>
      </c>
      <c r="I20" s="130">
        <v>351100.82</v>
      </c>
      <c r="J20" s="104">
        <v>351100.82</v>
      </c>
      <c r="K20" s="104">
        <v>351100.82</v>
      </c>
      <c r="L20" s="130">
        <v>351100.82</v>
      </c>
      <c r="M20" s="104">
        <v>351100.82</v>
      </c>
      <c r="N20" s="119"/>
      <c r="O20" s="81" t="s">
        <v>396</v>
      </c>
    </row>
    <row r="21" spans="1:15">
      <c r="A21" s="8">
        <f t="shared" si="0"/>
        <v>17</v>
      </c>
      <c r="B21" s="37" t="s">
        <v>47</v>
      </c>
      <c r="C21" s="110">
        <v>0</v>
      </c>
      <c r="D21" s="104">
        <v>0</v>
      </c>
      <c r="E21" s="104">
        <v>0</v>
      </c>
      <c r="F21" s="119">
        <v>0</v>
      </c>
      <c r="G21" s="104">
        <v>0</v>
      </c>
      <c r="H21" s="104">
        <v>0</v>
      </c>
      <c r="I21" s="130">
        <v>0</v>
      </c>
      <c r="J21" s="104">
        <v>0</v>
      </c>
      <c r="K21" s="104">
        <v>0</v>
      </c>
      <c r="L21" s="130">
        <v>0</v>
      </c>
      <c r="M21" s="104">
        <v>0</v>
      </c>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v>122659.97799</v>
      </c>
      <c r="J22" s="104">
        <v>119883.02055</v>
      </c>
      <c r="K22" s="104">
        <v>118572.9278</v>
      </c>
      <c r="L22" s="130">
        <v>117373.25838</v>
      </c>
      <c r="M22" s="104">
        <v>116088.43397000001</v>
      </c>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v>2230771.7413100004</v>
      </c>
      <c r="J23" s="104">
        <v>2241638.9961900008</v>
      </c>
      <c r="K23" s="104">
        <v>2250479.2670200001</v>
      </c>
      <c r="L23" s="130">
        <v>2266648.3390900004</v>
      </c>
      <c r="M23" s="104">
        <v>2287604.16463</v>
      </c>
      <c r="N23" s="119"/>
      <c r="O23" s="81" t="s">
        <v>84</v>
      </c>
    </row>
    <row r="24" spans="1:15">
      <c r="A24" s="8">
        <f t="shared" si="0"/>
        <v>20</v>
      </c>
      <c r="B24" s="37" t="s">
        <v>437</v>
      </c>
      <c r="C24" s="110">
        <v>0</v>
      </c>
      <c r="D24" s="104">
        <v>0</v>
      </c>
      <c r="E24" s="104">
        <v>0</v>
      </c>
      <c r="F24" s="119">
        <v>0</v>
      </c>
      <c r="G24" s="104">
        <v>0</v>
      </c>
      <c r="H24" s="104">
        <v>0</v>
      </c>
      <c r="I24" s="130">
        <v>0</v>
      </c>
      <c r="J24" s="104">
        <v>0</v>
      </c>
      <c r="K24" s="104">
        <v>0</v>
      </c>
      <c r="L24" s="130">
        <v>0</v>
      </c>
      <c r="M24" s="104">
        <v>0</v>
      </c>
      <c r="N24" s="119"/>
      <c r="O24" s="81"/>
    </row>
    <row r="25" spans="1:15" ht="29">
      <c r="A25" s="8">
        <f t="shared" si="0"/>
        <v>21</v>
      </c>
      <c r="B25" s="37" t="s">
        <v>438</v>
      </c>
      <c r="C25" s="110">
        <v>249696.88</v>
      </c>
      <c r="D25" s="104">
        <v>249696.88</v>
      </c>
      <c r="E25" s="104">
        <v>249696.88</v>
      </c>
      <c r="F25" s="119">
        <v>240611</v>
      </c>
      <c r="G25" s="104">
        <v>237371</v>
      </c>
      <c r="H25" s="104">
        <v>237371</v>
      </c>
      <c r="I25" s="130">
        <v>236591.38</v>
      </c>
      <c r="J25" s="104">
        <v>236591.38</v>
      </c>
      <c r="K25" s="104">
        <v>236591.38</v>
      </c>
      <c r="L25" s="130">
        <v>236381</v>
      </c>
      <c r="M25" s="104">
        <v>236381</v>
      </c>
      <c r="N25" s="119"/>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v>1875889.59017</v>
      </c>
      <c r="J26" s="104">
        <v>1999189.1630500001</v>
      </c>
      <c r="K26" s="104">
        <v>912236.41029999999</v>
      </c>
      <c r="L26" s="130">
        <v>998440.06229999999</v>
      </c>
      <c r="M26" s="104">
        <v>1111136.50651</v>
      </c>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v>526225759.05444008</v>
      </c>
      <c r="J27" s="114">
        <v>528634097.67095011</v>
      </c>
      <c r="K27" s="114">
        <v>520759948.77532995</v>
      </c>
      <c r="L27" s="131">
        <v>520573334.80586988</v>
      </c>
      <c r="M27" s="114">
        <v>526177097.81140006</v>
      </c>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v>13059197.6204</v>
      </c>
      <c r="J28" s="104">
        <v>14383646.525979998</v>
      </c>
      <c r="K28" s="104">
        <v>12706952.719850002</v>
      </c>
      <c r="L28" s="130">
        <v>12779773.29425</v>
      </c>
      <c r="M28" s="104">
        <v>12616616.428609997</v>
      </c>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v>4379108.6570999995</v>
      </c>
      <c r="J29" s="104">
        <v>4083839.5418799995</v>
      </c>
      <c r="K29" s="104">
        <v>4644526.0569999991</v>
      </c>
      <c r="L29" s="130">
        <v>4126076.1905799992</v>
      </c>
      <c r="M29" s="104">
        <v>4106603.6740399995</v>
      </c>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v>1236.48199</v>
      </c>
      <c r="J30" s="104">
        <v>1365.21153</v>
      </c>
      <c r="K30" s="104">
        <v>1506.35061</v>
      </c>
      <c r="L30" s="130">
        <v>1609.74659</v>
      </c>
      <c r="M30" s="104">
        <v>1716.9979699999999</v>
      </c>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v>4227901.2696599998</v>
      </c>
      <c r="J31" s="104">
        <v>4140223.6037799995</v>
      </c>
      <c r="K31" s="104">
        <v>3892400.8309199992</v>
      </c>
      <c r="L31" s="130">
        <v>3882704.0683799996</v>
      </c>
      <c r="M31" s="104">
        <v>3838523.3796100006</v>
      </c>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v>59695.248549999997</v>
      </c>
      <c r="J32" s="104">
        <v>102248.44362000001</v>
      </c>
      <c r="K32" s="104">
        <v>99855.802830000001</v>
      </c>
      <c r="L32" s="130">
        <v>97512.908149999988</v>
      </c>
      <c r="M32" s="104">
        <v>88760.362229999999</v>
      </c>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v>5458725.7032099999</v>
      </c>
      <c r="J33" s="104">
        <v>5465223.3517200025</v>
      </c>
      <c r="K33" s="104">
        <v>5311377.5265300013</v>
      </c>
      <c r="L33" s="130">
        <v>5155002.1345300013</v>
      </c>
      <c r="M33" s="104">
        <v>5164696.8726100009</v>
      </c>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v>946023.56726000004</v>
      </c>
      <c r="J34" s="104">
        <v>356884.86502000003</v>
      </c>
      <c r="K34" s="104">
        <v>479715.17903000006</v>
      </c>
      <c r="L34" s="130">
        <v>618192.06281000003</v>
      </c>
      <c r="M34" s="104">
        <v>399706.67672999995</v>
      </c>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v>3424229.2336400002</v>
      </c>
      <c r="J35" s="104">
        <v>3822568.2563700001</v>
      </c>
      <c r="K35" s="104">
        <v>3930806.2911500009</v>
      </c>
      <c r="L35" s="130">
        <v>3592143.5368200005</v>
      </c>
      <c r="M35" s="104">
        <v>3243320.2911</v>
      </c>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v>5623232.6395800002</v>
      </c>
      <c r="J36" s="104">
        <v>5648996.3619799996</v>
      </c>
      <c r="K36" s="104">
        <v>5645112.9280499993</v>
      </c>
      <c r="L36" s="130">
        <v>5638984.1007399987</v>
      </c>
      <c r="M36" s="104">
        <v>5626660.1246599993</v>
      </c>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v>813768.82067000004</v>
      </c>
      <c r="J37" s="104">
        <v>803257.62116999994</v>
      </c>
      <c r="K37" s="104">
        <v>791799.31206000003</v>
      </c>
      <c r="L37" s="130">
        <v>774570.93098000006</v>
      </c>
      <c r="M37" s="104">
        <v>766570.00841000001</v>
      </c>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v>2551239.3487899997</v>
      </c>
      <c r="J38" s="104">
        <v>2622518.2669500001</v>
      </c>
      <c r="K38" s="104">
        <v>2714574.6475200001</v>
      </c>
      <c r="L38" s="130">
        <v>2750904.4463300002</v>
      </c>
      <c r="M38" s="104">
        <v>2704859.0186400013</v>
      </c>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v>36574222.57225997</v>
      </c>
      <c r="J39" s="104">
        <v>36047302.294619992</v>
      </c>
      <c r="K39" s="104">
        <v>35702675.032899998</v>
      </c>
      <c r="L39" s="130">
        <v>36320904.074090004</v>
      </c>
      <c r="M39" s="104">
        <v>35459860.255780004</v>
      </c>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v>77118581.164499938</v>
      </c>
      <c r="J40" s="114">
        <v>77478074.345940009</v>
      </c>
      <c r="K40" s="114">
        <v>75921302.679839998</v>
      </c>
      <c r="L40" s="131">
        <v>75738377.49575001</v>
      </c>
      <c r="M40" s="114">
        <v>74017894.091869995</v>
      </c>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v>603344340.21915996</v>
      </c>
      <c r="J41" s="114">
        <v>606112172.01715016</v>
      </c>
      <c r="K41" s="114">
        <v>596681251.45536005</v>
      </c>
      <c r="L41" s="135">
        <v>596311712.30183029</v>
      </c>
      <c r="M41" s="114">
        <v>600194991.90350997</v>
      </c>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v>22861115.251450002</v>
      </c>
      <c r="J42" s="104">
        <v>22786846.193129994</v>
      </c>
      <c r="K42" s="35">
        <v>22809466.744010009</v>
      </c>
      <c r="L42" s="136">
        <v>22358659.911430001</v>
      </c>
      <c r="M42" s="104">
        <v>22792755.49987001</v>
      </c>
      <c r="N42" s="119"/>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v>28643.519489999999</v>
      </c>
      <c r="J43" s="104">
        <v>28949.613369999999</v>
      </c>
      <c r="K43" s="104">
        <v>28597.669040000001</v>
      </c>
      <c r="L43" s="130">
        <v>33610.398370000003</v>
      </c>
      <c r="M43" s="104">
        <v>33950.916599999997</v>
      </c>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v>3928647.3026200016</v>
      </c>
      <c r="J44" s="104">
        <v>4053346.6629000003</v>
      </c>
      <c r="K44" s="104">
        <v>3778746.4150999999</v>
      </c>
      <c r="L44" s="130">
        <v>3700331.6395899989</v>
      </c>
      <c r="M44" s="104">
        <v>3782859.4054099997</v>
      </c>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v>1756901.3642</v>
      </c>
      <c r="J45" s="104">
        <v>1833415.6398799994</v>
      </c>
      <c r="K45" s="104">
        <v>1964308.3317100003</v>
      </c>
      <c r="L45" s="130">
        <v>2020837.6631799997</v>
      </c>
      <c r="M45" s="104">
        <v>1995450.8183499994</v>
      </c>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v>825671.83136999991</v>
      </c>
      <c r="J46" s="104">
        <v>926160.42339000001</v>
      </c>
      <c r="K46" s="104">
        <v>1149508.6087200004</v>
      </c>
      <c r="L46" s="130">
        <v>1082267.5056700001</v>
      </c>
      <c r="M46" s="104">
        <v>1141805.1177800002</v>
      </c>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v>4846384.6887399983</v>
      </c>
      <c r="J47" s="104">
        <v>4994543.2094199993</v>
      </c>
      <c r="K47" s="104">
        <v>5145637.4414499998</v>
      </c>
      <c r="L47" s="130">
        <v>5155957.7597500002</v>
      </c>
      <c r="M47" s="104">
        <v>5243321.7242199983</v>
      </c>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v>19416478.091779996</v>
      </c>
      <c r="J48" s="104">
        <v>18968928.113300003</v>
      </c>
      <c r="K48" s="104">
        <v>17517106.200209998</v>
      </c>
      <c r="L48" s="130">
        <v>18058350.00719</v>
      </c>
      <c r="M48" s="104">
        <v>17788587.441330001</v>
      </c>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v>53663842.050570019</v>
      </c>
      <c r="J49" s="114">
        <v>53592189.856440015</v>
      </c>
      <c r="K49" s="114">
        <v>52393371.411259994</v>
      </c>
      <c r="L49" s="131">
        <v>52410014.886140011</v>
      </c>
      <c r="M49" s="114">
        <v>52778730.924560003</v>
      </c>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v>441826830.20060998</v>
      </c>
      <c r="J50" s="104">
        <v>444907618.63360995</v>
      </c>
      <c r="K50" s="104">
        <v>438610642.75513005</v>
      </c>
      <c r="L50" s="130">
        <v>438529475.42943996</v>
      </c>
      <c r="M50" s="104">
        <v>441587158.17288005</v>
      </c>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v>5207642.7841400001</v>
      </c>
      <c r="J51" s="104">
        <v>4908679.1736200005</v>
      </c>
      <c r="K51" s="104">
        <v>4571612.2599100033</v>
      </c>
      <c r="L51" s="130">
        <v>4417219.5333899995</v>
      </c>
      <c r="M51" s="104">
        <v>4013233.5090899998</v>
      </c>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v>7706566.2983499998</v>
      </c>
      <c r="J52" s="104">
        <v>7850753.645589998</v>
      </c>
      <c r="K52" s="104">
        <v>7725072.265879998</v>
      </c>
      <c r="L52" s="130">
        <v>7738496.9840399977</v>
      </c>
      <c r="M52" s="104">
        <v>7820487.0654499996</v>
      </c>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v>210056.25947999998</v>
      </c>
      <c r="J53" s="104">
        <v>214853.38206</v>
      </c>
      <c r="K53" s="104">
        <v>188907.91835000002</v>
      </c>
      <c r="L53" s="130">
        <v>103489.59015</v>
      </c>
      <c r="M53" s="104">
        <v>105403.81721000004</v>
      </c>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v>454951095.54314983</v>
      </c>
      <c r="J54" s="114">
        <v>457881904.8354401</v>
      </c>
      <c r="K54" s="114">
        <v>451096235.19986999</v>
      </c>
      <c r="L54" s="131">
        <v>450788681.53755009</v>
      </c>
      <c r="M54" s="114">
        <v>453526282.56515998</v>
      </c>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v>508614937.59388989</v>
      </c>
      <c r="J55" s="114">
        <v>511474094.69206989</v>
      </c>
      <c r="K55" s="114">
        <v>503489606.6113199</v>
      </c>
      <c r="L55" s="131">
        <v>503198696.42393005</v>
      </c>
      <c r="M55" s="114">
        <v>506305013.48997992</v>
      </c>
      <c r="N55" s="121"/>
      <c r="O55" s="86" t="s">
        <v>99</v>
      </c>
    </row>
    <row r="56" spans="1:15">
      <c r="A56" s="8">
        <f t="shared" si="0"/>
        <v>52</v>
      </c>
      <c r="B56" s="37" t="s">
        <v>22</v>
      </c>
      <c r="C56" s="110">
        <v>1385.1</v>
      </c>
      <c r="D56" s="104">
        <v>1385.1</v>
      </c>
      <c r="E56" s="104">
        <v>1385.1</v>
      </c>
      <c r="F56" s="119">
        <v>1385.1</v>
      </c>
      <c r="G56" s="104">
        <v>1385.1</v>
      </c>
      <c r="H56" s="104">
        <v>1385.1</v>
      </c>
      <c r="I56" s="130">
        <v>1385.1</v>
      </c>
      <c r="J56" s="104">
        <v>1385.1</v>
      </c>
      <c r="K56" s="104">
        <v>501385.1</v>
      </c>
      <c r="L56" s="130">
        <v>501385.1</v>
      </c>
      <c r="M56" s="104">
        <v>501385.1</v>
      </c>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v>68147260.869000003</v>
      </c>
      <c r="J57" s="104">
        <v>68142260.86500001</v>
      </c>
      <c r="K57" s="104">
        <v>68142260.86500001</v>
      </c>
      <c r="L57" s="130">
        <v>68142110.869000003</v>
      </c>
      <c r="M57" s="104">
        <v>68142110.869000003</v>
      </c>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v>24415658.304590002</v>
      </c>
      <c r="J58" s="104">
        <v>24415658.304590002</v>
      </c>
      <c r="K58" s="104">
        <v>24415658.304590002</v>
      </c>
      <c r="L58" s="130">
        <v>24415658.304590002</v>
      </c>
      <c r="M58" s="104">
        <v>24415658.304590002</v>
      </c>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v>1688361.8454799997</v>
      </c>
      <c r="J59" s="104">
        <v>728256.37810000277</v>
      </c>
      <c r="K59" s="104">
        <v>1833187.9054899928</v>
      </c>
      <c r="L59" s="130">
        <v>3227444.4648599974</v>
      </c>
      <c r="M59" s="104">
        <v>2794972.7166900048</v>
      </c>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v>476736.51143000723</v>
      </c>
      <c r="J60" s="104">
        <v>1350516.6624099971</v>
      </c>
      <c r="K60" s="104">
        <v>-1700847.3493499984</v>
      </c>
      <c r="L60" s="130">
        <v>-3173582.8795100013</v>
      </c>
      <c r="M60" s="104">
        <v>-1964148.5910700001</v>
      </c>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v>94728017.530369997</v>
      </c>
      <c r="J61" s="114">
        <v>94636692.209940001</v>
      </c>
      <c r="K61" s="114">
        <v>92690259.725580007</v>
      </c>
      <c r="L61" s="131">
        <v>92611630.758770004</v>
      </c>
      <c r="M61" s="114">
        <v>93388593.299079999</v>
      </c>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v>603344340.22443998</v>
      </c>
      <c r="J62" s="114">
        <v>606112172.00216019</v>
      </c>
      <c r="K62" s="114">
        <v>596681251.43703973</v>
      </c>
      <c r="L62" s="131">
        <v>596311712.28282011</v>
      </c>
      <c r="M62" s="114">
        <v>600194991.88916981</v>
      </c>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K53" activePane="bottomRight" state="frozen"/>
      <selection pane="topRight"/>
      <selection pane="bottomLeft"/>
      <selection pane="bottomRight" activeCell="N5" sqref="N5:N62"/>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v>21993902.810610004</v>
      </c>
      <c r="J5" s="109">
        <v>22072380.028189994</v>
      </c>
      <c r="K5" s="109">
        <v>20925906.911249999</v>
      </c>
      <c r="L5" s="109">
        <v>21399889.585439991</v>
      </c>
      <c r="M5" s="109">
        <v>22732769.658310004</v>
      </c>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v>111833.18150000001</v>
      </c>
      <c r="J6" s="109">
        <v>109964.40024</v>
      </c>
      <c r="K6" s="110">
        <v>98844.611919999996</v>
      </c>
      <c r="L6" s="110">
        <v>92075.830650000004</v>
      </c>
      <c r="M6" s="109">
        <v>80500</v>
      </c>
      <c r="N6" s="110"/>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v>5472300.2644399982</v>
      </c>
      <c r="J7" s="109">
        <v>5513025.6493799994</v>
      </c>
      <c r="K7" s="110">
        <v>5403092.7363300016</v>
      </c>
      <c r="L7" s="110">
        <v>5229379.470180003</v>
      </c>
      <c r="M7" s="109">
        <v>5467124.5539600002</v>
      </c>
      <c r="N7" s="110"/>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v>9173144.2347799987</v>
      </c>
      <c r="J8" s="109">
        <v>9750653.4430099986</v>
      </c>
      <c r="K8" s="110">
        <v>9852471.0301699974</v>
      </c>
      <c r="L8" s="110">
        <v>9727697.0819600001</v>
      </c>
      <c r="M8" s="109">
        <v>9763427.7498800028</v>
      </c>
      <c r="N8" s="110"/>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v>269329.28177</v>
      </c>
      <c r="J9" s="109">
        <v>256676.53177</v>
      </c>
      <c r="K9" s="110">
        <v>254440.36344000002</v>
      </c>
      <c r="L9" s="110">
        <v>251224.29641000001</v>
      </c>
      <c r="M9" s="109">
        <v>251137.19640999998</v>
      </c>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v>23829480.539629996</v>
      </c>
      <c r="J10" s="109">
        <v>24060732.627319999</v>
      </c>
      <c r="K10" s="110">
        <v>25465066.172310006</v>
      </c>
      <c r="L10" s="110">
        <v>25976668.556310005</v>
      </c>
      <c r="M10" s="109">
        <v>27179317.984639999</v>
      </c>
      <c r="N10" s="110"/>
      <c r="O10" s="81" t="s">
        <v>30</v>
      </c>
    </row>
    <row r="11" spans="1:15" s="94" customFormat="1">
      <c r="A11" s="93">
        <f t="shared" si="0"/>
        <v>7</v>
      </c>
      <c r="B11" s="94" t="s">
        <v>32</v>
      </c>
      <c r="C11" s="123">
        <v>0</v>
      </c>
      <c r="D11" s="110">
        <v>0</v>
      </c>
      <c r="E11" s="110">
        <v>0</v>
      </c>
      <c r="F11" s="112">
        <v>0</v>
      </c>
      <c r="G11" s="109">
        <v>0</v>
      </c>
      <c r="H11" s="109">
        <v>0</v>
      </c>
      <c r="I11" s="112">
        <v>0</v>
      </c>
      <c r="J11" s="109">
        <v>0</v>
      </c>
      <c r="K11" s="110">
        <v>0</v>
      </c>
      <c r="L11" s="110">
        <v>0</v>
      </c>
      <c r="M11" s="109">
        <v>0</v>
      </c>
      <c r="N11" s="110"/>
      <c r="O11" s="102" t="s">
        <v>422</v>
      </c>
    </row>
    <row r="12" spans="1:15">
      <c r="A12" s="8">
        <f t="shared" si="0"/>
        <v>8</v>
      </c>
      <c r="B12" s="37" t="s">
        <v>115</v>
      </c>
      <c r="C12" s="123">
        <v>0</v>
      </c>
      <c r="D12" s="110">
        <v>0</v>
      </c>
      <c r="E12" s="110">
        <v>0</v>
      </c>
      <c r="F12" s="112">
        <v>0</v>
      </c>
      <c r="G12" s="109">
        <v>0</v>
      </c>
      <c r="H12" s="109">
        <v>0</v>
      </c>
      <c r="I12" s="112">
        <v>0</v>
      </c>
      <c r="J12" s="109">
        <v>0</v>
      </c>
      <c r="K12" s="110">
        <v>0</v>
      </c>
      <c r="L12" s="110">
        <v>0</v>
      </c>
      <c r="M12" s="109">
        <v>0</v>
      </c>
      <c r="N12" s="110"/>
      <c r="O12" s="81" t="s">
        <v>35</v>
      </c>
    </row>
    <row r="13" spans="1:15">
      <c r="A13" s="8">
        <f t="shared" si="0"/>
        <v>9</v>
      </c>
      <c r="B13" s="37" t="s">
        <v>36</v>
      </c>
      <c r="C13" s="123">
        <v>5000</v>
      </c>
      <c r="D13" s="110">
        <v>5000</v>
      </c>
      <c r="E13" s="110">
        <v>5000</v>
      </c>
      <c r="F13" s="112">
        <v>5000</v>
      </c>
      <c r="G13" s="109">
        <v>0</v>
      </c>
      <c r="H13" s="109">
        <v>0</v>
      </c>
      <c r="I13" s="112">
        <v>0</v>
      </c>
      <c r="J13" s="109">
        <v>0</v>
      </c>
      <c r="K13" s="110">
        <v>0</v>
      </c>
      <c r="L13" s="110">
        <v>0</v>
      </c>
      <c r="M13" s="109">
        <v>0</v>
      </c>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v>18688232.653960001</v>
      </c>
      <c r="J14" s="109">
        <v>18438832.459170002</v>
      </c>
      <c r="K14" s="110">
        <v>17780311.402140003</v>
      </c>
      <c r="L14" s="110">
        <v>16969455.224180002</v>
      </c>
      <c r="M14" s="109">
        <v>16573015.562999997</v>
      </c>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v>34746.684970000002</v>
      </c>
      <c r="J15" s="109">
        <v>34705.78746</v>
      </c>
      <c r="K15" s="110">
        <v>33685.253949999998</v>
      </c>
      <c r="L15" s="110">
        <v>33444.356440000003</v>
      </c>
      <c r="M15" s="109">
        <v>33225.319110000004</v>
      </c>
      <c r="N15" s="110"/>
      <c r="O15" s="81" t="s">
        <v>40</v>
      </c>
    </row>
    <row r="16" spans="1:15">
      <c r="A16" s="8">
        <f t="shared" si="0"/>
        <v>12</v>
      </c>
      <c r="B16" s="37" t="s">
        <v>117</v>
      </c>
      <c r="C16" s="123">
        <v>0</v>
      </c>
      <c r="D16" s="110">
        <v>0</v>
      </c>
      <c r="E16" s="110">
        <v>0</v>
      </c>
      <c r="F16" s="112">
        <v>0</v>
      </c>
      <c r="G16" s="109">
        <v>0</v>
      </c>
      <c r="H16" s="109">
        <v>0</v>
      </c>
      <c r="I16" s="112">
        <v>0</v>
      </c>
      <c r="J16" s="109">
        <v>0</v>
      </c>
      <c r="K16" s="110">
        <v>0</v>
      </c>
      <c r="L16" s="110">
        <v>0</v>
      </c>
      <c r="M16" s="109">
        <v>0</v>
      </c>
      <c r="N16" s="110"/>
      <c r="O16" s="81" t="s">
        <v>42</v>
      </c>
    </row>
    <row r="17" spans="1:15">
      <c r="A17" s="8">
        <f t="shared" si="0"/>
        <v>13</v>
      </c>
      <c r="B17" s="37" t="s">
        <v>373</v>
      </c>
      <c r="C17" s="123">
        <v>0</v>
      </c>
      <c r="D17" s="110">
        <v>0</v>
      </c>
      <c r="E17" s="110">
        <v>0</v>
      </c>
      <c r="F17" s="112">
        <v>0</v>
      </c>
      <c r="G17" s="109">
        <v>0</v>
      </c>
      <c r="H17" s="109">
        <v>0</v>
      </c>
      <c r="I17" s="112">
        <v>0</v>
      </c>
      <c r="J17" s="109">
        <v>0</v>
      </c>
      <c r="K17" s="110">
        <v>0</v>
      </c>
      <c r="L17" s="110">
        <v>0</v>
      </c>
      <c r="M17" s="109">
        <v>0</v>
      </c>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v>8989100.1803200003</v>
      </c>
      <c r="J18" s="109">
        <v>9103984.3993199989</v>
      </c>
      <c r="K18" s="110">
        <v>9071393.9151800014</v>
      </c>
      <c r="L18" s="110">
        <v>9034137.4340500012</v>
      </c>
      <c r="M18" s="109">
        <v>8881814.0623599999</v>
      </c>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v>958956.21398</v>
      </c>
      <c r="J19" s="109">
        <v>958434.99422999995</v>
      </c>
      <c r="K19" s="110">
        <v>964726.45123000001</v>
      </c>
      <c r="L19" s="110">
        <v>964205.23149999999</v>
      </c>
      <c r="M19" s="109">
        <v>963684.01174999995</v>
      </c>
      <c r="N19" s="110"/>
      <c r="O19" s="102" t="s">
        <v>45</v>
      </c>
    </row>
    <row r="20" spans="1:15">
      <c r="A20" s="8">
        <f t="shared" si="0"/>
        <v>16</v>
      </c>
      <c r="B20" s="37" t="s">
        <v>375</v>
      </c>
      <c r="C20" s="123">
        <v>190000</v>
      </c>
      <c r="D20" s="110">
        <v>190000</v>
      </c>
      <c r="E20" s="110">
        <v>190000</v>
      </c>
      <c r="F20" s="112">
        <v>190000</v>
      </c>
      <c r="G20" s="109">
        <v>180000</v>
      </c>
      <c r="H20" s="109">
        <v>180000</v>
      </c>
      <c r="I20" s="112">
        <v>180000</v>
      </c>
      <c r="J20" s="109">
        <v>153633.88144999999</v>
      </c>
      <c r="K20" s="110">
        <v>153633.88144999999</v>
      </c>
      <c r="L20" s="110">
        <v>157000</v>
      </c>
      <c r="M20" s="109">
        <v>182480</v>
      </c>
      <c r="N20" s="110"/>
      <c r="O20" s="81" t="s">
        <v>396</v>
      </c>
    </row>
    <row r="21" spans="1:15">
      <c r="A21" s="8">
        <f t="shared" si="0"/>
        <v>17</v>
      </c>
      <c r="B21" s="37" t="s">
        <v>119</v>
      </c>
      <c r="C21" s="123">
        <v>145.19999999999999</v>
      </c>
      <c r="D21" s="110">
        <v>133.72</v>
      </c>
      <c r="E21" s="110">
        <v>134.62</v>
      </c>
      <c r="F21" s="112">
        <v>133.42000000000002</v>
      </c>
      <c r="G21" s="109">
        <v>134.22</v>
      </c>
      <c r="H21" s="109">
        <v>134.72</v>
      </c>
      <c r="I21" s="112">
        <v>134.12</v>
      </c>
      <c r="J21" s="109">
        <v>131.62</v>
      </c>
      <c r="K21" s="110">
        <v>130.42000000000002</v>
      </c>
      <c r="L21" s="110">
        <v>129.82</v>
      </c>
      <c r="M21" s="109">
        <v>134.01999999999998</v>
      </c>
      <c r="N21" s="110"/>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v>46169.548540000003</v>
      </c>
      <c r="J22" s="109">
        <v>46190.411660000005</v>
      </c>
      <c r="K22" s="109">
        <v>47144.872729999995</v>
      </c>
      <c r="L22" s="109">
        <v>47519.116689999995</v>
      </c>
      <c r="M22" s="109">
        <v>47126.25303</v>
      </c>
      <c r="N22" s="110"/>
      <c r="O22" s="81" t="s">
        <v>50</v>
      </c>
    </row>
    <row r="23" spans="1:15">
      <c r="A23" s="8">
        <f t="shared" si="0"/>
        <v>19</v>
      </c>
      <c r="B23" s="37" t="s">
        <v>439</v>
      </c>
      <c r="C23" s="123">
        <v>0</v>
      </c>
      <c r="D23" s="110">
        <v>0</v>
      </c>
      <c r="E23" s="110">
        <v>0</v>
      </c>
      <c r="F23" s="112">
        <v>0</v>
      </c>
      <c r="G23" s="109">
        <v>0</v>
      </c>
      <c r="H23" s="109">
        <v>0</v>
      </c>
      <c r="I23" s="112">
        <v>0</v>
      </c>
      <c r="J23" s="109">
        <v>0</v>
      </c>
      <c r="K23" s="109">
        <v>0</v>
      </c>
      <c r="L23" s="109">
        <v>0</v>
      </c>
      <c r="M23" s="109">
        <v>0</v>
      </c>
      <c r="N23" s="110"/>
      <c r="O23" s="81" t="s">
        <v>84</v>
      </c>
    </row>
    <row r="24" spans="1:15">
      <c r="A24" s="8">
        <f t="shared" si="0"/>
        <v>20</v>
      </c>
      <c r="B24" s="37" t="s">
        <v>437</v>
      </c>
      <c r="C24" s="123">
        <v>0</v>
      </c>
      <c r="D24" s="110">
        <v>0</v>
      </c>
      <c r="E24" s="110">
        <v>0</v>
      </c>
      <c r="F24" s="112">
        <v>0</v>
      </c>
      <c r="G24" s="109">
        <v>0</v>
      </c>
      <c r="H24" s="109">
        <v>0</v>
      </c>
      <c r="I24" s="112">
        <v>0</v>
      </c>
      <c r="J24" s="109">
        <v>0</v>
      </c>
      <c r="K24" s="109">
        <v>0</v>
      </c>
      <c r="L24" s="109">
        <v>0</v>
      </c>
      <c r="M24" s="109">
        <v>0</v>
      </c>
      <c r="N24" s="110"/>
      <c r="O24" s="81"/>
    </row>
    <row r="25" spans="1:15">
      <c r="A25" s="8">
        <f t="shared" si="0"/>
        <v>21</v>
      </c>
      <c r="B25" s="37" t="s">
        <v>438</v>
      </c>
      <c r="C25" s="123">
        <v>0</v>
      </c>
      <c r="D25" s="110">
        <v>0</v>
      </c>
      <c r="E25" s="110">
        <v>0</v>
      </c>
      <c r="F25" s="112">
        <v>0</v>
      </c>
      <c r="G25" s="109">
        <v>0</v>
      </c>
      <c r="H25" s="109">
        <v>0</v>
      </c>
      <c r="I25" s="112">
        <v>0</v>
      </c>
      <c r="J25" s="109">
        <v>0</v>
      </c>
      <c r="K25" s="109">
        <v>0</v>
      </c>
      <c r="L25" s="109">
        <v>0</v>
      </c>
      <c r="M25" s="109">
        <v>0</v>
      </c>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v>420996.43067999999</v>
      </c>
      <c r="J26" s="109">
        <v>420705.3922</v>
      </c>
      <c r="K26" s="109">
        <v>420677.49682</v>
      </c>
      <c r="L26" s="109">
        <v>420643.19188</v>
      </c>
      <c r="M26" s="109">
        <v>390943.33542999998</v>
      </c>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v>90168326.145729989</v>
      </c>
      <c r="J27" s="115">
        <v>90920051.62593998</v>
      </c>
      <c r="K27" s="115">
        <v>90471525.519460008</v>
      </c>
      <c r="L27" s="115">
        <v>90303469.196169972</v>
      </c>
      <c r="M27" s="115">
        <v>92546699.708379999</v>
      </c>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v>6188868.8088400001</v>
      </c>
      <c r="J28" s="109">
        <v>6385626.4130400019</v>
      </c>
      <c r="K28" s="109">
        <v>6921883.0670400001</v>
      </c>
      <c r="L28" s="109">
        <v>6599639.7053599972</v>
      </c>
      <c r="M28" s="109">
        <v>6357804.8161699986</v>
      </c>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v>23018605.784119997</v>
      </c>
      <c r="J29" s="109">
        <v>21084425.108720001</v>
      </c>
      <c r="K29" s="109">
        <v>19813745.195029989</v>
      </c>
      <c r="L29" s="109">
        <v>20464461.693800002</v>
      </c>
      <c r="M29" s="109">
        <v>20152438.522679999</v>
      </c>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v>3460954.8141600001</v>
      </c>
      <c r="J30" s="109">
        <v>3244339.7830700004</v>
      </c>
      <c r="K30" s="109">
        <v>3839928.26138</v>
      </c>
      <c r="L30" s="109">
        <v>3987448.2931300015</v>
      </c>
      <c r="M30" s="109">
        <v>3522967.5571399992</v>
      </c>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v>51746280.69915998</v>
      </c>
      <c r="J31" s="109">
        <v>52265386.307520017</v>
      </c>
      <c r="K31" s="109">
        <v>51893951.69224</v>
      </c>
      <c r="L31" s="109">
        <v>52278568.425230004</v>
      </c>
      <c r="M31" s="109">
        <v>49428864.630190007</v>
      </c>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v>742161.22062000015</v>
      </c>
      <c r="J32" s="109">
        <v>750955.35660000017</v>
      </c>
      <c r="K32" s="109">
        <v>935047.03311000008</v>
      </c>
      <c r="L32" s="109">
        <v>892382.03844999999</v>
      </c>
      <c r="M32" s="109">
        <v>855557.52049000002</v>
      </c>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v>4204464.23355</v>
      </c>
      <c r="J33" s="109">
        <v>4343231.7342300005</v>
      </c>
      <c r="K33" s="109">
        <v>4519868.3992999988</v>
      </c>
      <c r="L33" s="109">
        <v>4452461.7102099992</v>
      </c>
      <c r="M33" s="109">
        <v>4521808.0806900011</v>
      </c>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v>10635.52341</v>
      </c>
      <c r="J34" s="109">
        <v>24188.648949999999</v>
      </c>
      <c r="K34" s="109">
        <v>42311.116170000001</v>
      </c>
      <c r="L34" s="109">
        <v>4569.6443099999997</v>
      </c>
      <c r="M34" s="109">
        <v>4113.6979499999998</v>
      </c>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v>532627.6598100001</v>
      </c>
      <c r="J35" s="109">
        <v>581109.37511999998</v>
      </c>
      <c r="K35" s="109">
        <v>513547.82211999997</v>
      </c>
      <c r="L35" s="109">
        <v>562613.66240000003</v>
      </c>
      <c r="M35" s="109">
        <v>503214.22979999986</v>
      </c>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v>3892997.5584899997</v>
      </c>
      <c r="J36" s="109">
        <v>3881081.1387499999</v>
      </c>
      <c r="K36" s="109">
        <v>3873087.9547400004</v>
      </c>
      <c r="L36" s="109">
        <v>3866966.5040099993</v>
      </c>
      <c r="M36" s="109">
        <v>3862062.9456099998</v>
      </c>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v>31555.047070000001</v>
      </c>
      <c r="J37" s="109">
        <v>33115.427470000002</v>
      </c>
      <c r="K37" s="109">
        <v>33075.784209999998</v>
      </c>
      <c r="L37" s="109">
        <v>32667.778259999999</v>
      </c>
      <c r="M37" s="109">
        <v>32667.778259999999</v>
      </c>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v>1075644.81586</v>
      </c>
      <c r="J38" s="109">
        <v>1089260.9727999999</v>
      </c>
      <c r="K38" s="109">
        <v>1077022.1231599995</v>
      </c>
      <c r="L38" s="109">
        <v>1063057.8406099998</v>
      </c>
      <c r="M38" s="109">
        <v>1069215.6180200002</v>
      </c>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v>12538932.092309998</v>
      </c>
      <c r="J39" s="109">
        <v>12514780.207629995</v>
      </c>
      <c r="K39" s="109">
        <v>11841683.507980002</v>
      </c>
      <c r="L39" s="109">
        <v>11488603.06515</v>
      </c>
      <c r="M39" s="109">
        <v>11540439.956699995</v>
      </c>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v>107443728.25972</v>
      </c>
      <c r="J40" s="115">
        <v>106197500.47629999</v>
      </c>
      <c r="K40" s="115">
        <v>105305151.95889001</v>
      </c>
      <c r="L40" s="115">
        <v>105693440.36310999</v>
      </c>
      <c r="M40" s="115">
        <v>101851155.35590994</v>
      </c>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v>197612054.40571994</v>
      </c>
      <c r="J41" s="115">
        <v>197117552.10257989</v>
      </c>
      <c r="K41" s="115">
        <v>195776677.47866994</v>
      </c>
      <c r="L41" s="115">
        <v>195996909.55957007</v>
      </c>
      <c r="M41" s="115">
        <v>194397855.06466997</v>
      </c>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v>1608723.2960500005</v>
      </c>
      <c r="J42" s="109">
        <v>1998135.6276999987</v>
      </c>
      <c r="K42" s="109">
        <v>1956506.5153600005</v>
      </c>
      <c r="L42" s="109">
        <v>1947166.1129599989</v>
      </c>
      <c r="M42" s="109">
        <v>2062850.4717100009</v>
      </c>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v>1106985.5276699997</v>
      </c>
      <c r="J43" s="109">
        <v>921314.38944000017</v>
      </c>
      <c r="K43" s="109">
        <v>846330.94462999993</v>
      </c>
      <c r="L43" s="109">
        <v>898321.30659000017</v>
      </c>
      <c r="M43" s="109">
        <v>934509.4504600002</v>
      </c>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v>11385899.889229998</v>
      </c>
      <c r="J44" s="109">
        <v>10282761.476450004</v>
      </c>
      <c r="K44" s="109">
        <v>10494995.709279997</v>
      </c>
      <c r="L44" s="109">
        <v>10950487.211520001</v>
      </c>
      <c r="M44" s="109">
        <v>10425445.006510001</v>
      </c>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v>2190564.7882300005</v>
      </c>
      <c r="J45" s="109">
        <v>2188460.0599100003</v>
      </c>
      <c r="K45" s="109">
        <v>2249273.3787300005</v>
      </c>
      <c r="L45" s="109">
        <v>2186711.7699699993</v>
      </c>
      <c r="M45" s="109">
        <v>2153306.2679599999</v>
      </c>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v>1107041.4532100009</v>
      </c>
      <c r="J46" s="109">
        <v>1025681.8982499999</v>
      </c>
      <c r="K46" s="109">
        <v>796119.27600999991</v>
      </c>
      <c r="L46" s="109">
        <v>911102.10493999987</v>
      </c>
      <c r="M46" s="109">
        <v>908177.21879000042</v>
      </c>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v>2875713.2828099998</v>
      </c>
      <c r="J47" s="109">
        <v>2792686.0285199997</v>
      </c>
      <c r="K47" s="109">
        <v>2898995.6648599999</v>
      </c>
      <c r="L47" s="109">
        <v>2915455.4738599989</v>
      </c>
      <c r="M47" s="109">
        <v>3035790.4780700007</v>
      </c>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v>14490846.17323</v>
      </c>
      <c r="J48" s="109">
        <v>13759761.666539999</v>
      </c>
      <c r="K48" s="109">
        <v>14099735.932579998</v>
      </c>
      <c r="L48" s="109">
        <v>13883146.393619996</v>
      </c>
      <c r="M48" s="109">
        <v>14014890.341720004</v>
      </c>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v>34765774.411870003</v>
      </c>
      <c r="J49" s="115">
        <v>32968801.148299992</v>
      </c>
      <c r="K49" s="115">
        <v>33341957.422829997</v>
      </c>
      <c r="L49" s="115">
        <v>33692390.374839984</v>
      </c>
      <c r="M49" s="115">
        <v>33534969.236839999</v>
      </c>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v>25175469.249970004</v>
      </c>
      <c r="J50" s="109">
        <v>24908783.610459998</v>
      </c>
      <c r="K50" s="109">
        <v>22801937.273649998</v>
      </c>
      <c r="L50" s="109">
        <v>22437130.076389994</v>
      </c>
      <c r="M50" s="109">
        <v>22309353.280299999</v>
      </c>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v>23073534.913030006</v>
      </c>
      <c r="J51" s="109">
        <v>22957061.902300004</v>
      </c>
      <c r="K51" s="109">
        <v>22128191.710660003</v>
      </c>
      <c r="L51" s="109">
        <v>21487862.862689998</v>
      </c>
      <c r="M51" s="109">
        <v>18773893.963959999</v>
      </c>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v>43927760.148389995</v>
      </c>
      <c r="J52" s="109">
        <v>45012689.745370001</v>
      </c>
      <c r="K52" s="109">
        <v>45963307.861630015</v>
      </c>
      <c r="L52" s="109">
        <v>46949398.505889997</v>
      </c>
      <c r="M52" s="109">
        <v>46500174.007289998</v>
      </c>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v>95014.707989999995</v>
      </c>
      <c r="J53" s="109">
        <v>88895.528989999992</v>
      </c>
      <c r="K53" s="109">
        <v>88814.288179999989</v>
      </c>
      <c r="L53" s="109">
        <v>95145.271799999988</v>
      </c>
      <c r="M53" s="109">
        <v>95710.185010000001</v>
      </c>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v>92271779.019940034</v>
      </c>
      <c r="J54" s="115">
        <v>92967430.787729993</v>
      </c>
      <c r="K54" s="115">
        <v>90982251.134799957</v>
      </c>
      <c r="L54" s="115">
        <v>90969536.71728</v>
      </c>
      <c r="M54" s="115">
        <v>87679131.437140018</v>
      </c>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v>127037553.43207997</v>
      </c>
      <c r="J55" s="115">
        <v>125936231.93630999</v>
      </c>
      <c r="K55" s="115">
        <v>124324208.55791</v>
      </c>
      <c r="L55" s="115">
        <v>124661927.09242998</v>
      </c>
      <c r="M55" s="115">
        <v>121214100.67420001</v>
      </c>
      <c r="N55" s="113"/>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v>736184.42760000005</v>
      </c>
      <c r="J56" s="109">
        <v>711064.51741999993</v>
      </c>
      <c r="K56" s="109">
        <v>711000.28425999999</v>
      </c>
      <c r="L56" s="109">
        <v>711306.47337000002</v>
      </c>
      <c r="M56" s="109">
        <v>711619.50460999995</v>
      </c>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v>25578078.283840001</v>
      </c>
      <c r="J57" s="109">
        <v>25751078.283840001</v>
      </c>
      <c r="K57" s="109">
        <v>25751078.283840001</v>
      </c>
      <c r="L57" s="109">
        <v>25751079.283840001</v>
      </c>
      <c r="M57" s="109">
        <v>25751079.287840001</v>
      </c>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v>2006926.66882</v>
      </c>
      <c r="J58" s="109">
        <v>1931926.6678199999</v>
      </c>
      <c r="K58" s="109">
        <v>1930539.7929700001</v>
      </c>
      <c r="L58" s="109">
        <v>1680567.21297</v>
      </c>
      <c r="M58" s="109">
        <v>1680567.21297</v>
      </c>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v>33865572.289419986</v>
      </c>
      <c r="J59" s="109">
        <v>34179882.146929994</v>
      </c>
      <c r="K59" s="109">
        <v>34870427.476069994</v>
      </c>
      <c r="L59" s="109">
        <v>35269915.50015001</v>
      </c>
      <c r="M59" s="109">
        <v>36016991.445950001</v>
      </c>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v>8387739.2994599994</v>
      </c>
      <c r="J60" s="109">
        <v>8607368.5565799959</v>
      </c>
      <c r="K60" s="109">
        <v>8189423.1051000021</v>
      </c>
      <c r="L60" s="109">
        <v>7922113.9969000025</v>
      </c>
      <c r="M60" s="109">
        <v>9023496.9385399967</v>
      </c>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v>69838316.54152</v>
      </c>
      <c r="J61" s="115">
        <v>70470255.655230016</v>
      </c>
      <c r="K61" s="115">
        <v>70741468.657970011</v>
      </c>
      <c r="L61" s="115">
        <v>70623675.993839994</v>
      </c>
      <c r="M61" s="122">
        <v>72472134.88538</v>
      </c>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v>197612054.40147993</v>
      </c>
      <c r="J62" s="115">
        <v>197117552.10918999</v>
      </c>
      <c r="K62" s="115">
        <v>195776677.50045002</v>
      </c>
      <c r="L62" s="115">
        <v>195996909.55992001</v>
      </c>
      <c r="M62" s="122">
        <v>194397855.06450996</v>
      </c>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M47" activePane="bottomRight" state="frozen"/>
      <selection pane="topRight"/>
      <selection pane="bottomLeft"/>
      <selection pane="bottomRight" activeCell="N5" sqref="N5:N62"/>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v>5045859.8740900001</v>
      </c>
      <c r="J5" s="109">
        <v>4867154.1704100007</v>
      </c>
      <c r="K5" s="112">
        <v>4773200.650510001</v>
      </c>
      <c r="L5" s="109">
        <v>4837908.6292199995</v>
      </c>
      <c r="M5" s="109">
        <v>4715525.8814000003</v>
      </c>
      <c r="N5" s="110"/>
      <c r="O5" s="81" t="s">
        <v>393</v>
      </c>
    </row>
    <row r="6" spans="1:15">
      <c r="A6" s="8">
        <v>2</v>
      </c>
      <c r="B6" s="37" t="s">
        <v>369</v>
      </c>
      <c r="C6" s="123">
        <v>0</v>
      </c>
      <c r="D6" s="110">
        <v>0</v>
      </c>
      <c r="E6" s="110">
        <v>0</v>
      </c>
      <c r="F6" s="123">
        <v>0</v>
      </c>
      <c r="G6" s="112">
        <v>0</v>
      </c>
      <c r="H6" s="109">
        <v>0</v>
      </c>
      <c r="I6" s="133">
        <v>0</v>
      </c>
      <c r="J6" s="109">
        <v>0</v>
      </c>
      <c r="K6" s="112">
        <v>0</v>
      </c>
      <c r="L6" s="109">
        <v>0</v>
      </c>
      <c r="M6" s="109">
        <v>0</v>
      </c>
      <c r="N6" s="110"/>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v>371088.53523000004</v>
      </c>
      <c r="J7" s="109">
        <v>388211.00303999998</v>
      </c>
      <c r="K7" s="112">
        <v>453112.33152000001</v>
      </c>
      <c r="L7" s="109">
        <v>467191.83478999999</v>
      </c>
      <c r="M7" s="109">
        <v>483580.08036000002</v>
      </c>
      <c r="N7" s="110"/>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v>2505096.6027299999</v>
      </c>
      <c r="J8" s="109">
        <v>2539456.8180299997</v>
      </c>
      <c r="K8" s="112">
        <v>2619298.5605799998</v>
      </c>
      <c r="L8" s="109">
        <v>2568922.4024900002</v>
      </c>
      <c r="M8" s="109">
        <v>2660228.5241299998</v>
      </c>
      <c r="N8" s="110"/>
      <c r="O8" s="81" t="s">
        <v>28</v>
      </c>
    </row>
    <row r="9" spans="1:15" ht="15" customHeight="1">
      <c r="A9" s="8">
        <v>5</v>
      </c>
      <c r="B9" s="37" t="s">
        <v>372</v>
      </c>
      <c r="C9" s="123">
        <v>39610.97</v>
      </c>
      <c r="D9" s="110">
        <v>39684.75</v>
      </c>
      <c r="E9" s="110">
        <v>39588.730000000003</v>
      </c>
      <c r="F9" s="123">
        <v>34361.26</v>
      </c>
      <c r="G9" s="112">
        <v>34042.839999999997</v>
      </c>
      <c r="H9" s="109">
        <v>34018.15</v>
      </c>
      <c r="I9" s="133">
        <v>33876.959999999999</v>
      </c>
      <c r="J9" s="109">
        <v>33721.25</v>
      </c>
      <c r="K9" s="112">
        <v>0</v>
      </c>
      <c r="L9" s="109">
        <v>33358.660000000003</v>
      </c>
      <c r="M9" s="109">
        <v>78297.649999999994</v>
      </c>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v>5753673.7245200006</v>
      </c>
      <c r="J10" s="109">
        <v>5746247.828110001</v>
      </c>
      <c r="K10" s="112">
        <v>5812463.8111300003</v>
      </c>
      <c r="L10" s="109">
        <v>5827229.7618700005</v>
      </c>
      <c r="M10" s="109">
        <v>6083496.7202500002</v>
      </c>
      <c r="N10" s="110"/>
      <c r="O10" s="81" t="s">
        <v>30</v>
      </c>
    </row>
    <row r="11" spans="1:15" ht="15" customHeight="1">
      <c r="A11" s="8">
        <v>7</v>
      </c>
      <c r="B11" s="37" t="s">
        <v>32</v>
      </c>
      <c r="C11" s="123">
        <v>0</v>
      </c>
      <c r="D11" s="110">
        <v>0</v>
      </c>
      <c r="E11" s="110">
        <v>0</v>
      </c>
      <c r="F11" s="123">
        <v>0</v>
      </c>
      <c r="G11" s="112">
        <v>0</v>
      </c>
      <c r="H11" s="109">
        <v>0</v>
      </c>
      <c r="I11" s="133">
        <v>0</v>
      </c>
      <c r="J11" s="109">
        <v>0</v>
      </c>
      <c r="K11" s="112">
        <v>0</v>
      </c>
      <c r="L11" s="109">
        <v>0</v>
      </c>
      <c r="M11" s="109">
        <v>0</v>
      </c>
      <c r="N11" s="110"/>
      <c r="O11" s="81" t="s">
        <v>33</v>
      </c>
    </row>
    <row r="12" spans="1:15" ht="15" customHeight="1">
      <c r="A12" s="8">
        <v>8</v>
      </c>
      <c r="B12" s="37" t="s">
        <v>115</v>
      </c>
      <c r="C12" s="123">
        <v>0</v>
      </c>
      <c r="D12" s="110">
        <v>0</v>
      </c>
      <c r="E12" s="110">
        <v>0</v>
      </c>
      <c r="F12" s="123">
        <v>0</v>
      </c>
      <c r="G12" s="112">
        <v>0</v>
      </c>
      <c r="H12" s="109">
        <v>0</v>
      </c>
      <c r="I12" s="133">
        <v>0</v>
      </c>
      <c r="J12" s="109">
        <v>0</v>
      </c>
      <c r="K12" s="112">
        <v>0</v>
      </c>
      <c r="L12" s="109">
        <v>0</v>
      </c>
      <c r="M12" s="109">
        <v>0</v>
      </c>
      <c r="N12" s="110"/>
      <c r="O12" s="81" t="s">
        <v>35</v>
      </c>
    </row>
    <row r="13" spans="1:15" ht="15" customHeight="1">
      <c r="A13" s="8">
        <v>9</v>
      </c>
      <c r="B13" s="37" t="s">
        <v>36</v>
      </c>
      <c r="C13" s="123">
        <v>0</v>
      </c>
      <c r="D13" s="110">
        <v>0</v>
      </c>
      <c r="E13" s="110">
        <v>0</v>
      </c>
      <c r="F13" s="123">
        <v>0</v>
      </c>
      <c r="G13" s="112">
        <v>0</v>
      </c>
      <c r="H13" s="109">
        <v>0</v>
      </c>
      <c r="I13" s="133">
        <v>0</v>
      </c>
      <c r="J13" s="109">
        <v>0</v>
      </c>
      <c r="K13" s="112">
        <v>0</v>
      </c>
      <c r="L13" s="109">
        <v>0</v>
      </c>
      <c r="M13" s="109">
        <v>0</v>
      </c>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v>2764977.0259499997</v>
      </c>
      <c r="J14" s="109">
        <v>2776755.8888900001</v>
      </c>
      <c r="K14" s="112">
        <v>2824502.0260699997</v>
      </c>
      <c r="L14" s="109">
        <v>2717931.1698399996</v>
      </c>
      <c r="M14" s="109">
        <v>2900763.4879000001</v>
      </c>
      <c r="N14" s="110"/>
      <c r="O14" s="81" t="s">
        <v>39</v>
      </c>
    </row>
    <row r="15" spans="1:15" ht="15" customHeight="1">
      <c r="A15" s="8">
        <v>11</v>
      </c>
      <c r="B15" s="37" t="s">
        <v>155</v>
      </c>
      <c r="C15" s="123">
        <v>0</v>
      </c>
      <c r="D15" s="110">
        <v>0</v>
      </c>
      <c r="E15" s="110">
        <v>0</v>
      </c>
      <c r="F15" s="123">
        <v>0</v>
      </c>
      <c r="G15" s="112">
        <v>0</v>
      </c>
      <c r="H15" s="109">
        <v>0</v>
      </c>
      <c r="I15" s="133">
        <v>0</v>
      </c>
      <c r="J15" s="109">
        <v>0</v>
      </c>
      <c r="K15" s="112">
        <v>0</v>
      </c>
      <c r="L15" s="109">
        <v>0</v>
      </c>
      <c r="M15" s="109">
        <v>0</v>
      </c>
      <c r="N15" s="110"/>
      <c r="O15" s="81" t="s">
        <v>40</v>
      </c>
    </row>
    <row r="16" spans="1:15" ht="15" customHeight="1">
      <c r="A16" s="8">
        <v>12</v>
      </c>
      <c r="B16" s="37" t="s">
        <v>117</v>
      </c>
      <c r="C16" s="123">
        <v>0</v>
      </c>
      <c r="D16" s="110">
        <v>0</v>
      </c>
      <c r="E16" s="110">
        <v>0</v>
      </c>
      <c r="F16" s="123">
        <v>0</v>
      </c>
      <c r="G16" s="112">
        <v>0</v>
      </c>
      <c r="H16" s="109">
        <v>0</v>
      </c>
      <c r="I16" s="133">
        <v>0</v>
      </c>
      <c r="J16" s="109">
        <v>0</v>
      </c>
      <c r="K16" s="112">
        <v>0</v>
      </c>
      <c r="L16" s="109">
        <v>0</v>
      </c>
      <c r="M16" s="109">
        <v>0</v>
      </c>
      <c r="N16" s="110"/>
      <c r="O16" s="81" t="s">
        <v>42</v>
      </c>
    </row>
    <row r="17" spans="1:15" ht="15" customHeight="1">
      <c r="A17" s="8">
        <v>13</v>
      </c>
      <c r="B17" s="37" t="s">
        <v>373</v>
      </c>
      <c r="C17" s="123">
        <v>0</v>
      </c>
      <c r="D17" s="110">
        <v>0</v>
      </c>
      <c r="E17" s="110">
        <v>0</v>
      </c>
      <c r="F17" s="123">
        <v>0</v>
      </c>
      <c r="G17" s="112">
        <v>0</v>
      </c>
      <c r="H17" s="109">
        <v>0</v>
      </c>
      <c r="I17" s="133">
        <v>0</v>
      </c>
      <c r="J17" s="109">
        <v>0</v>
      </c>
      <c r="K17" s="112">
        <v>0</v>
      </c>
      <c r="L17" s="109">
        <v>0</v>
      </c>
      <c r="M17" s="109">
        <v>0</v>
      </c>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v>931138.09728999995</v>
      </c>
      <c r="J18" s="109">
        <v>937480.01722000004</v>
      </c>
      <c r="K18" s="112">
        <v>928896.87378999998</v>
      </c>
      <c r="L18" s="109">
        <v>924479.37367999996</v>
      </c>
      <c r="M18" s="109">
        <v>936609.68301000004</v>
      </c>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v>209719.75857000001</v>
      </c>
      <c r="J19" s="109">
        <v>209719.75857000001</v>
      </c>
      <c r="K19" s="112">
        <v>209719.75857000001</v>
      </c>
      <c r="L19" s="109">
        <v>209719.75857000001</v>
      </c>
      <c r="M19" s="109">
        <v>209719.75857000001</v>
      </c>
      <c r="N19" s="110"/>
      <c r="O19" s="81" t="s">
        <v>45</v>
      </c>
    </row>
    <row r="20" spans="1:15" ht="15" customHeight="1">
      <c r="A20" s="8">
        <v>17</v>
      </c>
      <c r="B20" s="37" t="s">
        <v>375</v>
      </c>
      <c r="C20" s="123">
        <v>20000</v>
      </c>
      <c r="D20" s="110">
        <v>20000</v>
      </c>
      <c r="E20" s="110">
        <v>20000</v>
      </c>
      <c r="F20" s="123">
        <v>20000</v>
      </c>
      <c r="G20" s="112">
        <v>20000</v>
      </c>
      <c r="H20" s="109">
        <v>20000</v>
      </c>
      <c r="I20" s="133">
        <v>20000</v>
      </c>
      <c r="J20" s="109">
        <v>0</v>
      </c>
      <c r="K20" s="112">
        <v>0</v>
      </c>
      <c r="L20" s="109">
        <v>0</v>
      </c>
      <c r="M20" s="109">
        <v>0</v>
      </c>
      <c r="N20" s="110"/>
      <c r="O20" s="81" t="s">
        <v>396</v>
      </c>
    </row>
    <row r="21" spans="1:15" ht="15" customHeight="1">
      <c r="A21" s="8">
        <v>18</v>
      </c>
      <c r="B21" s="37" t="s">
        <v>119</v>
      </c>
      <c r="C21" s="123">
        <v>0</v>
      </c>
      <c r="D21" s="110">
        <v>0</v>
      </c>
      <c r="E21" s="110">
        <v>0</v>
      </c>
      <c r="F21" s="123">
        <v>0</v>
      </c>
      <c r="G21" s="112">
        <v>0</v>
      </c>
      <c r="H21" s="109">
        <v>0</v>
      </c>
      <c r="I21" s="133">
        <v>0</v>
      </c>
      <c r="J21" s="109">
        <v>0</v>
      </c>
      <c r="K21" s="112">
        <v>0</v>
      </c>
      <c r="L21" s="109">
        <v>0</v>
      </c>
      <c r="M21" s="109">
        <v>0</v>
      </c>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v>319.64657999999997</v>
      </c>
      <c r="J22" s="109">
        <v>314.95557000000002</v>
      </c>
      <c r="K22" s="112">
        <v>310.25283000000002</v>
      </c>
      <c r="L22" s="109">
        <v>305.53834000000001</v>
      </c>
      <c r="M22" s="109">
        <v>300.81205999999997</v>
      </c>
      <c r="N22" s="110"/>
      <c r="O22" s="81" t="s">
        <v>50</v>
      </c>
    </row>
    <row r="23" spans="1:15" ht="15" customHeight="1">
      <c r="A23" s="8">
        <v>20</v>
      </c>
      <c r="B23" s="37" t="s">
        <v>439</v>
      </c>
      <c r="C23" s="123">
        <v>0</v>
      </c>
      <c r="D23" s="110">
        <v>0</v>
      </c>
      <c r="E23" s="110">
        <v>0</v>
      </c>
      <c r="F23" s="123">
        <v>0</v>
      </c>
      <c r="G23" s="112">
        <v>0</v>
      </c>
      <c r="H23" s="109">
        <v>0</v>
      </c>
      <c r="I23" s="133">
        <v>0</v>
      </c>
      <c r="J23" s="109">
        <v>0</v>
      </c>
      <c r="K23" s="112">
        <v>0</v>
      </c>
      <c r="L23" s="109">
        <v>0</v>
      </c>
      <c r="M23" s="109">
        <v>0</v>
      </c>
      <c r="N23" s="110"/>
      <c r="O23" s="81" t="s">
        <v>84</v>
      </c>
    </row>
    <row r="24" spans="1:15" ht="15" customHeight="1">
      <c r="A24" s="8">
        <f>A23+1</f>
        <v>21</v>
      </c>
      <c r="B24" s="37" t="s">
        <v>437</v>
      </c>
      <c r="C24" s="123">
        <v>0</v>
      </c>
      <c r="D24" s="110">
        <v>0</v>
      </c>
      <c r="E24" s="110">
        <v>0</v>
      </c>
      <c r="F24" s="123">
        <v>0</v>
      </c>
      <c r="G24" s="112">
        <v>0</v>
      </c>
      <c r="H24" s="109">
        <v>0</v>
      </c>
      <c r="I24" s="133">
        <v>0</v>
      </c>
      <c r="J24" s="109">
        <v>0</v>
      </c>
      <c r="K24" s="112">
        <v>0</v>
      </c>
      <c r="L24" s="109">
        <v>0</v>
      </c>
      <c r="M24" s="109">
        <v>0</v>
      </c>
      <c r="N24" s="110"/>
      <c r="O24" s="81"/>
    </row>
    <row r="25" spans="1:15" ht="15" customHeight="1">
      <c r="A25" s="8">
        <f>A24+1</f>
        <v>22</v>
      </c>
      <c r="B25" s="37" t="s">
        <v>438</v>
      </c>
      <c r="C25" s="123">
        <v>0</v>
      </c>
      <c r="D25" s="110">
        <v>0</v>
      </c>
      <c r="E25" s="110">
        <v>0</v>
      </c>
      <c r="F25" s="123">
        <v>0</v>
      </c>
      <c r="G25" s="112">
        <v>0</v>
      </c>
      <c r="H25" s="109">
        <v>0</v>
      </c>
      <c r="I25" s="133">
        <v>0</v>
      </c>
      <c r="J25" s="109">
        <v>0</v>
      </c>
      <c r="K25" s="112">
        <v>0</v>
      </c>
      <c r="L25" s="109">
        <v>0</v>
      </c>
      <c r="M25" s="109">
        <v>0</v>
      </c>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v>43406.880389999998</v>
      </c>
      <c r="J26" s="109">
        <v>41580.687470000004</v>
      </c>
      <c r="K26" s="112">
        <v>45728.705459999997</v>
      </c>
      <c r="L26" s="109">
        <v>45818.369380000004</v>
      </c>
      <c r="M26" s="109">
        <v>42097.240359999996</v>
      </c>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v>17679157.105470002</v>
      </c>
      <c r="J27" s="115">
        <v>17540642.3774</v>
      </c>
      <c r="K27" s="116">
        <v>17667232.97058</v>
      </c>
      <c r="L27" s="115">
        <v>17632865.498289999</v>
      </c>
      <c r="M27" s="115">
        <v>18110619.838130001</v>
      </c>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v>141719.06253000002</v>
      </c>
      <c r="J28" s="109">
        <v>375678.61513999995</v>
      </c>
      <c r="K28" s="112">
        <v>278573.60826000001</v>
      </c>
      <c r="L28" s="109">
        <v>379286.75337000005</v>
      </c>
      <c r="M28" s="109">
        <v>131376.96781</v>
      </c>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v>725885.91030999995</v>
      </c>
      <c r="J29" s="109">
        <v>665929.31501999998</v>
      </c>
      <c r="K29" s="112">
        <v>725475.69405000005</v>
      </c>
      <c r="L29" s="109">
        <v>753987.52150000003</v>
      </c>
      <c r="M29" s="109">
        <v>795571.80862999998</v>
      </c>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v>3013112.2347299997</v>
      </c>
      <c r="J30" s="109">
        <v>3064519.69154</v>
      </c>
      <c r="K30" s="112">
        <v>3292824.2086100001</v>
      </c>
      <c r="L30" s="109">
        <v>3282180.4571500001</v>
      </c>
      <c r="M30" s="109">
        <v>3425440.1909800004</v>
      </c>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v>9111521.9167599995</v>
      </c>
      <c r="J31" s="109">
        <v>8915549.7063599993</v>
      </c>
      <c r="K31" s="112">
        <v>8582264.1458999999</v>
      </c>
      <c r="L31" s="109">
        <v>8580813.5057399999</v>
      </c>
      <c r="M31" s="109">
        <v>8499357.7261300012</v>
      </c>
      <c r="N31" s="110"/>
      <c r="O31" s="81" t="s">
        <v>398</v>
      </c>
    </row>
    <row r="32" spans="1:15" ht="15" customHeight="1">
      <c r="A32" s="8">
        <f t="shared" si="0"/>
        <v>29</v>
      </c>
      <c r="B32" s="37" t="s">
        <v>123</v>
      </c>
      <c r="C32" s="123">
        <v>0</v>
      </c>
      <c r="D32" s="110">
        <v>0</v>
      </c>
      <c r="E32" s="110">
        <v>0</v>
      </c>
      <c r="F32" s="123">
        <v>0</v>
      </c>
      <c r="G32" s="112">
        <v>0</v>
      </c>
      <c r="H32" s="109">
        <v>0</v>
      </c>
      <c r="I32" s="133">
        <v>0</v>
      </c>
      <c r="J32" s="109">
        <v>0</v>
      </c>
      <c r="K32" s="112">
        <v>0</v>
      </c>
      <c r="L32" s="109">
        <v>0</v>
      </c>
      <c r="M32" s="109">
        <v>0</v>
      </c>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v>557481.88072999998</v>
      </c>
      <c r="J33" s="109">
        <v>561362.12173000001</v>
      </c>
      <c r="K33" s="112">
        <v>495774.90711999999</v>
      </c>
      <c r="L33" s="109">
        <v>487756.68462000001</v>
      </c>
      <c r="M33" s="109">
        <v>531304.96005999995</v>
      </c>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v>8807.860999999999</v>
      </c>
      <c r="J34" s="109">
        <v>71019.611999999994</v>
      </c>
      <c r="K34" s="112">
        <v>5153.99</v>
      </c>
      <c r="L34" s="109">
        <v>12999.99</v>
      </c>
      <c r="M34" s="109">
        <v>3000</v>
      </c>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v>143842.92025999998</v>
      </c>
      <c r="J35" s="109">
        <v>142830.27793000001</v>
      </c>
      <c r="K35" s="112">
        <v>145904.0987</v>
      </c>
      <c r="L35" s="109">
        <v>160687.00524999999</v>
      </c>
      <c r="M35" s="109">
        <v>110119.15149</v>
      </c>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v>832810.02226</v>
      </c>
      <c r="J36" s="109">
        <v>839007.23838999995</v>
      </c>
      <c r="K36" s="112">
        <v>840028.38300000003</v>
      </c>
      <c r="L36" s="109">
        <v>840469.57163000002</v>
      </c>
      <c r="M36" s="109">
        <v>846705.39176999987</v>
      </c>
      <c r="N36" s="110"/>
      <c r="O36" s="83" t="s">
        <v>85</v>
      </c>
    </row>
    <row r="37" spans="1:15" ht="15" customHeight="1">
      <c r="A37" s="8">
        <f t="shared" si="0"/>
        <v>34</v>
      </c>
      <c r="B37" s="37" t="s">
        <v>379</v>
      </c>
      <c r="C37" s="123">
        <v>0</v>
      </c>
      <c r="D37" s="110">
        <v>0</v>
      </c>
      <c r="E37" s="110">
        <v>0</v>
      </c>
      <c r="F37" s="123">
        <v>0</v>
      </c>
      <c r="G37" s="112">
        <v>0</v>
      </c>
      <c r="H37" s="109">
        <v>0</v>
      </c>
      <c r="I37" s="133">
        <v>0</v>
      </c>
      <c r="J37" s="109">
        <v>0</v>
      </c>
      <c r="K37" s="112">
        <v>0</v>
      </c>
      <c r="L37" s="109">
        <v>0</v>
      </c>
      <c r="M37" s="109">
        <v>0</v>
      </c>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v>38513.636729999998</v>
      </c>
      <c r="J38" s="109">
        <v>37944.941569999995</v>
      </c>
      <c r="K38" s="112">
        <v>36615.334690000003</v>
      </c>
      <c r="L38" s="109">
        <v>35571.535309999999</v>
      </c>
      <c r="M38" s="109">
        <v>42264.933099999995</v>
      </c>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v>1315139.2364699999</v>
      </c>
      <c r="J39" s="109">
        <v>1994701.2239999999</v>
      </c>
      <c r="K39" s="112">
        <v>1984057.60356</v>
      </c>
      <c r="L39" s="109">
        <v>2021424.34641</v>
      </c>
      <c r="M39" s="109">
        <v>2014599.0405599999</v>
      </c>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v>15888834.681939999</v>
      </c>
      <c r="J40" s="115">
        <v>16668542.743829999</v>
      </c>
      <c r="K40" s="116">
        <v>16386671.97407</v>
      </c>
      <c r="L40" s="115">
        <v>16555177.371199999</v>
      </c>
      <c r="M40" s="115">
        <v>16399740.170670001</v>
      </c>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v>33567991.787439995</v>
      </c>
      <c r="J41" s="115">
        <v>34209185.121259995</v>
      </c>
      <c r="K41" s="116">
        <v>34053904.944680005</v>
      </c>
      <c r="L41" s="115">
        <v>34188042.86953</v>
      </c>
      <c r="M41" s="115">
        <v>34510360.008850001</v>
      </c>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v>1420990.41444</v>
      </c>
      <c r="J42" s="109">
        <v>1530903.9970199999</v>
      </c>
      <c r="K42" s="112">
        <v>1399863.8973100001</v>
      </c>
      <c r="L42" s="109">
        <v>1292783.8456299999</v>
      </c>
      <c r="M42" s="109">
        <v>1437778.9373100002</v>
      </c>
      <c r="N42" s="110"/>
      <c r="O42" s="83" t="s">
        <v>90</v>
      </c>
    </row>
    <row r="43" spans="1:15" ht="15" customHeight="1">
      <c r="A43" s="8">
        <f t="shared" si="0"/>
        <v>40</v>
      </c>
      <c r="B43" s="37" t="s">
        <v>131</v>
      </c>
      <c r="C43" s="123">
        <v>0</v>
      </c>
      <c r="D43" s="110">
        <v>0</v>
      </c>
      <c r="E43" s="110">
        <v>0</v>
      </c>
      <c r="F43" s="123">
        <v>0</v>
      </c>
      <c r="G43" s="112">
        <v>0</v>
      </c>
      <c r="H43" s="109">
        <v>0</v>
      </c>
      <c r="I43" s="133">
        <v>0</v>
      </c>
      <c r="J43" s="109">
        <v>0</v>
      </c>
      <c r="K43" s="112">
        <v>0</v>
      </c>
      <c r="L43" s="109">
        <v>0</v>
      </c>
      <c r="M43" s="109">
        <v>0</v>
      </c>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v>1917186.03367</v>
      </c>
      <c r="J44" s="109">
        <v>1775899.61014</v>
      </c>
      <c r="K44" s="112">
        <v>1496706.4475600002</v>
      </c>
      <c r="L44" s="109">
        <v>1713592.0656000001</v>
      </c>
      <c r="M44" s="109">
        <v>1700985.9155000001</v>
      </c>
      <c r="N44" s="110"/>
      <c r="O44" s="83" t="s">
        <v>92</v>
      </c>
    </row>
    <row r="45" spans="1:15" ht="15" customHeight="1">
      <c r="A45" s="8">
        <f t="shared" si="0"/>
        <v>42</v>
      </c>
      <c r="B45" s="37" t="s">
        <v>133</v>
      </c>
      <c r="C45" s="123">
        <v>0</v>
      </c>
      <c r="D45" s="110">
        <v>0</v>
      </c>
      <c r="E45" s="110">
        <v>0</v>
      </c>
      <c r="F45" s="123">
        <v>0</v>
      </c>
      <c r="G45" s="112">
        <v>172.31</v>
      </c>
      <c r="H45" s="109">
        <v>172.31</v>
      </c>
      <c r="I45" s="133">
        <v>0</v>
      </c>
      <c r="J45" s="109">
        <v>160.69</v>
      </c>
      <c r="K45" s="112">
        <v>1214.81</v>
      </c>
      <c r="L45" s="109">
        <v>3343.65</v>
      </c>
      <c r="M45" s="109">
        <v>4659.9399999999996</v>
      </c>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v>5458.60268</v>
      </c>
      <c r="J46" s="109">
        <v>7513.69571</v>
      </c>
      <c r="K46" s="112">
        <v>8567.0960699999996</v>
      </c>
      <c r="L46" s="109">
        <v>9766.5502300000007</v>
      </c>
      <c r="M46" s="109">
        <v>9417.5940900000005</v>
      </c>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v>84974.722609999997</v>
      </c>
      <c r="J47" s="109">
        <v>87625.895619999996</v>
      </c>
      <c r="K47" s="112">
        <v>81844.839390000008</v>
      </c>
      <c r="L47" s="109">
        <v>67705.014810000008</v>
      </c>
      <c r="M47" s="109">
        <v>60950.516869999992</v>
      </c>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v>303106.94521000009</v>
      </c>
      <c r="J48" s="109">
        <v>724852.79992999998</v>
      </c>
      <c r="K48" s="112">
        <v>675408.47548000002</v>
      </c>
      <c r="L48" s="109">
        <v>657182.89426000009</v>
      </c>
      <c r="M48" s="109">
        <v>668233.10644</v>
      </c>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v>3731716.7186800004</v>
      </c>
      <c r="J49" s="115">
        <v>4126956.6885299999</v>
      </c>
      <c r="K49" s="116">
        <v>3663605.5658900002</v>
      </c>
      <c r="L49" s="115">
        <v>3744374.0206200001</v>
      </c>
      <c r="M49" s="115">
        <v>3882026.0103100003</v>
      </c>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v>3530876.8416399998</v>
      </c>
      <c r="J50" s="109">
        <v>2965195.6926500006</v>
      </c>
      <c r="K50" s="112">
        <v>2943518.3622399997</v>
      </c>
      <c r="L50" s="109">
        <v>2627552.0643799999</v>
      </c>
      <c r="M50" s="109">
        <v>2816997.4111600001</v>
      </c>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v>3452407.0335899997</v>
      </c>
      <c r="J51" s="109">
        <v>4643604.0220299996</v>
      </c>
      <c r="K51" s="112">
        <v>4768577.6452000001</v>
      </c>
      <c r="L51" s="109">
        <v>4502438.2623800002</v>
      </c>
      <c r="M51" s="109">
        <v>4079889.3897299999</v>
      </c>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v>13865825.42166</v>
      </c>
      <c r="J52" s="109">
        <v>14395059.09637</v>
      </c>
      <c r="K52" s="112">
        <v>14478501.315780001</v>
      </c>
      <c r="L52" s="109">
        <v>14961212.03035</v>
      </c>
      <c r="M52" s="109">
        <v>15145543.161709998</v>
      </c>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v>282165.99651000003</v>
      </c>
      <c r="J53" s="109">
        <v>293967.66054000001</v>
      </c>
      <c r="K53" s="112">
        <v>293967.66054000001</v>
      </c>
      <c r="L53" s="109">
        <v>293888.05697999999</v>
      </c>
      <c r="M53" s="109">
        <v>290485.09392999997</v>
      </c>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v>21131275.293439999</v>
      </c>
      <c r="J54" s="115">
        <v>22297826.471650001</v>
      </c>
      <c r="K54" s="116">
        <v>22484564.98384</v>
      </c>
      <c r="L54" s="115">
        <v>22385090.41415</v>
      </c>
      <c r="M54" s="115">
        <v>22332915.056600001</v>
      </c>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v>24862992.012159996</v>
      </c>
      <c r="J55" s="115">
        <v>26424783.160210002</v>
      </c>
      <c r="K55" s="116">
        <v>26148170.549740002</v>
      </c>
      <c r="L55" s="115">
        <v>26129464.434799999</v>
      </c>
      <c r="M55" s="115">
        <v>26214941.06693</v>
      </c>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v>1523202.5501600001</v>
      </c>
      <c r="J56" s="109">
        <v>1523202.5501600001</v>
      </c>
      <c r="K56" s="112">
        <v>1523202.5501600001</v>
      </c>
      <c r="L56" s="109">
        <v>1523202.5501600001</v>
      </c>
      <c r="M56" s="109">
        <v>1521510.7870700001</v>
      </c>
      <c r="N56" s="110"/>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v>2951634.0362</v>
      </c>
      <c r="J57" s="109">
        <v>2951634.0362</v>
      </c>
      <c r="K57" s="112">
        <v>2951634.0362</v>
      </c>
      <c r="L57" s="109">
        <v>2951634.0362</v>
      </c>
      <c r="M57" s="109">
        <v>2951634.0362</v>
      </c>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v>451578.53088000003</v>
      </c>
      <c r="J58" s="109">
        <v>451578.53088000003</v>
      </c>
      <c r="K58" s="112">
        <v>451578.53088000003</v>
      </c>
      <c r="L58" s="109">
        <v>451578.53088000003</v>
      </c>
      <c r="M58" s="109">
        <v>451578.53088000003</v>
      </c>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v>3484481.04458</v>
      </c>
      <c r="J59" s="109">
        <v>3479854.7651400003</v>
      </c>
      <c r="K59" s="112">
        <v>3731001.7617200003</v>
      </c>
      <c r="L59" s="109">
        <v>3988344.4641300002</v>
      </c>
      <c r="M59" s="109">
        <v>3986384.4207100002</v>
      </c>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v>294103.60754999996</v>
      </c>
      <c r="J60" s="109">
        <v>-621867.92180999997</v>
      </c>
      <c r="K60" s="112">
        <v>-751682.48555999994</v>
      </c>
      <c r="L60" s="109">
        <v>-856181.13686000009</v>
      </c>
      <c r="M60" s="109">
        <v>-615688.82935999997</v>
      </c>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v>7181797.2192199994</v>
      </c>
      <c r="J61" s="115">
        <v>6261199.4104300002</v>
      </c>
      <c r="K61" s="116">
        <v>6382531.843249999</v>
      </c>
      <c r="L61" s="115">
        <v>6535375.8943600003</v>
      </c>
      <c r="M61" s="115">
        <v>6773908.1584399994</v>
      </c>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v>33567991.781549998</v>
      </c>
      <c r="J62" s="115">
        <v>34209185.120799996</v>
      </c>
      <c r="K62" s="116">
        <v>34053904.943179995</v>
      </c>
      <c r="L62" s="115">
        <v>34188042.879359998</v>
      </c>
      <c r="M62" s="115">
        <v>34510360.012460001</v>
      </c>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N16" activePane="bottomRight" state="frozen"/>
      <selection pane="topRight"/>
      <selection pane="bottomLeft"/>
      <selection pane="bottomRight" activeCell="O16" sqref="O16"/>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v>87777572.845151544</v>
      </c>
      <c r="J5" s="109">
        <v>82852888.135479271</v>
      </c>
      <c r="K5" s="109">
        <v>75608444.887813017</v>
      </c>
      <c r="L5" s="109">
        <v>74718799.380202442</v>
      </c>
      <c r="M5" s="109">
        <v>79182746.156770617</v>
      </c>
      <c r="N5" s="110"/>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v>66797169.359690003</v>
      </c>
      <c r="J6" s="109">
        <v>69896438.632489994</v>
      </c>
      <c r="K6" s="109">
        <v>65764999.671908982</v>
      </c>
      <c r="L6" s="109">
        <v>67455324.319657981</v>
      </c>
      <c r="M6" s="109">
        <v>68306748.787554979</v>
      </c>
      <c r="N6" s="110"/>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v>33794242.151037671</v>
      </c>
      <c r="J7" s="109">
        <v>33993567.766540714</v>
      </c>
      <c r="K7" s="109">
        <v>34509369.354127176</v>
      </c>
      <c r="L7" s="109">
        <v>34734043.290813208</v>
      </c>
      <c r="M7" s="109">
        <v>33615903.182503253</v>
      </c>
      <c r="N7" s="110"/>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v>379274001.97682041</v>
      </c>
      <c r="J8" s="109">
        <v>390297748.33401364</v>
      </c>
      <c r="K8" s="109">
        <v>409284475.3887955</v>
      </c>
      <c r="L8" s="109">
        <v>414736942.28977394</v>
      </c>
      <c r="M8" s="109">
        <v>421068816.76663435</v>
      </c>
      <c r="N8" s="110"/>
      <c r="O8" s="80" t="s">
        <v>30</v>
      </c>
    </row>
    <row r="9" spans="1:15">
      <c r="A9" s="26">
        <v>5</v>
      </c>
      <c r="B9" s="6" t="s">
        <v>166</v>
      </c>
      <c r="C9" s="110">
        <v>0</v>
      </c>
      <c r="D9" s="110">
        <v>0</v>
      </c>
      <c r="E9" s="110">
        <v>0</v>
      </c>
      <c r="F9" s="110">
        <v>0</v>
      </c>
      <c r="G9" s="109">
        <v>0</v>
      </c>
      <c r="H9" s="109">
        <v>0</v>
      </c>
      <c r="I9" s="109">
        <v>0</v>
      </c>
      <c r="J9" s="109">
        <v>0</v>
      </c>
      <c r="K9" s="109">
        <v>0</v>
      </c>
      <c r="L9" s="109">
        <v>0</v>
      </c>
      <c r="M9" s="109">
        <v>0</v>
      </c>
      <c r="N9" s="110"/>
      <c r="O9" s="80" t="s">
        <v>33</v>
      </c>
    </row>
    <row r="10" spans="1:15">
      <c r="A10" s="26">
        <v>6</v>
      </c>
      <c r="B10" s="6" t="s">
        <v>154</v>
      </c>
      <c r="C10" s="110">
        <v>0</v>
      </c>
      <c r="D10" s="110">
        <v>0</v>
      </c>
      <c r="E10" s="110">
        <v>0</v>
      </c>
      <c r="F10" s="110">
        <v>0</v>
      </c>
      <c r="G10" s="109">
        <v>0</v>
      </c>
      <c r="H10" s="109">
        <v>0</v>
      </c>
      <c r="I10" s="109">
        <v>0</v>
      </c>
      <c r="J10" s="109">
        <v>0</v>
      </c>
      <c r="K10" s="109">
        <v>0</v>
      </c>
      <c r="L10" s="109">
        <v>0</v>
      </c>
      <c r="M10" s="109">
        <v>0</v>
      </c>
      <c r="N10" s="110"/>
      <c r="O10" s="80" t="s">
        <v>35</v>
      </c>
    </row>
    <row r="11" spans="1:15">
      <c r="A11" s="26">
        <v>7</v>
      </c>
      <c r="B11" s="6" t="s">
        <v>36</v>
      </c>
      <c r="C11" s="110">
        <v>0</v>
      </c>
      <c r="D11" s="110">
        <v>0</v>
      </c>
      <c r="E11" s="110">
        <v>0</v>
      </c>
      <c r="F11" s="110">
        <v>0</v>
      </c>
      <c r="G11" s="109">
        <v>0</v>
      </c>
      <c r="H11" s="109">
        <v>0</v>
      </c>
      <c r="I11" s="109">
        <v>0</v>
      </c>
      <c r="J11" s="109">
        <v>0</v>
      </c>
      <c r="K11" s="109">
        <v>0</v>
      </c>
      <c r="L11" s="109">
        <v>0</v>
      </c>
      <c r="M11" s="109">
        <v>0</v>
      </c>
      <c r="N11" s="110"/>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v>39013651.116758749</v>
      </c>
      <c r="J12" s="109">
        <v>40126543.689085074</v>
      </c>
      <c r="K12" s="109">
        <v>37809978.090403818</v>
      </c>
      <c r="L12" s="109">
        <v>39032922.559122324</v>
      </c>
      <c r="M12" s="109">
        <v>38586281.233263016</v>
      </c>
      <c r="N12" s="110"/>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v>196322.018404</v>
      </c>
      <c r="J13" s="109">
        <v>195649.95222499999</v>
      </c>
      <c r="K13" s="109">
        <v>154890.11070800002</v>
      </c>
      <c r="L13" s="109">
        <v>147582.14464499999</v>
      </c>
      <c r="M13" s="109">
        <v>147989.84776</v>
      </c>
      <c r="N13" s="110"/>
      <c r="O13" s="80" t="s">
        <v>161</v>
      </c>
    </row>
    <row r="14" spans="1:15">
      <c r="A14" s="26">
        <v>10</v>
      </c>
      <c r="B14" s="6" t="s">
        <v>156</v>
      </c>
      <c r="C14" s="110">
        <v>0</v>
      </c>
      <c r="D14" s="110">
        <v>0</v>
      </c>
      <c r="E14" s="110">
        <v>0</v>
      </c>
      <c r="F14" s="110">
        <v>0</v>
      </c>
      <c r="G14" s="109">
        <v>0</v>
      </c>
      <c r="H14" s="109">
        <v>0</v>
      </c>
      <c r="I14" s="109">
        <v>0</v>
      </c>
      <c r="J14" s="109">
        <v>0</v>
      </c>
      <c r="K14" s="109">
        <v>0</v>
      </c>
      <c r="L14" s="109">
        <v>0</v>
      </c>
      <c r="M14" s="109">
        <v>0</v>
      </c>
      <c r="N14" s="110"/>
      <c r="O14" s="80" t="s">
        <v>42</v>
      </c>
    </row>
    <row r="15" spans="1:15">
      <c r="A15" s="26">
        <v>11</v>
      </c>
      <c r="B15" s="6" t="s">
        <v>118</v>
      </c>
      <c r="C15" s="110">
        <v>394875.06539017998</v>
      </c>
      <c r="D15" s="110">
        <v>394875.06539017998</v>
      </c>
      <c r="E15" s="110">
        <v>350320</v>
      </c>
      <c r="F15" s="110">
        <v>350320</v>
      </c>
      <c r="G15" s="109">
        <v>350320</v>
      </c>
      <c r="H15" s="109">
        <v>350320</v>
      </c>
      <c r="I15" s="109">
        <v>350320</v>
      </c>
      <c r="J15" s="109">
        <v>350320</v>
      </c>
      <c r="K15" s="109">
        <v>350320</v>
      </c>
      <c r="L15" s="109">
        <v>350320</v>
      </c>
      <c r="M15" s="109">
        <v>350320</v>
      </c>
      <c r="N15" s="110"/>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v>2033565.8419234799</v>
      </c>
      <c r="J16" s="109">
        <v>2033550.7608594801</v>
      </c>
      <c r="K16" s="109">
        <v>2033620.7704514803</v>
      </c>
      <c r="L16" s="109">
        <v>2033704.35990848</v>
      </c>
      <c r="M16" s="109">
        <v>2033966.7014674798</v>
      </c>
      <c r="N16" s="110"/>
      <c r="O16" s="80" t="s">
        <v>45</v>
      </c>
    </row>
    <row r="17" spans="1:15">
      <c r="A17" s="26">
        <v>13</v>
      </c>
      <c r="B17" s="6" t="s">
        <v>158</v>
      </c>
      <c r="C17" s="110">
        <v>0</v>
      </c>
      <c r="D17" s="110">
        <v>0</v>
      </c>
      <c r="E17" s="110">
        <v>0</v>
      </c>
      <c r="F17" s="110">
        <v>0</v>
      </c>
      <c r="G17" s="109">
        <v>0</v>
      </c>
      <c r="H17" s="109">
        <v>0</v>
      </c>
      <c r="I17" s="109">
        <v>0</v>
      </c>
      <c r="J17" s="109">
        <v>0</v>
      </c>
      <c r="K17" s="109">
        <v>0</v>
      </c>
      <c r="L17" s="109">
        <v>0</v>
      </c>
      <c r="M17" s="109">
        <v>0</v>
      </c>
      <c r="N17" s="110"/>
      <c r="O17" s="80" t="s">
        <v>46</v>
      </c>
    </row>
    <row r="18" spans="1:15">
      <c r="A18" s="26">
        <v>14</v>
      </c>
      <c r="B18" s="6" t="s">
        <v>119</v>
      </c>
      <c r="C18" s="110">
        <v>0</v>
      </c>
      <c r="D18" s="110">
        <v>0</v>
      </c>
      <c r="E18" s="110">
        <v>0</v>
      </c>
      <c r="F18" s="110">
        <v>0</v>
      </c>
      <c r="G18" s="109">
        <v>0</v>
      </c>
      <c r="H18" s="109">
        <v>0</v>
      </c>
      <c r="I18" s="109">
        <v>0</v>
      </c>
      <c r="J18" s="109">
        <v>0</v>
      </c>
      <c r="K18" s="109">
        <v>0</v>
      </c>
      <c r="L18" s="109">
        <v>0</v>
      </c>
      <c r="M18" s="109">
        <v>0</v>
      </c>
      <c r="N18" s="110"/>
      <c r="O18" s="80" t="s">
        <v>48</v>
      </c>
    </row>
    <row r="19" spans="1:15">
      <c r="A19" s="26">
        <v>15</v>
      </c>
      <c r="B19" s="6" t="s">
        <v>159</v>
      </c>
      <c r="C19" s="110">
        <v>0</v>
      </c>
      <c r="D19" s="110">
        <v>0</v>
      </c>
      <c r="E19" s="110">
        <v>0</v>
      </c>
      <c r="F19" s="110">
        <v>0</v>
      </c>
      <c r="G19" s="109">
        <v>0</v>
      </c>
      <c r="H19" s="109">
        <v>0</v>
      </c>
      <c r="I19" s="109">
        <v>0</v>
      </c>
      <c r="J19" s="109">
        <v>0</v>
      </c>
      <c r="K19" s="109">
        <v>0</v>
      </c>
      <c r="L19" s="109">
        <v>0</v>
      </c>
      <c r="M19" s="109">
        <v>0</v>
      </c>
      <c r="N19" s="110"/>
      <c r="O19" s="80" t="s">
        <v>50</v>
      </c>
    </row>
    <row r="20" spans="1:15">
      <c r="A20" s="26">
        <v>16</v>
      </c>
      <c r="B20" s="6" t="s">
        <v>446</v>
      </c>
      <c r="C20" s="110">
        <v>0</v>
      </c>
      <c r="D20" s="110">
        <v>0</v>
      </c>
      <c r="E20" s="110">
        <v>0</v>
      </c>
      <c r="F20" s="110">
        <v>0</v>
      </c>
      <c r="G20" s="109">
        <v>0</v>
      </c>
      <c r="H20" s="109">
        <v>0</v>
      </c>
      <c r="I20" s="109">
        <v>0</v>
      </c>
      <c r="J20" s="109">
        <v>0</v>
      </c>
      <c r="K20" s="109">
        <v>0</v>
      </c>
      <c r="L20" s="109">
        <v>0</v>
      </c>
      <c r="M20" s="109">
        <v>0</v>
      </c>
      <c r="N20" s="110"/>
      <c r="O20" s="80" t="s">
        <v>52</v>
      </c>
    </row>
    <row r="21" spans="1:15" s="10" customFormat="1">
      <c r="A21" s="26">
        <v>17</v>
      </c>
      <c r="B21" s="6" t="s">
        <v>121</v>
      </c>
      <c r="C21" s="113">
        <v>0</v>
      </c>
      <c r="D21" s="113">
        <v>0</v>
      </c>
      <c r="E21" s="113">
        <v>0</v>
      </c>
      <c r="F21" s="113">
        <v>0</v>
      </c>
      <c r="G21" s="115">
        <v>0</v>
      </c>
      <c r="H21" s="115">
        <v>0</v>
      </c>
      <c r="I21" s="115">
        <v>0</v>
      </c>
      <c r="J21" s="115">
        <v>0</v>
      </c>
      <c r="K21" s="115">
        <v>0</v>
      </c>
      <c r="L21" s="109">
        <v>0</v>
      </c>
      <c r="M21" s="115">
        <v>0</v>
      </c>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v>609236845.30978596</v>
      </c>
      <c r="J22" s="115">
        <v>619746707.27069318</v>
      </c>
      <c r="K22" s="115">
        <v>625516098.27420783</v>
      </c>
      <c r="L22" s="115">
        <v>633209638.34412336</v>
      </c>
      <c r="M22" s="115">
        <v>643292772.67595363</v>
      </c>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v>107947914.48081562</v>
      </c>
      <c r="J23" s="115">
        <v>111549163.87049997</v>
      </c>
      <c r="K23" s="115">
        <v>110566745.36471084</v>
      </c>
      <c r="L23" s="115">
        <v>111510889.32104205</v>
      </c>
      <c r="M23" s="115">
        <v>111115306.4048218</v>
      </c>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v>717184759.79060161</v>
      </c>
      <c r="J24" s="115">
        <v>731295871.14119303</v>
      </c>
      <c r="K24" s="115">
        <v>736082843.63891864</v>
      </c>
      <c r="L24" s="115">
        <v>744720527.66516554</v>
      </c>
      <c r="M24" s="115">
        <v>754408079.08077538</v>
      </c>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v>54427622.361691713</v>
      </c>
      <c r="J25" s="115">
        <v>58254342.348877639</v>
      </c>
      <c r="K25" s="115">
        <v>57626747.077942275</v>
      </c>
      <c r="L25" s="115">
        <v>58107374.018642947</v>
      </c>
      <c r="M25" s="115">
        <v>58938151.847364902</v>
      </c>
      <c r="N25" s="113"/>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v>662757137.42888999</v>
      </c>
      <c r="J26" s="115">
        <v>673041528.79231536</v>
      </c>
      <c r="K26" s="115">
        <v>678456096.56097603</v>
      </c>
      <c r="L26" s="115">
        <v>686613153.64651251</v>
      </c>
      <c r="M26" s="115">
        <v>695469927.23341036</v>
      </c>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717F58-9399-4F23-B9B8-6D04907A90FF}"/>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sharepoint/v3"/>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2023-06-07T15:58:52Z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