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jkttip-fsiknb01\DSIN\PUBLIKASI\_PUBLIKASI IKNB\1BULANAN\_PUBLIKASI WEBSITE\PW 2020\07. PW Juli 2020\Asuransi\"/>
    </mc:Choice>
  </mc:AlternateContent>
  <xr:revisionPtr revIDLastSave="0" documentId="8_{99A7734C-9DE0-42B1-B291-E506DC909981}" xr6:coauthVersionLast="45" xr6:coauthVersionMax="45" xr10:uidLastSave="{00000000-0000-0000-0000-000000000000}"/>
  <bookViews>
    <workbookView xWindow="-110" yWindow="-110" windowWidth="19420" windowHeight="10420" tabRatio="907" activeTab="3" xr2:uid="{00000000-000D-0000-FFFF-FFFF00000000}"/>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81029"/>
</workbook>
</file>

<file path=xl/calcChain.xml><?xml version="1.0" encoding="utf-8"?>
<calcChain xmlns="http://schemas.openxmlformats.org/spreadsheetml/2006/main">
  <c r="O9" i="13" l="1"/>
  <c r="N9" i="13"/>
  <c r="M9" i="13"/>
  <c r="L9" i="13"/>
  <c r="K9" i="13"/>
  <c r="J9" i="13"/>
  <c r="I9" i="13"/>
  <c r="D12" i="13" l="1"/>
  <c r="O11" i="13" l="1"/>
  <c r="N11" i="13"/>
  <c r="M11" i="13"/>
  <c r="L11" i="13"/>
  <c r="K11" i="13"/>
  <c r="J11" i="13"/>
  <c r="I11" i="13"/>
  <c r="H11" i="13"/>
  <c r="G11" i="13"/>
  <c r="F11" i="13"/>
  <c r="E11" i="13"/>
  <c r="D11"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<sst xmlns="http://schemas.openxmlformats.org/spreadsheetml/2006/main" count="1040" uniqueCount="451">
  <si>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</si>
  <si>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</si>
  <si>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</si>
  <si>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</si>
  <si>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</si>
  <si>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</si>
  <si>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</si>
  <si>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</si>
  <si>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</si>
  <si>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</si>
  <si>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</si>
  <si>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</si>
  <si>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</si>
  <si>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</si>
  <si>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</si>
  <si>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</si>
  <si>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</si>
  <si>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</si>
  <si>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</si>
  <si>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</si>
  <si>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</si>
  <si>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</si>
  <si>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</si>
  <si>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</si>
  <si>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</si>
  <si>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</si>
  <si>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</si>
  <si>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</si>
  <si>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</si>
  <si>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</si>
  <si>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</si>
  <si>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</si>
  <si>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</si>
  <si>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</si>
  <si>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</si>
  <si>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</si>
  <si>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</si>
  <si>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</si>
  <si>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</si>
  <si>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</si>
  <si>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</si>
  <si>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</si>
  <si>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</si>
  <si>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</si>
  <si>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</si>
  <si>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</si>
  <si>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</si>
  <si>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</si>
  <si>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</si>
  <si>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</si>
  <si>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</si>
  <si>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</si>
  <si>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</si>
  <si>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</si>
  <si>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</si>
  <si>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</si>
  <si>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</si>
  <si>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</si>
  <si>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</si>
  <si>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</si>
  <si>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</si>
  <si>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</si>
  <si>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</si>
  <si>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</si>
  <si>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</si>
  <si>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</si>
  <si>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</si>
  <si>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</si>
  <si>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</si>
  <si>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</si>
  <si>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</si>
  <si>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</si>
  <si>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</si>
  <si>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</si>
  <si>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</si>
  <si>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</si>
  <si>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</si>
  <si>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</si>
  <si>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</si>
  <si>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</si>
  <si>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</si>
  <si>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</si>
  <si>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</si>
  <si>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</si>
  <si>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</si>
  <si>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</si>
  <si>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</si>
  <si>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</si>
  <si>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</si>
  <si>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</si>
  <si>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</si>
  <si>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</si>
  <si>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</si>
  <si>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</si>
  <si>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</si>
  <si>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</si>
  <si>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</si>
  <si>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</si>
  <si>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</si>
  <si>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</si>
  <si>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</si>
  <si>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</si>
  <si>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</si>
  <si>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</si>
  <si>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</si>
  <si>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</si>
  <si>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</si>
  <si>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</si>
  <si>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</si>
  <si>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</si>
  <si>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</si>
  <si>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</si>
  <si>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</si>
  <si>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</si>
  <si>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</si>
  <si>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</si>
  <si>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</si>
  <si>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</si>
  <si>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</si>
  <si>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</si>
  <si>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</si>
  <si>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</si>
  <si>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</si>
  <si>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</si>
  <si>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</si>
  <si>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</si>
  <si>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</si>
  <si>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</si>
  <si>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</si>
  <si>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</si>
  <si>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</si>
  <si>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</si>
  <si>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</si>
  <si>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</si>
  <si>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</si>
  <si>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</si>
  <si>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</si>
  <si>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</si>
  <si>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</si>
  <si>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</si>
  <si>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</si>
  <si>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</si>
  <si>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</si>
  <si>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</si>
  <si>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</si>
  <si>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</si>
  <si>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</si>
  <si>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</si>
  <si>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</si>
  <si>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</si>
  <si>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</si>
  <si>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</si>
  <si>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</si>
  <si>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</si>
  <si>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</si>
  <si>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</si>
  <si>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</si>
  <si>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</si>
  <si>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</si>
  <si>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</si>
  <si>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</si>
  <si>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</si>
  <si>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</si>
  <si>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</si>
  <si>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</si>
  <si>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</si>
  <si>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</si>
  <si>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</si>
  <si>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</si>
  <si>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</si>
  <si>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</si>
  <si>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</si>
  <si>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</si>
  <si>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</si>
  <si>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</si>
  <si>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</si>
  <si>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</si>
  <si>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</si>
  <si>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</si>
  <si>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</si>
  <si>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</si>
  <si>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</si>
  <si>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</si>
  <si>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</si>
  <si>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</si>
  <si>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</si>
  <si>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</si>
  <si>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</si>
  <si>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</si>
  <si>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</si>
  <si>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</si>
  <si>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</si>
  <si>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</si>
  <si>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</si>
  <si>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</si>
  <si>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</si>
  <si>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</si>
  <si>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</si>
  <si>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</si>
  <si>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</si>
  <si>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</si>
  <si>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</si>
  <si>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</si>
  <si>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</si>
  <si>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</si>
  <si>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</si>
  <si>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</si>
  <si>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</si>
  <si>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</si>
  <si>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</si>
  <si>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</si>
  <si>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</si>
  <si>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</si>
  <si>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</si>
  <si>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</si>
  <si>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</si>
  <si>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</si>
  <si>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</si>
  <si>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</si>
  <si>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</si>
  <si>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</si>
  <si>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</si>
  <si>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</si>
  <si>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</si>
  <si>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</si>
  <si>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</si>
  <si>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</si>
  <si>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</si>
  <si>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</si>
  <si>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</si>
  <si>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</si>
  <si>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</si>
  <si>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</si>
  <si>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</si>
  <si>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</si>
  <si>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</si>
  <si>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</si>
  <si>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</si>
  <si>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</si>
  <si>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</si>
  <si>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</si>
  <si>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</si>
  <si>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</si>
  <si>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</si>
  <si>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</si>
  <si>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</si>
  <si>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</si>
  <si>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</si>
  <si>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</si>
  <si>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</si>
  <si>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</si>
  <si>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</si>
  <si>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</si>
  <si>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</si>
  <si>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</si>
  <si>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</si>
  <si>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</si>
  <si>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</si>
  <si>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</si>
  <si>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</si>
  <si>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</si>
  <si>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</si>
  <si>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</si>
  <si>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</si>
  <si>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</si>
  <si>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</si>
  <si>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</si>
  <si>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</si>
  <si>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</si>
  <si>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</si>
  <si>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</si>
  <si>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</si>
  <si>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</si>
  <si>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</si>
  <si>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</si>
  <si>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</si>
  <si>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</si>
  <si>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</si>
  <si>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</si>
  <si>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</si>
  <si>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</si>
  <si>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</si>
  <si>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</si>
  <si>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</si>
  <si>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</si>
  <si>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</si>
  <si>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</si>
  <si>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</si>
  <si>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</si>
  <si>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</si>
  <si>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</si>
  <si>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</si>
  <si>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</si>
  <si>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</si>
  <si>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</si>
  <si>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</si>
  <si>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</si>
  <si>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</si>
  <si>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</si>
  <si>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</si>
  <si>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</si>
  <si>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</si>
  <si>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</si>
  <si>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</si>
  <si>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</si>
  <si>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</si>
  <si>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</si>
  <si>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</si>
  <si>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</si>
  <si>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</si>
  <si>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</si>
  <si>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</si>
  <si>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</si>
  <si>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</si>
  <si>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</si>
  <si>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</si>
  <si>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</si>
  <si>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</si>
  <si>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</si>
  <si>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</si>
  <si>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</si>
  <si>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</si>
  <si>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</si>
  <si>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</si>
  <si>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</si>
  <si>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</si>
  <si>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</si>
  <si>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</si>
  <si>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</si>
  <si>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</si>
  <si>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</si>
  <si>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</si>
  <si>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</si>
  <si>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</si>
  <si>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</si>
  <si>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</si>
  <si>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</si>
  <si>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</si>
  <si>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</si>
  <si>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</si>
  <si>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</si>
  <si>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</si>
  <si>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</si>
  <si>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</si>
  <si>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</si>
  <si>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</si>
  <si>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</si>
  <si>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</si>
  <si>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</si>
  <si>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</si>
  <si>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</si>
  <si>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</si>
  <si>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</si>
  <si>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</si>
  <si>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</si>
  <si>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</si>
  <si>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</si>
  <si>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</si>
  <si>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</si>
  <si>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</si>
  <si>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</si>
  <si>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</si>
  <si>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</si>
  <si>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</si>
  <si>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</si>
  <si>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</si>
  <si>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</si>
  <si>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</si>
  <si>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</si>
  <si>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</si>
  <si>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</si>
  <si>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</si>
  <si>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</si>
  <si>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</si>
  <si>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</si>
  <si>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</si>
  <si>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</si>
  <si>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</si>
  <si>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</si>
  <si>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</si>
  <si>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</si>
  <si>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</si>
  <si>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</si>
  <si>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</si>
  <si>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</si>
  <si>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</si>
  <si>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</si>
  <si>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</si>
  <si>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</si>
  <si>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</si>
  <si>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</si>
  <si>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</si>
  <si>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</si>
  <si>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</si>
  <si>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</si>
  <si>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</si>
  <si>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</si>
  <si>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</si>
  <si>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</si>
  <si>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</si>
  <si>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</si>
  <si>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</si>
  <si>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</si>
  <si>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</si>
  <si>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</si>
  <si>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</si>
  <si>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</si>
  <si>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</si>
  <si>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</si>
  <si>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</si>
  <si>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</si>
  <si>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</si>
  <si>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</si>
  <si>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</si>
  <si>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</si>
  <si>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</si>
  <si>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</si>
  <si>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</si>
  <si>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</si>
  <si>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</si>
  <si>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</si>
  <si>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</si>
  <si>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</si>
  <si>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</si>
  <si>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</si>
  <si>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</si>
  <si>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</si>
  <si>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</si>
  <si>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</si>
  <si>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</si>
  <si>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</si>
  <si>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</si>
  <si>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</si>
  <si>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</si>
  <si>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</si>
  <si>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</si>
  <si>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</si>
  <si>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</si>
  <si>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</si>
  <si>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</si>
  <si>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</si>
  <si>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</si>
  <si>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</si>
  <si>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</si>
  <si>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</si>
  <si>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</si>
  <si>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</si>
  <si>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</si>
  <si>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</si>
  <si>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</si>
  <si>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Juli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</si>
</sst>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70" fontId="5" fillId="0" borderId="0" applyFont="0" applyFill="0" applyBorder="0" applyAlignment="0" applyProtection="0"/>
    <xf numFmtId="9" fontId="5" fillId="0" borderId="0" applyFont="0" applyFill="0" applyBorder="0" applyAlignment="0" applyProtection="0"/>
  </cellStyleXfs>
  <cellXfs count="153">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346" fontId="13" fillId="0" borderId="0" xfId="1" applyNumberFormat="1" applyFont="1" applyFill="1" applyBorder="1" applyAlignment="1">
      <alignment horizontal="right" vertical="center"/>
    </xf>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168" fontId="245" fillId="0" borderId="0" xfId="1" applyFont="1" applyFill="1" applyBorder="1" applyAlignment="1">
      <alignment horizontal="left" vertical="center"/>
    </xf>
    <xf numFmtId="0" fontId="17" fillId="0" borderId="0" xfId="50" applyAlignment="1">
      <alignment horizontal="center" vertical="center"/>
    </xf>
    <xf numFmtId="168" fontId="13" fillId="0" borderId="0" xfId="1" applyFont="1" applyFill="1" applyBorder="1" applyAlignment="1">
      <alignment vertical="center"/>
    </xf>
    <xf numFmtId="168" fontId="245" fillId="0" borderId="0" xfId="1" applyFont="1" applyFill="1" applyBorder="1" applyAlignment="1">
      <alignment vertical="center"/>
    </xf>
    <xf numFmtId="170" fontId="0" fillId="0" borderId="0" xfId="21194" applyFont="1"/>
    <xf numFmtId="9" fontId="0" fillId="0" borderId="0" xfId="21195" applyFont="1"/>
    <xf numFmtId="187" fontId="0" fillId="0" borderId="0" xfId="21195" applyNumberFormat="1" applyFont="1"/>
    <xf numFmtId="332" fontId="71" fillId="0" borderId="0" xfId="1" applyNumberFormat="1" applyFont="1" applyFill="1" applyBorder="1" applyAlignment="1">
      <alignment vertical="center"/>
    </xf>
    <xf numFmtId="332" fontId="13" fillId="0" borderId="0" xfId="1" applyNumberFormat="1" applyFont="1" applyFill="1" applyBorder="1"/>
    <xf numFmtId="168" fontId="13" fillId="0" borderId="0" xfId="3" applyNumberFormat="1" applyFont="1" applyFill="1" applyBorder="1" applyAlignment="1">
      <alignment horizontal="right" vertical="center"/>
    </xf>
    <xf numFmtId="168" fontId="13" fillId="0" borderId="0" xfId="1" applyFont="1" applyFill="1" applyBorder="1" applyAlignment="1">
      <alignment horizontal="right" vertical="center"/>
    </xf>
    <xf numFmtId="168" fontId="13" fillId="0" borderId="0" xfId="1" applyNumberFormat="1" applyFont="1" applyFill="1" applyBorder="1"/>
    <xf numFmtId="168" fontId="34" fillId="0" borderId="7" xfId="3" applyNumberFormat="1" applyFont="1" applyFill="1" applyBorder="1" applyAlignment="1">
      <alignment horizontal="center" vertical="center" wrapText="1"/>
    </xf>
    <xf numFmtId="189" fontId="13" fillId="0" borderId="0" xfId="3" applyNumberFormat="1" applyFont="1" applyFill="1" applyBorder="1" applyAlignment="1">
      <alignment horizontal="right" vertical="center"/>
    </xf>
    <xf numFmtId="168" fontId="71" fillId="0" borderId="0" xfId="1" applyFont="1" applyFill="1" applyBorder="1" applyAlignment="1">
      <alignment horizontal="right" vertical="center"/>
    </xf>
    <xf numFmtId="168" fontId="71" fillId="0" borderId="0" xfId="1" applyFont="1" applyFill="1" applyBorder="1" applyAlignment="1">
      <alignment vertical="center"/>
    </xf>
    <xf numFmtId="168" fontId="13" fillId="0" borderId="0" xfId="1" applyNumberFormat="1" applyFont="1" applyFill="1" applyBorder="1" applyAlignment="1">
      <alignment vertical="center"/>
    </xf>
    <xf numFmtId="168" fontId="71" fillId="0" borderId="0" xfId="1" applyNumberFormat="1" applyFont="1" applyFill="1" applyBorder="1" applyAlignment="1">
      <alignment vertical="center"/>
    </xf>
    <xf numFmtId="168" fontId="71" fillId="0" borderId="0" xfId="3" applyNumberFormat="1" applyFont="1" applyFill="1" applyBorder="1" applyAlignment="1">
      <alignment horizontal="right" vertical="center"/>
    </xf>
    <xf numFmtId="189" fontId="71" fillId="0" borderId="0" xfId="3" applyNumberFormat="1" applyFont="1" applyFill="1" applyBorder="1" applyAlignment="1">
      <alignment horizontal="right" vertical="center"/>
    </xf>
    <xf numFmtId="168" fontId="71" fillId="0" borderId="0" xfId="1"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J19"/>
  <sheetViews>
    <sheetView showGridLines="0" view="pageBreakPreview" topLeftCell="A16" zoomScaleNormal="100" zoomScaleSheetLayoutView="100" workbookViewId="0">
      <selection activeCell="I20" sqref="I20"/>
    </sheetView>
  </sheetViews>
  <sheetFormatPr defaultRowHeight="14.5"/>
  <cols>
    <col min="1" max="1" width="3.26953125" style="18" customWidth="1"/>
    <col min="2" max="2" width="3.26953125" customWidth="1"/>
    <col min="3" max="3" width="10.7265625" bestFit="1" customWidth="1"/>
    <col min="9" max="9" width="13.7265625" customWidth="1"/>
    <col min="10" max="10" width="15.7265625" customWidth="1"/>
  </cols>
  <sheetData>
    <row r="10" spans="3:10" ht="44.5">
      <c r="C10" s="14" t="s">
        <v>14</v>
      </c>
      <c r="D10" s="1"/>
    </row>
    <row r="12" spans="3:10" ht="28.5">
      <c r="C12" s="4"/>
      <c r="D12" s="5"/>
      <c r="E12" s="5"/>
      <c r="F12" s="5"/>
      <c r="G12" s="5"/>
      <c r="H12" s="5"/>
      <c r="I12" s="5"/>
      <c r="J12" s="5"/>
    </row>
    <row r="13" spans="3:10" ht="28.5">
      <c r="E13" s="5"/>
      <c r="F13" s="5"/>
      <c r="G13" s="5"/>
      <c r="H13" s="5"/>
      <c r="I13" s="5"/>
      <c r="J13" s="5"/>
    </row>
    <row r="19" spans="3:10" ht="27.5">
      <c r="C19" s="10"/>
      <c r="I19" s="141" t="s">
        <v>450</v>
      </c>
      <c r="J19" s="142"/>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activeCell="I6" sqref="I6"/>
    </sheetView>
  </sheetViews>
  <sheetFormatPr defaultColWidth="9.1796875" defaultRowHeight="14.5"/>
  <cols>
    <col min="1" max="1" width="9.1796875" style="22"/>
    <col min="2" max="2" width="67.26953125" style="59" customWidth="1"/>
    <col min="3" max="14" width="18.26953125" style="22" customWidth="1"/>
    <col min="15" max="15" width="56.453125" style="22" bestFit="1" customWidth="1"/>
    <col min="16" max="16384" width="9.1796875" style="22"/>
  </cols>
  <sheetData>
    <row r="1" spans="1:15">
      <c r="O1" s="100" t="s">
        <v>411</v>
      </c>
    </row>
    <row r="2" spans="1:15" ht="22.5" thickBot="1">
      <c r="A2" s="145" t="s">
        <v>115</v>
      </c>
      <c r="B2" s="146"/>
      <c r="C2" s="146"/>
      <c r="D2" s="146"/>
      <c r="E2" s="146"/>
      <c r="F2" s="146"/>
      <c r="G2" s="146"/>
      <c r="H2" s="146"/>
      <c r="I2" s="146"/>
      <c r="J2" s="146"/>
      <c r="K2" s="146"/>
      <c r="L2" s="146"/>
      <c r="M2" s="146"/>
      <c r="N2" s="146"/>
      <c r="O2" s="146"/>
    </row>
    <row r="3" spans="1:15" ht="22.5" thickBot="1">
      <c r="A3" s="151" t="s">
        <v>161</v>
      </c>
      <c r="B3" s="152"/>
      <c r="C3" s="152"/>
      <c r="D3" s="152"/>
      <c r="E3" s="152"/>
      <c r="F3" s="152"/>
      <c r="G3" s="152"/>
      <c r="H3" s="152"/>
      <c r="I3" s="152"/>
      <c r="J3" s="152"/>
      <c r="K3" s="152"/>
      <c r="L3" s="152"/>
      <c r="M3" s="152"/>
      <c r="N3" s="152"/>
      <c r="O3" s="152"/>
    </row>
    <row r="4" spans="1:15" s="53"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30">
        <v>15378950</v>
      </c>
      <c r="D5" s="36">
        <v>17489950</v>
      </c>
      <c r="E5" s="36">
        <v>13819100</v>
      </c>
      <c r="F5" s="36">
        <v>14278350</v>
      </c>
      <c r="G5" s="131">
        <v>15465100</v>
      </c>
      <c r="H5" s="131">
        <v>17602250</v>
      </c>
      <c r="I5" s="36">
        <v>18548000</v>
      </c>
      <c r="J5" s="84"/>
      <c r="K5" s="84"/>
      <c r="L5" s="84"/>
      <c r="M5" s="84"/>
      <c r="N5" s="36"/>
      <c r="O5" s="96" t="s">
        <v>162</v>
      </c>
    </row>
    <row r="6" spans="1:15">
      <c r="A6" s="23">
        <v>2</v>
      </c>
      <c r="B6" s="41" t="s">
        <v>147</v>
      </c>
      <c r="C6" s="130">
        <v>9490129.3293999992</v>
      </c>
      <c r="D6" s="36">
        <v>10203791.341739999</v>
      </c>
      <c r="E6" s="36">
        <v>9278647.0513300002</v>
      </c>
      <c r="F6" s="36">
        <v>9854106.0236499999</v>
      </c>
      <c r="G6" s="131">
        <v>10119348.926179999</v>
      </c>
      <c r="H6" s="131">
        <v>10273290.69348</v>
      </c>
      <c r="I6" s="36">
        <v>10939787.1121</v>
      </c>
      <c r="J6" s="84"/>
      <c r="K6" s="84"/>
      <c r="L6" s="84"/>
      <c r="M6" s="84"/>
      <c r="N6" s="36"/>
      <c r="O6" s="96" t="s">
        <v>28</v>
      </c>
    </row>
    <row r="7" spans="1:15">
      <c r="A7" s="23">
        <v>3</v>
      </c>
      <c r="B7" s="41" t="s">
        <v>152</v>
      </c>
      <c r="C7" s="130">
        <v>34695775.905139998</v>
      </c>
      <c r="D7" s="36">
        <v>35022301.167650007</v>
      </c>
      <c r="E7" s="36">
        <v>33612903.221779995</v>
      </c>
      <c r="F7" s="36">
        <v>33618940.738369994</v>
      </c>
      <c r="G7" s="131">
        <v>33652854.191270001</v>
      </c>
      <c r="H7" s="131">
        <v>33077207.297920004</v>
      </c>
      <c r="I7" s="36">
        <v>32887887.484029997</v>
      </c>
      <c r="J7" s="84"/>
      <c r="K7" s="84"/>
      <c r="L7" s="84"/>
      <c r="M7" s="84"/>
      <c r="N7" s="36"/>
      <c r="O7" s="96" t="s">
        <v>412</v>
      </c>
    </row>
    <row r="8" spans="1:15">
      <c r="A8" s="23">
        <v>4</v>
      </c>
      <c r="B8" s="41" t="s">
        <v>153</v>
      </c>
      <c r="C8" s="130">
        <v>29386552.47975</v>
      </c>
      <c r="D8" s="36">
        <v>30010508.204159997</v>
      </c>
      <c r="E8" s="36">
        <v>31040423.116890002</v>
      </c>
      <c r="F8" s="36">
        <v>31562890.779010002</v>
      </c>
      <c r="G8" s="131">
        <v>31999617.668969996</v>
      </c>
      <c r="H8" s="131">
        <v>32314717.477230001</v>
      </c>
      <c r="I8" s="36">
        <v>33295212.023650005</v>
      </c>
      <c r="J8" s="84"/>
      <c r="K8" s="84"/>
      <c r="L8" s="84"/>
      <c r="M8" s="84"/>
      <c r="N8" s="36"/>
      <c r="O8" s="96" t="s">
        <v>31</v>
      </c>
    </row>
    <row r="9" spans="1:15">
      <c r="A9" s="23">
        <v>5</v>
      </c>
      <c r="B9" s="41" t="s">
        <v>154</v>
      </c>
      <c r="C9" s="130">
        <v>0</v>
      </c>
      <c r="D9" s="36">
        <v>0</v>
      </c>
      <c r="E9" s="36">
        <v>0</v>
      </c>
      <c r="F9" s="36">
        <v>0</v>
      </c>
      <c r="G9" s="131">
        <v>0</v>
      </c>
      <c r="H9" s="131">
        <v>0</v>
      </c>
      <c r="I9" s="36">
        <v>0</v>
      </c>
      <c r="J9" s="84"/>
      <c r="K9" s="84"/>
      <c r="L9" s="84"/>
      <c r="M9" s="84"/>
      <c r="N9" s="36"/>
      <c r="O9" s="96" t="s">
        <v>34</v>
      </c>
    </row>
    <row r="10" spans="1:15">
      <c r="A10" s="23">
        <v>6</v>
      </c>
      <c r="B10" s="41" t="s">
        <v>155</v>
      </c>
      <c r="C10" s="130">
        <v>0</v>
      </c>
      <c r="D10" s="36">
        <v>0</v>
      </c>
      <c r="E10" s="36">
        <v>0</v>
      </c>
      <c r="F10" s="36">
        <v>0</v>
      </c>
      <c r="G10" s="131">
        <v>0</v>
      </c>
      <c r="H10" s="131">
        <v>0</v>
      </c>
      <c r="I10" s="36">
        <v>0</v>
      </c>
      <c r="J10" s="84"/>
      <c r="K10" s="84"/>
      <c r="L10" s="84"/>
      <c r="M10" s="84"/>
      <c r="N10" s="36"/>
      <c r="O10" s="96" t="s">
        <v>36</v>
      </c>
    </row>
    <row r="11" spans="1:15">
      <c r="A11" s="23">
        <v>7</v>
      </c>
      <c r="B11" s="41" t="s">
        <v>37</v>
      </c>
      <c r="C11" s="130">
        <v>0</v>
      </c>
      <c r="D11" s="36">
        <v>0</v>
      </c>
      <c r="E11" s="36">
        <v>0</v>
      </c>
      <c r="F11" s="36">
        <v>0</v>
      </c>
      <c r="G11" s="131">
        <v>0</v>
      </c>
      <c r="H11" s="131">
        <v>0</v>
      </c>
      <c r="I11" s="36">
        <v>0</v>
      </c>
      <c r="J11" s="84"/>
      <c r="K11" s="84"/>
      <c r="L11" s="84"/>
      <c r="M11" s="84"/>
      <c r="N11" s="36"/>
      <c r="O11" s="96" t="s">
        <v>38</v>
      </c>
    </row>
    <row r="12" spans="1:15">
      <c r="A12" s="23">
        <v>8</v>
      </c>
      <c r="B12" s="41" t="s">
        <v>39</v>
      </c>
      <c r="C12" s="130">
        <v>24136874.898290001</v>
      </c>
      <c r="D12" s="36">
        <v>24642629.65865</v>
      </c>
      <c r="E12" s="36">
        <v>24095132.971889999</v>
      </c>
      <c r="F12" s="36">
        <v>23577741.446180001</v>
      </c>
      <c r="G12" s="131">
        <v>22958878.80717</v>
      </c>
      <c r="H12" s="131">
        <v>22888733.665689997</v>
      </c>
      <c r="I12" s="36">
        <v>22989371.224229999</v>
      </c>
      <c r="J12" s="84"/>
      <c r="K12" s="84"/>
      <c r="L12" s="84"/>
      <c r="M12" s="84"/>
      <c r="N12" s="36"/>
      <c r="O12" s="96" t="s">
        <v>40</v>
      </c>
    </row>
    <row r="13" spans="1:15">
      <c r="A13" s="23">
        <v>9</v>
      </c>
      <c r="B13" s="41" t="s">
        <v>156</v>
      </c>
      <c r="C13" s="130">
        <v>2517409.5677</v>
      </c>
      <c r="D13" s="36">
        <v>2522125.7417099997</v>
      </c>
      <c r="E13" s="36">
        <v>2793740.7175499997</v>
      </c>
      <c r="F13" s="36">
        <v>2701651.1086799996</v>
      </c>
      <c r="G13" s="131">
        <v>2681917.9533599997</v>
      </c>
      <c r="H13" s="131">
        <v>2654379.3344000001</v>
      </c>
      <c r="I13" s="36">
        <v>2285700.7989400001</v>
      </c>
      <c r="J13" s="84"/>
      <c r="K13" s="84"/>
      <c r="L13" s="84"/>
      <c r="M13" s="84"/>
      <c r="N13" s="36"/>
      <c r="O13" s="96" t="s">
        <v>163</v>
      </c>
    </row>
    <row r="14" spans="1:15">
      <c r="A14" s="23">
        <v>10</v>
      </c>
      <c r="B14" s="41" t="s">
        <v>157</v>
      </c>
      <c r="C14" s="130">
        <v>116590.22</v>
      </c>
      <c r="D14" s="36">
        <v>115280.22</v>
      </c>
      <c r="E14" s="36">
        <v>115280.22</v>
      </c>
      <c r="F14" s="36">
        <v>115280.22</v>
      </c>
      <c r="G14" s="131">
        <v>116590.22</v>
      </c>
      <c r="H14" s="131">
        <v>117900.23</v>
      </c>
      <c r="I14" s="36">
        <v>113970.22</v>
      </c>
      <c r="J14" s="84"/>
      <c r="K14" s="84"/>
      <c r="L14" s="84"/>
      <c r="M14" s="84"/>
      <c r="N14" s="36"/>
      <c r="O14" s="96" t="s">
        <v>43</v>
      </c>
    </row>
    <row r="15" spans="1:15">
      <c r="A15" s="23">
        <v>11</v>
      </c>
      <c r="B15" s="41" t="s">
        <v>119</v>
      </c>
      <c r="C15" s="130">
        <v>3851770.56458</v>
      </c>
      <c r="D15" s="36">
        <v>3533155.4413199998</v>
      </c>
      <c r="E15" s="36">
        <v>3380032.2419199999</v>
      </c>
      <c r="F15" s="36">
        <v>3440204.6420399998</v>
      </c>
      <c r="G15" s="131">
        <v>3542913.5775299999</v>
      </c>
      <c r="H15" s="131">
        <v>3596402.5496699996</v>
      </c>
      <c r="I15" s="36">
        <v>3683251.6209</v>
      </c>
      <c r="J15" s="84"/>
      <c r="K15" s="84"/>
      <c r="L15" s="84"/>
      <c r="M15" s="84"/>
      <c r="N15" s="36"/>
      <c r="O15" s="96" t="s">
        <v>45</v>
      </c>
    </row>
    <row r="16" spans="1:15">
      <c r="A16" s="121">
        <v>12</v>
      </c>
      <c r="B16" s="111" t="s">
        <v>158</v>
      </c>
      <c r="C16" s="130">
        <v>547055.42000000004</v>
      </c>
      <c r="D16" s="122">
        <v>545660.39</v>
      </c>
      <c r="E16" s="122">
        <v>543758.24</v>
      </c>
      <c r="F16" s="122">
        <v>542363.21</v>
      </c>
      <c r="G16" s="136">
        <v>540968.18999999994</v>
      </c>
      <c r="H16" s="136">
        <v>539573.16</v>
      </c>
      <c r="I16" s="122">
        <v>538149.69999999995</v>
      </c>
      <c r="J16" s="86"/>
      <c r="K16" s="86"/>
      <c r="L16" s="86"/>
      <c r="M16" s="86"/>
      <c r="N16" s="122"/>
      <c r="O16" s="123" t="s">
        <v>46</v>
      </c>
    </row>
    <row r="17" spans="1:15">
      <c r="A17" s="23">
        <v>13</v>
      </c>
      <c r="B17" s="41" t="s">
        <v>159</v>
      </c>
      <c r="C17" s="130">
        <v>0</v>
      </c>
      <c r="D17" s="36">
        <v>0</v>
      </c>
      <c r="E17" s="36">
        <v>0</v>
      </c>
      <c r="F17" s="36">
        <v>0</v>
      </c>
      <c r="G17" s="131">
        <v>0</v>
      </c>
      <c r="H17" s="131">
        <v>0</v>
      </c>
      <c r="I17" s="36">
        <v>0</v>
      </c>
      <c r="J17" s="84"/>
      <c r="K17" s="84"/>
      <c r="L17" s="84"/>
      <c r="M17" s="84"/>
      <c r="N17" s="36"/>
      <c r="O17" s="96" t="s">
        <v>47</v>
      </c>
    </row>
    <row r="18" spans="1:15">
      <c r="A18" s="23">
        <v>14</v>
      </c>
      <c r="B18" s="41" t="s">
        <v>120</v>
      </c>
      <c r="C18" s="130">
        <v>0</v>
      </c>
      <c r="D18" s="36">
        <v>0</v>
      </c>
      <c r="E18" s="36">
        <v>0</v>
      </c>
      <c r="F18" s="36">
        <v>0</v>
      </c>
      <c r="G18" s="131">
        <v>0</v>
      </c>
      <c r="H18" s="131">
        <v>0</v>
      </c>
      <c r="I18" s="36">
        <v>0</v>
      </c>
      <c r="J18" s="84"/>
      <c r="K18" s="84"/>
      <c r="L18" s="84"/>
      <c r="M18" s="84"/>
      <c r="N18" s="36"/>
      <c r="O18" s="96" t="s">
        <v>49</v>
      </c>
    </row>
    <row r="19" spans="1:15">
      <c r="A19" s="23">
        <v>15</v>
      </c>
      <c r="B19" s="41" t="s">
        <v>160</v>
      </c>
      <c r="C19" s="130">
        <v>0</v>
      </c>
      <c r="D19" s="36">
        <v>0</v>
      </c>
      <c r="E19" s="36">
        <v>0</v>
      </c>
      <c r="F19" s="36">
        <v>0</v>
      </c>
      <c r="G19" s="131">
        <v>0</v>
      </c>
      <c r="H19" s="131">
        <v>0</v>
      </c>
      <c r="I19" s="36">
        <v>0</v>
      </c>
      <c r="J19" s="84"/>
      <c r="K19" s="84"/>
      <c r="L19" s="84"/>
      <c r="M19" s="84"/>
      <c r="N19" s="36"/>
      <c r="O19" s="96" t="s">
        <v>51</v>
      </c>
    </row>
    <row r="20" spans="1:15">
      <c r="A20" s="23">
        <v>16</v>
      </c>
      <c r="B20" s="41" t="s">
        <v>122</v>
      </c>
      <c r="C20" s="130">
        <v>98033.309200000003</v>
      </c>
      <c r="D20" s="36">
        <v>98033.309200000003</v>
      </c>
      <c r="E20" s="36">
        <v>98033.309200000003</v>
      </c>
      <c r="F20" s="36">
        <v>98033.309200000003</v>
      </c>
      <c r="G20" s="131">
        <v>98033.309200000003</v>
      </c>
      <c r="H20" s="131">
        <v>98033.309200000003</v>
      </c>
      <c r="I20" s="36">
        <v>98033.309200000003</v>
      </c>
      <c r="J20" s="84"/>
      <c r="K20" s="84"/>
      <c r="L20" s="84"/>
      <c r="M20" s="84"/>
      <c r="N20" s="36"/>
      <c r="O20" s="96" t="s">
        <v>53</v>
      </c>
    </row>
    <row r="21" spans="1:15" s="76" customFormat="1">
      <c r="A21" s="75">
        <v>17</v>
      </c>
      <c r="B21" s="69" t="s">
        <v>196</v>
      </c>
      <c r="C21" s="134">
        <v>120219141.69408</v>
      </c>
      <c r="D21" s="74">
        <v>124183435.47444001</v>
      </c>
      <c r="E21" s="74">
        <v>118777051.09059</v>
      </c>
      <c r="F21" s="74">
        <v>119789561.47716999</v>
      </c>
      <c r="G21" s="140">
        <v>121176222.84370999</v>
      </c>
      <c r="H21" s="140">
        <v>123162487.71761</v>
      </c>
      <c r="I21" s="74">
        <v>125379363.49307999</v>
      </c>
      <c r="J21" s="81"/>
      <c r="K21" s="81"/>
      <c r="L21" s="81"/>
      <c r="M21" s="81"/>
      <c r="N21" s="74"/>
      <c r="O21" s="95" t="s">
        <v>55</v>
      </c>
    </row>
    <row r="22" spans="1:15" s="76" customFormat="1">
      <c r="A22" s="75">
        <v>18</v>
      </c>
      <c r="B22" s="69" t="s">
        <v>333</v>
      </c>
      <c r="C22" s="134">
        <v>10792877.432130001</v>
      </c>
      <c r="D22" s="74">
        <v>5503938.1770000001</v>
      </c>
      <c r="E22" s="74">
        <v>5462329.5657399995</v>
      </c>
      <c r="F22" s="74">
        <v>5486576.35678</v>
      </c>
      <c r="G22" s="140">
        <v>5247075.8244700003</v>
      </c>
      <c r="H22" s="140">
        <v>5211363.7222600002</v>
      </c>
      <c r="I22" s="74">
        <v>5311304.1383499997</v>
      </c>
      <c r="J22" s="81"/>
      <c r="K22" s="81"/>
      <c r="L22" s="81"/>
      <c r="M22" s="81"/>
      <c r="N22" s="74"/>
      <c r="O22" s="95" t="s">
        <v>89</v>
      </c>
    </row>
    <row r="23" spans="1:15" s="76" customFormat="1">
      <c r="A23" s="75">
        <v>19</v>
      </c>
      <c r="B23" s="69" t="s">
        <v>22</v>
      </c>
      <c r="C23" s="134">
        <v>131012019.12620999</v>
      </c>
      <c r="D23" s="74">
        <v>129687373.65145001</v>
      </c>
      <c r="E23" s="74">
        <v>124239380.65633</v>
      </c>
      <c r="F23" s="74">
        <v>125276137.83396001</v>
      </c>
      <c r="G23" s="140">
        <v>126423298.66818999</v>
      </c>
      <c r="H23" s="140">
        <v>128373851.43987</v>
      </c>
      <c r="I23" s="74">
        <v>130690667.63143</v>
      </c>
      <c r="J23" s="81"/>
      <c r="K23" s="81"/>
      <c r="L23" s="81"/>
      <c r="M23" s="81"/>
      <c r="N23" s="74"/>
      <c r="O23" s="95" t="s">
        <v>90</v>
      </c>
    </row>
    <row r="24" spans="1:15" s="76" customFormat="1">
      <c r="A24" s="75">
        <v>20</v>
      </c>
      <c r="B24" s="69" t="s">
        <v>198</v>
      </c>
      <c r="C24" s="134">
        <v>116136691.54887</v>
      </c>
      <c r="D24" s="74">
        <v>116628695.62706</v>
      </c>
      <c r="E24" s="74">
        <v>117108349.49888</v>
      </c>
      <c r="F24" s="74">
        <v>117176563.27183001</v>
      </c>
      <c r="G24" s="140">
        <v>117587240.05218001</v>
      </c>
      <c r="H24" s="140">
        <v>118086420.83581001</v>
      </c>
      <c r="I24" s="74">
        <v>118541217.93198001</v>
      </c>
      <c r="J24" s="81"/>
      <c r="K24" s="81"/>
      <c r="L24" s="81"/>
      <c r="M24" s="81"/>
      <c r="N24" s="74"/>
      <c r="O24" s="95" t="s">
        <v>164</v>
      </c>
    </row>
    <row r="25" spans="1:15" s="76" customFormat="1">
      <c r="A25" s="75">
        <v>21</v>
      </c>
      <c r="B25" s="69" t="s">
        <v>200</v>
      </c>
      <c r="C25" s="134">
        <v>14875327.577340001</v>
      </c>
      <c r="D25" s="74">
        <v>13058678.024379998</v>
      </c>
      <c r="E25" s="74">
        <v>7131031.1574500008</v>
      </c>
      <c r="F25" s="74">
        <v>8099574.5621300004</v>
      </c>
      <c r="G25" s="140">
        <v>8836058.6160000004</v>
      </c>
      <c r="H25" s="140">
        <v>10287430.60406</v>
      </c>
      <c r="I25" s="74">
        <v>12149449.699449999</v>
      </c>
      <c r="J25" s="81"/>
      <c r="K25" s="81"/>
      <c r="L25" s="81"/>
      <c r="M25" s="81"/>
      <c r="N25" s="74"/>
      <c r="O25" s="95" t="s">
        <v>165</v>
      </c>
    </row>
    <row r="26" spans="1:15">
      <c r="J26" s="91"/>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election activeCell="D6" sqref="D6"/>
    </sheetView>
  </sheetViews>
  <sheetFormatPr defaultRowHeight="14.5"/>
  <cols>
    <col min="1" max="1" width="3.2695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view="pageBreakPreview" zoomScale="85" zoomScaleNormal="85" zoomScaleSheetLayoutView="85" workbookViewId="0">
      <pane xSplit="2" ySplit="4" topLeftCell="F5" activePane="bottomRight" state="frozen"/>
      <selection activeCell="D6" sqref="D6"/>
      <selection pane="topRight" activeCell="D6" sqref="D6"/>
      <selection pane="bottomLeft" activeCell="D6" sqref="D6"/>
      <selection pane="bottomRight" activeCell="I26" sqref="I26"/>
    </sheetView>
  </sheetViews>
  <sheetFormatPr defaultRowHeight="14.5"/>
  <cols>
    <col min="1" max="1" width="3.81640625" bestFit="1" customWidth="1"/>
    <col min="2" max="2" width="47.1796875" bestFit="1" customWidth="1"/>
    <col min="3" max="3" width="17.7265625" style="28" customWidth="1"/>
    <col min="4" max="7" width="17.7265625" customWidth="1"/>
    <col min="8" max="10" width="19.54296875" customWidth="1"/>
    <col min="11" max="11" width="20.26953125" customWidth="1"/>
    <col min="12" max="14" width="19.54296875" customWidth="1"/>
    <col min="15" max="15" width="66.1796875" bestFit="1" customWidth="1"/>
    <col min="16" max="16" width="41" bestFit="1" customWidth="1"/>
  </cols>
  <sheetData>
    <row r="1" spans="1:15">
      <c r="O1" s="100" t="s">
        <v>411</v>
      </c>
    </row>
    <row r="2" spans="1:15" ht="22.5" thickBot="1">
      <c r="A2" s="145" t="s">
        <v>194</v>
      </c>
      <c r="B2" s="146"/>
      <c r="C2" s="146"/>
      <c r="D2" s="146"/>
      <c r="E2" s="146"/>
      <c r="F2" s="146"/>
      <c r="G2" s="146"/>
      <c r="H2" s="146"/>
      <c r="I2" s="146"/>
      <c r="J2" s="146"/>
      <c r="K2" s="146"/>
      <c r="L2" s="146"/>
      <c r="M2" s="146"/>
      <c r="N2" s="146"/>
      <c r="O2" s="146"/>
    </row>
    <row r="3" spans="1:15" ht="22.5" thickBot="1">
      <c r="A3" s="151" t="s">
        <v>359</v>
      </c>
      <c r="B3" s="152"/>
      <c r="C3" s="152"/>
      <c r="D3" s="152"/>
      <c r="E3" s="152"/>
      <c r="F3" s="152"/>
      <c r="G3" s="152"/>
      <c r="H3" s="152"/>
      <c r="I3" s="152"/>
      <c r="J3" s="152"/>
      <c r="K3" s="152"/>
      <c r="L3" s="152"/>
      <c r="M3" s="152"/>
      <c r="N3" s="152"/>
      <c r="O3" s="152"/>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30">
        <v>15257162.323470004</v>
      </c>
      <c r="D5" s="130">
        <v>28089779.202699997</v>
      </c>
      <c r="E5" s="130">
        <v>40763160.789610013</v>
      </c>
      <c r="F5" s="130">
        <v>51955760.715910017</v>
      </c>
      <c r="G5" s="129">
        <v>64006126.44863002</v>
      </c>
      <c r="H5" s="129">
        <v>79422792.595559984</v>
      </c>
      <c r="I5" s="79">
        <v>95131275.349629983</v>
      </c>
      <c r="J5" s="79"/>
      <c r="K5" s="79"/>
      <c r="L5" s="79"/>
      <c r="M5" s="79"/>
      <c r="N5" s="79"/>
      <c r="O5" s="101" t="s">
        <v>248</v>
      </c>
    </row>
    <row r="6" spans="1:15" ht="15" customHeight="1">
      <c r="A6" s="29">
        <v>2</v>
      </c>
      <c r="B6" s="12" t="s">
        <v>219</v>
      </c>
      <c r="C6" s="130">
        <v>802501.34759999986</v>
      </c>
      <c r="D6" s="130">
        <v>1342945.82223</v>
      </c>
      <c r="E6" s="130">
        <v>1866774.4428399999</v>
      </c>
      <c r="F6" s="130">
        <v>2384566.3228699998</v>
      </c>
      <c r="G6" s="129">
        <v>2815973.3689299994</v>
      </c>
      <c r="H6" s="129">
        <v>3229178.3431000006</v>
      </c>
      <c r="I6" s="79">
        <v>3749277.2100100005</v>
      </c>
      <c r="J6" s="79"/>
      <c r="K6" s="79"/>
      <c r="L6" s="79"/>
      <c r="M6" s="79"/>
      <c r="N6" s="79"/>
      <c r="O6" s="101" t="s">
        <v>249</v>
      </c>
    </row>
    <row r="7" spans="1:15" ht="15" customHeight="1">
      <c r="A7" s="29">
        <v>3</v>
      </c>
      <c r="B7" s="12" t="s">
        <v>220</v>
      </c>
      <c r="C7" s="130">
        <v>-1107975.0094300001</v>
      </c>
      <c r="D7" s="130">
        <v>-1065674.3038700002</v>
      </c>
      <c r="E7" s="130">
        <v>-832174.54734999989</v>
      </c>
      <c r="F7" s="130">
        <v>-1434418.6015399997</v>
      </c>
      <c r="G7" s="129">
        <v>-1442157.9815800004</v>
      </c>
      <c r="H7" s="129">
        <v>-1341528.1174099999</v>
      </c>
      <c r="I7" s="79">
        <v>-1535685.3745900001</v>
      </c>
      <c r="J7" s="79"/>
      <c r="K7" s="79"/>
      <c r="L7" s="79"/>
      <c r="M7" s="79"/>
      <c r="N7" s="79"/>
      <c r="O7" s="101" t="s">
        <v>251</v>
      </c>
    </row>
    <row r="8" spans="1:15" s="11" customFormat="1" ht="15" customHeight="1">
      <c r="A8" s="30">
        <v>4</v>
      </c>
      <c r="B8" s="73" t="s">
        <v>221</v>
      </c>
      <c r="C8" s="134">
        <v>13346685.966170002</v>
      </c>
      <c r="D8" s="134">
        <v>25681159.076339994</v>
      </c>
      <c r="E8" s="134">
        <v>38064211.799200021</v>
      </c>
      <c r="F8" s="134">
        <v>48136775.79125002</v>
      </c>
      <c r="G8" s="138">
        <v>59747995.097870015</v>
      </c>
      <c r="H8" s="138">
        <v>74852086.134870008</v>
      </c>
      <c r="I8" s="80">
        <v>89846312.764750004</v>
      </c>
      <c r="J8" s="80"/>
      <c r="K8" s="80"/>
      <c r="L8" s="80"/>
      <c r="M8" s="80"/>
      <c r="N8" s="80"/>
      <c r="O8" s="103" t="s">
        <v>252</v>
      </c>
    </row>
    <row r="9" spans="1:15" ht="15" customHeight="1">
      <c r="A9" s="29">
        <v>5</v>
      </c>
      <c r="B9" s="12" t="s">
        <v>222</v>
      </c>
      <c r="C9" s="130">
        <v>-6268259.6881200001</v>
      </c>
      <c r="D9" s="130">
        <v>-17490609.052359995</v>
      </c>
      <c r="E9" s="130">
        <v>-43641474.516109996</v>
      </c>
      <c r="F9" s="130">
        <v>-40578512.733800009</v>
      </c>
      <c r="G9" s="129">
        <v>-37715897.235520005</v>
      </c>
      <c r="H9" s="129">
        <v>-24804359.743760001</v>
      </c>
      <c r="I9" s="79">
        <v>-13212966.66966</v>
      </c>
      <c r="J9" s="79"/>
      <c r="K9" s="79"/>
      <c r="L9" s="79"/>
      <c r="M9" s="79"/>
      <c r="N9" s="79"/>
      <c r="O9" s="101" t="s">
        <v>250</v>
      </c>
    </row>
    <row r="10" spans="1:15" ht="15" customHeight="1">
      <c r="A10" s="29">
        <v>6</v>
      </c>
      <c r="B10" s="12" t="s">
        <v>223</v>
      </c>
      <c r="C10" s="130">
        <v>119961.0153</v>
      </c>
      <c r="D10" s="130">
        <v>217566.24602999995</v>
      </c>
      <c r="E10" s="130">
        <v>244866.12157999998</v>
      </c>
      <c r="F10" s="130">
        <v>328921.43648999999</v>
      </c>
      <c r="G10" s="129">
        <v>393683.34612999996</v>
      </c>
      <c r="H10" s="129">
        <v>491745.57368000009</v>
      </c>
      <c r="I10" s="79">
        <v>582559.52896999998</v>
      </c>
      <c r="J10" s="79"/>
      <c r="K10" s="79"/>
      <c r="L10" s="79"/>
      <c r="M10" s="79"/>
      <c r="N10" s="79"/>
      <c r="O10" s="101" t="s">
        <v>273</v>
      </c>
    </row>
    <row r="11" spans="1:15" ht="15" customHeight="1">
      <c r="A11" s="29">
        <v>7</v>
      </c>
      <c r="B11" s="12" t="s">
        <v>224</v>
      </c>
      <c r="C11" s="130">
        <v>509758.58606000012</v>
      </c>
      <c r="D11" s="130">
        <v>944074.55757000006</v>
      </c>
      <c r="E11" s="130">
        <v>996435.26573999936</v>
      </c>
      <c r="F11" s="130">
        <v>1765474.9002900005</v>
      </c>
      <c r="G11" s="129">
        <v>1112009.6021500002</v>
      </c>
      <c r="H11" s="129">
        <v>1441382.9422200001</v>
      </c>
      <c r="I11" s="79">
        <v>1879656.3837700004</v>
      </c>
      <c r="J11" s="79"/>
      <c r="K11" s="79"/>
      <c r="L11" s="79"/>
      <c r="M11" s="79"/>
      <c r="N11" s="79"/>
      <c r="O11" s="101" t="s">
        <v>254</v>
      </c>
    </row>
    <row r="12" spans="1:15" s="11" customFormat="1" ht="15" customHeight="1">
      <c r="A12" s="30">
        <v>8</v>
      </c>
      <c r="B12" s="73" t="s">
        <v>225</v>
      </c>
      <c r="C12" s="134">
        <v>7708145.8796400009</v>
      </c>
      <c r="D12" s="134">
        <v>9352190.8277299982</v>
      </c>
      <c r="E12" s="134">
        <v>-4335961.3293199986</v>
      </c>
      <c r="F12" s="134">
        <v>9652659.3944499996</v>
      </c>
      <c r="G12" s="138">
        <v>23537790.810769994</v>
      </c>
      <c r="H12" s="138">
        <v>51980854.907209992</v>
      </c>
      <c r="I12" s="80">
        <v>79095562.008180007</v>
      </c>
      <c r="J12" s="80"/>
      <c r="K12" s="80"/>
      <c r="L12" s="80"/>
      <c r="M12" s="80"/>
      <c r="N12" s="80"/>
      <c r="O12" s="103" t="s">
        <v>253</v>
      </c>
    </row>
    <row r="13" spans="1:15" ht="15" customHeight="1">
      <c r="A13" s="29">
        <v>9</v>
      </c>
      <c r="B13" s="12" t="s">
        <v>226</v>
      </c>
      <c r="C13" s="130">
        <v>6211121.9986000014</v>
      </c>
      <c r="D13" s="130">
        <v>11256495.02905</v>
      </c>
      <c r="E13" s="130">
        <v>17168825.198160004</v>
      </c>
      <c r="F13" s="130">
        <v>22538035.986170001</v>
      </c>
      <c r="G13" s="129">
        <v>28667387.062299997</v>
      </c>
      <c r="H13" s="129">
        <v>35444654.263459995</v>
      </c>
      <c r="I13" s="79">
        <v>42481253.57915999</v>
      </c>
      <c r="J13" s="79"/>
      <c r="K13" s="79"/>
      <c r="L13" s="79"/>
      <c r="M13" s="79"/>
      <c r="N13" s="79"/>
      <c r="O13" s="101" t="s">
        <v>261</v>
      </c>
    </row>
    <row r="14" spans="1:15" ht="15" customHeight="1">
      <c r="A14" s="29">
        <v>10</v>
      </c>
      <c r="B14" s="12" t="s">
        <v>388</v>
      </c>
      <c r="C14" s="130">
        <v>7407042.6637400007</v>
      </c>
      <c r="D14" s="130">
        <v>14025720.828839999</v>
      </c>
      <c r="E14" s="130">
        <v>20199889.046750002</v>
      </c>
      <c r="F14" s="130">
        <v>25064251.159019999</v>
      </c>
      <c r="G14" s="129">
        <v>29342056.733690009</v>
      </c>
      <c r="H14" s="129">
        <v>36182126.510239996</v>
      </c>
      <c r="I14" s="79">
        <v>43923007.065489992</v>
      </c>
      <c r="J14" s="79"/>
      <c r="K14" s="79"/>
      <c r="L14" s="79"/>
      <c r="M14" s="79"/>
      <c r="N14" s="79"/>
      <c r="O14" s="101" t="s">
        <v>413</v>
      </c>
    </row>
    <row r="15" spans="1:15" ht="15" customHeight="1">
      <c r="A15" s="29">
        <v>11</v>
      </c>
      <c r="B15" s="12" t="s">
        <v>227</v>
      </c>
      <c r="C15" s="130">
        <v>411504.81021000008</v>
      </c>
      <c r="D15" s="130">
        <v>854957.01336999983</v>
      </c>
      <c r="E15" s="130">
        <v>1358231.55146</v>
      </c>
      <c r="F15" s="130">
        <v>1714984.2743599999</v>
      </c>
      <c r="G15" s="129">
        <v>2034505.7996699999</v>
      </c>
      <c r="H15" s="129">
        <v>2472870.5274300002</v>
      </c>
      <c r="I15" s="79">
        <v>2852113.4496200001</v>
      </c>
      <c r="J15" s="79"/>
      <c r="K15" s="79"/>
      <c r="L15" s="79"/>
      <c r="M15" s="79"/>
      <c r="N15" s="79"/>
      <c r="O15" s="101" t="s">
        <v>263</v>
      </c>
    </row>
    <row r="16" spans="1:15" ht="15" customHeight="1">
      <c r="A16" s="29">
        <v>12</v>
      </c>
      <c r="B16" s="12" t="s">
        <v>228</v>
      </c>
      <c r="C16" s="130">
        <v>675100.76878000016</v>
      </c>
      <c r="D16" s="130">
        <v>1859020.4125899998</v>
      </c>
      <c r="E16" s="130">
        <v>1132762.4053799999</v>
      </c>
      <c r="F16" s="130">
        <v>-7077187.1269999975</v>
      </c>
      <c r="G16" s="129">
        <v>-8545765.3192699999</v>
      </c>
      <c r="H16" s="129">
        <v>-6623768.4504299974</v>
      </c>
      <c r="I16" s="79">
        <v>-3732331.2353300005</v>
      </c>
      <c r="J16" s="79"/>
      <c r="K16" s="79"/>
      <c r="L16" s="79"/>
      <c r="M16" s="79"/>
      <c r="N16" s="79"/>
      <c r="O16" s="101" t="s">
        <v>262</v>
      </c>
    </row>
    <row r="17" spans="1:15" ht="15" customHeight="1">
      <c r="A17" s="29">
        <v>13</v>
      </c>
      <c r="B17" s="12" t="s">
        <v>229</v>
      </c>
      <c r="C17" s="130">
        <v>-39217.461909999976</v>
      </c>
      <c r="D17" s="130">
        <v>-89120.036690000066</v>
      </c>
      <c r="E17" s="130">
        <v>-143310.69425000009</v>
      </c>
      <c r="F17" s="130">
        <v>-254252.56120000003</v>
      </c>
      <c r="G17" s="129">
        <v>-30693.873380000063</v>
      </c>
      <c r="H17" s="129">
        <v>347242.16990000021</v>
      </c>
      <c r="I17" s="79">
        <v>460666.33657999989</v>
      </c>
      <c r="J17" s="79"/>
      <c r="K17" s="79"/>
      <c r="L17" s="79"/>
      <c r="M17" s="79"/>
      <c r="N17" s="79"/>
      <c r="O17" s="101" t="s">
        <v>414</v>
      </c>
    </row>
    <row r="18" spans="1:15" ht="29">
      <c r="A18" s="109">
        <v>14</v>
      </c>
      <c r="B18" s="85" t="s">
        <v>393</v>
      </c>
      <c r="C18" s="130">
        <v>-54997.861670000006</v>
      </c>
      <c r="D18" s="130">
        <v>-52256.144489999999</v>
      </c>
      <c r="E18" s="130">
        <v>-52089.845560000009</v>
      </c>
      <c r="F18" s="130">
        <v>-50855.622410000011</v>
      </c>
      <c r="G18" s="129">
        <v>-49612.528330000008</v>
      </c>
      <c r="H18" s="129">
        <v>13939.635369999998</v>
      </c>
      <c r="I18" s="79">
        <v>14823.398910000002</v>
      </c>
      <c r="J18" s="79"/>
      <c r="K18" s="79"/>
      <c r="L18" s="79"/>
      <c r="M18" s="79"/>
      <c r="N18" s="79"/>
      <c r="O18" s="104" t="s">
        <v>415</v>
      </c>
    </row>
    <row r="19" spans="1:15" s="11" customFormat="1" ht="15" customHeight="1">
      <c r="A19" s="30">
        <v>15</v>
      </c>
      <c r="B19" s="73" t="s">
        <v>230</v>
      </c>
      <c r="C19" s="134">
        <v>13787545.297380002</v>
      </c>
      <c r="D19" s="134">
        <v>26144903.076100003</v>
      </c>
      <c r="E19" s="134">
        <v>36947844.559169993</v>
      </c>
      <c r="F19" s="134">
        <v>38505007.560269989</v>
      </c>
      <c r="G19" s="138">
        <v>47348866.275399998</v>
      </c>
      <c r="H19" s="138">
        <v>62891323.601059988</v>
      </c>
      <c r="I19" s="80">
        <v>80295305.69521001</v>
      </c>
      <c r="J19" s="80"/>
      <c r="K19" s="80"/>
      <c r="L19" s="80"/>
      <c r="M19" s="80"/>
      <c r="N19" s="79"/>
      <c r="O19" s="103" t="s">
        <v>264</v>
      </c>
    </row>
    <row r="20" spans="1:15" ht="15" customHeight="1">
      <c r="A20" s="29">
        <v>16</v>
      </c>
      <c r="B20" s="12" t="s">
        <v>231</v>
      </c>
      <c r="C20" s="130">
        <v>560084.45411999989</v>
      </c>
      <c r="D20" s="130">
        <v>1140836.63218</v>
      </c>
      <c r="E20" s="130">
        <v>1697673.3456799998</v>
      </c>
      <c r="F20" s="130">
        <v>2114423.9578400003</v>
      </c>
      <c r="G20" s="129">
        <v>2536489.74131</v>
      </c>
      <c r="H20" s="129">
        <v>3092365.7845099987</v>
      </c>
      <c r="I20" s="79">
        <v>3647129.7568799984</v>
      </c>
      <c r="J20" s="79"/>
      <c r="K20" s="79"/>
      <c r="L20" s="79"/>
      <c r="M20" s="79"/>
      <c r="N20" s="79"/>
      <c r="O20" s="101" t="s">
        <v>265</v>
      </c>
    </row>
    <row r="21" spans="1:15" ht="15" customHeight="1">
      <c r="A21" s="29">
        <v>17</v>
      </c>
      <c r="B21" s="12" t="s">
        <v>232</v>
      </c>
      <c r="C21" s="130">
        <v>283647.22942999995</v>
      </c>
      <c r="D21" s="130">
        <v>562295.87046000012</v>
      </c>
      <c r="E21" s="130">
        <v>838912.09536000015</v>
      </c>
      <c r="F21" s="130">
        <v>1138872.13787</v>
      </c>
      <c r="G21" s="129">
        <v>1353853.9925799996</v>
      </c>
      <c r="H21" s="129">
        <v>1628547.1762200005</v>
      </c>
      <c r="I21" s="79">
        <v>1945251.5009999995</v>
      </c>
      <c r="J21" s="79"/>
      <c r="K21" s="79"/>
      <c r="L21" s="79"/>
      <c r="M21" s="79"/>
      <c r="N21" s="79"/>
      <c r="O21" s="101" t="s">
        <v>266</v>
      </c>
    </row>
    <row r="22" spans="1:15" ht="15" customHeight="1">
      <c r="A22" s="29">
        <v>18</v>
      </c>
      <c r="B22" s="12" t="s">
        <v>233</v>
      </c>
      <c r="C22" s="130">
        <v>323383.66598000005</v>
      </c>
      <c r="D22" s="130">
        <v>604812.85954999994</v>
      </c>
      <c r="E22" s="130">
        <v>898731.18649999995</v>
      </c>
      <c r="F22" s="130">
        <v>1157146.7913000002</v>
      </c>
      <c r="G22" s="129">
        <v>1438606.0111799997</v>
      </c>
      <c r="H22" s="129">
        <v>1741982.0865800001</v>
      </c>
      <c r="I22" s="79">
        <v>2043884.7425900004</v>
      </c>
      <c r="J22" s="79"/>
      <c r="K22" s="79"/>
      <c r="L22" s="79"/>
      <c r="M22" s="79"/>
      <c r="N22" s="79"/>
      <c r="O22" s="101" t="s">
        <v>267</v>
      </c>
    </row>
    <row r="23" spans="1:15" ht="15" customHeight="1">
      <c r="A23" s="29">
        <v>19</v>
      </c>
      <c r="B23" s="12" t="s">
        <v>234</v>
      </c>
      <c r="C23" s="130">
        <v>394164.10581999994</v>
      </c>
      <c r="D23" s="130">
        <v>889236.49160000007</v>
      </c>
      <c r="E23" s="130">
        <v>1189314.2632399995</v>
      </c>
      <c r="F23" s="130">
        <v>1676116.5609700002</v>
      </c>
      <c r="G23" s="129">
        <v>2271833.2103400007</v>
      </c>
      <c r="H23" s="129">
        <v>2709294.8234999999</v>
      </c>
      <c r="I23" s="79">
        <v>2525097.3141600005</v>
      </c>
      <c r="J23" s="79"/>
      <c r="K23" s="79"/>
      <c r="L23" s="79"/>
      <c r="M23" s="79"/>
      <c r="N23" s="79"/>
      <c r="O23" s="101" t="s">
        <v>268</v>
      </c>
    </row>
    <row r="24" spans="1:15" s="11" customFormat="1" ht="15" customHeight="1">
      <c r="A24" s="30">
        <v>20</v>
      </c>
      <c r="B24" s="73" t="s">
        <v>235</v>
      </c>
      <c r="C24" s="134">
        <v>1561279.4558099997</v>
      </c>
      <c r="D24" s="134">
        <v>3197181.8541300003</v>
      </c>
      <c r="E24" s="134">
        <v>4624630.891280001</v>
      </c>
      <c r="F24" s="134">
        <v>6086559.4485000018</v>
      </c>
      <c r="G24" s="138">
        <v>7600782.9558300013</v>
      </c>
      <c r="H24" s="138">
        <v>9172189.8712600041</v>
      </c>
      <c r="I24" s="80">
        <v>10161363.315090004</v>
      </c>
      <c r="J24" s="80"/>
      <c r="K24" s="80"/>
      <c r="L24" s="80"/>
      <c r="M24" s="80"/>
      <c r="N24" s="80"/>
      <c r="O24" s="103" t="s">
        <v>269</v>
      </c>
    </row>
    <row r="25" spans="1:15" s="11" customFormat="1" ht="15" customHeight="1">
      <c r="A25" s="30">
        <v>21</v>
      </c>
      <c r="B25" s="73" t="s">
        <v>236</v>
      </c>
      <c r="C25" s="134">
        <v>15348824.753369998</v>
      </c>
      <c r="D25" s="134">
        <v>29342084.930449996</v>
      </c>
      <c r="E25" s="134">
        <v>41572475.450630017</v>
      </c>
      <c r="F25" s="134">
        <v>44591567.00894998</v>
      </c>
      <c r="G25" s="138">
        <v>54949649.231370002</v>
      </c>
      <c r="H25" s="138">
        <v>72063513.472560018</v>
      </c>
      <c r="I25" s="80">
        <v>90456669.010479987</v>
      </c>
      <c r="J25" s="80"/>
      <c r="K25" s="80"/>
      <c r="L25" s="80"/>
      <c r="M25" s="80"/>
      <c r="N25" s="80"/>
      <c r="O25" s="103" t="s">
        <v>420</v>
      </c>
    </row>
    <row r="26" spans="1:15" ht="15" customHeight="1">
      <c r="A26" s="29">
        <v>22</v>
      </c>
      <c r="B26" s="12" t="s">
        <v>237</v>
      </c>
      <c r="C26" s="130">
        <v>227717.60488000003</v>
      </c>
      <c r="D26" s="130">
        <v>389583.31851000001</v>
      </c>
      <c r="E26" s="130">
        <v>672408.77289000014</v>
      </c>
      <c r="F26" s="130">
        <v>825478.74161000026</v>
      </c>
      <c r="G26" s="129">
        <v>984881.50917000009</v>
      </c>
      <c r="H26" s="129">
        <v>1154713.4003299999</v>
      </c>
      <c r="I26" s="79">
        <v>1789055.2140599997</v>
      </c>
      <c r="J26" s="79"/>
      <c r="K26" s="79"/>
      <c r="L26" s="79"/>
      <c r="M26" s="79"/>
      <c r="N26" s="79"/>
      <c r="O26" s="101" t="s">
        <v>260</v>
      </c>
    </row>
    <row r="27" spans="1:15" ht="15" customHeight="1">
      <c r="A27" s="29">
        <v>23</v>
      </c>
      <c r="B27" s="12" t="s">
        <v>238</v>
      </c>
      <c r="C27" s="130">
        <v>649216.94574000011</v>
      </c>
      <c r="D27" s="130">
        <v>1275088.4792699998</v>
      </c>
      <c r="E27" s="130">
        <v>1834328.1423800001</v>
      </c>
      <c r="F27" s="130">
        <v>2494460.6898800004</v>
      </c>
      <c r="G27" s="129">
        <v>3162565.1351400004</v>
      </c>
      <c r="H27" s="129">
        <v>3702096.0453300001</v>
      </c>
      <c r="I27" s="79">
        <v>4354150.4509800011</v>
      </c>
      <c r="J27" s="79"/>
      <c r="K27" s="79"/>
      <c r="L27" s="79"/>
      <c r="M27" s="79"/>
      <c r="N27" s="79"/>
      <c r="O27" s="101" t="s">
        <v>271</v>
      </c>
    </row>
    <row r="28" spans="1:15" ht="15" customHeight="1">
      <c r="A28" s="29">
        <v>24</v>
      </c>
      <c r="B28" s="12" t="s">
        <v>239</v>
      </c>
      <c r="C28" s="130">
        <v>32012.498209999998</v>
      </c>
      <c r="D28" s="130">
        <v>51314.351109999996</v>
      </c>
      <c r="E28" s="130">
        <v>73649.118049999975</v>
      </c>
      <c r="F28" s="130">
        <v>84625.800040000002</v>
      </c>
      <c r="G28" s="129">
        <v>95918.103120000029</v>
      </c>
      <c r="H28" s="129">
        <v>108253.85875999999</v>
      </c>
      <c r="I28" s="79">
        <v>127547.42806999998</v>
      </c>
      <c r="J28" s="79"/>
      <c r="K28" s="79"/>
      <c r="L28" s="79"/>
      <c r="M28" s="79"/>
      <c r="N28" s="79"/>
      <c r="O28" s="101" t="s">
        <v>270</v>
      </c>
    </row>
    <row r="29" spans="1:15" ht="15" customHeight="1">
      <c r="A29" s="29">
        <v>25</v>
      </c>
      <c r="B29" s="12" t="s">
        <v>240</v>
      </c>
      <c r="C29" s="130">
        <v>664934.92940000002</v>
      </c>
      <c r="D29" s="130">
        <v>1145865.0345799993</v>
      </c>
      <c r="E29" s="130">
        <v>1482625.8915199998</v>
      </c>
      <c r="F29" s="130">
        <v>2365625.80865</v>
      </c>
      <c r="G29" s="129">
        <v>3332213.0761099998</v>
      </c>
      <c r="H29" s="129">
        <v>4401547.0049399994</v>
      </c>
      <c r="I29" s="79">
        <v>4710572.0958099999</v>
      </c>
      <c r="J29" s="79"/>
      <c r="K29" s="79"/>
      <c r="L29" s="79"/>
      <c r="M29" s="79"/>
      <c r="N29" s="79"/>
      <c r="O29" s="101" t="s">
        <v>272</v>
      </c>
    </row>
    <row r="30" spans="1:15" ht="15" customHeight="1">
      <c r="A30" s="29">
        <v>26</v>
      </c>
      <c r="B30" s="12" t="s">
        <v>389</v>
      </c>
      <c r="C30" s="130">
        <v>121425.38097000001</v>
      </c>
      <c r="D30" s="130">
        <v>51892.682700000005</v>
      </c>
      <c r="E30" s="130">
        <v>86081.890709999992</v>
      </c>
      <c r="F30" s="130">
        <v>114480.48473000001</v>
      </c>
      <c r="G30" s="129">
        <v>76751.775609999997</v>
      </c>
      <c r="H30" s="129">
        <v>61836.104520000001</v>
      </c>
      <c r="I30" s="79">
        <v>110412.94988999999</v>
      </c>
      <c r="J30" s="79"/>
      <c r="K30" s="79"/>
      <c r="L30" s="79"/>
      <c r="M30" s="79"/>
      <c r="N30" s="79"/>
      <c r="O30" s="101" t="s">
        <v>416</v>
      </c>
    </row>
    <row r="31" spans="1:15" ht="15" customHeight="1">
      <c r="A31" s="29">
        <v>27</v>
      </c>
      <c r="B31" s="12" t="s">
        <v>394</v>
      </c>
      <c r="C31" s="130">
        <v>41824.604229999997</v>
      </c>
      <c r="D31" s="130">
        <v>323386.82878000004</v>
      </c>
      <c r="E31" s="130">
        <v>504428.01877000008</v>
      </c>
      <c r="F31" s="130">
        <v>708183.57426000002</v>
      </c>
      <c r="G31" s="129">
        <v>452634.98797999998</v>
      </c>
      <c r="H31" s="129">
        <v>547021.48232999991</v>
      </c>
      <c r="I31" s="79">
        <v>600726.65836999996</v>
      </c>
      <c r="J31" s="79"/>
      <c r="K31" s="79"/>
      <c r="L31" s="79"/>
      <c r="M31" s="79"/>
      <c r="N31" s="79"/>
      <c r="O31" s="101" t="s">
        <v>417</v>
      </c>
    </row>
    <row r="32" spans="1:15" ht="15" customHeight="1">
      <c r="A32" s="29">
        <v>28</v>
      </c>
      <c r="B32" s="12" t="s">
        <v>390</v>
      </c>
      <c r="C32" s="130">
        <v>17345.024430000009</v>
      </c>
      <c r="D32" s="130">
        <v>-128809.71653999995</v>
      </c>
      <c r="E32" s="130">
        <v>-655590.59821999993</v>
      </c>
      <c r="F32" s="130">
        <v>-318721.60799000011</v>
      </c>
      <c r="G32" s="129">
        <v>-213533.52151000002</v>
      </c>
      <c r="H32" s="129">
        <v>-61557.959770000009</v>
      </c>
      <c r="I32" s="79">
        <v>262895.36032999994</v>
      </c>
      <c r="J32" s="79"/>
      <c r="K32" s="79"/>
      <c r="L32" s="79"/>
      <c r="M32" s="79"/>
      <c r="N32" s="79"/>
      <c r="O32" s="101" t="s">
        <v>418</v>
      </c>
    </row>
    <row r="33" spans="1:15" ht="15" customHeight="1">
      <c r="A33" s="30">
        <v>29</v>
      </c>
      <c r="B33" s="73" t="s">
        <v>337</v>
      </c>
      <c r="C33" s="134">
        <v>1754476.9884999997</v>
      </c>
      <c r="D33" s="134">
        <v>3108320.9789700005</v>
      </c>
      <c r="E33" s="134">
        <v>3997931.2366499999</v>
      </c>
      <c r="F33" s="134">
        <v>6274133.49187</v>
      </c>
      <c r="G33" s="138">
        <v>7891431.0662900005</v>
      </c>
      <c r="H33" s="138">
        <v>9913909.9371499997</v>
      </c>
      <c r="I33" s="80">
        <v>11955360.158190001</v>
      </c>
      <c r="J33" s="80"/>
      <c r="K33" s="80"/>
      <c r="L33" s="80"/>
      <c r="M33" s="80"/>
      <c r="N33" s="80"/>
      <c r="O33" s="103" t="s">
        <v>419</v>
      </c>
    </row>
    <row r="34" spans="1:15" s="11" customFormat="1" ht="15" customHeight="1">
      <c r="A34" s="30">
        <v>30</v>
      </c>
      <c r="B34" s="73" t="s">
        <v>242</v>
      </c>
      <c r="C34" s="134">
        <v>17103301.742070001</v>
      </c>
      <c r="D34" s="134">
        <v>32450405.909580015</v>
      </c>
      <c r="E34" s="134">
        <v>45570406.687519997</v>
      </c>
      <c r="F34" s="134">
        <v>50865700.501049988</v>
      </c>
      <c r="G34" s="138">
        <v>62841080.297850005</v>
      </c>
      <c r="H34" s="138">
        <v>81977423.409939989</v>
      </c>
      <c r="I34" s="80">
        <v>102412029.16889997</v>
      </c>
      <c r="J34" s="80"/>
      <c r="K34" s="80"/>
      <c r="L34" s="80"/>
      <c r="M34" s="80"/>
      <c r="N34" s="80"/>
      <c r="O34" s="103" t="s">
        <v>259</v>
      </c>
    </row>
    <row r="35" spans="1:15" s="11" customFormat="1" ht="15" customHeight="1">
      <c r="A35" s="29">
        <v>31</v>
      </c>
      <c r="B35" s="12" t="s">
        <v>391</v>
      </c>
      <c r="C35" s="130">
        <v>-8434912.2351999991</v>
      </c>
      <c r="D35" s="130">
        <v>-21718772.405940004</v>
      </c>
      <c r="E35" s="130">
        <v>-49484722.436790004</v>
      </c>
      <c r="F35" s="130">
        <v>-42074030.830740005</v>
      </c>
      <c r="G35" s="129">
        <v>-40516148.688139997</v>
      </c>
      <c r="H35" s="129">
        <v>-30111228.18423</v>
      </c>
      <c r="I35" s="79">
        <v>-24779712.433599994</v>
      </c>
      <c r="J35" s="79"/>
      <c r="K35" s="79"/>
      <c r="L35" s="79"/>
      <c r="M35" s="79"/>
      <c r="N35" s="79"/>
      <c r="O35" s="101" t="s">
        <v>421</v>
      </c>
    </row>
    <row r="36" spans="1:15" ht="15" customHeight="1">
      <c r="A36" s="29">
        <v>32</v>
      </c>
      <c r="B36" s="12" t="s">
        <v>243</v>
      </c>
      <c r="C36" s="130">
        <v>-960243.62720000034</v>
      </c>
      <c r="D36" s="130">
        <v>-1379442.6758699983</v>
      </c>
      <c r="E36" s="130">
        <v>-421645.57997999975</v>
      </c>
      <c r="F36" s="130">
        <v>860989.72420999978</v>
      </c>
      <c r="G36" s="129">
        <v>1212859.201050001</v>
      </c>
      <c r="H36" s="129">
        <v>114659.68157999779</v>
      </c>
      <c r="I36" s="79">
        <v>1463245.2729299993</v>
      </c>
      <c r="J36" s="79"/>
      <c r="K36" s="79"/>
      <c r="L36" s="79"/>
      <c r="M36" s="79"/>
      <c r="N36" s="79"/>
      <c r="O36" s="101" t="s">
        <v>258</v>
      </c>
    </row>
    <row r="37" spans="1:15" ht="15" customHeight="1">
      <c r="A37" s="29">
        <v>33</v>
      </c>
      <c r="B37" s="12" t="s">
        <v>244</v>
      </c>
      <c r="C37" s="130">
        <v>180741.90420000005</v>
      </c>
      <c r="D37" s="130">
        <v>309175.12037000002</v>
      </c>
      <c r="E37" s="130">
        <v>423220.53975999996</v>
      </c>
      <c r="F37" s="130">
        <v>701323.69053000002</v>
      </c>
      <c r="G37" s="129">
        <v>801281.0072600001</v>
      </c>
      <c r="H37" s="129">
        <v>1013600.6928899999</v>
      </c>
      <c r="I37" s="79">
        <v>1611573.3574700002</v>
      </c>
      <c r="J37" s="79"/>
      <c r="K37" s="79"/>
      <c r="L37" s="79"/>
      <c r="M37" s="79"/>
      <c r="N37" s="79"/>
      <c r="O37" s="101" t="s">
        <v>257</v>
      </c>
    </row>
    <row r="38" spans="1:15" ht="15" customHeight="1">
      <c r="A38" s="29">
        <v>34</v>
      </c>
      <c r="B38" s="12" t="s">
        <v>245</v>
      </c>
      <c r="C38" s="130">
        <v>-1140985.5314400005</v>
      </c>
      <c r="D38" s="130">
        <v>-1688617.7962999982</v>
      </c>
      <c r="E38" s="130">
        <v>-844866.11975999991</v>
      </c>
      <c r="F38" s="130">
        <v>159666.03362999938</v>
      </c>
      <c r="G38" s="129">
        <v>411578.19375999959</v>
      </c>
      <c r="H38" s="129">
        <v>-898941.01137000078</v>
      </c>
      <c r="I38" s="79">
        <v>-148328.08463</v>
      </c>
      <c r="J38" s="79"/>
      <c r="K38" s="79"/>
      <c r="L38" s="79"/>
      <c r="M38" s="79"/>
      <c r="N38" s="79"/>
      <c r="O38" s="101" t="s">
        <v>256</v>
      </c>
    </row>
    <row r="39" spans="1:15" ht="15" customHeight="1">
      <c r="A39" s="29">
        <v>35</v>
      </c>
      <c r="B39" s="12" t="s">
        <v>246</v>
      </c>
      <c r="C39" s="130">
        <v>1934644.9775500002</v>
      </c>
      <c r="D39" s="130">
        <v>-243512.76274000006</v>
      </c>
      <c r="E39" s="130">
        <v>-6208046.6741000023</v>
      </c>
      <c r="F39" s="130">
        <v>-5874433.4578099996</v>
      </c>
      <c r="G39" s="129">
        <v>-4208172.4940299997</v>
      </c>
      <c r="H39" s="129">
        <v>-1833585.6758900003</v>
      </c>
      <c r="I39" s="79">
        <v>87436.051010000025</v>
      </c>
      <c r="J39" s="79"/>
      <c r="K39" s="79"/>
      <c r="L39" s="79"/>
      <c r="M39" s="79"/>
      <c r="N39" s="79"/>
      <c r="O39" s="101" t="s">
        <v>255</v>
      </c>
    </row>
    <row r="40" spans="1:15" s="11" customFormat="1" ht="15" customHeight="1">
      <c r="A40" s="29">
        <v>36</v>
      </c>
      <c r="B40" s="73" t="s">
        <v>247</v>
      </c>
      <c r="C40" s="134">
        <v>793659.44612999994</v>
      </c>
      <c r="D40" s="134">
        <v>-1932130.5589999992</v>
      </c>
      <c r="E40" s="134">
        <v>-7052912.7938599996</v>
      </c>
      <c r="F40" s="134">
        <v>-5714767.424159999</v>
      </c>
      <c r="G40" s="138">
        <v>-3796594.3002899988</v>
      </c>
      <c r="H40" s="138">
        <v>-2732526.6872200011</v>
      </c>
      <c r="I40" s="80">
        <v>-60892.03351999908</v>
      </c>
      <c r="J40" s="80"/>
      <c r="K40" s="80"/>
      <c r="L40" s="80"/>
      <c r="M40" s="80"/>
      <c r="N40" s="80"/>
      <c r="O40" s="103" t="s">
        <v>306</v>
      </c>
    </row>
    <row r="41" spans="1:15">
      <c r="D41" s="28"/>
      <c r="E41" s="28"/>
      <c r="K41" s="124"/>
    </row>
    <row r="42" spans="1:15">
      <c r="B42" s="90" t="s">
        <v>392</v>
      </c>
      <c r="D42" s="28"/>
      <c r="E42" s="28"/>
      <c r="K42" s="125"/>
    </row>
    <row r="43" spans="1:15" ht="15.5">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J40" sqref="J40"/>
    </sheetView>
  </sheetViews>
  <sheetFormatPr defaultRowHeight="14.5"/>
  <cols>
    <col min="1" max="1" width="3.81640625" bestFit="1" customWidth="1"/>
    <col min="2" max="2" width="61.54296875" style="34" customWidth="1"/>
    <col min="3" max="14" width="18.1796875" customWidth="1"/>
    <col min="15" max="15" width="53.26953125" style="34" customWidth="1"/>
  </cols>
  <sheetData>
    <row r="1" spans="1:15">
      <c r="O1" s="100" t="s">
        <v>411</v>
      </c>
    </row>
    <row r="2" spans="1:15" ht="22.5" thickBot="1">
      <c r="A2" s="145" t="s">
        <v>194</v>
      </c>
      <c r="B2" s="146"/>
      <c r="C2" s="146"/>
      <c r="D2" s="146"/>
      <c r="E2" s="146"/>
      <c r="F2" s="146"/>
      <c r="G2" s="146"/>
      <c r="H2" s="146"/>
      <c r="I2" s="146"/>
      <c r="J2" s="146"/>
      <c r="K2" s="146"/>
      <c r="L2" s="146"/>
      <c r="M2" s="146"/>
      <c r="N2" s="146"/>
      <c r="O2" s="146"/>
    </row>
    <row r="3" spans="1:15" ht="22.5" thickBot="1">
      <c r="A3" s="151" t="s">
        <v>363</v>
      </c>
      <c r="B3" s="152"/>
      <c r="C3" s="152"/>
      <c r="D3" s="152"/>
      <c r="E3" s="152"/>
      <c r="F3" s="152"/>
      <c r="G3" s="152"/>
      <c r="H3" s="152"/>
      <c r="I3" s="152"/>
      <c r="J3" s="152"/>
      <c r="K3" s="152"/>
      <c r="L3" s="152"/>
      <c r="M3" s="152"/>
      <c r="N3" s="152"/>
      <c r="O3" s="152"/>
    </row>
    <row r="4" spans="1:15" s="58" customFormat="1" ht="31.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30">
        <v>7695619.8651900021</v>
      </c>
      <c r="D5" s="130">
        <v>13082041.130530003</v>
      </c>
      <c r="E5" s="130">
        <v>18817598.587979998</v>
      </c>
      <c r="F5" s="133">
        <v>23753064.332089998</v>
      </c>
      <c r="G5" s="129">
        <v>28091217.420740016</v>
      </c>
      <c r="H5" s="129">
        <v>34453701.297370002</v>
      </c>
      <c r="I5" s="129">
        <v>39584677.759290002</v>
      </c>
      <c r="J5" s="67"/>
      <c r="K5" s="79"/>
      <c r="L5" s="67"/>
      <c r="M5" s="79"/>
      <c r="N5" s="67"/>
      <c r="O5" s="105" t="s">
        <v>293</v>
      </c>
    </row>
    <row r="6" spans="1:15" ht="15" customHeight="1">
      <c r="A6" s="29">
        <v>2</v>
      </c>
      <c r="B6" s="41" t="s">
        <v>275</v>
      </c>
      <c r="C6" s="130">
        <v>291525.26185999997</v>
      </c>
      <c r="D6" s="130">
        <v>481887.46999000007</v>
      </c>
      <c r="E6" s="130">
        <v>1356289.1218499998</v>
      </c>
      <c r="F6" s="133">
        <v>1942656.4870300004</v>
      </c>
      <c r="G6" s="129">
        <v>2635411.3673500004</v>
      </c>
      <c r="H6" s="129">
        <v>3312995.1002699998</v>
      </c>
      <c r="I6" s="129">
        <v>5091055.9568300005</v>
      </c>
      <c r="J6" s="67"/>
      <c r="K6" s="79"/>
      <c r="L6" s="67"/>
      <c r="M6" s="79"/>
      <c r="N6" s="67"/>
      <c r="O6" s="105" t="s">
        <v>422</v>
      </c>
    </row>
    <row r="7" spans="1:15" ht="15" customHeight="1">
      <c r="A7" s="30">
        <v>3</v>
      </c>
      <c r="B7" s="69" t="s">
        <v>395</v>
      </c>
      <c r="C7" s="134">
        <v>7987145.1273000007</v>
      </c>
      <c r="D7" s="134">
        <v>13563928.600709993</v>
      </c>
      <c r="E7" s="134">
        <v>20173887.710009996</v>
      </c>
      <c r="F7" s="139">
        <v>25695720.819329996</v>
      </c>
      <c r="G7" s="138">
        <v>30726628.788330004</v>
      </c>
      <c r="H7" s="138">
        <v>37766696.39780999</v>
      </c>
      <c r="I7" s="138">
        <v>44675733.716300003</v>
      </c>
      <c r="J7" s="70"/>
      <c r="K7" s="80"/>
      <c r="L7" s="70"/>
      <c r="M7" s="80"/>
      <c r="N7" s="70"/>
      <c r="O7" s="106" t="s">
        <v>423</v>
      </c>
    </row>
    <row r="8" spans="1:15" ht="15" customHeight="1">
      <c r="A8" s="29">
        <v>4</v>
      </c>
      <c r="B8" s="41" t="s">
        <v>276</v>
      </c>
      <c r="C8" s="130">
        <v>988715.82941999997</v>
      </c>
      <c r="D8" s="130">
        <v>1827949.1600000004</v>
      </c>
      <c r="E8" s="130">
        <v>2566825.0218400001</v>
      </c>
      <c r="F8" s="133">
        <v>3257430.6581199989</v>
      </c>
      <c r="G8" s="129">
        <v>3955516.44355</v>
      </c>
      <c r="H8" s="129">
        <v>4671570.9523899984</v>
      </c>
      <c r="I8" s="129">
        <v>5494877.8876400003</v>
      </c>
      <c r="J8" s="67"/>
      <c r="K8" s="79"/>
      <c r="L8" s="67"/>
      <c r="M8" s="79"/>
      <c r="N8" s="67"/>
      <c r="O8" s="105" t="s">
        <v>424</v>
      </c>
    </row>
    <row r="9" spans="1:15" s="11" customFormat="1" ht="15" customHeight="1">
      <c r="A9" s="30">
        <v>5</v>
      </c>
      <c r="B9" s="69" t="s">
        <v>277</v>
      </c>
      <c r="C9" s="134">
        <v>6998429.2976300009</v>
      </c>
      <c r="D9" s="134">
        <v>11735979.440499999</v>
      </c>
      <c r="E9" s="134">
        <v>17607062.68792</v>
      </c>
      <c r="F9" s="139">
        <v>22438290.160959993</v>
      </c>
      <c r="G9" s="138">
        <v>26771112.344489999</v>
      </c>
      <c r="H9" s="138">
        <v>33095125.445199993</v>
      </c>
      <c r="I9" s="138">
        <v>39180855.828420013</v>
      </c>
      <c r="J9" s="70"/>
      <c r="K9" s="80"/>
      <c r="L9" s="70"/>
      <c r="M9" s="80"/>
      <c r="N9" s="70"/>
      <c r="O9" s="106" t="s">
        <v>294</v>
      </c>
    </row>
    <row r="10" spans="1:15" ht="15" customHeight="1">
      <c r="A10" s="29">
        <v>6</v>
      </c>
      <c r="B10" s="41" t="s">
        <v>278</v>
      </c>
      <c r="C10" s="130">
        <v>3152303.8183800005</v>
      </c>
      <c r="D10" s="130">
        <v>5481906.6370599987</v>
      </c>
      <c r="E10" s="130">
        <v>8203776.7575100027</v>
      </c>
      <c r="F10" s="133">
        <v>10888739.289030004</v>
      </c>
      <c r="G10" s="129">
        <v>12936804.722610001</v>
      </c>
      <c r="H10" s="129">
        <v>17482589.120150004</v>
      </c>
      <c r="I10" s="129">
        <v>19785162.945000004</v>
      </c>
      <c r="J10" s="67"/>
      <c r="K10" s="79"/>
      <c r="L10" s="67"/>
      <c r="M10" s="79"/>
      <c r="N10" s="67"/>
      <c r="O10" s="105" t="s">
        <v>295</v>
      </c>
    </row>
    <row r="11" spans="1:15" ht="15" customHeight="1">
      <c r="A11" s="29">
        <v>7</v>
      </c>
      <c r="B11" s="41" t="s">
        <v>279</v>
      </c>
      <c r="C11" s="130">
        <v>497825.83699000004</v>
      </c>
      <c r="D11" s="130">
        <v>944886.83579000016</v>
      </c>
      <c r="E11" s="130">
        <v>1360975.6881299999</v>
      </c>
      <c r="F11" s="133">
        <v>1813322.5093300003</v>
      </c>
      <c r="G11" s="129">
        <v>2179035.7660999997</v>
      </c>
      <c r="H11" s="129">
        <v>2790987.1751599996</v>
      </c>
      <c r="I11" s="129">
        <v>3240428.416209999</v>
      </c>
      <c r="J11" s="67"/>
      <c r="K11" s="79"/>
      <c r="L11" s="67"/>
      <c r="M11" s="79"/>
      <c r="N11" s="67"/>
      <c r="O11" s="105" t="s">
        <v>296</v>
      </c>
    </row>
    <row r="12" spans="1:15" s="77" customFormat="1" ht="15" customHeight="1">
      <c r="A12" s="29">
        <v>8</v>
      </c>
      <c r="B12" s="41" t="s">
        <v>280</v>
      </c>
      <c r="C12" s="130">
        <v>2654477.9810900004</v>
      </c>
      <c r="D12" s="130">
        <v>4537019.8010499999</v>
      </c>
      <c r="E12" s="130">
        <v>6842801.0691199973</v>
      </c>
      <c r="F12" s="133">
        <v>9075416.7795199994</v>
      </c>
      <c r="G12" s="129">
        <v>10757768.956260001</v>
      </c>
      <c r="H12" s="129">
        <v>14691601.944759998</v>
      </c>
      <c r="I12" s="129">
        <v>16544734.528500002</v>
      </c>
      <c r="J12" s="67"/>
      <c r="K12" s="79"/>
      <c r="L12" s="67"/>
      <c r="M12" s="79"/>
      <c r="N12" s="67"/>
      <c r="O12" s="105" t="s">
        <v>297</v>
      </c>
    </row>
    <row r="13" spans="1:15" ht="15" customHeight="1">
      <c r="A13" s="29">
        <v>9</v>
      </c>
      <c r="B13" s="41" t="s">
        <v>281</v>
      </c>
      <c r="C13" s="130">
        <v>4343951.3162599998</v>
      </c>
      <c r="D13" s="130">
        <v>7198959.6391599998</v>
      </c>
      <c r="E13" s="130">
        <v>10764261.618530001</v>
      </c>
      <c r="F13" s="133">
        <v>13362873.381209999</v>
      </c>
      <c r="G13" s="129">
        <v>16013343.387959998</v>
      </c>
      <c r="H13" s="129">
        <v>18403523.500209995</v>
      </c>
      <c r="I13" s="129">
        <v>22636121.29965999</v>
      </c>
      <c r="J13" s="67"/>
      <c r="K13" s="79"/>
      <c r="L13" s="67"/>
      <c r="M13" s="79"/>
      <c r="N13" s="67"/>
      <c r="O13" s="105" t="s">
        <v>298</v>
      </c>
    </row>
    <row r="14" spans="1:15" ht="15" customHeight="1">
      <c r="A14" s="29">
        <v>10</v>
      </c>
      <c r="B14" s="41" t="s">
        <v>282</v>
      </c>
      <c r="C14" s="130">
        <v>-134517.76819999999</v>
      </c>
      <c r="D14" s="130">
        <v>-210962.79869</v>
      </c>
      <c r="E14" s="130">
        <v>244625.88174999997</v>
      </c>
      <c r="F14" s="133">
        <v>610850.94998999999</v>
      </c>
      <c r="G14" s="129">
        <v>1168519.5038400001</v>
      </c>
      <c r="H14" s="129">
        <v>1033825.8927200004</v>
      </c>
      <c r="I14" s="129">
        <v>370273.62559999962</v>
      </c>
      <c r="J14" s="67"/>
      <c r="K14" s="79"/>
      <c r="L14" s="67"/>
      <c r="M14" s="79"/>
      <c r="N14" s="67"/>
      <c r="O14" s="105" t="s">
        <v>299</v>
      </c>
    </row>
    <row r="15" spans="1:15" ht="15" customHeight="1">
      <c r="A15" s="29">
        <v>11</v>
      </c>
      <c r="B15" s="41" t="s">
        <v>283</v>
      </c>
      <c r="C15" s="130">
        <v>-1198810.7209899996</v>
      </c>
      <c r="D15" s="130">
        <v>-1249477.4544999995</v>
      </c>
      <c r="E15" s="130">
        <v>-1606800.9349699994</v>
      </c>
      <c r="F15" s="133">
        <v>-1582466.5255599997</v>
      </c>
      <c r="G15" s="129">
        <v>-1477795.0998399998</v>
      </c>
      <c r="H15" s="129">
        <v>-822046.80199000007</v>
      </c>
      <c r="I15" s="129">
        <v>-915226.88624000002</v>
      </c>
      <c r="J15" s="67"/>
      <c r="K15" s="79"/>
      <c r="L15" s="67"/>
      <c r="M15" s="79"/>
      <c r="N15" s="67"/>
      <c r="O15" s="105" t="s">
        <v>300</v>
      </c>
    </row>
    <row r="16" spans="1:15" ht="15" customHeight="1">
      <c r="A16" s="29">
        <v>12</v>
      </c>
      <c r="B16" s="41" t="s">
        <v>396</v>
      </c>
      <c r="C16" s="130">
        <v>-3174.4556100000004</v>
      </c>
      <c r="D16" s="130">
        <v>-6096.0747300000003</v>
      </c>
      <c r="E16" s="130">
        <v>973.51549</v>
      </c>
      <c r="F16" s="133">
        <v>5793.5601799999995</v>
      </c>
      <c r="G16" s="129">
        <v>11075.951710000001</v>
      </c>
      <c r="H16" s="129">
        <v>14450.60874</v>
      </c>
      <c r="I16" s="129">
        <v>17058.499190000002</v>
      </c>
      <c r="J16" s="67"/>
      <c r="K16" s="79"/>
      <c r="L16" s="67"/>
      <c r="M16" s="79"/>
      <c r="N16" s="67"/>
      <c r="O16" s="105" t="s">
        <v>425</v>
      </c>
    </row>
    <row r="17" spans="1:15" ht="15" customHeight="1">
      <c r="A17" s="29">
        <v>13</v>
      </c>
      <c r="B17" s="85" t="s">
        <v>284</v>
      </c>
      <c r="C17" s="130">
        <v>-1336502.9448099998</v>
      </c>
      <c r="D17" s="130">
        <v>-1466536.3279999997</v>
      </c>
      <c r="E17" s="130">
        <v>-1361201.5377699998</v>
      </c>
      <c r="F17" s="133">
        <v>-965822.01539999992</v>
      </c>
      <c r="G17" s="129">
        <v>-298199.64428999997</v>
      </c>
      <c r="H17" s="129">
        <v>226229.69946000003</v>
      </c>
      <c r="I17" s="129">
        <v>-527894.76142999995</v>
      </c>
      <c r="J17" s="67"/>
      <c r="K17" s="79"/>
      <c r="L17" s="67"/>
      <c r="M17" s="79"/>
      <c r="N17" s="67"/>
      <c r="O17" s="105" t="s">
        <v>301</v>
      </c>
    </row>
    <row r="18" spans="1:15" ht="15" customHeight="1">
      <c r="A18" s="30">
        <v>14</v>
      </c>
      <c r="B18" s="69" t="s">
        <v>221</v>
      </c>
      <c r="C18" s="134">
        <v>3007448.3713499997</v>
      </c>
      <c r="D18" s="134">
        <v>5732423.3111400018</v>
      </c>
      <c r="E18" s="134">
        <v>9403060.0806500018</v>
      </c>
      <c r="F18" s="139">
        <v>12397051.36575</v>
      </c>
      <c r="G18" s="138">
        <v>15715143.743699998</v>
      </c>
      <c r="H18" s="138">
        <v>18629753.199620001</v>
      </c>
      <c r="I18" s="138">
        <v>22108226.538159996</v>
      </c>
      <c r="J18" s="70"/>
      <c r="K18" s="80"/>
      <c r="L18" s="70"/>
      <c r="M18" s="80"/>
      <c r="N18" s="70"/>
      <c r="O18" s="105" t="s">
        <v>252</v>
      </c>
    </row>
    <row r="19" spans="1:15" ht="15" customHeight="1">
      <c r="A19" s="29">
        <v>15</v>
      </c>
      <c r="B19" s="41" t="s">
        <v>285</v>
      </c>
      <c r="C19" s="130">
        <v>4578.9750299999996</v>
      </c>
      <c r="D19" s="130">
        <v>7391.4744299999993</v>
      </c>
      <c r="E19" s="130">
        <v>45768.105680000001</v>
      </c>
      <c r="F19" s="133">
        <v>49329.036189999999</v>
      </c>
      <c r="G19" s="129">
        <v>55462.816829999996</v>
      </c>
      <c r="H19" s="129">
        <v>71698.650259999995</v>
      </c>
      <c r="I19" s="129">
        <v>70584.067680000007</v>
      </c>
      <c r="J19" s="67"/>
      <c r="K19" s="79"/>
      <c r="L19" s="67"/>
      <c r="M19" s="79"/>
      <c r="N19" s="67"/>
      <c r="O19" s="105" t="s">
        <v>302</v>
      </c>
    </row>
    <row r="20" spans="1:15" s="11" customFormat="1" ht="15" customHeight="1">
      <c r="A20" s="30">
        <v>16</v>
      </c>
      <c r="B20" s="69" t="s">
        <v>286</v>
      </c>
      <c r="C20" s="134">
        <v>3012027.3464399995</v>
      </c>
      <c r="D20" s="134">
        <v>5739814.7856200021</v>
      </c>
      <c r="E20" s="134">
        <v>9448828.1863900013</v>
      </c>
      <c r="F20" s="139">
        <v>12446380.40199</v>
      </c>
      <c r="G20" s="138">
        <v>15770606.560589997</v>
      </c>
      <c r="H20" s="138">
        <v>18701451.849930003</v>
      </c>
      <c r="I20" s="138">
        <v>22178810.60588</v>
      </c>
      <c r="J20" s="70"/>
      <c r="K20" s="80"/>
      <c r="L20" s="70"/>
      <c r="M20" s="80"/>
      <c r="N20" s="70"/>
      <c r="O20" s="106" t="s">
        <v>303</v>
      </c>
    </row>
    <row r="21" spans="1:15" ht="15" customHeight="1">
      <c r="A21" s="29">
        <v>17</v>
      </c>
      <c r="B21" s="41" t="s">
        <v>287</v>
      </c>
      <c r="C21" s="130">
        <v>2917637.9029999999</v>
      </c>
      <c r="D21" s="130">
        <v>5619483.5030199997</v>
      </c>
      <c r="E21" s="130">
        <v>9179228.9516099971</v>
      </c>
      <c r="F21" s="133">
        <v>12457845.6161</v>
      </c>
      <c r="G21" s="129">
        <v>15096166.710399998</v>
      </c>
      <c r="H21" s="129">
        <v>17856689.753520004</v>
      </c>
      <c r="I21" s="129">
        <v>21772442.425549991</v>
      </c>
      <c r="J21" s="67"/>
      <c r="K21" s="79"/>
      <c r="L21" s="67"/>
      <c r="M21" s="79"/>
      <c r="N21" s="67"/>
      <c r="O21" s="105" t="s">
        <v>167</v>
      </c>
    </row>
    <row r="22" spans="1:15" ht="15" customHeight="1">
      <c r="A22" s="29">
        <v>18</v>
      </c>
      <c r="B22" s="41" t="s">
        <v>227</v>
      </c>
      <c r="C22" s="130">
        <v>1164369.4867700003</v>
      </c>
      <c r="D22" s="130">
        <v>2214484.2842600001</v>
      </c>
      <c r="E22" s="130">
        <v>3380005.7509699995</v>
      </c>
      <c r="F22" s="133">
        <v>4933253.3321200013</v>
      </c>
      <c r="G22" s="129">
        <v>5810313.8090799982</v>
      </c>
      <c r="H22" s="129">
        <v>7041717.8871399993</v>
      </c>
      <c r="I22" s="129">
        <v>8762615.570220001</v>
      </c>
      <c r="J22" s="67"/>
      <c r="K22" s="79"/>
      <c r="L22" s="67"/>
      <c r="M22" s="79"/>
      <c r="N22" s="67"/>
      <c r="O22" s="105" t="s">
        <v>304</v>
      </c>
    </row>
    <row r="23" spans="1:15" ht="15" customHeight="1">
      <c r="A23" s="29">
        <v>19</v>
      </c>
      <c r="B23" s="41" t="s">
        <v>229</v>
      </c>
      <c r="C23" s="130">
        <v>343399.17632999993</v>
      </c>
      <c r="D23" s="130">
        <v>266056.45848999999</v>
      </c>
      <c r="E23" s="130">
        <v>461925.14261000016</v>
      </c>
      <c r="F23" s="133">
        <v>345427.08705000003</v>
      </c>
      <c r="G23" s="129">
        <v>391467.30764000001</v>
      </c>
      <c r="H23" s="129">
        <v>391611.64101000025</v>
      </c>
      <c r="I23" s="129">
        <v>337888.19633000012</v>
      </c>
      <c r="J23" s="67"/>
      <c r="K23" s="79"/>
      <c r="L23" s="67"/>
      <c r="M23" s="79"/>
      <c r="N23" s="67"/>
      <c r="O23" s="105" t="s">
        <v>305</v>
      </c>
    </row>
    <row r="24" spans="1:15" ht="15" customHeight="1">
      <c r="A24" s="29">
        <v>20</v>
      </c>
      <c r="B24" s="41" t="s">
        <v>288</v>
      </c>
      <c r="C24" s="130">
        <v>2096667.59249</v>
      </c>
      <c r="D24" s="130">
        <v>3671055.6770999981</v>
      </c>
      <c r="E24" s="130">
        <v>6261148.3431200013</v>
      </c>
      <c r="F24" s="133">
        <v>7870019.3708999977</v>
      </c>
      <c r="G24" s="129">
        <v>9677320.208719993</v>
      </c>
      <c r="H24" s="129">
        <v>11206583.507160002</v>
      </c>
      <c r="I24" s="129">
        <v>13347715.05146</v>
      </c>
      <c r="J24" s="67"/>
      <c r="K24" s="79"/>
      <c r="L24" s="67"/>
      <c r="M24" s="79"/>
      <c r="N24" s="67"/>
      <c r="O24" s="105" t="s">
        <v>314</v>
      </c>
    </row>
    <row r="25" spans="1:15" ht="15" customHeight="1">
      <c r="A25" s="29">
        <v>21</v>
      </c>
      <c r="B25" s="41" t="s">
        <v>289</v>
      </c>
      <c r="C25" s="130">
        <v>59761.063829999999</v>
      </c>
      <c r="D25" s="130">
        <v>115087.62400000001</v>
      </c>
      <c r="E25" s="130">
        <v>221029.51606999995</v>
      </c>
      <c r="F25" s="133">
        <v>291585.93538000016</v>
      </c>
      <c r="G25" s="129">
        <v>378323.65605999995</v>
      </c>
      <c r="H25" s="129">
        <v>450366.82173999981</v>
      </c>
      <c r="I25" s="129">
        <v>526488.48921000015</v>
      </c>
      <c r="J25" s="67"/>
      <c r="K25" s="79"/>
      <c r="L25" s="67"/>
      <c r="M25" s="79"/>
      <c r="N25" s="67"/>
      <c r="O25" s="105" t="s">
        <v>315</v>
      </c>
    </row>
    <row r="26" spans="1:15" s="11" customFormat="1" ht="15" customHeight="1">
      <c r="A26" s="29">
        <v>22</v>
      </c>
      <c r="B26" s="69" t="s">
        <v>335</v>
      </c>
      <c r="C26" s="134">
        <v>2156428.65644</v>
      </c>
      <c r="D26" s="134">
        <v>3786143.3012099988</v>
      </c>
      <c r="E26" s="134">
        <v>6482177.8593100011</v>
      </c>
      <c r="F26" s="139">
        <v>8161605.3063899977</v>
      </c>
      <c r="G26" s="138">
        <v>10055643.864919996</v>
      </c>
      <c r="H26" s="138">
        <v>11656950.329060001</v>
      </c>
      <c r="I26" s="138">
        <v>13874203.540749999</v>
      </c>
      <c r="J26" s="70"/>
      <c r="K26" s="80"/>
      <c r="L26" s="70"/>
      <c r="M26" s="80"/>
      <c r="N26" s="70"/>
      <c r="O26" s="106" t="s">
        <v>312</v>
      </c>
    </row>
    <row r="27" spans="1:15" ht="15" customHeight="1">
      <c r="A27" s="29">
        <v>23</v>
      </c>
      <c r="B27" s="69" t="s">
        <v>336</v>
      </c>
      <c r="C27" s="134">
        <v>855598.68975999986</v>
      </c>
      <c r="D27" s="134">
        <v>1953671.4841099998</v>
      </c>
      <c r="E27" s="134">
        <v>2966650.3268300002</v>
      </c>
      <c r="F27" s="139">
        <v>4284775.0953700002</v>
      </c>
      <c r="G27" s="138">
        <v>5714962.6953799995</v>
      </c>
      <c r="H27" s="138">
        <v>7044501.5206700005</v>
      </c>
      <c r="I27" s="138">
        <v>8304607.0648899982</v>
      </c>
      <c r="J27" s="70"/>
      <c r="K27" s="80"/>
      <c r="L27" s="70"/>
      <c r="M27" s="80"/>
      <c r="N27" s="70"/>
      <c r="O27" s="106" t="s">
        <v>313</v>
      </c>
    </row>
    <row r="28" spans="1:15" ht="15" customHeight="1">
      <c r="A28" s="29">
        <v>24</v>
      </c>
      <c r="B28" s="41" t="s">
        <v>222</v>
      </c>
      <c r="C28" s="130">
        <v>337863.47316000005</v>
      </c>
      <c r="D28" s="130">
        <v>616806.67718000023</v>
      </c>
      <c r="E28" s="130">
        <v>915115.39099999983</v>
      </c>
      <c r="F28" s="133">
        <v>1262739.0932799997</v>
      </c>
      <c r="G28" s="129">
        <v>1470840.9412400012</v>
      </c>
      <c r="H28" s="129">
        <v>1777854.2602199998</v>
      </c>
      <c r="I28" s="129">
        <v>2224614.3838600004</v>
      </c>
      <c r="J28" s="67"/>
      <c r="K28" s="79"/>
      <c r="L28" s="67"/>
      <c r="M28" s="79"/>
      <c r="N28" s="67"/>
      <c r="O28" s="105" t="s">
        <v>250</v>
      </c>
    </row>
    <row r="29" spans="1:15" ht="15" customHeight="1">
      <c r="A29" s="29">
        <v>25</v>
      </c>
      <c r="B29" s="41" t="s">
        <v>237</v>
      </c>
      <c r="C29" s="28">
        <v>165708.97811</v>
      </c>
      <c r="D29" s="130">
        <v>361935.62864000001</v>
      </c>
      <c r="E29" s="130">
        <v>523574.50656999991</v>
      </c>
      <c r="F29" s="133">
        <v>664707.02646999981</v>
      </c>
      <c r="G29" s="129">
        <v>827981.27411999996</v>
      </c>
      <c r="H29" s="129">
        <v>973638.54967999994</v>
      </c>
      <c r="I29" s="129">
        <v>1134939.0524600004</v>
      </c>
      <c r="J29" s="67"/>
      <c r="K29" s="79"/>
      <c r="L29" s="67"/>
      <c r="M29" s="79"/>
      <c r="N29" s="67"/>
      <c r="O29" s="105" t="s">
        <v>260</v>
      </c>
    </row>
    <row r="30" spans="1:15" ht="15" customHeight="1">
      <c r="A30" s="29">
        <v>26</v>
      </c>
      <c r="B30" s="41" t="s">
        <v>290</v>
      </c>
      <c r="C30" s="130">
        <v>446787.19567000016</v>
      </c>
      <c r="D30" s="130">
        <v>891167.72886999976</v>
      </c>
      <c r="E30" s="130">
        <v>1371345.1543399999</v>
      </c>
      <c r="F30" s="133">
        <v>1900795.5864800001</v>
      </c>
      <c r="G30" s="129">
        <v>2507420.9962400007</v>
      </c>
      <c r="H30" s="129">
        <v>3083219.7087900001</v>
      </c>
      <c r="I30" s="129">
        <v>3515871.06483</v>
      </c>
      <c r="J30" s="67"/>
      <c r="K30" s="79"/>
      <c r="L30" s="67"/>
      <c r="M30" s="79"/>
      <c r="N30" s="67"/>
      <c r="O30" s="105" t="s">
        <v>271</v>
      </c>
    </row>
    <row r="31" spans="1:15" ht="15" customHeight="1">
      <c r="A31" s="29">
        <v>27</v>
      </c>
      <c r="B31" s="41" t="s">
        <v>239</v>
      </c>
      <c r="C31" s="130">
        <v>20763.109929999988</v>
      </c>
      <c r="D31" s="130">
        <v>45170.922940000011</v>
      </c>
      <c r="E31" s="130">
        <v>68501.45653000001</v>
      </c>
      <c r="F31" s="133">
        <v>86916.149520000006</v>
      </c>
      <c r="G31" s="129">
        <v>104333.69113999994</v>
      </c>
      <c r="H31" s="129">
        <v>125635.63631999996</v>
      </c>
      <c r="I31" s="129">
        <v>158060.78232000006</v>
      </c>
      <c r="J31" s="67"/>
      <c r="K31" s="79"/>
      <c r="L31" s="67"/>
      <c r="M31" s="79"/>
      <c r="N31" s="67"/>
      <c r="O31" s="105" t="s">
        <v>270</v>
      </c>
    </row>
    <row r="32" spans="1:15" ht="15" customHeight="1">
      <c r="A32" s="29">
        <v>28</v>
      </c>
      <c r="B32" s="41" t="s">
        <v>291</v>
      </c>
      <c r="C32" s="130">
        <v>343272.63200999994</v>
      </c>
      <c r="D32" s="130">
        <v>722967.14180999994</v>
      </c>
      <c r="E32" s="130">
        <v>1006269.7999300002</v>
      </c>
      <c r="F32" s="133">
        <v>1420351.3644600001</v>
      </c>
      <c r="G32" s="129">
        <v>1790287.2377000011</v>
      </c>
      <c r="H32" s="129">
        <v>2126150.55155</v>
      </c>
      <c r="I32" s="129">
        <v>2496834.9515699996</v>
      </c>
      <c r="J32" s="67"/>
      <c r="K32" s="79"/>
      <c r="L32" s="67"/>
      <c r="M32" s="79"/>
      <c r="N32" s="67"/>
      <c r="O32" s="105" t="s">
        <v>272</v>
      </c>
    </row>
    <row r="33" spans="1:15" ht="15" customHeight="1">
      <c r="A33" s="29">
        <v>29</v>
      </c>
      <c r="B33" s="41" t="s">
        <v>397</v>
      </c>
      <c r="C33" s="130">
        <v>0</v>
      </c>
      <c r="D33" s="130">
        <v>0</v>
      </c>
      <c r="E33" s="130">
        <v>0</v>
      </c>
      <c r="F33" s="133">
        <v>0</v>
      </c>
      <c r="G33" s="67">
        <v>0</v>
      </c>
      <c r="H33" s="67">
        <v>0</v>
      </c>
      <c r="I33" s="129">
        <v>0</v>
      </c>
      <c r="J33" s="67"/>
      <c r="K33" s="67"/>
      <c r="L33" s="67"/>
      <c r="M33" s="79"/>
      <c r="N33" s="67"/>
      <c r="O33" s="105" t="s">
        <v>427</v>
      </c>
    </row>
    <row r="34" spans="1:15" ht="15" customHeight="1">
      <c r="A34" s="29">
        <v>30</v>
      </c>
      <c r="B34" s="41" t="s">
        <v>398</v>
      </c>
      <c r="C34" s="130">
        <v>0</v>
      </c>
      <c r="D34" s="130">
        <v>0</v>
      </c>
      <c r="E34" s="130">
        <v>0</v>
      </c>
      <c r="F34" s="133">
        <v>0</v>
      </c>
      <c r="G34" s="67">
        <v>0</v>
      </c>
      <c r="H34" s="67">
        <v>0</v>
      </c>
      <c r="I34" s="129">
        <v>0</v>
      </c>
      <c r="J34" s="67"/>
      <c r="K34" s="67"/>
      <c r="L34" s="67"/>
      <c r="M34" s="79"/>
      <c r="N34" s="67"/>
      <c r="O34" s="105" t="s">
        <v>426</v>
      </c>
    </row>
    <row r="35" spans="1:15" s="11" customFormat="1" ht="15" customHeight="1">
      <c r="A35" s="29">
        <v>31</v>
      </c>
      <c r="B35" s="69" t="s">
        <v>337</v>
      </c>
      <c r="C35" s="134">
        <v>976531.91639000014</v>
      </c>
      <c r="D35" s="134">
        <v>2021241.42292</v>
      </c>
      <c r="E35" s="134">
        <v>2969690.9180999999</v>
      </c>
      <c r="F35" s="139">
        <v>4072770.1277799997</v>
      </c>
      <c r="G35" s="138">
        <v>5230023.1999700004</v>
      </c>
      <c r="H35" s="138">
        <v>6308644.4471000005</v>
      </c>
      <c r="I35" s="138">
        <v>7305705.851929999</v>
      </c>
      <c r="J35" s="70"/>
      <c r="K35" s="80"/>
      <c r="L35" s="70"/>
      <c r="M35" s="80"/>
      <c r="N35" s="70"/>
      <c r="O35" s="106" t="s">
        <v>311</v>
      </c>
    </row>
    <row r="36" spans="1:15" ht="15" customHeight="1">
      <c r="A36" s="29">
        <v>32</v>
      </c>
      <c r="B36" s="41" t="s">
        <v>338</v>
      </c>
      <c r="C36" s="130">
        <v>216930.24668000004</v>
      </c>
      <c r="D36" s="130">
        <v>549236.73855999985</v>
      </c>
      <c r="E36" s="130">
        <v>912074.79986999976</v>
      </c>
      <c r="F36" s="133">
        <v>1474744.0608600001</v>
      </c>
      <c r="G36" s="129">
        <v>1955780.4367300004</v>
      </c>
      <c r="H36" s="129">
        <v>2513711.3339000014</v>
      </c>
      <c r="I36" s="129">
        <v>3223515.5969700003</v>
      </c>
      <c r="J36" s="67"/>
      <c r="K36" s="79"/>
      <c r="L36" s="67"/>
      <c r="M36" s="79"/>
      <c r="N36" s="67"/>
      <c r="O36" s="105" t="s">
        <v>310</v>
      </c>
    </row>
    <row r="37" spans="1:15" ht="15" customHeight="1">
      <c r="A37" s="29">
        <v>33</v>
      </c>
      <c r="B37" s="41" t="s">
        <v>241</v>
      </c>
      <c r="C37" s="130">
        <v>-36755.928849999989</v>
      </c>
      <c r="D37" s="130">
        <v>38721.647389999998</v>
      </c>
      <c r="E37" s="130">
        <v>413779.5851899999</v>
      </c>
      <c r="F37" s="133">
        <v>504849.97977999999</v>
      </c>
      <c r="G37" s="129">
        <v>277742.5312599999</v>
      </c>
      <c r="H37" s="129">
        <v>138410.63863999996</v>
      </c>
      <c r="I37" s="129">
        <v>159869.17171000005</v>
      </c>
      <c r="J37" s="67"/>
      <c r="K37" s="79"/>
      <c r="L37" s="67"/>
      <c r="M37" s="79"/>
      <c r="N37" s="67"/>
      <c r="O37" s="105" t="s">
        <v>309</v>
      </c>
    </row>
    <row r="38" spans="1:15" ht="15" customHeight="1">
      <c r="A38" s="29">
        <v>34</v>
      </c>
      <c r="B38" s="41" t="s">
        <v>243</v>
      </c>
      <c r="C38" s="130">
        <v>180174.31777999998</v>
      </c>
      <c r="D38" s="130">
        <v>587958.38612000016</v>
      </c>
      <c r="E38" s="130">
        <v>1325854.3851400001</v>
      </c>
      <c r="F38" s="133">
        <v>1979594.0408000001</v>
      </c>
      <c r="G38" s="129">
        <v>2233522.9680899996</v>
      </c>
      <c r="H38" s="129">
        <v>2652121.9725299999</v>
      </c>
      <c r="I38" s="129">
        <v>3383384.7687400011</v>
      </c>
      <c r="J38" s="67"/>
      <c r="K38" s="79"/>
      <c r="L38" s="67"/>
      <c r="M38" s="79"/>
      <c r="N38" s="67"/>
      <c r="O38" s="105" t="s">
        <v>258</v>
      </c>
    </row>
    <row r="39" spans="1:15" ht="15" customHeight="1">
      <c r="A39" s="29">
        <v>35</v>
      </c>
      <c r="B39" s="41" t="s">
        <v>292</v>
      </c>
      <c r="C39" s="130">
        <v>45296.32056</v>
      </c>
      <c r="D39" s="130">
        <v>101069.23407000003</v>
      </c>
      <c r="E39" s="130">
        <v>174443.02079999994</v>
      </c>
      <c r="F39" s="133">
        <v>238435.96840000001</v>
      </c>
      <c r="G39" s="129">
        <v>285429.52989000001</v>
      </c>
      <c r="H39" s="129">
        <v>336669.89020999998</v>
      </c>
      <c r="I39" s="129">
        <v>428413.44750999997</v>
      </c>
      <c r="J39" s="67"/>
      <c r="K39" s="79"/>
      <c r="L39" s="67"/>
      <c r="M39" s="79"/>
      <c r="N39" s="67"/>
      <c r="O39" s="105" t="s">
        <v>257</v>
      </c>
    </row>
    <row r="40" spans="1:15" ht="15" customHeight="1">
      <c r="A40" s="29">
        <v>36</v>
      </c>
      <c r="B40" s="41" t="s">
        <v>339</v>
      </c>
      <c r="C40" s="130">
        <v>134877.99719999995</v>
      </c>
      <c r="D40" s="130">
        <v>486889.15197000001</v>
      </c>
      <c r="E40" s="130">
        <v>1151411.3642799999</v>
      </c>
      <c r="F40" s="133">
        <v>1741158.07229</v>
      </c>
      <c r="G40" s="129">
        <v>1948093.4381099995</v>
      </c>
      <c r="H40" s="129">
        <v>2315452.0822600001</v>
      </c>
      <c r="I40" s="129">
        <v>2954971.3211300005</v>
      </c>
      <c r="J40" s="67"/>
      <c r="K40" s="79"/>
      <c r="L40" s="67"/>
      <c r="M40" s="79"/>
      <c r="N40" s="67"/>
      <c r="O40" s="105" t="s">
        <v>308</v>
      </c>
    </row>
    <row r="41" spans="1:15" ht="15" customHeight="1">
      <c r="A41" s="29">
        <v>37</v>
      </c>
      <c r="B41" s="41" t="s">
        <v>246</v>
      </c>
      <c r="C41" s="130">
        <v>-1007.014810000004</v>
      </c>
      <c r="D41" s="130">
        <v>-20794.855370000027</v>
      </c>
      <c r="E41" s="130">
        <v>-843073.94944999996</v>
      </c>
      <c r="F41" s="133">
        <v>-855847.03388999985</v>
      </c>
      <c r="G41" s="129">
        <v>-786873.61956999998</v>
      </c>
      <c r="H41" s="129">
        <v>-479407.18182</v>
      </c>
      <c r="I41" s="129">
        <v>-40903.411189999999</v>
      </c>
      <c r="J41" s="67"/>
      <c r="K41" s="79"/>
      <c r="L41" s="67"/>
      <c r="M41" s="79"/>
      <c r="N41" s="67"/>
      <c r="O41" s="105" t="s">
        <v>307</v>
      </c>
    </row>
    <row r="42" spans="1:15" s="11" customFormat="1" ht="15" customHeight="1">
      <c r="A42" s="29">
        <v>38</v>
      </c>
      <c r="B42" s="69" t="s">
        <v>340</v>
      </c>
      <c r="C42" s="134">
        <v>133870.98246999999</v>
      </c>
      <c r="D42" s="134">
        <v>466094.29663000006</v>
      </c>
      <c r="E42" s="134">
        <v>308337.41482999997</v>
      </c>
      <c r="F42" s="139">
        <v>885311.03834999993</v>
      </c>
      <c r="G42" s="138">
        <v>1161219.8185099999</v>
      </c>
      <c r="H42" s="138">
        <v>1836044.9004200001</v>
      </c>
      <c r="I42" s="138">
        <v>2914067.9099899996</v>
      </c>
      <c r="J42" s="70"/>
      <c r="K42" s="80"/>
      <c r="L42" s="70"/>
      <c r="M42" s="80"/>
      <c r="N42" s="70"/>
      <c r="O42" s="106" t="s">
        <v>306</v>
      </c>
    </row>
    <row r="43" spans="1:15">
      <c r="B43" s="62"/>
      <c r="C43" s="20"/>
      <c r="D43" s="61"/>
      <c r="J43" s="124"/>
    </row>
    <row r="44" spans="1:15" ht="15.5">
      <c r="B44" s="107" t="s">
        <v>428</v>
      </c>
      <c r="D44" s="28"/>
      <c r="J44" s="126"/>
      <c r="K44" s="126"/>
    </row>
    <row r="45" spans="1:15">
      <c r="A45" s="83"/>
      <c r="N45" s="82"/>
    </row>
    <row r="46" spans="1:15">
      <c r="A46" s="82"/>
      <c r="N46" s="82"/>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85" zoomScaleNormal="85" workbookViewId="0">
      <pane xSplit="2" ySplit="4" topLeftCell="E5" activePane="bottomRight" state="frozen"/>
      <selection activeCell="D6" sqref="D6"/>
      <selection pane="topRight" activeCell="D6" sqref="D6"/>
      <selection pane="bottomLeft" activeCell="D6" sqref="D6"/>
      <selection pane="bottomRight" activeCell="J29" sqref="J29"/>
    </sheetView>
  </sheetViews>
  <sheetFormatPr defaultRowHeight="14.5"/>
  <cols>
    <col min="1" max="1" width="3.81640625" bestFit="1" customWidth="1"/>
    <col min="2" max="2" width="62.26953125" bestFit="1" customWidth="1"/>
    <col min="3" max="12" width="17.453125" customWidth="1"/>
    <col min="13" max="13" width="18.7265625" bestFit="1" customWidth="1"/>
    <col min="14" max="14" width="17.453125" customWidth="1"/>
    <col min="15" max="15" width="72.7265625" bestFit="1" customWidth="1"/>
  </cols>
  <sheetData>
    <row r="1" spans="1:15">
      <c r="O1" s="100" t="s">
        <v>411</v>
      </c>
    </row>
    <row r="2" spans="1:15" ht="22.5" thickBot="1">
      <c r="A2" s="145" t="s">
        <v>194</v>
      </c>
      <c r="B2" s="146"/>
      <c r="C2" s="146"/>
      <c r="D2" s="146"/>
      <c r="E2" s="146"/>
      <c r="F2" s="146"/>
      <c r="G2" s="146"/>
      <c r="H2" s="146"/>
      <c r="I2" s="146"/>
      <c r="J2" s="146"/>
      <c r="K2" s="146"/>
      <c r="L2" s="146"/>
      <c r="M2" s="146"/>
      <c r="N2" s="146"/>
      <c r="O2" s="146"/>
    </row>
    <row r="3" spans="1:15" ht="22.5" thickBot="1">
      <c r="A3" s="151" t="s">
        <v>361</v>
      </c>
      <c r="B3" s="152"/>
      <c r="C3" s="152"/>
      <c r="D3" s="152"/>
      <c r="E3" s="152"/>
      <c r="F3" s="152"/>
      <c r="G3" s="152"/>
      <c r="H3" s="152"/>
      <c r="I3" s="152"/>
      <c r="J3" s="152"/>
      <c r="K3" s="152"/>
      <c r="L3" s="152"/>
      <c r="M3" s="152"/>
      <c r="N3" s="152"/>
      <c r="O3" s="152"/>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130">
        <v>0</v>
      </c>
      <c r="D5" s="130">
        <v>0</v>
      </c>
      <c r="E5" s="130">
        <v>0</v>
      </c>
      <c r="F5" s="130">
        <v>0</v>
      </c>
      <c r="G5" s="129">
        <v>0</v>
      </c>
      <c r="H5" s="129">
        <v>0</v>
      </c>
      <c r="I5" s="129">
        <v>0</v>
      </c>
      <c r="J5" s="79"/>
      <c r="K5" s="79"/>
      <c r="L5" s="79"/>
      <c r="M5" s="79"/>
      <c r="N5" s="67"/>
      <c r="O5" s="105" t="s">
        <v>293</v>
      </c>
    </row>
    <row r="6" spans="1:15" ht="15" customHeight="1">
      <c r="A6" s="29">
        <v>2</v>
      </c>
      <c r="B6" s="12" t="s">
        <v>316</v>
      </c>
      <c r="C6" s="130">
        <v>2929992.0188099998</v>
      </c>
      <c r="D6" s="130">
        <v>4887492.5815099999</v>
      </c>
      <c r="E6" s="130">
        <v>7337612.6354199992</v>
      </c>
      <c r="F6" s="130">
        <v>8967205.7182</v>
      </c>
      <c r="G6" s="129">
        <v>11088613.876350001</v>
      </c>
      <c r="H6" s="129">
        <v>12971326.137559999</v>
      </c>
      <c r="I6" s="129">
        <v>16002528.150189999</v>
      </c>
      <c r="J6" s="79"/>
      <c r="K6" s="79"/>
      <c r="L6" s="79"/>
      <c r="M6" s="79"/>
      <c r="N6" s="67"/>
      <c r="O6" s="105" t="s">
        <v>422</v>
      </c>
    </row>
    <row r="7" spans="1:15" ht="15" customHeight="1">
      <c r="A7" s="30">
        <v>3</v>
      </c>
      <c r="B7" s="73" t="s">
        <v>395</v>
      </c>
      <c r="C7" s="134">
        <v>2929992.0188099998</v>
      </c>
      <c r="D7" s="134">
        <v>4887492.5815099999</v>
      </c>
      <c r="E7" s="134">
        <v>7337612.6354199992</v>
      </c>
      <c r="F7" s="134">
        <v>8967205.7182</v>
      </c>
      <c r="G7" s="138">
        <v>11088613.876350001</v>
      </c>
      <c r="H7" s="138">
        <v>12971326.137559999</v>
      </c>
      <c r="I7" s="138">
        <v>16002528.150189999</v>
      </c>
      <c r="J7" s="80"/>
      <c r="K7" s="80"/>
      <c r="L7" s="80"/>
      <c r="M7" s="80"/>
      <c r="N7" s="70"/>
      <c r="O7" s="106" t="s">
        <v>423</v>
      </c>
    </row>
    <row r="8" spans="1:15" ht="15" customHeight="1">
      <c r="A8" s="29">
        <v>4</v>
      </c>
      <c r="B8" s="12" t="s">
        <v>276</v>
      </c>
      <c r="C8" s="130">
        <v>371525.51436000003</v>
      </c>
      <c r="D8" s="130">
        <v>798157.77231999999</v>
      </c>
      <c r="E8" s="130">
        <v>1235909.7139400002</v>
      </c>
      <c r="F8" s="130">
        <v>1571938.82241</v>
      </c>
      <c r="G8" s="129">
        <v>1938598.22755</v>
      </c>
      <c r="H8" s="129">
        <v>2394648.3212700002</v>
      </c>
      <c r="I8" s="129">
        <v>2855265.62708</v>
      </c>
      <c r="J8" s="79"/>
      <c r="K8" s="79"/>
      <c r="L8" s="79"/>
      <c r="M8" s="79"/>
      <c r="N8" s="67"/>
      <c r="O8" s="105" t="s">
        <v>424</v>
      </c>
    </row>
    <row r="9" spans="1:15" s="11" customFormat="1" ht="15" customHeight="1">
      <c r="A9" s="29">
        <v>5</v>
      </c>
      <c r="B9" s="73" t="s">
        <v>277</v>
      </c>
      <c r="C9" s="134">
        <v>2558466.5044099996</v>
      </c>
      <c r="D9" s="134">
        <v>4089334.8091399996</v>
      </c>
      <c r="E9" s="134">
        <v>6101702.9214500003</v>
      </c>
      <c r="F9" s="134">
        <v>7395266.8957399996</v>
      </c>
      <c r="G9" s="138">
        <v>9150015.64879</v>
      </c>
      <c r="H9" s="138">
        <v>10576677.816270001</v>
      </c>
      <c r="I9" s="138">
        <v>13147262.523100002</v>
      </c>
      <c r="J9" s="80"/>
      <c r="K9" s="80"/>
      <c r="L9" s="80"/>
      <c r="M9" s="80"/>
      <c r="N9" s="70"/>
      <c r="O9" s="106" t="s">
        <v>294</v>
      </c>
    </row>
    <row r="10" spans="1:15" ht="15" customHeight="1">
      <c r="A10" s="29">
        <v>6</v>
      </c>
      <c r="B10" s="12" t="s">
        <v>317</v>
      </c>
      <c r="C10" s="130">
        <v>1864884.5321500001</v>
      </c>
      <c r="D10" s="130">
        <v>2666001.3761700001</v>
      </c>
      <c r="E10" s="130">
        <v>3819117.2078999998</v>
      </c>
      <c r="F10" s="130">
        <v>4418081.5052900007</v>
      </c>
      <c r="G10" s="129">
        <v>5409416.3074899996</v>
      </c>
      <c r="H10" s="129">
        <v>6266295.3967899997</v>
      </c>
      <c r="I10" s="129">
        <v>8037685.4991799984</v>
      </c>
      <c r="J10" s="79"/>
      <c r="K10" s="79"/>
      <c r="L10" s="79"/>
      <c r="M10" s="79"/>
      <c r="N10" s="67"/>
      <c r="O10" s="105" t="s">
        <v>295</v>
      </c>
    </row>
    <row r="11" spans="1:15" ht="15" customHeight="1">
      <c r="A11" s="29">
        <v>7</v>
      </c>
      <c r="B11" s="12" t="s">
        <v>279</v>
      </c>
      <c r="C11" s="130">
        <v>90232.800480000005</v>
      </c>
      <c r="D11" s="130">
        <v>190311.84377000001</v>
      </c>
      <c r="E11" s="130">
        <v>265811.32504999998</v>
      </c>
      <c r="F11" s="130">
        <v>316115.38185000001</v>
      </c>
      <c r="G11" s="129">
        <v>344374.71693</v>
      </c>
      <c r="H11" s="129">
        <v>425166.98679999996</v>
      </c>
      <c r="I11" s="129">
        <v>470435.28040999995</v>
      </c>
      <c r="J11" s="79"/>
      <c r="K11" s="79"/>
      <c r="L11" s="79"/>
      <c r="M11" s="79"/>
      <c r="N11" s="67"/>
      <c r="O11" s="105" t="s">
        <v>296</v>
      </c>
    </row>
    <row r="12" spans="1:15" s="11" customFormat="1" ht="15" customHeight="1">
      <c r="A12" s="29">
        <v>8</v>
      </c>
      <c r="B12" s="73" t="s">
        <v>280</v>
      </c>
      <c r="C12" s="134">
        <v>1774651.73166</v>
      </c>
      <c r="D12" s="134">
        <v>2475689.5323899998</v>
      </c>
      <c r="E12" s="134">
        <v>3553305.8828500002</v>
      </c>
      <c r="F12" s="134">
        <v>4101966.1234300011</v>
      </c>
      <c r="G12" s="138">
        <v>5065041.5905399993</v>
      </c>
      <c r="H12" s="138">
        <v>5841128.4099599998</v>
      </c>
      <c r="I12" s="138">
        <v>7567250.2187499991</v>
      </c>
      <c r="J12" s="80"/>
      <c r="K12" s="80"/>
      <c r="L12" s="80"/>
      <c r="M12" s="80"/>
      <c r="N12" s="70"/>
      <c r="O12" s="105" t="s">
        <v>297</v>
      </c>
    </row>
    <row r="13" spans="1:15" ht="15" customHeight="1">
      <c r="A13" s="29">
        <v>9</v>
      </c>
      <c r="B13" s="12" t="s">
        <v>281</v>
      </c>
      <c r="C13" s="130">
        <v>783814.77273999993</v>
      </c>
      <c r="D13" s="130">
        <v>1613645.27675</v>
      </c>
      <c r="E13" s="130">
        <v>2548397.0385799999</v>
      </c>
      <c r="F13" s="130">
        <v>3293300.7723000003</v>
      </c>
      <c r="G13" s="129">
        <v>4084974.0582099995</v>
      </c>
      <c r="H13" s="129">
        <v>4735549.4062699992</v>
      </c>
      <c r="I13" s="129">
        <v>5580012.3043300007</v>
      </c>
      <c r="J13" s="79"/>
      <c r="K13" s="79"/>
      <c r="L13" s="79"/>
      <c r="M13" s="79"/>
      <c r="N13" s="67"/>
      <c r="O13" s="105" t="s">
        <v>298</v>
      </c>
    </row>
    <row r="14" spans="1:15" ht="15" customHeight="1">
      <c r="A14" s="29">
        <v>10</v>
      </c>
      <c r="B14" s="12" t="s">
        <v>282</v>
      </c>
      <c r="C14" s="130">
        <v>-20380.268609999999</v>
      </c>
      <c r="D14" s="130">
        <v>-56854.048760000005</v>
      </c>
      <c r="E14" s="130">
        <v>-14395.187950000007</v>
      </c>
      <c r="F14" s="130">
        <v>-37913.337620000006</v>
      </c>
      <c r="G14" s="129">
        <v>-31960.263440000002</v>
      </c>
      <c r="H14" s="129">
        <v>-35118.270479999999</v>
      </c>
      <c r="I14" s="129">
        <v>-36445.358169999992</v>
      </c>
      <c r="J14" s="79"/>
      <c r="K14" s="79"/>
      <c r="L14" s="79"/>
      <c r="M14" s="79"/>
      <c r="N14" s="67"/>
      <c r="O14" s="105" t="s">
        <v>299</v>
      </c>
    </row>
    <row r="15" spans="1:15" ht="15" customHeight="1">
      <c r="A15" s="29">
        <v>11</v>
      </c>
      <c r="B15" s="12" t="s">
        <v>283</v>
      </c>
      <c r="C15" s="130">
        <v>-183548.71964000002</v>
      </c>
      <c r="D15" s="130">
        <v>-323605.67397999996</v>
      </c>
      <c r="E15" s="130">
        <v>-325596.58903999999</v>
      </c>
      <c r="F15" s="130">
        <v>-200605.22794000001</v>
      </c>
      <c r="G15" s="129">
        <v>-165159.51261999999</v>
      </c>
      <c r="H15" s="129">
        <v>-93757.52205</v>
      </c>
      <c r="I15" s="129">
        <v>-56778.589829999997</v>
      </c>
      <c r="J15" s="79"/>
      <c r="K15" s="79"/>
      <c r="L15" s="79"/>
      <c r="M15" s="79"/>
      <c r="N15" s="67"/>
      <c r="O15" s="105" t="s">
        <v>300</v>
      </c>
    </row>
    <row r="16" spans="1:15" ht="15" customHeight="1">
      <c r="A16" s="29">
        <v>12</v>
      </c>
      <c r="B16" s="12" t="s">
        <v>396</v>
      </c>
      <c r="C16" s="130">
        <v>0</v>
      </c>
      <c r="D16" s="130">
        <v>0</v>
      </c>
      <c r="E16" s="130">
        <v>0</v>
      </c>
      <c r="F16" s="130">
        <v>0</v>
      </c>
      <c r="G16" s="130">
        <v>0</v>
      </c>
      <c r="H16" s="79">
        <v>0</v>
      </c>
      <c r="I16" s="129">
        <v>0</v>
      </c>
      <c r="J16" s="79"/>
      <c r="K16" s="79"/>
      <c r="L16" s="79"/>
      <c r="M16" s="79"/>
      <c r="N16" s="67"/>
      <c r="O16" s="105" t="s">
        <v>425</v>
      </c>
    </row>
    <row r="17" spans="1:15" ht="15" customHeight="1">
      <c r="A17" s="29">
        <v>13</v>
      </c>
      <c r="B17" s="12" t="s">
        <v>284</v>
      </c>
      <c r="C17" s="130">
        <v>-203928.98824999999</v>
      </c>
      <c r="D17" s="130">
        <v>-380459.72273000004</v>
      </c>
      <c r="E17" s="130">
        <v>-339991.77697999997</v>
      </c>
      <c r="F17" s="130">
        <v>-238518.56555999999</v>
      </c>
      <c r="G17" s="129">
        <v>-197119.77604999999</v>
      </c>
      <c r="H17" s="129">
        <v>-128875.79253999999</v>
      </c>
      <c r="I17" s="129">
        <v>-93223.948000000004</v>
      </c>
      <c r="J17" s="79"/>
      <c r="K17" s="79"/>
      <c r="L17" s="79"/>
      <c r="M17" s="79"/>
      <c r="N17" s="67"/>
      <c r="O17" s="105" t="s">
        <v>301</v>
      </c>
    </row>
    <row r="18" spans="1:15" ht="15" customHeight="1">
      <c r="A18" s="29">
        <v>14</v>
      </c>
      <c r="B18" s="12" t="s">
        <v>221</v>
      </c>
      <c r="C18" s="130">
        <v>579885.78447999991</v>
      </c>
      <c r="D18" s="130">
        <v>1233185.5539899999</v>
      </c>
      <c r="E18" s="130">
        <v>2208405.2615800002</v>
      </c>
      <c r="F18" s="130">
        <v>3054782.2067100001</v>
      </c>
      <c r="G18" s="129">
        <v>3887854.2821500003</v>
      </c>
      <c r="H18" s="129">
        <v>4606673.6137299994</v>
      </c>
      <c r="I18" s="129">
        <v>5486788.35635</v>
      </c>
      <c r="J18" s="79"/>
      <c r="K18" s="79"/>
      <c r="L18" s="79"/>
      <c r="M18" s="79"/>
      <c r="N18" s="67"/>
      <c r="O18" s="105" t="s">
        <v>252</v>
      </c>
    </row>
    <row r="19" spans="1:15" ht="15" customHeight="1">
      <c r="A19" s="29">
        <v>15</v>
      </c>
      <c r="B19" s="12" t="s">
        <v>285</v>
      </c>
      <c r="C19" s="130">
        <v>38.208329999999997</v>
      </c>
      <c r="D19" s="130">
        <v>274.20467000000002</v>
      </c>
      <c r="E19" s="130">
        <v>425.42613000000006</v>
      </c>
      <c r="F19" s="130">
        <v>513.16869999999994</v>
      </c>
      <c r="G19" s="129">
        <v>664.91645999999992</v>
      </c>
      <c r="H19" s="129">
        <v>760.88022999999998</v>
      </c>
      <c r="I19" s="129">
        <v>882.38382000000001</v>
      </c>
      <c r="J19" s="79"/>
      <c r="K19" s="79"/>
      <c r="L19" s="79"/>
      <c r="M19" s="79"/>
      <c r="N19" s="67"/>
      <c r="O19" s="105" t="s">
        <v>302</v>
      </c>
    </row>
    <row r="20" spans="1:15" s="11" customFormat="1" ht="15" customHeight="1">
      <c r="A20" s="29">
        <v>16</v>
      </c>
      <c r="B20" s="73" t="s">
        <v>341</v>
      </c>
      <c r="C20" s="134">
        <v>579923.99281999993</v>
      </c>
      <c r="D20" s="134">
        <v>1233459.7586600001</v>
      </c>
      <c r="E20" s="134">
        <v>2208830.6877200003</v>
      </c>
      <c r="F20" s="134">
        <v>3055295.3754099999</v>
      </c>
      <c r="G20" s="138">
        <v>3888519.1986300005</v>
      </c>
      <c r="H20" s="138">
        <v>4607434.4939699993</v>
      </c>
      <c r="I20" s="138">
        <v>5487670.7401799997</v>
      </c>
      <c r="J20" s="80"/>
      <c r="K20" s="80"/>
      <c r="L20" s="80"/>
      <c r="M20" s="80"/>
      <c r="N20" s="70"/>
      <c r="O20" s="106" t="s">
        <v>303</v>
      </c>
    </row>
    <row r="21" spans="1:15" ht="15" customHeight="1">
      <c r="A21" s="29">
        <v>17</v>
      </c>
      <c r="B21" s="12" t="s">
        <v>287</v>
      </c>
      <c r="C21" s="130">
        <v>746714.62676999997</v>
      </c>
      <c r="D21" s="130">
        <v>1735435.35745</v>
      </c>
      <c r="E21" s="130">
        <v>3131010.9417599998</v>
      </c>
      <c r="F21" s="130">
        <v>4064517.9720799997</v>
      </c>
      <c r="G21" s="129">
        <v>5399705.3764500003</v>
      </c>
      <c r="H21" s="129">
        <v>6426247.1894699996</v>
      </c>
      <c r="I21" s="129">
        <v>7960189.2769099995</v>
      </c>
      <c r="J21" s="79"/>
      <c r="K21" s="79"/>
      <c r="L21" s="79"/>
      <c r="M21" s="79"/>
      <c r="N21" s="67"/>
      <c r="O21" s="105" t="s">
        <v>167</v>
      </c>
    </row>
    <row r="22" spans="1:15" ht="15" customHeight="1">
      <c r="A22" s="29">
        <v>18</v>
      </c>
      <c r="B22" s="12" t="s">
        <v>227</v>
      </c>
      <c r="C22" s="130">
        <v>256833.24982999999</v>
      </c>
      <c r="D22" s="130">
        <v>484061.47488999995</v>
      </c>
      <c r="E22" s="130">
        <v>1183071.1033400001</v>
      </c>
      <c r="F22" s="130">
        <v>1448510.5583299999</v>
      </c>
      <c r="G22" s="129">
        <v>2011788.08296</v>
      </c>
      <c r="H22" s="129">
        <v>2471234.0463700001</v>
      </c>
      <c r="I22" s="129">
        <v>3195318.5568699995</v>
      </c>
      <c r="J22" s="79"/>
      <c r="K22" s="79"/>
      <c r="L22" s="79"/>
      <c r="M22" s="79"/>
      <c r="N22" s="67"/>
      <c r="O22" s="105" t="s">
        <v>304</v>
      </c>
    </row>
    <row r="23" spans="1:15" ht="15" customHeight="1">
      <c r="A23" s="29">
        <v>19</v>
      </c>
      <c r="B23" s="12" t="s">
        <v>229</v>
      </c>
      <c r="C23" s="130">
        <v>31726.174899999998</v>
      </c>
      <c r="D23" s="130">
        <v>53445.41801999999</v>
      </c>
      <c r="E23" s="130">
        <v>218962.61588</v>
      </c>
      <c r="F23" s="130">
        <v>286295.48663</v>
      </c>
      <c r="G23" s="129">
        <v>332388.18187999999</v>
      </c>
      <c r="H23" s="129">
        <v>423522.82784000004</v>
      </c>
      <c r="I23" s="129">
        <v>376781.60696</v>
      </c>
      <c r="J23" s="79"/>
      <c r="K23" s="79"/>
      <c r="L23" s="79"/>
      <c r="M23" s="79"/>
      <c r="N23" s="67"/>
      <c r="O23" s="105" t="s">
        <v>305</v>
      </c>
    </row>
    <row r="24" spans="1:15" ht="15" customHeight="1">
      <c r="A24" s="29">
        <v>20</v>
      </c>
      <c r="B24" s="12" t="s">
        <v>318</v>
      </c>
      <c r="C24" s="130">
        <v>521607.55183999991</v>
      </c>
      <c r="D24" s="130">
        <v>1304819.30057</v>
      </c>
      <c r="E24" s="130">
        <v>2166902.45426</v>
      </c>
      <c r="F24" s="130">
        <v>2902302.9003600003</v>
      </c>
      <c r="G24" s="129">
        <v>3720305.4753599996</v>
      </c>
      <c r="H24" s="129">
        <v>4378535.9709400004</v>
      </c>
      <c r="I24" s="129">
        <v>5141652.3270100001</v>
      </c>
      <c r="J24" s="79"/>
      <c r="K24" s="79"/>
      <c r="L24" s="79"/>
      <c r="M24" s="79"/>
      <c r="N24" s="67"/>
      <c r="O24" s="105" t="s">
        <v>314</v>
      </c>
    </row>
    <row r="25" spans="1:15" ht="15" customHeight="1">
      <c r="A25" s="29">
        <v>21</v>
      </c>
      <c r="B25" s="12" t="s">
        <v>289</v>
      </c>
      <c r="C25" s="130">
        <v>1559.1735000000001</v>
      </c>
      <c r="D25" s="130">
        <v>3712.49964</v>
      </c>
      <c r="E25" s="130">
        <v>5686.1058800000001</v>
      </c>
      <c r="F25" s="130">
        <v>6967.2475799999993</v>
      </c>
      <c r="G25" s="129">
        <v>8587.9653299999991</v>
      </c>
      <c r="H25" s="129">
        <v>9445.5513900000005</v>
      </c>
      <c r="I25" s="129">
        <v>10293.651679999999</v>
      </c>
      <c r="J25" s="79"/>
      <c r="K25" s="79"/>
      <c r="L25" s="79"/>
      <c r="M25" s="79"/>
      <c r="N25" s="67"/>
      <c r="O25" s="105" t="s">
        <v>315</v>
      </c>
    </row>
    <row r="26" spans="1:15" s="11" customFormat="1" ht="15" customHeight="1">
      <c r="A26" s="29">
        <v>22</v>
      </c>
      <c r="B26" s="73" t="s">
        <v>342</v>
      </c>
      <c r="C26" s="134">
        <v>523166.72533999995</v>
      </c>
      <c r="D26" s="134">
        <v>1308531.8002199999</v>
      </c>
      <c r="E26" s="134">
        <v>2172588.5601600003</v>
      </c>
      <c r="F26" s="134">
        <v>2909270.1479600002</v>
      </c>
      <c r="G26" s="138">
        <v>3728893.4406900001</v>
      </c>
      <c r="H26" s="138">
        <v>4387981.5223500002</v>
      </c>
      <c r="I26" s="138">
        <v>5151945.9786999999</v>
      </c>
      <c r="J26" s="80"/>
      <c r="K26" s="80"/>
      <c r="L26" s="80"/>
      <c r="M26" s="80"/>
      <c r="N26" s="70"/>
      <c r="O26" s="106" t="s">
        <v>312</v>
      </c>
    </row>
    <row r="27" spans="1:15" ht="15" customHeight="1">
      <c r="A27" s="29">
        <v>23</v>
      </c>
      <c r="B27" s="73" t="s">
        <v>336</v>
      </c>
      <c r="C27" s="134">
        <v>56757.267440000003</v>
      </c>
      <c r="D27" s="134">
        <v>-75072.041559999998</v>
      </c>
      <c r="E27" s="134">
        <v>36242.127550000012</v>
      </c>
      <c r="F27" s="134">
        <v>146025.22745000001</v>
      </c>
      <c r="G27" s="138">
        <v>159625.7579</v>
      </c>
      <c r="H27" s="138">
        <v>219452.97159000003</v>
      </c>
      <c r="I27" s="138">
        <v>335724.76144999999</v>
      </c>
      <c r="J27" s="80"/>
      <c r="K27" s="80"/>
      <c r="L27" s="80"/>
      <c r="M27" s="80"/>
      <c r="N27" s="70"/>
      <c r="O27" s="106" t="s">
        <v>313</v>
      </c>
    </row>
    <row r="28" spans="1:15" ht="15" customHeight="1">
      <c r="A28" s="29">
        <v>24</v>
      </c>
      <c r="B28" s="12" t="s">
        <v>319</v>
      </c>
      <c r="C28" s="130">
        <v>9428.1151299999983</v>
      </c>
      <c r="D28" s="130">
        <v>15696.497350000001</v>
      </c>
      <c r="E28" s="130">
        <v>122374.32147</v>
      </c>
      <c r="F28" s="130">
        <v>147206.87526</v>
      </c>
      <c r="G28" s="129">
        <v>201228.92478</v>
      </c>
      <c r="H28" s="129">
        <v>266554.20737000002</v>
      </c>
      <c r="I28" s="129">
        <v>367698.57753000001</v>
      </c>
      <c r="J28" s="79"/>
      <c r="K28" s="79"/>
      <c r="L28" s="79"/>
      <c r="M28" s="79"/>
      <c r="N28" s="67"/>
      <c r="O28" s="105" t="s">
        <v>250</v>
      </c>
    </row>
    <row r="29" spans="1:15" ht="15" customHeight="1">
      <c r="A29" s="29">
        <v>25</v>
      </c>
      <c r="B29" s="12" t="s">
        <v>237</v>
      </c>
      <c r="C29" s="130">
        <v>1176.20766</v>
      </c>
      <c r="D29" s="130">
        <v>2714.6559299999999</v>
      </c>
      <c r="E29" s="130">
        <v>4377.6764199999998</v>
      </c>
      <c r="F29" s="130">
        <v>4851.2561700000006</v>
      </c>
      <c r="G29" s="129">
        <v>5467.61618</v>
      </c>
      <c r="H29" s="129">
        <v>6046.4824699999999</v>
      </c>
      <c r="I29" s="129">
        <v>7214.56772</v>
      </c>
      <c r="J29" s="79"/>
      <c r="K29" s="79"/>
      <c r="L29" s="79"/>
      <c r="M29" s="79"/>
      <c r="N29" s="67"/>
      <c r="O29" s="105" t="s">
        <v>260</v>
      </c>
    </row>
    <row r="30" spans="1:15" ht="15" customHeight="1">
      <c r="A30" s="29">
        <v>26</v>
      </c>
      <c r="B30" s="12" t="s">
        <v>290</v>
      </c>
      <c r="C30" s="130">
        <v>28086.211939999997</v>
      </c>
      <c r="D30" s="130">
        <v>46567.242890000001</v>
      </c>
      <c r="E30" s="130">
        <v>79054.95027999999</v>
      </c>
      <c r="F30" s="130">
        <v>104443.55226999999</v>
      </c>
      <c r="G30" s="129">
        <v>134575.00797000001</v>
      </c>
      <c r="H30" s="129">
        <v>162169.182</v>
      </c>
      <c r="I30" s="129">
        <v>189581.54039000004</v>
      </c>
      <c r="J30" s="79"/>
      <c r="K30" s="79"/>
      <c r="L30" s="79"/>
      <c r="M30" s="79"/>
      <c r="N30" s="67"/>
      <c r="O30" s="105" t="s">
        <v>271</v>
      </c>
    </row>
    <row r="31" spans="1:15" ht="15" customHeight="1">
      <c r="A31" s="29">
        <v>27</v>
      </c>
      <c r="B31" s="12" t="s">
        <v>320</v>
      </c>
      <c r="C31" s="130">
        <v>274.57916999999998</v>
      </c>
      <c r="D31" s="130">
        <v>1205.7422099999999</v>
      </c>
      <c r="E31" s="130">
        <v>3621.4791500000001</v>
      </c>
      <c r="F31" s="130">
        <v>3851.11085</v>
      </c>
      <c r="G31" s="129">
        <v>3916.2453499999997</v>
      </c>
      <c r="H31" s="129">
        <v>3793.8003699999999</v>
      </c>
      <c r="I31" s="129">
        <v>4070.0912400000002</v>
      </c>
      <c r="J31" s="79"/>
      <c r="K31" s="79"/>
      <c r="L31" s="79"/>
      <c r="M31" s="79"/>
      <c r="N31" s="67"/>
      <c r="O31" s="105" t="s">
        <v>270</v>
      </c>
    </row>
    <row r="32" spans="1:15" ht="15" customHeight="1">
      <c r="A32" s="29">
        <v>28</v>
      </c>
      <c r="B32" s="12" t="s">
        <v>291</v>
      </c>
      <c r="C32" s="130">
        <v>12851.575379999998</v>
      </c>
      <c r="D32" s="130">
        <v>39220.60656</v>
      </c>
      <c r="E32" s="130">
        <v>57369.650219999996</v>
      </c>
      <c r="F32" s="130">
        <v>77407.735580000008</v>
      </c>
      <c r="G32" s="129">
        <v>97403.98219000001</v>
      </c>
      <c r="H32" s="129">
        <v>114830.66509999998</v>
      </c>
      <c r="I32" s="129">
        <v>133450.68162000002</v>
      </c>
      <c r="J32" s="79"/>
      <c r="K32" s="79"/>
      <c r="L32" s="79"/>
      <c r="M32" s="79"/>
      <c r="N32" s="67"/>
      <c r="O32" s="105" t="s">
        <v>272</v>
      </c>
    </row>
    <row r="33" spans="1:15" ht="15" customHeight="1">
      <c r="A33" s="29">
        <v>29</v>
      </c>
      <c r="B33" s="12" t="s">
        <v>397</v>
      </c>
      <c r="C33" s="130">
        <v>0</v>
      </c>
      <c r="D33" s="130">
        <v>0</v>
      </c>
      <c r="E33" s="130">
        <v>0</v>
      </c>
      <c r="F33" s="130">
        <v>0</v>
      </c>
      <c r="G33" s="79">
        <v>0</v>
      </c>
      <c r="H33" s="79">
        <v>0</v>
      </c>
      <c r="I33" s="129">
        <v>0</v>
      </c>
      <c r="J33" s="79"/>
      <c r="K33" s="79"/>
      <c r="L33" s="79"/>
      <c r="M33" s="79"/>
      <c r="N33" s="67"/>
      <c r="O33" s="105" t="s">
        <v>427</v>
      </c>
    </row>
    <row r="34" spans="1:15" ht="15" customHeight="1">
      <c r="A34" s="29">
        <v>30</v>
      </c>
      <c r="B34" s="12" t="s">
        <v>398</v>
      </c>
      <c r="C34" s="130">
        <v>0</v>
      </c>
      <c r="D34" s="130">
        <v>0</v>
      </c>
      <c r="E34" s="130">
        <v>0</v>
      </c>
      <c r="F34" s="130">
        <v>0</v>
      </c>
      <c r="G34" s="79">
        <v>0</v>
      </c>
      <c r="H34" s="79">
        <v>0</v>
      </c>
      <c r="I34" s="129">
        <v>0</v>
      </c>
      <c r="J34" s="79"/>
      <c r="K34" s="79"/>
      <c r="L34" s="79"/>
      <c r="M34" s="79"/>
      <c r="N34" s="67"/>
      <c r="O34" s="105" t="s">
        <v>426</v>
      </c>
    </row>
    <row r="35" spans="1:15" s="11" customFormat="1" ht="15" customHeight="1">
      <c r="A35" s="29">
        <v>31</v>
      </c>
      <c r="B35" s="73" t="s">
        <v>337</v>
      </c>
      <c r="C35" s="134">
        <v>42388.574209999999</v>
      </c>
      <c r="D35" s="134">
        <v>89708.247640000001</v>
      </c>
      <c r="E35" s="134">
        <v>144423.75612999999</v>
      </c>
      <c r="F35" s="134">
        <v>190553.65493000002</v>
      </c>
      <c r="G35" s="138">
        <v>241362.85175000003</v>
      </c>
      <c r="H35" s="138">
        <v>286840.12998999999</v>
      </c>
      <c r="I35" s="138">
        <v>334316.88104000001</v>
      </c>
      <c r="J35" s="80"/>
      <c r="K35" s="80"/>
      <c r="L35" s="80"/>
      <c r="M35" s="80"/>
      <c r="N35" s="70"/>
      <c r="O35" s="106" t="s">
        <v>311</v>
      </c>
    </row>
    <row r="36" spans="1:15" ht="15" customHeight="1">
      <c r="A36" s="29">
        <v>32</v>
      </c>
      <c r="B36" s="12" t="s">
        <v>338</v>
      </c>
      <c r="C36" s="130">
        <v>23796.808320000007</v>
      </c>
      <c r="D36" s="130">
        <v>-149083.79188</v>
      </c>
      <c r="E36" s="130">
        <v>14192.692880000001</v>
      </c>
      <c r="F36" s="130">
        <v>102678.44777999999</v>
      </c>
      <c r="G36" s="129">
        <v>119491.83093000001</v>
      </c>
      <c r="H36" s="129">
        <v>199167.04897</v>
      </c>
      <c r="I36" s="129">
        <v>369106.45795000007</v>
      </c>
      <c r="J36" s="79"/>
      <c r="K36" s="79"/>
      <c r="L36" s="79"/>
      <c r="M36" s="79"/>
      <c r="N36" s="67"/>
      <c r="O36" s="105" t="s">
        <v>310</v>
      </c>
    </row>
    <row r="37" spans="1:15" ht="15" customHeight="1">
      <c r="A37" s="29">
        <v>33</v>
      </c>
      <c r="B37" s="12" t="s">
        <v>241</v>
      </c>
      <c r="C37" s="130">
        <v>-24938.648130000001</v>
      </c>
      <c r="D37" s="130">
        <v>-3651.9142700000011</v>
      </c>
      <c r="E37" s="130">
        <v>26547.975299999998</v>
      </c>
      <c r="F37" s="130">
        <v>66804.179139999993</v>
      </c>
      <c r="G37" s="129">
        <v>21402.867629999993</v>
      </c>
      <c r="H37" s="129">
        <v>6744.7177299999967</v>
      </c>
      <c r="I37" s="129">
        <v>-158.04755000000296</v>
      </c>
      <c r="J37" s="79"/>
      <c r="K37" s="79"/>
      <c r="L37" s="79"/>
      <c r="M37" s="79"/>
      <c r="N37" s="67"/>
      <c r="O37" s="105" t="s">
        <v>309</v>
      </c>
    </row>
    <row r="38" spans="1:15" ht="15" customHeight="1">
      <c r="A38" s="29">
        <v>34</v>
      </c>
      <c r="B38" s="12" t="s">
        <v>243</v>
      </c>
      <c r="C38" s="130">
        <v>-1141.8398400000005</v>
      </c>
      <c r="D38" s="130">
        <v>-152735.70613000001</v>
      </c>
      <c r="E38" s="130">
        <v>40740.668179999993</v>
      </c>
      <c r="F38" s="130">
        <v>169482.62692999997</v>
      </c>
      <c r="G38" s="129">
        <v>140894.69857000001</v>
      </c>
      <c r="H38" s="129">
        <v>205911.76671000003</v>
      </c>
      <c r="I38" s="129">
        <v>368948.41040000005</v>
      </c>
      <c r="J38" s="79"/>
      <c r="K38" s="79"/>
      <c r="L38" s="79"/>
      <c r="M38" s="79"/>
      <c r="N38" s="67"/>
      <c r="O38" s="105" t="s">
        <v>258</v>
      </c>
    </row>
    <row r="39" spans="1:15" ht="15" customHeight="1">
      <c r="A39" s="29">
        <v>35</v>
      </c>
      <c r="B39" s="12" t="s">
        <v>244</v>
      </c>
      <c r="C39" s="130">
        <v>-3240.7673</v>
      </c>
      <c r="D39" s="130">
        <v>12744.06077</v>
      </c>
      <c r="E39" s="130">
        <v>26095.257079999999</v>
      </c>
      <c r="F39" s="130">
        <v>41965.784450000006</v>
      </c>
      <c r="G39" s="129">
        <v>31448.587820000001</v>
      </c>
      <c r="H39" s="129">
        <v>43164.465970000005</v>
      </c>
      <c r="I39" s="129">
        <v>51924.118200000004</v>
      </c>
      <c r="J39" s="79"/>
      <c r="K39" s="79"/>
      <c r="L39" s="79"/>
      <c r="M39" s="79"/>
      <c r="N39" s="67"/>
      <c r="O39" s="105" t="s">
        <v>257</v>
      </c>
    </row>
    <row r="40" spans="1:15" ht="15" customHeight="1">
      <c r="A40" s="29">
        <v>36</v>
      </c>
      <c r="B40" s="12" t="s">
        <v>339</v>
      </c>
      <c r="C40" s="130">
        <v>2098.9274500000047</v>
      </c>
      <c r="D40" s="130">
        <v>-165479.76691999999</v>
      </c>
      <c r="E40" s="130">
        <v>14645.411099999998</v>
      </c>
      <c r="F40" s="130">
        <v>127516.84244999998</v>
      </c>
      <c r="G40" s="129">
        <v>109446.11072</v>
      </c>
      <c r="H40" s="129">
        <v>162747.30071999997</v>
      </c>
      <c r="I40" s="129">
        <v>317024.29217999999</v>
      </c>
      <c r="J40" s="79"/>
      <c r="K40" s="79"/>
      <c r="L40" s="79"/>
      <c r="M40" s="79"/>
      <c r="N40" s="67"/>
      <c r="O40" s="105" t="s">
        <v>308</v>
      </c>
    </row>
    <row r="41" spans="1:15" ht="15" customHeight="1">
      <c r="A41" s="29">
        <v>37</v>
      </c>
      <c r="B41" s="12" t="s">
        <v>246</v>
      </c>
      <c r="C41" s="130">
        <v>72409.457569999999</v>
      </c>
      <c r="D41" s="130">
        <v>24796.372640000001</v>
      </c>
      <c r="E41" s="130">
        <v>-426696.81255999999</v>
      </c>
      <c r="F41" s="130">
        <v>-364866.76173000003</v>
      </c>
      <c r="G41" s="129">
        <v>-273427.36911999999</v>
      </c>
      <c r="H41" s="129">
        <v>-186606.28600999998</v>
      </c>
      <c r="I41" s="129">
        <v>-62979.606569999989</v>
      </c>
      <c r="J41" s="79"/>
      <c r="K41" s="79"/>
      <c r="L41" s="79"/>
      <c r="M41" s="79"/>
      <c r="N41" s="67"/>
      <c r="O41" s="105" t="s">
        <v>307</v>
      </c>
    </row>
    <row r="42" spans="1:15" s="11" customFormat="1" ht="15" customHeight="1">
      <c r="A42" s="29">
        <v>38</v>
      </c>
      <c r="B42" s="73" t="s">
        <v>340</v>
      </c>
      <c r="C42" s="134">
        <v>74508.385039999994</v>
      </c>
      <c r="D42" s="134">
        <v>-140683.39428000001</v>
      </c>
      <c r="E42" s="134">
        <v>-412051.40142999997</v>
      </c>
      <c r="F42" s="134">
        <v>-237349.91927000001</v>
      </c>
      <c r="G42" s="138">
        <v>-163981.25839</v>
      </c>
      <c r="H42" s="138">
        <v>-23858.985269999997</v>
      </c>
      <c r="I42" s="138">
        <v>254044.68561000002</v>
      </c>
      <c r="J42" s="80"/>
      <c r="K42" s="80"/>
      <c r="L42" s="80"/>
      <c r="M42" s="80"/>
      <c r="N42" s="70"/>
      <c r="O42" s="106" t="s">
        <v>306</v>
      </c>
    </row>
    <row r="44" spans="1:15" ht="15.5">
      <c r="B44" s="107" t="s">
        <v>428</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120" zoomScaleNormal="120" workbookViewId="0">
      <pane xSplit="2" ySplit="4" topLeftCell="D5" activePane="bottomRight" state="frozen"/>
      <selection activeCell="D6" sqref="D6"/>
      <selection pane="topRight" activeCell="D6" sqref="D6"/>
      <selection pane="bottomLeft" activeCell="D6" sqref="D6"/>
      <selection pane="bottomRight" activeCell="I5" sqref="I5:I6"/>
    </sheetView>
  </sheetViews>
  <sheetFormatPr defaultRowHeight="14.5"/>
  <cols>
    <col min="1" max="1" width="4.453125" customWidth="1"/>
    <col min="2" max="2" width="13.54296875" bestFit="1" customWidth="1"/>
    <col min="3" max="14" width="15" customWidth="1"/>
    <col min="15" max="15" width="37.7265625" bestFit="1" customWidth="1"/>
  </cols>
  <sheetData>
    <row r="1" spans="1:15">
      <c r="O1" s="100" t="s">
        <v>411</v>
      </c>
    </row>
    <row r="2" spans="1:15" ht="22.5" thickBot="1">
      <c r="A2" s="145" t="s">
        <v>194</v>
      </c>
      <c r="B2" s="146"/>
      <c r="C2" s="146"/>
      <c r="D2" s="146"/>
      <c r="E2" s="146"/>
      <c r="F2" s="146"/>
      <c r="G2" s="146"/>
      <c r="H2" s="146"/>
      <c r="I2" s="146"/>
      <c r="J2" s="146"/>
      <c r="K2" s="146"/>
      <c r="L2" s="146"/>
      <c r="M2" s="146"/>
      <c r="N2" s="146"/>
      <c r="O2" s="146"/>
    </row>
    <row r="3" spans="1:15" ht="22.5" thickBot="1">
      <c r="A3" s="151" t="s">
        <v>0</v>
      </c>
      <c r="B3" s="152"/>
      <c r="C3" s="152"/>
      <c r="D3" s="152"/>
      <c r="E3" s="152"/>
      <c r="F3" s="152"/>
      <c r="G3" s="152"/>
      <c r="H3" s="152"/>
      <c r="I3" s="152"/>
      <c r="J3" s="152"/>
      <c r="K3" s="152"/>
      <c r="L3" s="152"/>
      <c r="M3" s="152"/>
      <c r="N3" s="152"/>
      <c r="O3" s="152"/>
    </row>
    <row r="4" spans="1:15" ht="31.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9">
        <v>16518703.04893831</v>
      </c>
      <c r="D5" s="133">
        <v>35059282.331818298</v>
      </c>
      <c r="E5" s="129">
        <v>53623832.774746254</v>
      </c>
      <c r="F5" s="130">
        <v>72891350.833588302</v>
      </c>
      <c r="G5" s="129">
        <v>90387330.904351786</v>
      </c>
      <c r="H5" s="129">
        <v>107448582.62464273</v>
      </c>
      <c r="I5" s="129">
        <v>125033055.06329249</v>
      </c>
      <c r="J5" s="67"/>
      <c r="K5" s="67"/>
      <c r="L5" s="79"/>
      <c r="M5" s="79"/>
      <c r="N5" s="67"/>
      <c r="O5" s="101" t="s">
        <v>166</v>
      </c>
    </row>
    <row r="6" spans="1:15">
      <c r="A6">
        <v>2</v>
      </c>
      <c r="B6" s="12" t="s">
        <v>287</v>
      </c>
      <c r="C6" s="129">
        <v>10411534.373090386</v>
      </c>
      <c r="D6" s="133">
        <v>22857880.485724229</v>
      </c>
      <c r="E6" s="129">
        <v>35816963.706454873</v>
      </c>
      <c r="F6" s="130">
        <v>48268478.106889956</v>
      </c>
      <c r="G6" s="129">
        <v>58112775.742688321</v>
      </c>
      <c r="H6" s="129">
        <v>68859476.458594218</v>
      </c>
      <c r="I6" s="129">
        <v>80418470.748747528</v>
      </c>
      <c r="J6" s="67"/>
      <c r="K6" s="67"/>
      <c r="L6" s="79"/>
      <c r="M6" s="79"/>
      <c r="N6" s="67"/>
      <c r="O6" s="101" t="s">
        <v>321</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I5" sqref="I5:I6"/>
    </sheetView>
  </sheetViews>
  <sheetFormatPr defaultRowHeight="14.5"/>
  <cols>
    <col min="1" max="1" width="3.81640625" bestFit="1" customWidth="1"/>
    <col min="2" max="2" width="13.1796875" bestFit="1" customWidth="1"/>
    <col min="3" max="14" width="15.26953125" customWidth="1"/>
    <col min="15" max="15" width="38.1796875" bestFit="1" customWidth="1"/>
  </cols>
  <sheetData>
    <row r="1" spans="1:15">
      <c r="O1" s="100" t="s">
        <v>411</v>
      </c>
    </row>
    <row r="2" spans="1:15" ht="22.5" thickBot="1">
      <c r="A2" s="145" t="s">
        <v>194</v>
      </c>
      <c r="B2" s="146"/>
      <c r="C2" s="146"/>
      <c r="D2" s="146"/>
      <c r="E2" s="146"/>
      <c r="F2" s="146"/>
      <c r="G2" s="146"/>
      <c r="H2" s="146"/>
      <c r="I2" s="146"/>
      <c r="J2" s="146"/>
      <c r="K2" s="146"/>
      <c r="L2" s="146"/>
      <c r="M2" s="146"/>
      <c r="N2" s="146"/>
      <c r="O2" s="146"/>
    </row>
    <row r="3" spans="1:15" ht="22.5" thickBot="1">
      <c r="A3" s="151" t="s">
        <v>195</v>
      </c>
      <c r="B3" s="152"/>
      <c r="C3" s="152"/>
      <c r="D3" s="152"/>
      <c r="E3" s="152"/>
      <c r="F3" s="152"/>
      <c r="G3" s="152"/>
      <c r="H3" s="152"/>
      <c r="I3" s="152"/>
      <c r="J3" s="152"/>
      <c r="K3" s="152"/>
      <c r="L3" s="152"/>
      <c r="M3" s="152"/>
      <c r="N3" s="152"/>
      <c r="O3" s="152"/>
    </row>
    <row r="4" spans="1:15" s="64" customFormat="1" ht="31.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9">
        <v>918322.36372999998</v>
      </c>
      <c r="D5" s="133">
        <v>1968556.11931</v>
      </c>
      <c r="E5" s="129">
        <v>2914367.7752499999</v>
      </c>
      <c r="F5" s="130">
        <v>3754232.5947000002</v>
      </c>
      <c r="G5" s="129">
        <v>4591284.8337399997</v>
      </c>
      <c r="H5" s="129">
        <v>5559747.1424700003</v>
      </c>
      <c r="I5" s="129">
        <v>6540707.3957500001</v>
      </c>
      <c r="J5" s="67"/>
      <c r="K5" s="67"/>
      <c r="L5" s="67"/>
      <c r="M5" s="79"/>
      <c r="N5" s="67"/>
      <c r="O5" s="101" t="s">
        <v>166</v>
      </c>
    </row>
    <row r="6" spans="1:15">
      <c r="A6" s="29">
        <v>2</v>
      </c>
      <c r="B6" s="12" t="s">
        <v>287</v>
      </c>
      <c r="C6" s="129">
        <v>1764347.34396</v>
      </c>
      <c r="D6" s="133">
        <v>2996367.4226500001</v>
      </c>
      <c r="E6" s="129">
        <v>4149236.7083500004</v>
      </c>
      <c r="F6" s="130">
        <v>5338724.3752699997</v>
      </c>
      <c r="G6" s="129">
        <v>6503034.3929700004</v>
      </c>
      <c r="H6" s="129">
        <v>7804044.0020499993</v>
      </c>
      <c r="I6" s="129">
        <v>9208489.0974799991</v>
      </c>
      <c r="J6" s="67"/>
      <c r="K6" s="67"/>
      <c r="L6" s="67"/>
      <c r="M6" s="79"/>
      <c r="N6" s="67"/>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election activeCell="D6" sqref="D6"/>
    </sheetView>
  </sheetViews>
  <sheetFormatPr defaultRowHeight="14.5"/>
  <cols>
    <col min="1" max="1" width="3.26953125" style="18" customWidth="1"/>
    <col min="2" max="2" width="3.26953125" customWidth="1"/>
    <col min="3" max="3" width="30.7265625" customWidth="1"/>
    <col min="4" max="4" width="50.7265625" customWidth="1"/>
    <col min="5" max="5" width="3.26953125" customWidth="1"/>
    <col min="6" max="6" width="30.7265625" customWidth="1"/>
    <col min="7" max="7" width="50.7265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8">
      <c r="C19" s="31" t="s">
        <v>205</v>
      </c>
      <c r="D19" s="34" t="s">
        <v>346</v>
      </c>
      <c r="F19" s="31" t="s">
        <v>213</v>
      </c>
      <c r="G19" s="25" t="s">
        <v>349</v>
      </c>
    </row>
    <row r="20" spans="3:7" ht="15.75" customHeight="1">
      <c r="C20" s="31"/>
      <c r="F20" s="31"/>
    </row>
    <row r="21" spans="3:7" ht="87">
      <c r="C21" s="31" t="s">
        <v>206</v>
      </c>
      <c r="D21" s="34" t="s">
        <v>347</v>
      </c>
      <c r="F21" s="31" t="s">
        <v>214</v>
      </c>
      <c r="G21" s="25" t="s">
        <v>350</v>
      </c>
    </row>
    <row r="22" spans="3:7" ht="15" customHeight="1"/>
    <row r="23" spans="3:7" ht="72.5">
      <c r="C23" s="31" t="s">
        <v>207</v>
      </c>
      <c r="D23" s="25" t="s">
        <v>348</v>
      </c>
      <c r="F23" s="31" t="s">
        <v>215</v>
      </c>
      <c r="G23" s="25" t="s">
        <v>352</v>
      </c>
    </row>
    <row r="24" spans="3:7" ht="18" customHeight="1"/>
    <row r="25" spans="3:7" ht="101.5">
      <c r="C25" s="31" t="s">
        <v>208</v>
      </c>
      <c r="D25" s="25" t="s">
        <v>345</v>
      </c>
      <c r="F25" s="31" t="s">
        <v>216</v>
      </c>
      <c r="G25" s="25" t="s">
        <v>351</v>
      </c>
    </row>
    <row r="26" spans="3:7" ht="22.5" customHeight="1"/>
    <row r="27" spans="3:7" ht="67.5" customHeight="1">
      <c r="C27" s="31" t="s">
        <v>209</v>
      </c>
      <c r="D27" s="25" t="s">
        <v>353</v>
      </c>
      <c r="F27" s="31" t="s">
        <v>190</v>
      </c>
      <c r="G27" s="25" t="s">
        <v>354</v>
      </c>
    </row>
    <row r="28" spans="3:7" ht="72.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showGridLines="0" view="pageBreakPreview" zoomScaleNormal="100" zoomScaleSheetLayoutView="100" workbookViewId="0">
      <selection activeCell="C16" sqref="C16"/>
    </sheetView>
  </sheetViews>
  <sheetFormatPr defaultRowHeight="14.5"/>
  <cols>
    <col min="1" max="1" width="3.26953125" style="18" customWidth="1"/>
    <col min="2" max="2" width="3.26953125" style="20" customWidth="1"/>
    <col min="3" max="3" width="62.1796875" bestFit="1" customWidth="1"/>
    <col min="4" max="4" width="61.7265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115" zoomScaleNormal="100" zoomScaleSheetLayoutView="115" workbookViewId="0">
      <selection activeCell="C51" sqref="C51"/>
    </sheetView>
  </sheetViews>
  <sheetFormatPr defaultRowHeight="14.5"/>
  <cols>
    <col min="1" max="1" width="3.26953125" style="18" customWidth="1"/>
    <col min="2" max="2" width="4.54296875" customWidth="1"/>
    <col min="3" max="3" width="73.453125" bestFit="1" customWidth="1"/>
    <col min="4" max="4" width="16.1796875" customWidth="1"/>
  </cols>
  <sheetData>
    <row r="9" spans="3:5" ht="15.5">
      <c r="C9" s="21" t="s">
        <v>146</v>
      </c>
      <c r="D9" s="2"/>
      <c r="E9" s="2"/>
    </row>
    <row r="10" spans="3:5" ht="15.5">
      <c r="C10" s="21"/>
      <c r="D10" s="2"/>
      <c r="E10" s="2"/>
    </row>
    <row r="11" spans="3:5" ht="15.5">
      <c r="C11" s="21" t="s">
        <v>191</v>
      </c>
      <c r="D11" s="2"/>
      <c r="E11" s="2"/>
    </row>
    <row r="12" spans="3:5" ht="15.5">
      <c r="C12" s="21"/>
      <c r="D12" s="2"/>
      <c r="E12" s="2"/>
    </row>
    <row r="13" spans="3:5" ht="15.5">
      <c r="C13" s="21" t="s">
        <v>359</v>
      </c>
      <c r="D13" s="2"/>
      <c r="E13" s="3">
        <v>1</v>
      </c>
    </row>
    <row r="14" spans="3:5" ht="15.5">
      <c r="C14" s="21"/>
      <c r="D14" s="2"/>
      <c r="E14" s="2"/>
    </row>
    <row r="15" spans="3:5" ht="15.5">
      <c r="C15" s="21" t="s">
        <v>360</v>
      </c>
      <c r="D15" s="2"/>
      <c r="E15" s="3">
        <v>2</v>
      </c>
    </row>
    <row r="16" spans="3:5" ht="15.5">
      <c r="C16" s="21"/>
      <c r="D16" s="2"/>
      <c r="E16" s="2"/>
    </row>
    <row r="17" spans="3:5" ht="15.5">
      <c r="C17" s="21" t="s">
        <v>361</v>
      </c>
      <c r="D17" s="2"/>
      <c r="E17" s="3">
        <v>3</v>
      </c>
    </row>
    <row r="18" spans="3:5" ht="15.5">
      <c r="C18" s="21"/>
      <c r="D18" s="2"/>
      <c r="E18" s="2"/>
    </row>
    <row r="19" spans="3:5" ht="15.5">
      <c r="C19" s="21" t="s">
        <v>1</v>
      </c>
      <c r="D19" s="2"/>
      <c r="E19" s="3">
        <v>4</v>
      </c>
    </row>
    <row r="20" spans="3:5" ht="15.5">
      <c r="C20" s="21"/>
      <c r="D20" s="2"/>
      <c r="E20" s="2"/>
    </row>
    <row r="21" spans="3:5" ht="15.5">
      <c r="C21" s="21" t="s">
        <v>0</v>
      </c>
      <c r="D21" s="2"/>
      <c r="E21" s="3">
        <v>5</v>
      </c>
    </row>
    <row r="24" spans="3:5" ht="15.5">
      <c r="C24" s="21" t="s">
        <v>192</v>
      </c>
    </row>
    <row r="26" spans="3:5" ht="15.5">
      <c r="C26" s="21" t="s">
        <v>359</v>
      </c>
      <c r="E26" s="3">
        <v>6</v>
      </c>
    </row>
    <row r="27" spans="3:5" ht="15.5">
      <c r="C27" s="21"/>
    </row>
    <row r="28" spans="3:5" ht="15.5">
      <c r="C28" s="21" t="s">
        <v>360</v>
      </c>
      <c r="E28" s="3">
        <v>7</v>
      </c>
    </row>
    <row r="29" spans="3:5" ht="15.5">
      <c r="C29" s="21"/>
    </row>
    <row r="30" spans="3:5" ht="15.5">
      <c r="C30" s="21" t="s">
        <v>361</v>
      </c>
      <c r="E30" s="3">
        <v>8</v>
      </c>
    </row>
    <row r="32" spans="3:5" ht="15.5">
      <c r="C32" s="21" t="s">
        <v>193</v>
      </c>
      <c r="E32" s="3">
        <v>9</v>
      </c>
    </row>
    <row r="34" spans="3:5" ht="15.5">
      <c r="C34" s="21"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tabSelected="1"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sqref="A1:P1"/>
    </sheetView>
  </sheetViews>
  <sheetFormatPr defaultRowHeight="14.5"/>
  <cols>
    <col min="1" max="1" width="3.26953125" style="18" customWidth="1"/>
    <col min="2" max="2" width="3.26953125" customWidth="1"/>
    <col min="3" max="3" width="30.26953125" customWidth="1"/>
    <col min="4" max="10" width="23.26953125" customWidth="1"/>
    <col min="11" max="15" width="23.26953125" style="48" customWidth="1"/>
    <col min="16" max="16" width="21.7265625" bestFit="1" customWidth="1"/>
    <col min="17" max="30" width="9.1796875" style="20"/>
  </cols>
  <sheetData>
    <row r="1" spans="1:30" ht="22">
      <c r="A1" s="143"/>
      <c r="B1" s="144"/>
      <c r="C1" s="144"/>
      <c r="D1" s="144"/>
      <c r="E1" s="144"/>
      <c r="F1" s="144"/>
      <c r="G1" s="144"/>
      <c r="H1" s="144"/>
      <c r="I1" s="144"/>
      <c r="J1" s="144"/>
      <c r="K1" s="144"/>
      <c r="L1" s="144"/>
      <c r="M1" s="144"/>
      <c r="N1" s="144"/>
      <c r="O1" s="144"/>
      <c r="P1" s="144"/>
      <c r="Q1" s="35"/>
      <c r="R1" s="35"/>
      <c r="S1" s="35"/>
      <c r="T1" s="35"/>
      <c r="U1" s="35"/>
      <c r="V1" s="35"/>
      <c r="W1" s="35"/>
      <c r="X1" s="35"/>
      <c r="Y1" s="35"/>
      <c r="Z1" s="35"/>
      <c r="AA1" s="35"/>
      <c r="AB1" s="35"/>
      <c r="AC1" s="35"/>
      <c r="AD1" s="35"/>
    </row>
    <row r="2" spans="1:30" ht="16"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1127205015.3937688</v>
      </c>
      <c r="E3" s="15">
        <f>'FP-Life Insurance'!D27+'FP-General Insurance'!D27+'FP- Reinsurance'!D27+'FP- Social Insurance'!D21+'FP- Mandatory Insurance'!D21</f>
        <v>1109323416.0420654</v>
      </c>
      <c r="F3" s="15">
        <f>'FP-Life Insurance'!E27+'FP-General Insurance'!E27+'FP- Reinsurance'!E27+'FP- Social Insurance'!E21+'FP- Mandatory Insurance'!E21</f>
        <v>1042473036.3937646</v>
      </c>
      <c r="G3" s="15">
        <f>'FP-Life Insurance'!F27+'FP-General Insurance'!F27+'FP- Reinsurance'!F27+'FP- Social Insurance'!F21+'FP- Mandatory Insurance'!F21</f>
        <v>1055109262.9858671</v>
      </c>
      <c r="H3" s="15">
        <f>'FP-Life Insurance'!G27+'FP-General Insurance'!G27+'FP- Reinsurance'!G27+'FP- Social Insurance'!G21+'FP- Mandatory Insurance'!G21</f>
        <v>1068626656.7283359</v>
      </c>
      <c r="I3" s="15">
        <f>'FP-Life Insurance'!H27+'FP-General Insurance'!H27+'FP- Reinsurance'!H27+'FP- Social Insurance'!H21+'FP- Mandatory Insurance'!H21</f>
        <v>1093073844.4313135</v>
      </c>
      <c r="J3" s="15">
        <f>'FP-Life Insurance'!I27+'FP-General Insurance'!I27+'FP- Reinsurance'!I27+'FP- Social Insurance'!I21+'FP- Mandatory Insurance'!I21</f>
        <v>1119385239.2394905</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2" t="s">
        <v>55</v>
      </c>
    </row>
    <row r="4" spans="1:30">
      <c r="C4" t="s">
        <v>197</v>
      </c>
      <c r="D4" s="15">
        <f>'FP-Life Insurance'!C40+'FP-General Insurance'!C40+'FP- Reinsurance'!C40+'FP- Social Insurance'!C22+'FP- Mandatory Insurance'!C22</f>
        <v>194463771.12682736</v>
      </c>
      <c r="E4" s="15">
        <f>'FP-Life Insurance'!D40+'FP-General Insurance'!D40+'FP- Reinsurance'!D40+'FP- Social Insurance'!D22+'FP- Mandatory Insurance'!D22</f>
        <v>194673789.72123259</v>
      </c>
      <c r="F4" s="15">
        <f>'FP-Life Insurance'!E40+'FP-General Insurance'!E40+'FP- Reinsurance'!E40+'FP- Social Insurance'!E22+'FP- Mandatory Insurance'!E22</f>
        <v>205481519.96607342</v>
      </c>
      <c r="G4" s="15">
        <f>'FP-Life Insurance'!F40+'FP-General Insurance'!F40+'FP- Reinsurance'!F40+'FP- Social Insurance'!F22+'FP- Mandatory Insurance'!F22</f>
        <v>207646630.08934397</v>
      </c>
      <c r="H4" s="15">
        <f>'FP-Life Insurance'!G40+'FP-General Insurance'!G40+'FP- Reinsurance'!G40+'FP- Social Insurance'!G22+'FP- Mandatory Insurance'!G22</f>
        <v>202934108.69768336</v>
      </c>
      <c r="I4" s="15">
        <f>'FP-Life Insurance'!H40+'FP-General Insurance'!H40+'FP- Reinsurance'!H40+'FP- Social Insurance'!H22+'FP- Mandatory Insurance'!H22</f>
        <v>191793232.2674734</v>
      </c>
      <c r="J4" s="15">
        <f>'FP-Life Insurance'!I40+'FP-General Insurance'!I40+'FP- Reinsurance'!I40+'FP- Social Insurance'!I22+'FP- Mandatory Insurance'!I22</f>
        <v>193320566.3827818</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Insurance'!L39+'FP-General Insurance'!L39+'FP- Reinsurance'!L39+'FP-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2" t="s">
        <v>89</v>
      </c>
    </row>
    <row r="5" spans="1:30">
      <c r="C5" t="s">
        <v>22</v>
      </c>
      <c r="D5" s="15">
        <f>'FP-Life Insurance'!C41+'FP-General Insurance'!C41+'FP- Reinsurance'!C41+'FP- Social Insurance'!C23+'FP- Mandatory Insurance'!C23</f>
        <v>1321668778.3043008</v>
      </c>
      <c r="E5" s="15">
        <f>'FP-Life Insurance'!D41+'FP-General Insurance'!D41+'FP- Reinsurance'!D41+'FP- Social Insurance'!D23+'FP- Mandatory Insurance'!D23</f>
        <v>1303997205.7638879</v>
      </c>
      <c r="F5" s="15">
        <f>'FP-Life Insurance'!E41+'FP-General Insurance'!E41+'FP- Reinsurance'!E41+'FP- Social Insurance'!E23+'FP- Mandatory Insurance'!E23</f>
        <v>1247954704.2612181</v>
      </c>
      <c r="G5" s="15">
        <f>'FP-Life Insurance'!F41+'FP-General Insurance'!F41+'FP- Reinsurance'!F41+'FP- Social Insurance'!F23+'FP- Mandatory Insurance'!F23</f>
        <v>1262755893.0757012</v>
      </c>
      <c r="H5" s="15">
        <f>'FP-Life Insurance'!G41+'FP-General Insurance'!G41+'FP- Reinsurance'!G41+'FP- Social Insurance'!G23+'FP- Mandatory Insurance'!G23</f>
        <v>1271560765.4265492</v>
      </c>
      <c r="I5" s="15">
        <f>'FP-Life Insurance'!H41+'FP-General Insurance'!H41+'FP- Reinsurance'!H41+'FP- Social Insurance'!H23+'FP- Mandatory Insurance'!H23</f>
        <v>1284867076.699337</v>
      </c>
      <c r="J5" s="15">
        <f>'FP-Life Insurance'!I41+'FP-General Insurance'!I41+'FP- Reinsurance'!I41+'FP- Social Insurance'!I23+'FP- Mandatory Insurance'!I23</f>
        <v>1312705805.6227424</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Insurance'!L40+'FP-General Insurance'!L40+'FP- Reinsurance'!L40+'FP-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2" t="s">
        <v>90</v>
      </c>
    </row>
    <row r="6" spans="1:30">
      <c r="P6" s="92"/>
    </row>
    <row r="7" spans="1:30">
      <c r="C7" t="s">
        <v>198</v>
      </c>
      <c r="D7" s="15">
        <f>'FP-Life Insurance'!C55+'FP-General Insurance'!C55+'FP- Reinsurance'!C55+'FP- Social Insurance'!C24+'FP- Mandatory Insurance'!C24</f>
        <v>796496164.78737772</v>
      </c>
      <c r="E7" s="15">
        <f>'FP-Life Insurance'!D55+'FP-General Insurance'!D55+'FP- Reinsurance'!D55+'FP- Social Insurance'!D24+'FP- Mandatory Insurance'!D24</f>
        <v>788153414.59645176</v>
      </c>
      <c r="F7" s="15">
        <f>'FP-Life Insurance'!E55+'FP-General Insurance'!E55+'FP- Reinsurance'!E55+'FP- Social Insurance'!E24+'FP- Mandatory Insurance'!E24</f>
        <v>766667537.8742249</v>
      </c>
      <c r="G7" s="15">
        <f>'FP-Life Insurance'!F55+'FP-General Insurance'!F55+'FP- Reinsurance'!F55+'FP- Social Insurance'!F24+'FP- Mandatory Insurance'!F24</f>
        <v>737960517.80563867</v>
      </c>
      <c r="H7" s="15">
        <f>'FP-Life Insurance'!G55+'FP-General Insurance'!G55+'FP- Reinsurance'!G55+'FP- Social Insurance'!G24+'FP- Mandatory Insurance'!G24</f>
        <v>733283586.97230244</v>
      </c>
      <c r="I7" s="15">
        <f>'FP-Life Insurance'!H55+'FP-General Insurance'!H55+'FP- Reinsurance'!H55+'FP- Social Insurance'!H24+'FP- Mandatory Insurance'!H24</f>
        <v>740317947.85853434</v>
      </c>
      <c r="J7" s="15">
        <f>'FP-Life Insurance'!I55+'FP-General Insurance'!I55+'FP- Reinsurance'!I55+'FP- Social Insurance'!I24+'FP- Mandatory Insurance'!I24</f>
        <v>748569849.28745556</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Insurance'!L54+'FP- Reinsurance'!L54+'FP-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2" t="s">
        <v>100</v>
      </c>
    </row>
    <row r="8" spans="1:30">
      <c r="C8" t="s">
        <v>199</v>
      </c>
      <c r="D8" s="15">
        <f>'FP-Life Insurance'!C56+'FP-General Insurance'!C56+'FP- Reinsurance'!C56</f>
        <v>1639480.71435</v>
      </c>
      <c r="E8" s="15">
        <f>'FP-Life Insurance'!D56+'FP-General Insurance'!D56+'FP- Reinsurance'!D56</f>
        <v>1640874.7817299999</v>
      </c>
      <c r="F8" s="15">
        <f>'FP-Life Insurance'!E56+'FP-General Insurance'!E56+'FP- Reinsurance'!E56</f>
        <v>1610346.15607</v>
      </c>
      <c r="G8" s="15">
        <f>'FP-Life Insurance'!F56+'FP-General Insurance'!F56+'FP- Reinsurance'!F56</f>
        <v>1617924.4883099999</v>
      </c>
      <c r="H8" s="15">
        <f>'FP-Life Insurance'!G56+'FP-General Insurance'!G56+'FP- Reinsurance'!G56</f>
        <v>1614872.1737700002</v>
      </c>
      <c r="I8" s="15">
        <f>'FP-Life Insurance'!H56+'FP-General Insurance'!H56+'FP- Reinsurance'!H56</f>
        <v>1611510.3248100001</v>
      </c>
      <c r="J8" s="15">
        <f>'FP-Life Insurance'!I56+'FP-General Insurance'!I56+'FP- Reinsurance'!I56</f>
        <v>1086495.50749</v>
      </c>
      <c r="K8" s="45">
        <f>'FP-Life Insurance'!J56+'FP-General Insurance'!J56+'FP- Reinsurance'!J56</f>
        <v>0</v>
      </c>
      <c r="L8" s="45">
        <f>'FP-Life Insurance'!K56+'FP-General Insurance'!K56+'FP- Reinsurance'!K56</f>
        <v>0</v>
      </c>
      <c r="M8" s="45">
        <f>'FP-Life Insurance'!L56+'FP-General Insurance'!L55+'FP- Reinsurance'!L55</f>
        <v>0</v>
      </c>
      <c r="N8" s="45">
        <f>'FP-Life Insurance'!M56+'FP-General Insurance'!M56+'FP- Reinsurance'!M56</f>
        <v>0</v>
      </c>
      <c r="O8" s="45">
        <f>'FP-Life Insurance'!N56+'FP-General Insurance'!N56+'FP- Reinsurance'!N56</f>
        <v>0</v>
      </c>
      <c r="P8" s="92" t="s">
        <v>201</v>
      </c>
    </row>
    <row r="9" spans="1:30">
      <c r="C9" t="s">
        <v>200</v>
      </c>
      <c r="D9" s="15">
        <f>'FP-Life Insurance'!C61+'FP-General Insurance'!C61+'FP- Reinsurance'!C61+'FP- Social Insurance'!C25+'FP- Mandatory Insurance'!C25</f>
        <v>523533132.80123341</v>
      </c>
      <c r="E9" s="15">
        <f>'FP-Life Insurance'!D61+'FP-General Insurance'!D61+'FP- Reinsurance'!D61+'FP- Social Insurance'!D25+'FP- Mandatory Insurance'!D25</f>
        <v>514202916.41152644</v>
      </c>
      <c r="F9" s="15">
        <f>'FP-Life Insurance'!E61+'FP-General Insurance'!E61+'FP- Reinsurance'!E61+'FP- Social Insurance'!E25+'FP- Mandatory Insurance'!E25</f>
        <v>479676825.14772815</v>
      </c>
      <c r="G9" s="15">
        <f>'FP-Life Insurance'!F61+'FP-General Insurance'!F61+'FP- Reinsurance'!F61+'FP- Social Insurance'!F25+'FP- Mandatory Insurance'!F25</f>
        <v>523177450.78797227</v>
      </c>
      <c r="H9" s="15">
        <f>'FP-Life Insurance'!G61+'FP-General Insurance'!G61+'FP- Reinsurance'!G61+'FP- Social Insurance'!G25+'FP- Mandatory Insurance'!G25</f>
        <v>536662306.28026706</v>
      </c>
      <c r="I9" s="15">
        <f>'FP-Life Insurance'!H61+'FP-General Insurance'!H61+'FP- Reinsurance'!H61+'FP- Social Insurance'!H25+'FP- Mandatory Insurance'!H25</f>
        <v>542937618.51938283</v>
      </c>
      <c r="J9" s="15">
        <f>'FP-Life Insurance'!I61+'FP-General Insurance'!I61+'FP- Reinsurance'!I61+'FP- Social Insurance'!I25+'FP- Mandatory Insurance'!I25</f>
        <v>563049460.82309675</v>
      </c>
      <c r="K9" s="15">
        <f>'FP-Life Insurance'!J61+'FP-General Insurance'!J61+'FP- Reinsurance'!J61+'FP- Social Insurance'!J25+'FP- Mandatory Insurance'!J25</f>
        <v>0</v>
      </c>
      <c r="L9" s="15">
        <f>'FP-Life Insurance'!K61+'FP-General Insurance'!K61+'FP- Reinsurance'!K61+'FP- Social Insurance'!K25+'FP- Mandatory Insurance'!K25</f>
        <v>0</v>
      </c>
      <c r="M9" s="15">
        <f>'FP-Life Insurance'!L61+'FP-General Insurance'!L61+'FP- Reinsurance'!L61+'FP- Social Insurance'!L25+'FP- Mandatory Insurance'!L25</f>
        <v>0</v>
      </c>
      <c r="N9" s="15">
        <f>'FP-Life Insurance'!M61+'FP-General Insurance'!M61+'FP- Reinsurance'!M61+'FP- Social Insurance'!M25+'FP- Mandatory Insurance'!M25</f>
        <v>0</v>
      </c>
      <c r="O9" s="15">
        <f>'FP-Life Insurance'!N61+'FP-General Insurance'!N61+'FP- Reinsurance'!N61+'FP- Social Insurance'!N25+'FP- Mandatory Insurance'!N25</f>
        <v>0</v>
      </c>
      <c r="P9" s="92" t="s">
        <v>107</v>
      </c>
    </row>
    <row r="10" spans="1:30">
      <c r="K10" s="45"/>
      <c r="P10" s="92"/>
    </row>
    <row r="11" spans="1:30">
      <c r="C11" t="s">
        <v>357</v>
      </c>
      <c r="D11" s="33">
        <f>'IS-Life Insurance'!C5+'IS-General Insurance'!C7+'IS-Reinsurance'!C7+'IS-Social Insurance'!C5+'IS-Mandatory Insurance'!C5</f>
        <v>43611324.882248312</v>
      </c>
      <c r="E11" s="33">
        <f>'IS-Life Insurance'!D5+'IS-General Insurance'!D7+'IS-Reinsurance'!D7+'IS-Social Insurance'!D5+'IS-Mandatory Insurance'!D5</f>
        <v>83569038.83604829</v>
      </c>
      <c r="F11" s="33">
        <f>'IS-Life Insurance'!E5+'IS-General Insurance'!E7+'IS-Reinsurance'!E7+'IS-Social Insurance'!E5+'IS-Mandatory Insurance'!E5</f>
        <v>124812861.68503626</v>
      </c>
      <c r="G11" s="33">
        <f>'IS-Life Insurance'!F5+'IS-General Insurance'!F7+'IS-Reinsurance'!F7+'IS-Social Insurance'!F5+'IS-Mandatory Insurance'!F5</f>
        <v>163264270.68172833</v>
      </c>
      <c r="H11" s="33">
        <f>'IS-Life Insurance'!G5+'IS-General Insurance'!G7+'IS-Reinsurance'!G7+'IS-Social Insurance'!G5+'IS-Mandatory Insurance'!G5</f>
        <v>200799984.85140181</v>
      </c>
      <c r="I11" s="33">
        <f>'IS-Life Insurance'!H5+'IS-General Insurance'!H7+'IS-Reinsurance'!H7+'IS-Social Insurance'!H5+'IS-Mandatory Insurance'!H5</f>
        <v>243169144.89804268</v>
      </c>
      <c r="J11" s="33">
        <f>'IS-Life Insurance'!I5+'IS-General Insurance'!I7+'IS-Reinsurance'!I7+'IS-Social Insurance'!I5+'IS-Mandatory Insurance'!I5</f>
        <v>287383299.67516243</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2" t="s">
        <v>203</v>
      </c>
    </row>
    <row r="12" spans="1:30">
      <c r="C12" t="s">
        <v>202</v>
      </c>
      <c r="D12" s="28">
        <f>'IS-Life Insurance'!C13+'IS-Life Insurance'!C14+'IS-General Insurance'!C21+'IS-Reinsurance'!C21+'IS-Social Insurance'!C6+'IS-Mandatory Insurance'!C6</f>
        <v>29458398.909160387</v>
      </c>
      <c r="E12" s="28">
        <f>'IS-Life Insurance'!D13+'IS-Life Insurance'!D14+'IS-General Insurance'!D21+'IS-Reinsurance'!D21+'IS-Mandatory Insurance'!D6+'IS-Social Insurance'!D6</f>
        <v>58491382.626734227</v>
      </c>
      <c r="F12" s="28">
        <f>'IS-Life Insurance'!E13+'IS-Life Insurance'!E14+'IS-General Insurance'!E21+'IS-Reinsurance'!E21+'IS-Mandatory Insurance'!E6+'IS-Social Insurance'!E6</f>
        <v>89645154.55308488</v>
      </c>
      <c r="G12" s="28">
        <f>'IS-Life Insurance'!F13+'IS-Life Insurance'!F14+'IS-General Insurance'!F21+'IS-Reinsurance'!F21+'IS-Mandatory Insurance'!F6+'IS-Social Insurance'!F6</f>
        <v>117731853.21552995</v>
      </c>
      <c r="H12" s="28">
        <f>'IS-Life Insurance'!G13+'IS-Life Insurance'!G14+'IS-General Insurance'!G21+'IS-Reinsurance'!G21+'IS-Mandatory Insurance'!G6+'IS-Social Insurance'!G6</f>
        <v>143121126.01849833</v>
      </c>
      <c r="I12" s="28">
        <f>'IS-Life Insurance'!H13+'IS-Life Insurance'!H14+'IS-General Insurance'!H21+'IS-Reinsurance'!H21+'IS-Mandatory Insurance'!H6+'IS-Social Insurance'!H6</f>
        <v>172573238.17733422</v>
      </c>
      <c r="J12" s="28">
        <f>'IS-Life Insurance'!I13+'IS-Life Insurance'!I14+'IS-General Insurance'!I21+'IS-Reinsurance'!I21+'IS-Mandatory Insurance'!I6+'IS-Social Insurance'!I6</f>
        <v>205763852.1933375</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2" t="s">
        <v>189</v>
      </c>
    </row>
    <row r="13" spans="1:30">
      <c r="E13" s="28"/>
      <c r="F13" s="15"/>
    </row>
    <row r="14" spans="1:30">
      <c r="E14" s="28"/>
    </row>
    <row r="15" spans="1:30">
      <c r="C15" s="11" t="s">
        <v>358</v>
      </c>
      <c r="E15" s="28"/>
    </row>
    <row r="16" spans="1:30">
      <c r="C16" s="11" t="s">
        <v>409</v>
      </c>
    </row>
  </sheetData>
  <sheetProtection algorithmName="SHA-512" hashValue="Y2xkn8Pn+HNJhcHznZ8XqUXpfLo2Q+g4xOJXHMkAmKOY5Bac7S5Wt8B6Zj9m5QnWOki3y/qaKgs8ni6XWGJkYw==" saltValue="NAO57rJXTiDiN0l/4vq8UQ=="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I4" sqref="I4"/>
    </sheetView>
  </sheetViews>
  <sheetFormatPr defaultRowHeight="14.5"/>
  <cols>
    <col min="1" max="1" width="3.26953125" style="18" customWidth="1"/>
    <col min="2" max="2" width="3.26953125" customWidth="1"/>
    <col min="3" max="3" width="84.26953125" style="34" customWidth="1"/>
    <col min="4" max="15" width="16.453125" customWidth="1"/>
    <col min="16" max="16" width="74" style="34" customWidth="1"/>
    <col min="17" max="30" width="9.1796875" style="20"/>
  </cols>
  <sheetData>
    <row r="1" spans="1:30" ht="22">
      <c r="A1" s="143"/>
      <c r="B1" s="144"/>
      <c r="C1" s="144"/>
      <c r="D1" s="144"/>
      <c r="E1" s="144"/>
      <c r="F1" s="144"/>
      <c r="G1" s="144"/>
      <c r="H1" s="144"/>
      <c r="I1" s="144"/>
      <c r="J1" s="144"/>
      <c r="K1" s="144"/>
      <c r="L1" s="144"/>
      <c r="M1" s="144"/>
      <c r="N1" s="144"/>
      <c r="O1" s="144"/>
      <c r="P1" s="144"/>
      <c r="Q1" s="35"/>
      <c r="R1" s="35"/>
      <c r="S1" s="35"/>
      <c r="T1" s="35"/>
      <c r="U1" s="35"/>
      <c r="V1" s="35"/>
      <c r="W1" s="35"/>
      <c r="X1" s="35"/>
      <c r="Y1" s="35"/>
      <c r="Z1" s="35"/>
      <c r="AA1" s="35"/>
      <c r="AB1" s="35"/>
      <c r="AC1" s="35"/>
      <c r="AD1" s="35"/>
    </row>
    <row r="2" spans="1:30" s="50" customFormat="1" ht="31.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1.1203537849459644</v>
      </c>
      <c r="E4" s="66">
        <f>IFERROR('IS-Life Insurance'!D5/('IS-Life Insurance'!D13+'IS-Life Insurance'!D14),"-")</f>
        <v>1.1110489428850367</v>
      </c>
      <c r="F4" s="66">
        <f>IFERROR('IS-Life Insurance'!E5/('IS-Life Insurance'!E13+'IS-Life Insurance'!E14),"-")</f>
        <v>1.0908365891974026</v>
      </c>
      <c r="G4" s="66">
        <f>IFERROR('IS-Life Insurance'!F5/('IS-Life Insurance'!F13+'IS-Life Insurance'!F14),"-")</f>
        <v>1.0914551344443104</v>
      </c>
      <c r="H4" s="66">
        <f>IFERROR('IS-Life Insurance'!G5/('IS-Life Insurance'!G13+'IS-Life Insurance'!G14),"-")</f>
        <v>1.103374248402198</v>
      </c>
      <c r="I4" s="66">
        <f>IFERROR('IS-Life Insurance'!H5/('IS-Life Insurance'!H13+'IS-Life Insurance'!H14),"-")</f>
        <v>1.1088421361067582</v>
      </c>
      <c r="J4" s="66">
        <f>IFERROR('IS-Life Insurance'!I5/('IS-Life Insurance'!I13+'IS-Life Insurance'!I14),"-")</f>
        <v>1.1010021339210472</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3" t="s">
        <v>213</v>
      </c>
    </row>
    <row r="5" spans="1:30" s="20" customFormat="1" ht="22.9" customHeight="1">
      <c r="A5" s="18"/>
      <c r="B5"/>
      <c r="C5" s="50" t="s">
        <v>206</v>
      </c>
      <c r="D5" s="66">
        <f>IFERROR('IS-Life Insurance'!C5/('IS-Life Insurance'!C13+'IS-Life Insurance'!C14+'IS-Life Insurance'!C26+'IS-Life Insurance'!C27+'IS-Life Insurance'!C28+'IS-Life Insurance'!C29),"-")</f>
        <v>1.0042861692331901</v>
      </c>
      <c r="E5" s="66">
        <f>IFERROR('IS-Life Insurance'!D5/('IS-Life Insurance'!D13+'IS-Life Insurance'!D14+'IS-Life Insurance'!D26+'IS-Life Insurance'!D27+'IS-Life Insurance'!D28+'IS-Life Insurance'!D29),"-")</f>
        <v>0.99807107343156121</v>
      </c>
      <c r="F5" s="66">
        <f>IFERROR('IS-Life Insurance'!E5/('IS-Life Insurance'!E13+'IS-Life Insurance'!E14+'IS-Life Insurance'!E26+'IS-Life Insurance'!E27+'IS-Life Insurance'!E28+'IS-Life Insurance'!E29),"-")</f>
        <v>0.98386344374355028</v>
      </c>
      <c r="G5" s="66">
        <f>IFERROR('IS-Life Insurance'!F5/('IS-Life Insurance'!F13+'IS-Life Insurance'!F14+'IS-Life Insurance'!F26+'IS-Life Insurance'!F27+'IS-Life Insurance'!F28+'IS-Life Insurance'!F29),"-")</f>
        <v>0.97345602981859813</v>
      </c>
      <c r="H5" s="66">
        <f>IFERROR('IS-Life Insurance'!G5/('IS-Life Insurance'!G13+'IS-Life Insurance'!G14+'IS-Life Insurance'!G26+'IS-Life Insurance'!G27+'IS-Life Insurance'!G28+'IS-Life Insurance'!G29),"-")</f>
        <v>0.97592597925697988</v>
      </c>
      <c r="I5" s="66">
        <f>IFERROR('IS-Life Insurance'!H5/('IS-Life Insurance'!H13+'IS-Life Insurance'!H14+'IS-Life Insurance'!H26+'IS-Life Insurance'!H27+'IS-Life Insurance'!H28+'IS-Life Insurance'!H29),"-")</f>
        <v>0.98060831301791829</v>
      </c>
      <c r="J5" s="66">
        <f>IFERROR('IS-Life Insurance'!I5/('IS-Life Insurance'!I13+'IS-Life Insurance'!I14+'IS-Life Insurance'!I26+'IS-Life Insurance'!I27+'IS-Life Insurance'!I28+'IS-Life Insurance'!I29),"-")</f>
        <v>0.97685170279929756</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3" t="s">
        <v>214</v>
      </c>
    </row>
    <row r="6" spans="1:30" s="20" customFormat="1" ht="22.9" customHeight="1">
      <c r="A6" s="18"/>
      <c r="B6"/>
      <c r="C6" s="50" t="s">
        <v>207</v>
      </c>
      <c r="D6" s="66">
        <f>IFERROR(('IS-Life Insurance'!C5+'IS-Life Insurance'!C9)/('IS-Life Insurance'!C13+'IS-Life Insurance'!C14),"-")</f>
        <v>0.66006711317040612</v>
      </c>
      <c r="E6" s="66">
        <f>IFERROR(('IS-Life Insurance'!D5+'IS-Life Insurance'!D9)/('IS-Life Insurance'!D13+'IS-Life Insurance'!D14),"-")</f>
        <v>0.41923422416442363</v>
      </c>
      <c r="F6" s="66">
        <f>IFERROR(('IS-Life Insurance'!E5+'IS-Life Insurance'!E9)/('IS-Life Insurance'!E13+'IS-Life Insurance'!E14),"-")</f>
        <v>-7.7024692571327574E-2</v>
      </c>
      <c r="G6" s="66">
        <f>IFERROR(('IS-Life Insurance'!F5+'IS-Life Insurance'!F9)/('IS-Life Insurance'!F13+'IS-Life Insurance'!F14),"-")</f>
        <v>0.23900633067080745</v>
      </c>
      <c r="H6" s="66">
        <f>IFERROR(('IS-Life Insurance'!G5+'IS-Life Insurance'!G9)/('IS-Life Insurance'!G13+'IS-Life Insurance'!G14),"-")</f>
        <v>0.45320602117076958</v>
      </c>
      <c r="I6" s="66">
        <f>IFERROR(('IS-Life Insurance'!H5+'IS-Life Insurance'!H9)/('IS-Life Insurance'!H13+'IS-Life Insurance'!H14),"-")</f>
        <v>0.76254205845664413</v>
      </c>
      <c r="J6" s="66">
        <f>IFERROR(('IS-Life Insurance'!I5+'IS-Life Insurance'!I9)/('IS-Life Insurance'!I13+'IS-Life Insurance'!I14),"-")</f>
        <v>0.94808181991014162</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3" t="s">
        <v>215</v>
      </c>
    </row>
    <row r="7" spans="1:30" s="20" customFormat="1" ht="22.9" customHeight="1">
      <c r="A7" s="18"/>
      <c r="B7"/>
      <c r="C7" s="50" t="s">
        <v>208</v>
      </c>
      <c r="D7" s="66">
        <f>IFERROR(('IS-Life Insurance'!C5+'IS-Life Insurance'!C9)/('IS-Life Insurance'!C13+'IS-Life Insurance'!C14+'IS-Life Insurance'!C26+'IS-Life Insurance'!C27+'IS-Life Insurance'!C28+'IS-Life Insurance'!C29),"-")</f>
        <v>0.5916847708553864</v>
      </c>
      <c r="E7" s="66">
        <f>IFERROR(('IS-Life Insurance'!D5+'IS-Life Insurance'!D9)/('IS-Life Insurance'!D13+'IS-Life Insurance'!D14+'IS-Life Insurance'!D26+'IS-Life Insurance'!D27+'IS-Life Insurance'!D28+'IS-Life Insurance'!D29),"-")</f>
        <v>0.37660406844411143</v>
      </c>
      <c r="F7" s="66">
        <f>IFERROR(('IS-Life Insurance'!E5+'IS-Life Insurance'!E9)/('IS-Life Insurance'!E13+'IS-Life Insurance'!E14+'IS-Life Insurance'!E26+'IS-Life Insurance'!E27+'IS-Life Insurance'!E28+'IS-Life Insurance'!E29),"-")</f>
        <v>-6.9471248065003072E-2</v>
      </c>
      <c r="G7" s="66">
        <f>IFERROR(('IS-Life Insurance'!F5+'IS-Life Insurance'!F9)/('IS-Life Insurance'!F13+'IS-Life Insurance'!F14+'IS-Life Insurance'!F26+'IS-Life Insurance'!F27+'IS-Life Insurance'!F28+'IS-Life Insurance'!F29),"-")</f>
        <v>0.21316694238171316</v>
      </c>
      <c r="H7" s="66">
        <f>IFERROR(('IS-Life Insurance'!G5+'IS-Life Insurance'!G9)/('IS-Life Insurance'!G13+'IS-Life Insurance'!G14+'IS-Life Insurance'!G26+'IS-Life Insurance'!G27+'IS-Life Insurance'!G28+'IS-Life Insurance'!G29),"-")</f>
        <v>0.4008572165398398</v>
      </c>
      <c r="I7" s="66">
        <f>IFERROR(('IS-Life Insurance'!H5+'IS-Life Insurance'!H9)/('IS-Life Insurance'!H13+'IS-Life Insurance'!H14+'IS-Life Insurance'!H26+'IS-Life Insurance'!H27+'IS-Life Insurance'!H28+'IS-Life Insurance'!H29),"-")</f>
        <v>0.67435666196255328</v>
      </c>
      <c r="J7" s="66">
        <f>IFERROR(('IS-Life Insurance'!I5+'IS-Life Insurance'!I9)/('IS-Life Insurance'!I13+'IS-Life Insurance'!I14+'IS-Life Insurance'!I26+'IS-Life Insurance'!I27+'IS-Life Insurance'!I28+'IS-Life Insurance'!I29),"-")</f>
        <v>0.84117488208128399</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3" t="s">
        <v>216</v>
      </c>
    </row>
    <row r="8" spans="1:30" s="20" customFormat="1" ht="22.9" customHeight="1">
      <c r="A8" s="18"/>
      <c r="B8"/>
      <c r="C8" s="50" t="s">
        <v>209</v>
      </c>
      <c r="D8" s="66">
        <f>IFERROR('IS-Life Insurance'!C6/'IS-Life Insurance'!C5,"-")</f>
        <v>5.2598335823268831E-2</v>
      </c>
      <c r="E8" s="66">
        <f>IFERROR('IS-Life Insurance'!D6/'IS-Life Insurance'!D5,"-")</f>
        <v>4.7809055832696463E-2</v>
      </c>
      <c r="F8" s="66">
        <f>IFERROR('IS-Life Insurance'!E6/'IS-Life Insurance'!E5,"-")</f>
        <v>4.5795625429415079E-2</v>
      </c>
      <c r="G8" s="66">
        <f>IFERROR('IS-Life Insurance'!F6/'IS-Life Insurance'!F5,"-")</f>
        <v>4.5896091020755515E-2</v>
      </c>
      <c r="H8" s="66">
        <f>IFERROR('IS-Life Insurance'!G6/'IS-Life Insurance'!G5,"-")</f>
        <v>4.3995372399078719E-2</v>
      </c>
      <c r="I8" s="66">
        <f>IFERROR('IS-Life Insurance'!H6/'IS-Life Insurance'!H5,"-")</f>
        <v>4.0658081107066528E-2</v>
      </c>
      <c r="J8" s="66">
        <f>IFERROR('IS-Life Insurance'!I6/'IS-Life Insurance'!I5,"-")</f>
        <v>3.9411615120584879E-2</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3" t="s">
        <v>190</v>
      </c>
    </row>
    <row r="9" spans="1:30" s="20" customFormat="1" ht="22.9" customHeight="1">
      <c r="A9" s="18"/>
      <c r="B9"/>
      <c r="C9" s="50" t="s">
        <v>210</v>
      </c>
      <c r="D9" s="66">
        <f>IFERROR('FP-Life Insurance'!C27/'FP-Life Insurance'!C54,"-")</f>
        <v>1.1188004724204279</v>
      </c>
      <c r="E9" s="66">
        <f>IFERROR('FP-Life Insurance'!D27/'FP-Life Insurance'!D54,"-")</f>
        <v>1.1124401845568235</v>
      </c>
      <c r="F9" s="66">
        <f>IFERROR('FP-Life Insurance'!E27/'FP-Life Insurance'!E54,"-")</f>
        <v>1.0816341764236723</v>
      </c>
      <c r="G9" s="66">
        <f>IFERROR('FP-Life Insurance'!F27/'FP-Life Insurance'!F54,"-")</f>
        <v>1.0874620168473368</v>
      </c>
      <c r="H9" s="66">
        <f>IFERROR('FP-Life Insurance'!G27/'FP-Life Insurance'!G54,"-")</f>
        <v>1.0948223571785365</v>
      </c>
      <c r="I9" s="66">
        <f>IFERROR('FP-Life Insurance'!H27/'FP-Life Insurance'!H54,"-")</f>
        <v>1.0989831738811138</v>
      </c>
      <c r="J9" s="66">
        <f>IFERROR('FP-Life Insurance'!I27/'FP-Life Insurance'!I54,"-")</f>
        <v>1.1050799723096847</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3"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 hidden="1" customHeight="1">
      <c r="A11" s="18"/>
      <c r="B11"/>
      <c r="C11" s="50" t="s">
        <v>434</v>
      </c>
      <c r="D11" s="112">
        <v>5.0362355655666535</v>
      </c>
      <c r="E11" s="66"/>
      <c r="F11" s="66"/>
      <c r="G11" s="66"/>
      <c r="H11" s="66"/>
      <c r="I11" s="66"/>
      <c r="J11" s="66"/>
      <c r="K11" s="66"/>
      <c r="L11" s="66"/>
      <c r="M11" s="66"/>
      <c r="N11" s="66"/>
      <c r="O11" s="66"/>
      <c r="P11" s="93" t="s">
        <v>440</v>
      </c>
    </row>
    <row r="12" spans="1:30" s="20" customFormat="1" ht="22.9" hidden="1" customHeight="1">
      <c r="A12" s="18"/>
      <c r="B12"/>
      <c r="C12" s="50" t="s">
        <v>436</v>
      </c>
      <c r="D12" s="115"/>
      <c r="E12" s="66"/>
      <c r="F12" s="66"/>
      <c r="G12" s="66"/>
      <c r="H12" s="66"/>
      <c r="I12" s="66"/>
      <c r="J12" s="66"/>
      <c r="K12" s="66"/>
      <c r="L12" s="66"/>
      <c r="M12" s="66"/>
      <c r="N12" s="66"/>
      <c r="O12" s="66"/>
      <c r="P12" s="93" t="s">
        <v>435</v>
      </c>
    </row>
    <row r="13" spans="1:30" s="20" customFormat="1" ht="22.9" hidden="1" customHeight="1">
      <c r="A13" s="18"/>
      <c r="B13"/>
      <c r="C13" s="50" t="s">
        <v>437</v>
      </c>
      <c r="D13" s="115"/>
      <c r="E13" s="66"/>
      <c r="F13" s="66"/>
      <c r="G13" s="66"/>
      <c r="H13" s="66"/>
      <c r="I13" s="66"/>
      <c r="J13" s="66"/>
      <c r="K13" s="66"/>
      <c r="L13" s="66"/>
      <c r="M13" s="66"/>
      <c r="N13" s="66"/>
      <c r="O13" s="66"/>
      <c r="P13" s="93" t="s">
        <v>438</v>
      </c>
    </row>
    <row r="14" spans="1:30" ht="20.5" customHeight="1">
      <c r="C14" s="50"/>
      <c r="D14" s="66"/>
      <c r="E14" s="66"/>
      <c r="F14" s="66"/>
      <c r="G14" s="66"/>
      <c r="H14" s="66"/>
      <c r="I14" s="66"/>
      <c r="J14" s="66"/>
      <c r="K14" s="66"/>
      <c r="L14" s="66"/>
      <c r="M14" s="66"/>
      <c r="N14" s="66"/>
      <c r="O14" s="66"/>
      <c r="P14" s="93"/>
    </row>
    <row r="15" spans="1:30" s="20" customFormat="1" ht="20.5"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2.737538170462273</v>
      </c>
      <c r="E16" s="94">
        <f>IFERROR(('IS-General Insurance'!D5+'IS-General Insurance'!D6)/('IS-General Insurance'!D21),"-")</f>
        <v>2.4137322572849502</v>
      </c>
      <c r="F16" s="94">
        <f>IFERROR(('IS-General Insurance'!E5+'IS-General Insurance'!E6)/('IS-General Insurance'!E21),"-")</f>
        <v>2.1977758498214151</v>
      </c>
      <c r="G16" s="94">
        <f>IFERROR(('IS-General Insurance'!F5+'IS-General Insurance'!F6)/('IS-General Insurance'!F21),"-")</f>
        <v>2.062613521708113</v>
      </c>
      <c r="H16" s="94">
        <f>IFERROR(('IS-General Insurance'!G5+'IS-General Insurance'!G6)/('IS-General Insurance'!G21),"-")</f>
        <v>2.0353927839788581</v>
      </c>
      <c r="I16" s="94">
        <f>IFERROR(('IS-General Insurance'!H5+'IS-General Insurance'!H6)/('IS-General Insurance'!H21),"-")</f>
        <v>2.1149886635732829</v>
      </c>
      <c r="J16" s="94">
        <f>IFERROR(('IS-General Insurance'!I5+'IS-General Insurance'!I6)/('IS-General Insurance'!I21),"-")</f>
        <v>2.0519394582802053</v>
      </c>
      <c r="K16" s="94" t="str">
        <f>IFERROR(('IS-General Insurance'!J5+'IS-General Insurance'!J6)/('IS-General Insurance'!J21),"-")</f>
        <v>-</v>
      </c>
      <c r="L16" s="94" t="str">
        <f>IFERROR(('IS-General Insurance'!K5+'IS-General Insurance'!K6)/('IS-General Insurance'!K21),"-")</f>
        <v>-</v>
      </c>
      <c r="M16" s="94" t="str">
        <f>IFERROR(('IS-General Insurance'!L5+'IS-General Insurance'!L6)/('IS-General Insurance'!L21),"-")</f>
        <v>-</v>
      </c>
      <c r="N16" s="94" t="str">
        <f>IFERROR(('IS-General Insurance'!M5+'IS-General Insurance'!M6)/('IS-General Insurance'!M21),"-")</f>
        <v>-</v>
      </c>
      <c r="O16" s="94" t="str">
        <f>IFERROR(('IS-General Insurance'!N5+'IS-General Insurance'!N6)/('IS-General Insurance'!N21),"-")</f>
        <v>-</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2.0510520852620004</v>
      </c>
      <c r="E17" s="94">
        <f>IFERROR(('IS-General Insurance'!D5+'IS-General Insurance'!D6)/('IS-General Insurance'!D21+'IS-General Insurance'!D29+'IS-General Insurance'!D30+'IS-General Insurance'!D31+'IS-General Insurance'!D32),"-")</f>
        <v>1.7752148825097174</v>
      </c>
      <c r="F17" s="94">
        <f>IFERROR(('IS-General Insurance'!E5+'IS-General Insurance'!E6)/('IS-General Insurance'!E21+'IS-General Insurance'!E29+'IS-General Insurance'!E30+'IS-General Insurance'!E31+'IS-General Insurance'!E32),"-")</f>
        <v>1.6605499029868704</v>
      </c>
      <c r="G17" s="94">
        <f>IFERROR(('IS-General Insurance'!F5+'IS-General Insurance'!F6)/('IS-General Insurance'!F21+'IS-General Insurance'!F29+'IS-General Insurance'!F30+'IS-General Insurance'!F31+'IS-General Insurance'!F32),"-")</f>
        <v>1.5544321650543713</v>
      </c>
      <c r="H17" s="94">
        <f>IFERROR(('IS-General Insurance'!G5+'IS-General Insurance'!G6)/('IS-General Insurance'!G21+'IS-General Insurance'!G29+'IS-General Insurance'!G30+'IS-General Insurance'!G31+'IS-General Insurance'!G32),"-")</f>
        <v>1.5116767542144198</v>
      </c>
      <c r="I17" s="94">
        <f>IFERROR(('IS-General Insurance'!H5+'IS-General Insurance'!H6)/('IS-General Insurance'!H21+'IS-General Insurance'!H29+'IS-General Insurance'!H30+'IS-General Insurance'!H31+'IS-General Insurance'!H32),"-")</f>
        <v>1.5628460208863488</v>
      </c>
      <c r="J17" s="94">
        <f>IFERROR(('IS-General Insurance'!I5+'IS-General Insurance'!I6)/('IS-General Insurance'!I21+'IS-General Insurance'!I29+'IS-General Insurance'!I30+'IS-General Insurance'!I31+'IS-General Insurance'!I32),"-")</f>
        <v>1.5364022939477235</v>
      </c>
      <c r="K17" s="94" t="str">
        <f>IFERROR(('IS-General Insurance'!J5+'IS-General Insurance'!J6)/('IS-General Insurance'!J21+'IS-General Insurance'!J29+'IS-General Insurance'!J30+'IS-General Insurance'!J31+'IS-General Insurance'!J32),"-")</f>
        <v>-</v>
      </c>
      <c r="L17" s="94" t="str">
        <f>IFERROR(('IS-General Insurance'!K5+'IS-General Insurance'!K6)/('IS-General Insurance'!K21+'IS-General Insurance'!K29+'IS-General Insurance'!K30+'IS-General Insurance'!K31+'IS-General Insurance'!K32),"-")</f>
        <v>-</v>
      </c>
      <c r="M17" s="94" t="str">
        <f>IFERROR(('IS-General Insurance'!L5+'IS-General Insurance'!L6)/('IS-General Insurance'!L21+'IS-General Insurance'!L29+'IS-General Insurance'!L30+'IS-General Insurance'!L31+'IS-General Insurance'!L32),"-")</f>
        <v>-</v>
      </c>
      <c r="N17" s="94" t="str">
        <f>IFERROR(('IS-General Insurance'!M5+'IS-General Insurance'!M6)/('IS-General Insurance'!M21+'IS-General Insurance'!M29+'IS-General Insurance'!M30+'IS-General Insurance'!M31+'IS-General Insurance'!M32),"-")</f>
        <v>-</v>
      </c>
      <c r="O17" s="94" t="str">
        <f>IFERROR(('IS-General Insurance'!N5+'IS-General Insurance'!N6)/('IS-General Insurance'!N21+'IS-General Insurance'!N29+'IS-General Insurance'!N30+'IS-General Insurance'!N31+'IS-General Insurance'!N32),"-")</f>
        <v>-</v>
      </c>
      <c r="P17" s="93" t="s">
        <v>214</v>
      </c>
    </row>
    <row r="18" spans="1:16" s="20" customFormat="1" ht="21" customHeight="1">
      <c r="A18" s="18"/>
      <c r="B18"/>
      <c r="C18" s="50" t="s">
        <v>207</v>
      </c>
      <c r="D18" s="94">
        <f>IFERROR(('IS-General Insurance'!C5+'IS-General Insurance'!C6+'IS-General Insurance'!C28)/'IS-General Insurance'!C21,"-")</f>
        <v>2.8533385145737196</v>
      </c>
      <c r="E18" s="94">
        <f>IFERROR(('IS-General Insurance'!D5+'IS-General Insurance'!D6+'IS-General Insurance'!D28)/'IS-General Insurance'!D21,"-")</f>
        <v>2.5234944225886689</v>
      </c>
      <c r="F18" s="94">
        <f>IFERROR(('IS-General Insurance'!E5+'IS-General Insurance'!E6+'IS-General Insurance'!E28)/'IS-General Insurance'!E21,"-")</f>
        <v>2.2974699957920839</v>
      </c>
      <c r="G18" s="94">
        <f>IFERROR(('IS-General Insurance'!F5+'IS-General Insurance'!F6+'IS-General Insurance'!F28)/'IS-General Insurance'!F21,"-")</f>
        <v>2.1639744738496365</v>
      </c>
      <c r="H18" s="94">
        <f>IFERROR(('IS-General Insurance'!G5+'IS-General Insurance'!G6+'IS-General Insurance'!G28)/'IS-General Insurance'!G21,"-")</f>
        <v>2.1328242027923983</v>
      </c>
      <c r="I18" s="94">
        <f>IFERROR(('IS-General Insurance'!H5+'IS-General Insurance'!H6+'IS-General Insurance'!H28)/'IS-General Insurance'!H21,"-")</f>
        <v>2.2145510284214227</v>
      </c>
      <c r="J18" s="94">
        <f>IFERROR(('IS-General Insurance'!I5+'IS-General Insurance'!I6+'IS-General Insurance'!I28)/'IS-General Insurance'!I21,"-")</f>
        <v>2.1541151508542917</v>
      </c>
      <c r="K18" s="94" t="str">
        <f>IFERROR(('IS-General Insurance'!J5+'IS-General Insurance'!J6+'IS-General Insurance'!J28)/'IS-General Insurance'!J21,"-")</f>
        <v>-</v>
      </c>
      <c r="L18" s="94" t="str">
        <f>IFERROR(('IS-General Insurance'!K5+'IS-General Insurance'!K6+'IS-General Insurance'!K28)/'IS-General Insurance'!K21,"-")</f>
        <v>-</v>
      </c>
      <c r="M18" s="94" t="str">
        <f>IFERROR(('IS-General Insurance'!L5+'IS-General Insurance'!L6+'IS-General Insurance'!L28)/'IS-General Insurance'!L21,"-")</f>
        <v>-</v>
      </c>
      <c r="N18" s="94" t="str">
        <f>IFERROR(('IS-General Insurance'!M5+'IS-General Insurance'!M6+'IS-General Insurance'!M28)/'IS-General Insurance'!M21,"-")</f>
        <v>-</v>
      </c>
      <c r="O18" s="94" t="str">
        <f>IFERROR(('IS-General Insurance'!N5+'IS-General Insurance'!N6+'IS-General Insurance'!N28)/'IS-General Insurance'!N21,"-")</f>
        <v>-</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2.1378134461907989</v>
      </c>
      <c r="E19" s="94">
        <f>IFERROR(('IS-General Insurance'!D5+'IS-General Insurance'!D6+'IS-General Insurance'!D28)/('IS-General Insurance'!D21+'IS-General Insurance'!D29+'IS-General Insurance'!D30+'IS-General Insurance'!D31+'IS-General Insurance'!D32),"-")</f>
        <v>1.855941081033007</v>
      </c>
      <c r="F19" s="94">
        <f>IFERROR(('IS-General Insurance'!E5+'IS-General Insurance'!E6+'IS-General Insurance'!E28)/('IS-General Insurance'!E21+'IS-General Insurance'!E29+'IS-General Insurance'!E30+'IS-General Insurance'!E31+'IS-General Insurance'!E32),"-")</f>
        <v>1.7358747385170292</v>
      </c>
      <c r="G19" s="94">
        <f>IFERROR(('IS-General Insurance'!F5+'IS-General Insurance'!F6+'IS-General Insurance'!F28)/('IS-General Insurance'!F21+'IS-General Insurance'!F29+'IS-General Insurance'!F30+'IS-General Insurance'!F31+'IS-General Insurance'!F32),"-")</f>
        <v>1.6308200693471937</v>
      </c>
      <c r="H19" s="94">
        <f>IFERROR(('IS-General Insurance'!G5+'IS-General Insurance'!G6+'IS-General Insurance'!G28)/('IS-General Insurance'!G21+'IS-General Insurance'!G29+'IS-General Insurance'!G30+'IS-General Insurance'!G31+'IS-General Insurance'!G32),"-")</f>
        <v>1.5840386158216131</v>
      </c>
      <c r="I19" s="94">
        <f>IFERROR(('IS-General Insurance'!H5+'IS-General Insurance'!H6+'IS-General Insurance'!H28)/('IS-General Insurance'!H21+'IS-General Insurance'!H29+'IS-General Insurance'!H30+'IS-General Insurance'!H31+'IS-General Insurance'!H32),"-")</f>
        <v>1.6364164604886406</v>
      </c>
      <c r="J19" s="94">
        <f>IFERROR(('IS-General Insurance'!I5+'IS-General Insurance'!I6+'IS-General Insurance'!I28)/('IS-General Insurance'!I21+'IS-General Insurance'!I29+'IS-General Insurance'!I30+'IS-General Insurance'!I31+'IS-General Insurance'!I32),"-")</f>
        <v>1.612906972398664</v>
      </c>
      <c r="K19" s="94" t="str">
        <f>IFERROR(('IS-General Insurance'!J5+'IS-General Insurance'!J6+'IS-General Insurance'!J28)/('IS-General Insurance'!J21+'IS-General Insurance'!J29+'IS-General Insurance'!J30+'IS-General Insurance'!J31+'IS-General Insurance'!J32),"-")</f>
        <v>-</v>
      </c>
      <c r="L19" s="94" t="str">
        <f>IFERROR(('IS-General Insurance'!K5+'IS-General Insurance'!K6+'IS-General Insurance'!K28)/('IS-General Insurance'!K21+'IS-General Insurance'!K29+'IS-General Insurance'!K30+'IS-General Insurance'!K31+'IS-General Insurance'!K32),"-")</f>
        <v>-</v>
      </c>
      <c r="M19" s="94" t="str">
        <f>IFERROR(('IS-General Insurance'!L5+'IS-General Insurance'!L6+'IS-General Insurance'!L28)/('IS-General Insurance'!L21+'IS-General Insurance'!L29+'IS-General Insurance'!L30+'IS-General Insurance'!L31+'IS-General Insurance'!L32),"-")</f>
        <v>-</v>
      </c>
      <c r="N19" s="94" t="str">
        <f>IFERROR(('IS-General Insurance'!M5+'IS-General Insurance'!M6+'IS-General Insurance'!M28)/('IS-General Insurance'!M21+'IS-General Insurance'!M29+'IS-General Insurance'!M30+'IS-General Insurance'!M31+'IS-General Insurance'!M32),"-")</f>
        <v>-</v>
      </c>
      <c r="O19" s="94" t="str">
        <f>IFERROR(('IS-General Insurance'!N5+'IS-General Insurance'!N6+'IS-General Insurance'!N28)/('IS-General Insurance'!N21+'IS-General Insurance'!N29+'IS-General Insurance'!N30+'IS-General Insurance'!N31+'IS-General Insurance'!N32),"-")</f>
        <v>-</v>
      </c>
      <c r="P19" s="93" t="s">
        <v>216</v>
      </c>
    </row>
    <row r="20" spans="1:16" s="20" customFormat="1" ht="21" customHeight="1">
      <c r="A20" s="18"/>
      <c r="B20"/>
      <c r="C20" s="50" t="s">
        <v>209</v>
      </c>
      <c r="D20" s="94">
        <f>IFERROR('IS-General Insurance'!C10/('IS-General Insurance'!C5+'IS-General Insurance'!C6),"-")</f>
        <v>0.39467215985648213</v>
      </c>
      <c r="E20" s="94">
        <f>IFERROR('IS-General Insurance'!D10/('IS-General Insurance'!D5+'IS-General Insurance'!D6),"-")</f>
        <v>0.40415330974610392</v>
      </c>
      <c r="F20" s="94">
        <f>IFERROR('IS-General Insurance'!E10/('IS-General Insurance'!E5+'IS-General Insurance'!E6),"-")</f>
        <v>0.4066532378641427</v>
      </c>
      <c r="G20" s="94">
        <f>IFERROR('IS-General Insurance'!F10/('IS-General Insurance'!F5+'IS-General Insurance'!F6),"-")</f>
        <v>0.42375691134252103</v>
      </c>
      <c r="H20" s="94">
        <f>IFERROR('IS-General Insurance'!G10/('IS-General Insurance'!G5+'IS-General Insurance'!G6),"-")</f>
        <v>0.42102909537620509</v>
      </c>
      <c r="I20" s="94">
        <f>IFERROR('IS-General Insurance'!H10/('IS-General Insurance'!H5+'IS-General Insurance'!H6),"-")</f>
        <v>0.46291020363757496</v>
      </c>
      <c r="J20" s="94">
        <f>IFERROR('IS-General Insurance'!I10/('IS-General Insurance'!I5+'IS-General Insurance'!I6),"-")</f>
        <v>0.44286151114427191</v>
      </c>
      <c r="K20" s="94" t="str">
        <f>IFERROR('IS-General Insurance'!J10/('IS-General Insurance'!J5+'IS-General Insurance'!J6),"-")</f>
        <v>-</v>
      </c>
      <c r="L20" s="94" t="str">
        <f>IFERROR('IS-General Insurance'!K10/('IS-General Insurance'!K5+'IS-General Insurance'!K6),"-")</f>
        <v>-</v>
      </c>
      <c r="M20" s="94" t="str">
        <f>IFERROR('IS-General Insurance'!L10/('IS-General Insurance'!L5+'IS-General Insurance'!L6),"-")</f>
        <v>-</v>
      </c>
      <c r="N20" s="94" t="str">
        <f>IFERROR('IS-General Insurance'!M10/('IS-General Insurance'!M5+'IS-General Insurance'!M6),"-")</f>
        <v>-</v>
      </c>
      <c r="O20" s="94" t="str">
        <f>IFERROR('IS-General Insurance'!N10/('IS-General Insurance'!N5+'IS-General Insurance'!N6),"-")</f>
        <v>-</v>
      </c>
      <c r="P20" s="93" t="s">
        <v>190</v>
      </c>
    </row>
    <row r="21" spans="1:16" s="20" customFormat="1" ht="21" customHeight="1">
      <c r="A21" s="18"/>
      <c r="B21"/>
      <c r="C21" s="50" t="s">
        <v>210</v>
      </c>
      <c r="D21" s="94">
        <f>IFERROR('FP-General Insurance'!C27/'FP-General Insurance'!C54,"-")</f>
        <v>1.1314821355874372</v>
      </c>
      <c r="E21" s="94">
        <f>IFERROR('FP-General Insurance'!D27/'FP-General Insurance'!D54,"-")</f>
        <v>1.1258152807079944</v>
      </c>
      <c r="F21" s="94">
        <f>IFERROR('FP-General Insurance'!E27/'FP-General Insurance'!E54,"-")</f>
        <v>1.0521277247539744</v>
      </c>
      <c r="G21" s="94">
        <f>IFERROR('FP-General Insurance'!F27/'FP-General Insurance'!F54,"-")</f>
        <v>1.0550042123146948</v>
      </c>
      <c r="H21" s="94">
        <f>IFERROR('FP-General Insurance'!G27/'FP-General Insurance'!G54,"-")</f>
        <v>1.0806628753285585</v>
      </c>
      <c r="I21" s="94">
        <f>IFERROR('FP-General Insurance'!H27/'FP-General Insurance'!H54,"-")</f>
        <v>1.0900666910087737</v>
      </c>
      <c r="J21" s="94">
        <f>IFERROR('FP-General Insurance'!I27/'FP-General Insurance'!I54,"-")</f>
        <v>1.0928873335114655</v>
      </c>
      <c r="K21" s="94" t="str">
        <f>IFERROR('FP-General Insurance'!J27/'FP-General Insurance'!J54,"-")</f>
        <v>-</v>
      </c>
      <c r="L21" s="94" t="str">
        <f>IFERROR('FP-General Insurance'!K27/'FP-General Insurance'!K54,"-")</f>
        <v>-</v>
      </c>
      <c r="M21" s="94" t="str">
        <f>IFERROR('FP-General Insurance'!L27/'FP-General Insurance'!L53,"-")</f>
        <v>-</v>
      </c>
      <c r="N21" s="94" t="str">
        <f>IFERROR('FP-General Insurance'!M27/'FP-General Insurance'!M54,"-")</f>
        <v>-</v>
      </c>
      <c r="O21" s="94" t="str">
        <f>IFERROR('FP-General Insurance'!N27/'FP-General Insurance'!N54,"-")</f>
        <v>-</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3">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6"/>
      <c r="E24" s="94"/>
      <c r="F24" s="94"/>
      <c r="G24" s="94"/>
      <c r="H24" s="94"/>
      <c r="I24" s="94"/>
      <c r="J24" s="94"/>
      <c r="K24" s="94"/>
      <c r="L24" s="94"/>
      <c r="M24" s="94"/>
      <c r="N24" s="94"/>
      <c r="O24" s="94"/>
      <c r="P24" s="93" t="s">
        <v>435</v>
      </c>
    </row>
    <row r="25" spans="1:16" s="20" customFormat="1" ht="21" hidden="1" customHeight="1">
      <c r="A25" s="18"/>
      <c r="B25"/>
      <c r="C25" s="50" t="s">
        <v>443</v>
      </c>
      <c r="D25" s="116"/>
      <c r="E25" s="94"/>
      <c r="F25" s="94"/>
      <c r="G25" s="94"/>
      <c r="H25" s="94"/>
      <c r="I25" s="94"/>
      <c r="J25" s="94"/>
      <c r="K25" s="94"/>
      <c r="L25" s="94"/>
      <c r="M25" s="94"/>
      <c r="N25" s="94"/>
      <c r="O25" s="94"/>
      <c r="P25" s="93" t="s">
        <v>438</v>
      </c>
    </row>
    <row r="26" spans="1:16" s="20" customFormat="1" ht="20.5" customHeight="1">
      <c r="A26" s="18"/>
      <c r="B26"/>
      <c r="C26" s="50"/>
      <c r="D26" s="94"/>
      <c r="E26" s="94"/>
      <c r="F26" s="94"/>
      <c r="G26" s="94"/>
      <c r="H26" s="94"/>
      <c r="I26" s="94"/>
      <c r="J26" s="94"/>
      <c r="K26" s="94"/>
      <c r="L26" s="94"/>
      <c r="M26" s="94"/>
      <c r="N26" s="94"/>
      <c r="O26" s="94"/>
      <c r="P26" s="93"/>
    </row>
    <row r="27" spans="1:16" s="20" customFormat="1" ht="20.5" customHeight="1">
      <c r="A27" s="18"/>
      <c r="B27"/>
      <c r="C27" s="65" t="s">
        <v>212</v>
      </c>
      <c r="D27" s="66"/>
      <c r="E27" s="66"/>
      <c r="F27" s="66"/>
      <c r="G27" s="66"/>
      <c r="H27" s="66"/>
      <c r="I27" s="66"/>
      <c r="J27" s="66"/>
      <c r="K27" s="66"/>
      <c r="L27" s="66"/>
      <c r="M27" s="66"/>
      <c r="N27" s="66"/>
      <c r="O27" s="66"/>
      <c r="P27" s="93"/>
    </row>
    <row r="28" spans="1:16" s="20" customFormat="1" ht="20.5" customHeight="1">
      <c r="A28" s="18"/>
      <c r="B28"/>
      <c r="C28" s="50" t="s">
        <v>205</v>
      </c>
      <c r="D28" s="94">
        <f>IFERROR('IS-Reinsurance'!C6/'IS-Reinsurance'!C21,"-")</f>
        <v>3.9238444162852648</v>
      </c>
      <c r="E28" s="94">
        <f>IFERROR('IS-Reinsurance'!D6/'IS-Reinsurance'!D21,"-")</f>
        <v>2.8162919238268511</v>
      </c>
      <c r="F28" s="94">
        <f>IFERROR('IS-Reinsurance'!E6/'IS-Reinsurance'!E21,"-")</f>
        <v>2.3435282635248122</v>
      </c>
      <c r="G28" s="94">
        <f>IFERROR('IS-Reinsurance'!F6/'IS-Reinsurance'!F21,"-")</f>
        <v>2.2062162794696834</v>
      </c>
      <c r="H28" s="94">
        <f>IFERROR('IS-Reinsurance'!G6/'IS-Reinsurance'!G21,"-")</f>
        <v>2.0535590561498624</v>
      </c>
      <c r="I28" s="94">
        <f>IFERROR('IS-Reinsurance'!H6/'IS-Reinsurance'!H21,"-")</f>
        <v>2.0184916258457526</v>
      </c>
      <c r="J28" s="94">
        <f>IFERROR('IS-Reinsurance'!I6/'IS-Reinsurance'!I21,"-")</f>
        <v>2.0103200556559995</v>
      </c>
      <c r="K28" s="94" t="str">
        <f>IFERROR('IS-Reinsurance'!J6/'IS-Reinsurance'!J21,"-")</f>
        <v>-</v>
      </c>
      <c r="L28" s="94" t="str">
        <f>IFERROR('IS-Reinsurance'!K6/'IS-Reinsurance'!K21,"-")</f>
        <v>-</v>
      </c>
      <c r="M28" s="94" t="str">
        <f>IFERROR('IS-Reinsurance'!L6/'IS-Reinsurance'!L21,"-")</f>
        <v>-</v>
      </c>
      <c r="N28" s="94" t="str">
        <f>IFERROR('IS-Reinsurance'!M6/'IS-Reinsurance'!M21,"-")</f>
        <v>-</v>
      </c>
      <c r="O28" s="94" t="str">
        <f>IFERROR('IS-Reinsurance'!N6/'IS-Reinsurance'!N21,"-")</f>
        <v>-</v>
      </c>
      <c r="P28" s="93" t="s">
        <v>213</v>
      </c>
    </row>
    <row r="29" spans="1:16" s="20" customFormat="1" ht="20.5" customHeight="1">
      <c r="A29" s="18"/>
      <c r="B29"/>
      <c r="C29" s="50" t="s">
        <v>206</v>
      </c>
      <c r="D29" s="94">
        <f>IFERROR('IS-Reinsurance'!C6/('IS-Reinsurance'!C21+'IS-Reinsurance'!C29+'IS-Reinsurance'!C30+'IS-Reinsurance'!C31+'IS-Reinsurance'!C32),"-")</f>
        <v>3.7130656869646192</v>
      </c>
      <c r="E29" s="94">
        <f>IFERROR('IS-Reinsurance'!D6/('IS-Reinsurance'!D21+'IS-Reinsurance'!D29+'IS-Reinsurance'!D30+'IS-Reinsurance'!D31+'IS-Reinsurance'!D32),"-")</f>
        <v>2.6778674116456087</v>
      </c>
      <c r="F29" s="94">
        <f>IFERROR('IS-Reinsurance'!E6/('IS-Reinsurance'!E21+'IS-Reinsurance'!E29+'IS-Reinsurance'!E30+'IS-Reinsurance'!E31+'IS-Reinsurance'!E32),"-")</f>
        <v>2.2401950618283499</v>
      </c>
      <c r="G29" s="94">
        <f>IFERROR('IS-Reinsurance'!F6/('IS-Reinsurance'!F21+'IS-Reinsurance'!F29+'IS-Reinsurance'!F30+'IS-Reinsurance'!F31+'IS-Reinsurance'!F32),"-")</f>
        <v>2.10741592724436</v>
      </c>
      <c r="H29" s="94">
        <f>IFERROR('IS-Reinsurance'!G6/('IS-Reinsurance'!G21+'IS-Reinsurance'!G29+'IS-Reinsurance'!G30+'IS-Reinsurance'!G31+'IS-Reinsurance'!G32),"-")</f>
        <v>1.9656939834613898</v>
      </c>
      <c r="I29" s="94">
        <f>IFERROR('IS-Reinsurance'!H6/('IS-Reinsurance'!H21+'IS-Reinsurance'!H29+'IS-Reinsurance'!H30+'IS-Reinsurance'!H31+'IS-Reinsurance'!H32),"-")</f>
        <v>1.9322445129017065</v>
      </c>
      <c r="J29" s="94">
        <f>IFERROR('IS-Reinsurance'!I6/('IS-Reinsurance'!I21+'IS-Reinsurance'!I29+'IS-Reinsurance'!I30+'IS-Reinsurance'!I31+'IS-Reinsurance'!I32),"-")</f>
        <v>1.9292924552219637</v>
      </c>
      <c r="K29" s="94" t="str">
        <f>IFERROR('IS-Reinsurance'!J6/('IS-Reinsurance'!J21+'IS-Reinsurance'!J29+'IS-Reinsurance'!J30+'IS-Reinsurance'!J31+'IS-Reinsurance'!J32),"-")</f>
        <v>-</v>
      </c>
      <c r="L29" s="94" t="str">
        <f>IFERROR('IS-Reinsurance'!K6/('IS-Reinsurance'!K21+'IS-Reinsurance'!K29+'IS-Reinsurance'!K30+'IS-Reinsurance'!K31+'IS-Reinsurance'!K32),"-")</f>
        <v>-</v>
      </c>
      <c r="M29" s="94" t="str">
        <f>IFERROR('IS-Reinsurance'!L6/('IS-Reinsurance'!L21+'IS-Reinsurance'!L29+'IS-Reinsurance'!L30+'IS-Reinsurance'!L31+'IS-Reinsurance'!L32),"-")</f>
        <v>-</v>
      </c>
      <c r="N29" s="94" t="str">
        <f>IFERROR('IS-Reinsurance'!M6/('IS-Reinsurance'!M21+'IS-Reinsurance'!M29+'IS-Reinsurance'!M30+'IS-Reinsurance'!M31+'IS-Reinsurance'!M32),"-")</f>
        <v>-</v>
      </c>
      <c r="O29" s="94" t="str">
        <f>IFERROR('IS-Reinsurance'!N6/('IS-Reinsurance'!N21+'IS-Reinsurance'!N29+'IS-Reinsurance'!N30+'IS-Reinsurance'!N31+'IS-Reinsurance'!N32),"-")</f>
        <v>-</v>
      </c>
      <c r="P29" s="93" t="s">
        <v>214</v>
      </c>
    </row>
    <row r="30" spans="1:16" s="20" customFormat="1" ht="20.5" customHeight="1">
      <c r="A30" s="18"/>
      <c r="B30"/>
      <c r="C30" s="50" t="s">
        <v>207</v>
      </c>
      <c r="D30" s="94">
        <f>IFERROR(('IS-Reinsurance'!C6+'IS-Reinsurance'!C28)/('IS-Reinsurance'!C21),"-")</f>
        <v>3.9364705451864519</v>
      </c>
      <c r="E30" s="94">
        <f>IFERROR(('IS-Reinsurance'!D6+'IS-Reinsurance'!D28)/('IS-Reinsurance'!D21),"-")</f>
        <v>2.8253366268073554</v>
      </c>
      <c r="F30" s="94">
        <f>IFERROR(('IS-Reinsurance'!E6+'IS-Reinsurance'!E28)/('IS-Reinsurance'!E21),"-")</f>
        <v>2.3826128671069418</v>
      </c>
      <c r="G30" s="94">
        <f>IFERROR(('IS-Reinsurance'!F6+'IS-Reinsurance'!F28)/('IS-Reinsurance'!F21),"-")</f>
        <v>2.2424338275949944</v>
      </c>
      <c r="H30" s="94">
        <f>IFERROR(('IS-Reinsurance'!G6+'IS-Reinsurance'!G28)/('IS-Reinsurance'!G21),"-")</f>
        <v>2.0908257051151247</v>
      </c>
      <c r="I30" s="94">
        <f>IFERROR(('IS-Reinsurance'!H6+'IS-Reinsurance'!H28)/('IS-Reinsurance'!H21),"-")</f>
        <v>2.0599706103153781</v>
      </c>
      <c r="J30" s="94">
        <f>IFERROR(('IS-Reinsurance'!I6+'IS-Reinsurance'!I28)/('IS-Reinsurance'!I21),"-")</f>
        <v>2.0565122459091354</v>
      </c>
      <c r="K30" s="94" t="str">
        <f>IFERROR(('IS-Reinsurance'!J6+'IS-Reinsurance'!J28)/('IS-Reinsurance'!J21),"-")</f>
        <v>-</v>
      </c>
      <c r="L30" s="94" t="str">
        <f>IFERROR(('IS-Reinsurance'!K6+'IS-Reinsurance'!K28)/('IS-Reinsurance'!K21),"-")</f>
        <v>-</v>
      </c>
      <c r="M30" s="94" t="str">
        <f>IFERROR(('IS-Reinsurance'!L6+'IS-Reinsurance'!L28)/('IS-Reinsurance'!L21),"-")</f>
        <v>-</v>
      </c>
      <c r="N30" s="94" t="str">
        <f>IFERROR(('IS-Reinsurance'!M6+'IS-Reinsurance'!M28)/('IS-Reinsurance'!M21),"-")</f>
        <v>-</v>
      </c>
      <c r="O30" s="94" t="str">
        <f>IFERROR(('IS-Reinsurance'!N6+'IS-Reinsurance'!N28)/('IS-Reinsurance'!N21),"-")</f>
        <v>-</v>
      </c>
      <c r="P30" s="93" t="s">
        <v>215</v>
      </c>
    </row>
    <row r="31" spans="1:16" s="20" customFormat="1" ht="20.5" customHeight="1">
      <c r="A31" s="18"/>
      <c r="B31"/>
      <c r="C31" s="50" t="s">
        <v>208</v>
      </c>
      <c r="D31" s="94">
        <f>IFERROR(('IS-Reinsurance'!C6+'IS-Reinsurance'!C28)/('IS-Reinsurance'!C21+'IS-Reinsurance'!C29+'IS-Reinsurance'!C30+'IS-Reinsurance'!C31+'IS-Reinsurance'!C32),"-")</f>
        <v>3.7250135730193303</v>
      </c>
      <c r="E31" s="94">
        <f>IFERROR(('IS-Reinsurance'!D6+'IS-Reinsurance'!D28)/('IS-Reinsurance'!D21+'IS-Reinsurance'!D29+'IS-Reinsurance'!D30+'IS-Reinsurance'!D31+'IS-Reinsurance'!D32),"-")</f>
        <v>2.6864675553858901</v>
      </c>
      <c r="F31" s="94">
        <f>IFERROR(('IS-Reinsurance'!E6+'IS-Reinsurance'!E28)/('IS-Reinsurance'!E21+'IS-Reinsurance'!E29+'IS-Reinsurance'!E30+'IS-Reinsurance'!E31+'IS-Reinsurance'!E32),"-")</f>
        <v>2.2775563078184087</v>
      </c>
      <c r="G31" s="94">
        <f>IFERROR(('IS-Reinsurance'!F6+'IS-Reinsurance'!F28)/('IS-Reinsurance'!F21+'IS-Reinsurance'!F29+'IS-Reinsurance'!F30+'IS-Reinsurance'!F31+'IS-Reinsurance'!F32),"-")</f>
        <v>2.1420115552774219</v>
      </c>
      <c r="H31" s="94">
        <f>IFERROR(('IS-Reinsurance'!G6+'IS-Reinsurance'!G28)/('IS-Reinsurance'!G21+'IS-Reinsurance'!G29+'IS-Reinsurance'!G30+'IS-Reinsurance'!G31+'IS-Reinsurance'!G32),"-")</f>
        <v>2.0013661144553363</v>
      </c>
      <c r="I31" s="94">
        <f>IFERROR(('IS-Reinsurance'!H6+'IS-Reinsurance'!H28)/('IS-Reinsurance'!H21+'IS-Reinsurance'!H29+'IS-Reinsurance'!H30+'IS-Reinsurance'!H31+'IS-Reinsurance'!H32),"-")</f>
        <v>1.9719511627168065</v>
      </c>
      <c r="J31" s="94">
        <f>IFERROR(('IS-Reinsurance'!I6+'IS-Reinsurance'!I28)/('IS-Reinsurance'!I21+'IS-Reinsurance'!I29+'IS-Reinsurance'!I30+'IS-Reinsurance'!I31+'IS-Reinsurance'!I32),"-")</f>
        <v>1.9736228313204462</v>
      </c>
      <c r="K31" s="94" t="str">
        <f>IFERROR(('IS-Reinsurance'!J6+'IS-Reinsurance'!J28)/('IS-Reinsurance'!J21+'IS-Reinsurance'!J29+'IS-Reinsurance'!J30+'IS-Reinsurance'!J31+'IS-Reinsurance'!J32),"-")</f>
        <v>-</v>
      </c>
      <c r="L31" s="94" t="str">
        <f>IFERROR(('IS-Reinsurance'!K6+'IS-Reinsurance'!K28)/('IS-Reinsurance'!K21+'IS-Reinsurance'!K29+'IS-Reinsurance'!K30+'IS-Reinsurance'!K31+'IS-Reinsurance'!K32),"-")</f>
        <v>-</v>
      </c>
      <c r="M31" s="94" t="str">
        <f>IFERROR(('IS-Reinsurance'!L6+'IS-Reinsurance'!L28)/('IS-Reinsurance'!L21+'IS-Reinsurance'!L29+'IS-Reinsurance'!L30+'IS-Reinsurance'!L31+'IS-Reinsurance'!L32),"-")</f>
        <v>-</v>
      </c>
      <c r="N31" s="94" t="str">
        <f>IFERROR(('IS-Reinsurance'!M6+'IS-Reinsurance'!M28)/('IS-Reinsurance'!M21+'IS-Reinsurance'!M29+'IS-Reinsurance'!M30+'IS-Reinsurance'!M31+'IS-Reinsurance'!M32),"-")</f>
        <v>-</v>
      </c>
      <c r="O31" s="94" t="str">
        <f>IFERROR(('IS-Reinsurance'!N6+'IS-Reinsurance'!N28)/('IS-Reinsurance'!N21+'IS-Reinsurance'!N29+'IS-Reinsurance'!N30+'IS-Reinsurance'!N31+'IS-Reinsurance'!N32),"-")</f>
        <v>-</v>
      </c>
      <c r="P31" s="93" t="s">
        <v>216</v>
      </c>
    </row>
    <row r="32" spans="1:16" s="20" customFormat="1" ht="20.5" customHeight="1">
      <c r="A32" s="18"/>
      <c r="B32"/>
      <c r="C32" s="50" t="s">
        <v>209</v>
      </c>
      <c r="D32" s="94">
        <f>IFERROR('IS-Reinsurance'!C10/'IS-Reinsurance'!C6,"-")</f>
        <v>0.63648109625479887</v>
      </c>
      <c r="E32" s="94">
        <f>IFERROR('IS-Reinsurance'!D10/'IS-Reinsurance'!D6,"-")</f>
        <v>0.5454742552972498</v>
      </c>
      <c r="F32" s="94">
        <f>IFERROR('IS-Reinsurance'!E10/'IS-Reinsurance'!E6,"-")</f>
        <v>0.52048498573833424</v>
      </c>
      <c r="G32" s="94">
        <f>IFERROR('IS-Reinsurance'!F10/'IS-Reinsurance'!F6,"-")</f>
        <v>0.49269322508381669</v>
      </c>
      <c r="H32" s="94">
        <f>IFERROR('IS-Reinsurance'!G10/'IS-Reinsurance'!G6,"-")</f>
        <v>0.48783521257127566</v>
      </c>
      <c r="I32" s="94">
        <f>IFERROR('IS-Reinsurance'!H10/'IS-Reinsurance'!H6,"-")</f>
        <v>0.48308826178113007</v>
      </c>
      <c r="J32" s="94">
        <f>IFERROR('IS-Reinsurance'!I10/'IS-Reinsurance'!I6,"-")</f>
        <v>0.50227597937920621</v>
      </c>
      <c r="K32" s="94" t="str">
        <f>IFERROR('IS-Reinsurance'!J10/'IS-Reinsurance'!J6,"-")</f>
        <v>-</v>
      </c>
      <c r="L32" s="94" t="str">
        <f>IFERROR('IS-Reinsurance'!K10/'IS-Reinsurance'!K6,"-")</f>
        <v>-</v>
      </c>
      <c r="M32" s="94" t="str">
        <f>IFERROR('IS-Reinsurance'!L10/'IS-Reinsurance'!L6,"-")</f>
        <v>-</v>
      </c>
      <c r="N32" s="94" t="str">
        <f>IFERROR('IS-Reinsurance'!M10/'IS-Reinsurance'!M6,"-")</f>
        <v>-</v>
      </c>
      <c r="O32" s="94" t="str">
        <f>IFERROR('IS-Reinsurance'!N10/'IS-Reinsurance'!N6,"-")</f>
        <v>-</v>
      </c>
      <c r="P32" s="93" t="s">
        <v>190</v>
      </c>
    </row>
    <row r="33" spans="1:16" s="20" customFormat="1" ht="20.5" customHeight="1">
      <c r="A33" s="18"/>
      <c r="B33"/>
      <c r="C33" s="50" t="s">
        <v>210</v>
      </c>
      <c r="D33" s="94">
        <f>IFERROR('FP- Reinsurance'!C27/'FP- Reinsurance'!C54,"-")</f>
        <v>0.94883334615519299</v>
      </c>
      <c r="E33" s="94">
        <f>IFERROR('FP- Reinsurance'!D27/'FP- Reinsurance'!D54,"-")</f>
        <v>0.91135709672635346</v>
      </c>
      <c r="F33" s="94">
        <f>IFERROR('FP- Reinsurance'!E27/'FP- Reinsurance'!E54,"-")</f>
        <v>0.84543567615018889</v>
      </c>
      <c r="G33" s="94">
        <f>IFERROR('FP- Reinsurance'!F27/'FP- Reinsurance'!F54,"-")</f>
        <v>0.94004097215078708</v>
      </c>
      <c r="H33" s="94">
        <f>IFERROR('FP- Reinsurance'!G27/'FP- Reinsurance'!G54,"-")</f>
        <v>0.96491184806470331</v>
      </c>
      <c r="I33" s="94">
        <f>IFERROR('FP- Reinsurance'!H27/'FP- Reinsurance'!H54,"-")</f>
        <v>0.96840909724819779</v>
      </c>
      <c r="J33" s="94">
        <f>IFERROR('FP- Reinsurance'!I27/'FP- Reinsurance'!I54,"-")</f>
        <v>1.0004877329021558</v>
      </c>
      <c r="K33" s="94" t="str">
        <f>IFERROR('FP- Reinsurance'!J27/'FP- Reinsurance'!J54,"-")</f>
        <v>-</v>
      </c>
      <c r="L33" s="94" t="str">
        <f>IFERROR('FP- Reinsurance'!K27/'FP- Reinsurance'!K54,"-")</f>
        <v>-</v>
      </c>
      <c r="M33" s="94" t="str">
        <f>IFERROR('FP- Reinsurance'!L27/'FP- Reinsurance'!L53,"-")</f>
        <v>-</v>
      </c>
      <c r="N33" s="94" t="str">
        <f>IFERROR('FP- Reinsurance'!M27/'FP- Reinsurance'!M54,"-")</f>
        <v>-</v>
      </c>
      <c r="O33" s="94" t="str">
        <f>IFERROR('FP- Reinsurance'!N27/'FP- Reinsurance'!N54,"-")</f>
        <v>-</v>
      </c>
      <c r="P33" s="93" t="s">
        <v>217</v>
      </c>
    </row>
    <row r="34" spans="1:16" ht="22.15" hidden="1" customHeight="1">
      <c r="C34" s="50" t="s">
        <v>433</v>
      </c>
      <c r="D34" s="118">
        <v>1.5990462596968518</v>
      </c>
      <c r="P34" s="93" t="s">
        <v>439</v>
      </c>
    </row>
    <row r="35" spans="1:16" ht="22.15" hidden="1" customHeight="1">
      <c r="C35" s="50" t="s">
        <v>441</v>
      </c>
      <c r="D35" s="114">
        <v>3.2478591797322141</v>
      </c>
      <c r="P35" s="93" t="s">
        <v>440</v>
      </c>
    </row>
    <row r="36" spans="1:16" ht="22.15" hidden="1" customHeight="1">
      <c r="C36" s="50" t="s">
        <v>442</v>
      </c>
      <c r="D36" s="117"/>
      <c r="P36" s="93" t="s">
        <v>435</v>
      </c>
    </row>
    <row r="37" spans="1:16" ht="22.15" hidden="1" customHeight="1">
      <c r="C37" s="50" t="s">
        <v>443</v>
      </c>
      <c r="D37" s="117"/>
      <c r="P37" s="93" t="s">
        <v>438</v>
      </c>
    </row>
    <row r="40" spans="1:16" hidden="1">
      <c r="C40" s="34" t="s">
        <v>444</v>
      </c>
    </row>
  </sheetData>
  <sheetProtection password="BBAF"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0" zoomScaleNormal="80" zoomScaleSheetLayoutView="70" workbookViewId="0">
      <pane xSplit="2" ySplit="4" topLeftCell="F23" activePane="bottomRight" state="frozen"/>
      <selection activeCell="D6" sqref="D6"/>
      <selection pane="topRight" activeCell="D6" sqref="D6"/>
      <selection pane="bottomLeft" activeCell="D6" sqref="D6"/>
      <selection pane="bottomRight" activeCell="I62" sqref="I62"/>
    </sheetView>
  </sheetViews>
  <sheetFormatPr defaultColWidth="9.1796875" defaultRowHeight="14.5"/>
  <cols>
    <col min="1" max="1" width="9.1796875" style="8"/>
    <col min="2" max="2" width="75.26953125" style="41" customWidth="1"/>
    <col min="3" max="3" width="20.54296875" style="7" bestFit="1" customWidth="1"/>
    <col min="4" max="4" width="20.54296875" style="131"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2695312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31"/>
      <c r="O1" s="100" t="s">
        <v>411</v>
      </c>
    </row>
    <row r="2" spans="1:49" s="9" customFormat="1" ht="38.25" customHeight="1" thickBot="1">
      <c r="A2" s="148" t="s">
        <v>115</v>
      </c>
      <c r="B2" s="149"/>
      <c r="C2" s="149"/>
      <c r="D2" s="149"/>
      <c r="E2" s="149"/>
      <c r="F2" s="149"/>
      <c r="G2" s="149"/>
      <c r="H2" s="149"/>
      <c r="I2" s="149"/>
      <c r="J2" s="149"/>
      <c r="K2" s="149"/>
      <c r="L2" s="149"/>
      <c r="M2" s="149"/>
      <c r="N2" s="149"/>
      <c r="O2" s="15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5" t="s">
        <v>359</v>
      </c>
      <c r="B3" s="146"/>
      <c r="C3" s="146"/>
      <c r="D3" s="146"/>
      <c r="E3" s="146"/>
      <c r="F3" s="146"/>
      <c r="G3" s="146"/>
      <c r="H3" s="146"/>
      <c r="I3" s="146"/>
      <c r="J3" s="146"/>
      <c r="K3" s="146"/>
      <c r="L3" s="146"/>
      <c r="M3" s="146"/>
      <c r="N3" s="146"/>
      <c r="O3" s="14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2</v>
      </c>
      <c r="B4" s="42" t="s">
        <v>32</v>
      </c>
      <c r="C4" s="51" t="s">
        <v>375</v>
      </c>
      <c r="D4" s="132"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30">
        <v>32328786.030060004</v>
      </c>
      <c r="D5" s="122">
        <v>34521526.426480003</v>
      </c>
      <c r="E5" s="122">
        <v>34044614.16475001</v>
      </c>
      <c r="F5" s="136">
        <v>33818114.322470002</v>
      </c>
      <c r="G5" s="136">
        <v>34136906.80212</v>
      </c>
      <c r="H5" s="136">
        <v>32853563.022110008</v>
      </c>
      <c r="I5" s="122">
        <v>31280707.60345</v>
      </c>
      <c r="J5" s="119"/>
      <c r="K5" s="119"/>
      <c r="L5" s="119"/>
      <c r="M5" s="119"/>
      <c r="N5" s="68"/>
      <c r="O5" s="97" t="s">
        <v>400</v>
      </c>
    </row>
    <row r="6" spans="1:49" s="12" customFormat="1">
      <c r="A6" s="8">
        <f t="shared" ref="A6:A62" si="0">A5+1</f>
        <v>2</v>
      </c>
      <c r="B6" s="41" t="s">
        <v>376</v>
      </c>
      <c r="C6" s="130">
        <v>9880.7916499999992</v>
      </c>
      <c r="D6" s="122">
        <v>0</v>
      </c>
      <c r="E6" s="122">
        <v>0</v>
      </c>
      <c r="F6" s="136">
        <v>0</v>
      </c>
      <c r="G6" s="136">
        <v>0</v>
      </c>
      <c r="H6" s="136">
        <v>0</v>
      </c>
      <c r="I6" s="122">
        <v>0</v>
      </c>
      <c r="J6" s="119"/>
      <c r="K6" s="119"/>
      <c r="L6" s="119"/>
      <c r="M6" s="119"/>
      <c r="N6" s="68"/>
      <c r="O6" s="97" t="s">
        <v>399</v>
      </c>
    </row>
    <row r="7" spans="1:49">
      <c r="A7" s="8">
        <f t="shared" si="0"/>
        <v>3</v>
      </c>
      <c r="B7" s="41" t="s">
        <v>27</v>
      </c>
      <c r="C7" s="130">
        <v>141022797.44178</v>
      </c>
      <c r="D7" s="122">
        <v>127044654.00259998</v>
      </c>
      <c r="E7" s="122">
        <v>106141272.39395003</v>
      </c>
      <c r="F7" s="136">
        <v>108078942.54507002</v>
      </c>
      <c r="G7" s="136">
        <v>106701845.73611002</v>
      </c>
      <c r="H7" s="136">
        <v>118556941.31385003</v>
      </c>
      <c r="I7" s="122">
        <v>123621086.91415003</v>
      </c>
      <c r="J7" s="119"/>
      <c r="K7" s="119"/>
      <c r="L7" s="119"/>
      <c r="M7" s="119"/>
      <c r="N7" s="68"/>
      <c r="O7" s="97" t="s">
        <v>28</v>
      </c>
    </row>
    <row r="8" spans="1:49">
      <c r="A8" s="8">
        <f t="shared" si="0"/>
        <v>4</v>
      </c>
      <c r="B8" s="41" t="s">
        <v>378</v>
      </c>
      <c r="C8" s="130">
        <v>27317697.131409984</v>
      </c>
      <c r="D8" s="122">
        <v>27978264.614069998</v>
      </c>
      <c r="E8" s="122">
        <v>27706957.365559999</v>
      </c>
      <c r="F8" s="136">
        <v>26842007.103329998</v>
      </c>
      <c r="G8" s="136">
        <v>27525914.253800001</v>
      </c>
      <c r="H8" s="136">
        <v>28122654.297279999</v>
      </c>
      <c r="I8" s="122">
        <v>28306907.641099997</v>
      </c>
      <c r="J8" s="119"/>
      <c r="K8" s="119"/>
      <c r="L8" s="119"/>
      <c r="M8" s="119"/>
      <c r="N8" s="68"/>
      <c r="O8" s="97" t="s">
        <v>29</v>
      </c>
    </row>
    <row r="9" spans="1:49" s="12" customFormat="1">
      <c r="A9" s="8">
        <f t="shared" si="0"/>
        <v>5</v>
      </c>
      <c r="B9" s="41" t="s">
        <v>379</v>
      </c>
      <c r="C9" s="130">
        <v>8533056.7340000011</v>
      </c>
      <c r="D9" s="122">
        <v>8897358.4382499997</v>
      </c>
      <c r="E9" s="122">
        <v>8825930.1007800009</v>
      </c>
      <c r="F9" s="136">
        <v>8793130.7331099994</v>
      </c>
      <c r="G9" s="136">
        <v>9596856.5190499984</v>
      </c>
      <c r="H9" s="136">
        <v>9671329.0355400015</v>
      </c>
      <c r="I9" s="122">
        <v>9723235.9823699985</v>
      </c>
      <c r="J9" s="119"/>
      <c r="K9" s="119"/>
      <c r="L9" s="119"/>
      <c r="M9" s="119"/>
      <c r="N9" s="68"/>
      <c r="O9" s="97" t="s">
        <v>401</v>
      </c>
    </row>
    <row r="10" spans="1:49">
      <c r="A10" s="8">
        <f t="shared" si="0"/>
        <v>6</v>
      </c>
      <c r="B10" s="41" t="s">
        <v>30</v>
      </c>
      <c r="C10" s="130">
        <v>74325392.715159997</v>
      </c>
      <c r="D10" s="122">
        <v>73435391.843229994</v>
      </c>
      <c r="E10" s="122">
        <v>71754173.488780051</v>
      </c>
      <c r="F10" s="136">
        <v>70968225.723810017</v>
      </c>
      <c r="G10" s="136">
        <v>72417300.178450018</v>
      </c>
      <c r="H10" s="136">
        <v>73764123.525739998</v>
      </c>
      <c r="I10" s="122">
        <v>77126938.930290028</v>
      </c>
      <c r="J10" s="119"/>
      <c r="K10" s="119"/>
      <c r="L10" s="119"/>
      <c r="M10" s="119"/>
      <c r="N10" s="68"/>
      <c r="O10" s="97" t="s">
        <v>31</v>
      </c>
    </row>
    <row r="11" spans="1:49">
      <c r="A11" s="8">
        <f t="shared" si="0"/>
        <v>7</v>
      </c>
      <c r="B11" s="41" t="s">
        <v>33</v>
      </c>
      <c r="C11" s="130">
        <v>254575.99055000002</v>
      </c>
      <c r="D11" s="122">
        <v>279695.73000000004</v>
      </c>
      <c r="E11" s="122">
        <v>340096.06</v>
      </c>
      <c r="F11" s="136">
        <v>316735.06</v>
      </c>
      <c r="G11" s="136">
        <v>303212.59000000003</v>
      </c>
      <c r="H11" s="136">
        <v>294717.98194999999</v>
      </c>
      <c r="I11" s="122">
        <v>311493.09999999998</v>
      </c>
      <c r="J11" s="119"/>
      <c r="K11" s="119"/>
      <c r="L11" s="119"/>
      <c r="M11" s="119"/>
      <c r="N11" s="68"/>
      <c r="O11" s="97" t="s">
        <v>34</v>
      </c>
    </row>
    <row r="12" spans="1:49">
      <c r="A12" s="8">
        <f t="shared" si="0"/>
        <v>8</v>
      </c>
      <c r="B12" s="41" t="s">
        <v>35</v>
      </c>
      <c r="C12" s="130">
        <v>0</v>
      </c>
      <c r="D12" s="122">
        <v>0</v>
      </c>
      <c r="E12" s="122">
        <v>0</v>
      </c>
      <c r="F12" s="136">
        <v>0</v>
      </c>
      <c r="G12" s="136">
        <v>0</v>
      </c>
      <c r="H12" s="136">
        <v>0</v>
      </c>
      <c r="I12" s="122">
        <v>0</v>
      </c>
      <c r="J12" s="119"/>
      <c r="K12" s="119"/>
      <c r="L12" s="119"/>
      <c r="M12" s="119"/>
      <c r="N12" s="68"/>
      <c r="O12" s="97" t="s">
        <v>36</v>
      </c>
    </row>
    <row r="13" spans="1:49">
      <c r="A13" s="8">
        <f t="shared" si="0"/>
        <v>9</v>
      </c>
      <c r="B13" s="41" t="s">
        <v>37</v>
      </c>
      <c r="C13" s="130">
        <v>0</v>
      </c>
      <c r="D13" s="122">
        <v>0</v>
      </c>
      <c r="E13" s="122">
        <v>0</v>
      </c>
      <c r="F13" s="136">
        <v>0</v>
      </c>
      <c r="G13" s="136">
        <v>0</v>
      </c>
      <c r="H13" s="136">
        <v>0</v>
      </c>
      <c r="I13" s="122">
        <v>0</v>
      </c>
      <c r="J13" s="119"/>
      <c r="K13" s="119"/>
      <c r="L13" s="119"/>
      <c r="M13" s="119"/>
      <c r="N13" s="68"/>
      <c r="O13" s="97" t="s">
        <v>38</v>
      </c>
    </row>
    <row r="14" spans="1:49">
      <c r="A14" s="8">
        <f t="shared" si="0"/>
        <v>10</v>
      </c>
      <c r="B14" s="41" t="s">
        <v>39</v>
      </c>
      <c r="C14" s="130">
        <v>163213089.96421996</v>
      </c>
      <c r="D14" s="122">
        <v>159688486.04103997</v>
      </c>
      <c r="E14" s="122">
        <v>141466925.68534991</v>
      </c>
      <c r="F14" s="136">
        <v>143286760.10005003</v>
      </c>
      <c r="G14" s="136">
        <v>144366122.11840001</v>
      </c>
      <c r="H14" s="136">
        <v>147294648.78939995</v>
      </c>
      <c r="I14" s="122">
        <v>152824732.71702</v>
      </c>
      <c r="J14" s="119"/>
      <c r="K14" s="119"/>
      <c r="L14" s="119"/>
      <c r="M14" s="119"/>
      <c r="N14" s="68"/>
      <c r="O14" s="97" t="s">
        <v>40</v>
      </c>
    </row>
    <row r="15" spans="1:49">
      <c r="A15" s="8">
        <f t="shared" si="0"/>
        <v>11</v>
      </c>
      <c r="B15" s="41" t="s">
        <v>156</v>
      </c>
      <c r="C15" s="130">
        <v>448703.04137999995</v>
      </c>
      <c r="D15" s="122">
        <v>450703.59737999999</v>
      </c>
      <c r="E15" s="122">
        <v>421837.21073000005</v>
      </c>
      <c r="F15" s="136">
        <v>425182.02683999995</v>
      </c>
      <c r="G15" s="136">
        <v>429865.89748000004</v>
      </c>
      <c r="H15" s="136">
        <v>414987.42244999995</v>
      </c>
      <c r="I15" s="122">
        <v>419651.08559000003</v>
      </c>
      <c r="J15" s="119"/>
      <c r="K15" s="119"/>
      <c r="L15" s="119"/>
      <c r="M15" s="119"/>
      <c r="N15" s="68"/>
      <c r="O15" s="97" t="s">
        <v>41</v>
      </c>
    </row>
    <row r="16" spans="1:49">
      <c r="A16" s="8">
        <f t="shared" si="0"/>
        <v>12</v>
      </c>
      <c r="B16" s="41" t="s">
        <v>42</v>
      </c>
      <c r="C16" s="130">
        <v>46724.591680000005</v>
      </c>
      <c r="D16" s="122">
        <v>46055.236199999999</v>
      </c>
      <c r="E16" s="122">
        <v>47815.88912</v>
      </c>
      <c r="F16" s="136">
        <v>41960.918949999999</v>
      </c>
      <c r="G16" s="136">
        <v>43241.804360000002</v>
      </c>
      <c r="H16" s="136">
        <v>35405.2621</v>
      </c>
      <c r="I16" s="122">
        <v>35222.47956</v>
      </c>
      <c r="J16" s="119"/>
      <c r="K16" s="119"/>
      <c r="L16" s="119"/>
      <c r="M16" s="119"/>
      <c r="N16" s="68"/>
      <c r="O16" s="97" t="s">
        <v>43</v>
      </c>
    </row>
    <row r="17" spans="1:17" s="12" customFormat="1">
      <c r="A17" s="8">
        <f t="shared" si="0"/>
        <v>13</v>
      </c>
      <c r="B17" s="41" t="s">
        <v>380</v>
      </c>
      <c r="C17" s="130">
        <v>0</v>
      </c>
      <c r="D17" s="122">
        <v>0</v>
      </c>
      <c r="E17" s="122">
        <v>0</v>
      </c>
      <c r="F17" s="136">
        <v>0</v>
      </c>
      <c r="G17" s="136">
        <v>0</v>
      </c>
      <c r="H17" s="136">
        <v>0</v>
      </c>
      <c r="I17" s="122">
        <v>0</v>
      </c>
      <c r="J17" s="119"/>
      <c r="K17" s="119"/>
      <c r="L17" s="119"/>
      <c r="M17" s="119"/>
      <c r="N17" s="68"/>
      <c r="O17" s="97" t="s">
        <v>402</v>
      </c>
    </row>
    <row r="18" spans="1:17">
      <c r="A18" s="8">
        <f t="shared" si="0"/>
        <v>14</v>
      </c>
      <c r="B18" s="41" t="s">
        <v>44</v>
      </c>
      <c r="C18" s="130">
        <v>10221591.532910001</v>
      </c>
      <c r="D18" s="122">
        <v>10219059.808119999</v>
      </c>
      <c r="E18" s="122">
        <v>10238195.49027</v>
      </c>
      <c r="F18" s="136">
        <v>10485803.676479999</v>
      </c>
      <c r="G18" s="136">
        <v>10486317.707580002</v>
      </c>
      <c r="H18" s="136">
        <v>10645817.62989</v>
      </c>
      <c r="I18" s="122">
        <v>10641350.51063</v>
      </c>
      <c r="J18" s="119"/>
      <c r="K18" s="119"/>
      <c r="L18" s="119"/>
      <c r="M18" s="119"/>
      <c r="N18" s="68"/>
      <c r="O18" s="97" t="s">
        <v>45</v>
      </c>
    </row>
    <row r="19" spans="1:17">
      <c r="A19" s="110">
        <f t="shared" si="0"/>
        <v>15</v>
      </c>
      <c r="B19" s="111" t="s">
        <v>381</v>
      </c>
      <c r="C19" s="130">
        <v>16148391.127559999</v>
      </c>
      <c r="D19" s="122">
        <v>16167671.526010003</v>
      </c>
      <c r="E19" s="122">
        <v>16187971.746000001</v>
      </c>
      <c r="F19" s="136">
        <v>16208081.650280001</v>
      </c>
      <c r="G19" s="136">
        <v>16210248.55814</v>
      </c>
      <c r="H19" s="136">
        <v>15227424.580709999</v>
      </c>
      <c r="I19" s="122">
        <v>15230047.79747</v>
      </c>
      <c r="J19" s="119"/>
      <c r="K19" s="119"/>
      <c r="L19" s="119"/>
      <c r="M19" s="119"/>
      <c r="N19" s="68"/>
      <c r="O19" s="120" t="s">
        <v>46</v>
      </c>
    </row>
    <row r="20" spans="1:17" s="12" customFormat="1">
      <c r="A20" s="8">
        <f t="shared" si="0"/>
        <v>16</v>
      </c>
      <c r="B20" s="41" t="s">
        <v>382</v>
      </c>
      <c r="C20" s="130">
        <v>445100.83</v>
      </c>
      <c r="D20" s="122">
        <v>445100.83</v>
      </c>
      <c r="E20" s="122">
        <v>320100.82</v>
      </c>
      <c r="F20" s="136">
        <v>320100.82</v>
      </c>
      <c r="G20" s="136">
        <v>336900.82</v>
      </c>
      <c r="H20" s="136">
        <v>336900.82</v>
      </c>
      <c r="I20" s="122">
        <v>336900.82</v>
      </c>
      <c r="J20" s="119"/>
      <c r="K20" s="119"/>
      <c r="L20" s="119"/>
      <c r="M20" s="119"/>
      <c r="N20" s="68"/>
      <c r="O20" s="97" t="s">
        <v>403</v>
      </c>
    </row>
    <row r="21" spans="1:17">
      <c r="A21" s="8">
        <f t="shared" si="0"/>
        <v>17</v>
      </c>
      <c r="B21" s="41" t="s">
        <v>48</v>
      </c>
      <c r="C21" s="130">
        <v>0</v>
      </c>
      <c r="D21" s="122">
        <v>0</v>
      </c>
      <c r="E21" s="122">
        <v>0</v>
      </c>
      <c r="F21" s="136">
        <v>0</v>
      </c>
      <c r="G21" s="136">
        <v>0</v>
      </c>
      <c r="H21" s="136">
        <v>0</v>
      </c>
      <c r="I21" s="122">
        <v>0</v>
      </c>
      <c r="J21" s="119"/>
      <c r="K21" s="119"/>
      <c r="L21" s="119"/>
      <c r="M21" s="119"/>
      <c r="N21" s="68"/>
      <c r="O21" s="97" t="s">
        <v>49</v>
      </c>
      <c r="Q21" s="12"/>
    </row>
    <row r="22" spans="1:17">
      <c r="A22" s="8">
        <f t="shared" si="0"/>
        <v>18</v>
      </c>
      <c r="B22" s="41" t="s">
        <v>50</v>
      </c>
      <c r="C22" s="130">
        <v>167230.55030999999</v>
      </c>
      <c r="D22" s="122">
        <v>165047.68997000001</v>
      </c>
      <c r="E22" s="122">
        <v>161448.27395999999</v>
      </c>
      <c r="F22" s="136">
        <v>159491.11700999999</v>
      </c>
      <c r="G22" s="136">
        <v>155980.59461</v>
      </c>
      <c r="H22" s="136">
        <v>154401.59458999999</v>
      </c>
      <c r="I22" s="122">
        <v>159179.92496</v>
      </c>
      <c r="J22" s="119"/>
      <c r="K22" s="119"/>
      <c r="L22" s="119"/>
      <c r="M22" s="119"/>
      <c r="N22" s="68"/>
      <c r="O22" s="97" t="s">
        <v>51</v>
      </c>
    </row>
    <row r="23" spans="1:17" s="12" customFormat="1">
      <c r="A23" s="8">
        <f t="shared" si="0"/>
        <v>19</v>
      </c>
      <c r="B23" s="41" t="s">
        <v>447</v>
      </c>
      <c r="C23" s="130">
        <v>2183444.9642499997</v>
      </c>
      <c r="D23" s="122">
        <v>2212794.4678099998</v>
      </c>
      <c r="E23" s="122">
        <v>2318195.2673099996</v>
      </c>
      <c r="F23" s="136">
        <v>2307124.8331800001</v>
      </c>
      <c r="G23" s="136">
        <v>2287801.26664</v>
      </c>
      <c r="H23" s="136">
        <v>2248291.97701</v>
      </c>
      <c r="I23" s="122">
        <v>2272638.2869499996</v>
      </c>
      <c r="J23" s="119"/>
      <c r="K23" s="119"/>
      <c r="L23" s="119"/>
      <c r="M23" s="119"/>
      <c r="N23" s="68"/>
      <c r="O23" s="97" t="s">
        <v>85</v>
      </c>
    </row>
    <row r="24" spans="1:17" s="12" customFormat="1">
      <c r="A24" s="8">
        <f t="shared" si="0"/>
        <v>20</v>
      </c>
      <c r="B24" s="88" t="s">
        <v>445</v>
      </c>
      <c r="C24" s="130">
        <v>0</v>
      </c>
      <c r="D24" s="122">
        <v>0</v>
      </c>
      <c r="E24" s="122">
        <v>39866.012000000002</v>
      </c>
      <c r="F24" s="136">
        <v>39827.012000000002</v>
      </c>
      <c r="G24" s="136">
        <v>39835.012000000002</v>
      </c>
      <c r="H24" s="136">
        <v>40339.7356</v>
      </c>
      <c r="I24" s="122">
        <v>39884.136319999998</v>
      </c>
      <c r="J24" s="119"/>
      <c r="K24" s="119"/>
      <c r="L24" s="119"/>
      <c r="M24" s="119"/>
      <c r="N24" s="68"/>
      <c r="O24" s="97"/>
    </row>
    <row r="25" spans="1:17" s="12" customFormat="1">
      <c r="A25" s="8">
        <f t="shared" si="0"/>
        <v>21</v>
      </c>
      <c r="B25" s="88" t="s">
        <v>446</v>
      </c>
      <c r="C25" s="130">
        <v>155000</v>
      </c>
      <c r="D25" s="122">
        <v>155000</v>
      </c>
      <c r="E25" s="122">
        <v>280000</v>
      </c>
      <c r="F25" s="136">
        <v>264617</v>
      </c>
      <c r="G25" s="136">
        <v>262117.00000000003</v>
      </c>
      <c r="H25" s="136">
        <v>262192</v>
      </c>
      <c r="I25" s="122">
        <v>262117.00000000003</v>
      </c>
      <c r="J25" s="119"/>
      <c r="K25" s="119"/>
      <c r="L25" s="119"/>
      <c r="M25" s="119"/>
      <c r="N25" s="68"/>
      <c r="O25" s="97"/>
    </row>
    <row r="26" spans="1:17">
      <c r="A26" s="8">
        <f t="shared" si="0"/>
        <v>22</v>
      </c>
      <c r="B26" s="41" t="s">
        <v>52</v>
      </c>
      <c r="C26" s="130">
        <v>1115746.38246</v>
      </c>
      <c r="D26" s="122">
        <v>1159835.5218499999</v>
      </c>
      <c r="E26" s="122">
        <v>1005521.74839</v>
      </c>
      <c r="F26" s="136">
        <v>881442.77052999998</v>
      </c>
      <c r="G26" s="136">
        <v>939789.95909999998</v>
      </c>
      <c r="H26" s="136">
        <v>1000746.2965299999</v>
      </c>
      <c r="I26" s="122">
        <v>806172.45149999997</v>
      </c>
      <c r="J26" s="119"/>
      <c r="K26" s="119"/>
      <c r="L26" s="119"/>
      <c r="M26" s="119"/>
      <c r="N26" s="68"/>
      <c r="O26" s="97" t="s">
        <v>53</v>
      </c>
    </row>
    <row r="27" spans="1:17" s="73" customFormat="1">
      <c r="A27" s="71">
        <f t="shared" si="0"/>
        <v>23</v>
      </c>
      <c r="B27" s="69" t="s">
        <v>54</v>
      </c>
      <c r="C27" s="134">
        <v>477937209.82014984</v>
      </c>
      <c r="D27" s="135">
        <v>462866645.7737301</v>
      </c>
      <c r="E27" s="135">
        <v>421300921.71779996</v>
      </c>
      <c r="F27" s="137">
        <v>423237547.41389006</v>
      </c>
      <c r="G27" s="137">
        <v>426240256.81862998</v>
      </c>
      <c r="H27" s="137">
        <v>440924485.28550994</v>
      </c>
      <c r="I27" s="135">
        <v>453398267.3822</v>
      </c>
      <c r="J27" s="127"/>
      <c r="K27" s="127"/>
      <c r="L27" s="127"/>
      <c r="M27" s="127"/>
      <c r="N27" s="72"/>
      <c r="O27" s="102" t="s">
        <v>55</v>
      </c>
    </row>
    <row r="28" spans="1:17">
      <c r="A28" s="8">
        <f t="shared" si="0"/>
        <v>24</v>
      </c>
      <c r="B28" s="41" t="s">
        <v>56</v>
      </c>
      <c r="C28" s="130">
        <v>14246899.714349998</v>
      </c>
      <c r="D28" s="122">
        <v>15400397.635720002</v>
      </c>
      <c r="E28" s="122">
        <v>20286656.41877</v>
      </c>
      <c r="F28" s="136">
        <v>16175657.907310003</v>
      </c>
      <c r="G28" s="136">
        <v>16930226.347260002</v>
      </c>
      <c r="H28" s="136">
        <v>10353709.953559998</v>
      </c>
      <c r="I28" s="122">
        <v>9443458.5784799997</v>
      </c>
      <c r="J28" s="119"/>
      <c r="K28" s="119"/>
      <c r="L28" s="119"/>
      <c r="M28" s="119"/>
      <c r="N28" s="68"/>
      <c r="O28" s="97" t="s">
        <v>80</v>
      </c>
    </row>
    <row r="29" spans="1:17">
      <c r="A29" s="8">
        <f t="shared" si="0"/>
        <v>25</v>
      </c>
      <c r="B29" s="41" t="s">
        <v>57</v>
      </c>
      <c r="C29" s="130">
        <v>5085390.478029999</v>
      </c>
      <c r="D29" s="122">
        <v>4845945.4221899994</v>
      </c>
      <c r="E29" s="122">
        <v>4598278.6493700007</v>
      </c>
      <c r="F29" s="136">
        <v>4986389.8506500004</v>
      </c>
      <c r="G29" s="136">
        <v>4512152.0578200007</v>
      </c>
      <c r="H29" s="136">
        <v>4055612.0581099996</v>
      </c>
      <c r="I29" s="122">
        <v>4184900.3473900002</v>
      </c>
      <c r="J29" s="119"/>
      <c r="K29" s="119"/>
      <c r="L29" s="119"/>
      <c r="M29" s="119"/>
      <c r="N29" s="68"/>
      <c r="O29" s="97" t="s">
        <v>81</v>
      </c>
    </row>
    <row r="30" spans="1:17" s="12" customFormat="1">
      <c r="A30" s="8">
        <f t="shared" si="0"/>
        <v>26</v>
      </c>
      <c r="B30" s="41" t="s">
        <v>383</v>
      </c>
      <c r="C30" s="130">
        <v>1744.73397</v>
      </c>
      <c r="D30" s="122">
        <v>1018.18144</v>
      </c>
      <c r="E30" s="122">
        <v>1446.86049</v>
      </c>
      <c r="F30" s="136">
        <v>1810.1274000000001</v>
      </c>
      <c r="G30" s="136">
        <v>2095.1907099999999</v>
      </c>
      <c r="H30" s="136">
        <v>2443.5930199999998</v>
      </c>
      <c r="I30" s="122">
        <v>24445.257030000001</v>
      </c>
      <c r="J30" s="119"/>
      <c r="K30" s="119"/>
      <c r="L30" s="119"/>
      <c r="M30" s="119"/>
      <c r="N30" s="68"/>
      <c r="O30" s="97" t="s">
        <v>404</v>
      </c>
    </row>
    <row r="31" spans="1:17" s="12" customFormat="1">
      <c r="A31" s="8">
        <f t="shared" si="0"/>
        <v>27</v>
      </c>
      <c r="B31" s="41" t="s">
        <v>384</v>
      </c>
      <c r="C31" s="130">
        <v>3799928.2835400002</v>
      </c>
      <c r="D31" s="122">
        <v>3900688.4287099997</v>
      </c>
      <c r="E31" s="122">
        <v>3898462.6082900004</v>
      </c>
      <c r="F31" s="136">
        <v>3950698.2919099997</v>
      </c>
      <c r="G31" s="136">
        <v>3890481.2505299994</v>
      </c>
      <c r="H31" s="136">
        <v>4034362.4777699998</v>
      </c>
      <c r="I31" s="122">
        <v>4079234.7662599999</v>
      </c>
      <c r="J31" s="119"/>
      <c r="K31" s="119"/>
      <c r="L31" s="119"/>
      <c r="M31" s="119"/>
      <c r="N31" s="68"/>
      <c r="O31" s="97" t="s">
        <v>405</v>
      </c>
    </row>
    <row r="32" spans="1:17">
      <c r="A32" s="8">
        <f t="shared" si="0"/>
        <v>28</v>
      </c>
      <c r="B32" s="41" t="s">
        <v>58</v>
      </c>
      <c r="C32" s="130">
        <v>113503.13882000001</v>
      </c>
      <c r="D32" s="122">
        <v>100802.08010000001</v>
      </c>
      <c r="E32" s="122">
        <v>105962.64809999999</v>
      </c>
      <c r="F32" s="136">
        <v>113115.50822</v>
      </c>
      <c r="G32" s="136">
        <v>100688.65641000001</v>
      </c>
      <c r="H32" s="136">
        <v>102472.83518000002</v>
      </c>
      <c r="I32" s="122">
        <v>108238.63957</v>
      </c>
      <c r="J32" s="119"/>
      <c r="K32" s="119"/>
      <c r="L32" s="119"/>
      <c r="M32" s="119"/>
      <c r="N32" s="68"/>
      <c r="O32" s="97" t="s">
        <v>82</v>
      </c>
    </row>
    <row r="33" spans="1:15" s="12" customFormat="1">
      <c r="A33" s="8">
        <f t="shared" si="0"/>
        <v>29</v>
      </c>
      <c r="B33" s="41" t="s">
        <v>385</v>
      </c>
      <c r="C33" s="130">
        <v>3087464.4842600003</v>
      </c>
      <c r="D33" s="122">
        <v>3232007.7072300003</v>
      </c>
      <c r="E33" s="122">
        <v>3452282.0004100008</v>
      </c>
      <c r="F33" s="136">
        <v>3418662.8953199997</v>
      </c>
      <c r="G33" s="136">
        <v>3554744.7920899992</v>
      </c>
      <c r="H33" s="136">
        <v>3678757.1299000001</v>
      </c>
      <c r="I33" s="122">
        <v>3687474.1753200013</v>
      </c>
      <c r="J33" s="119"/>
      <c r="K33" s="119"/>
      <c r="L33" s="119"/>
      <c r="M33" s="119"/>
      <c r="N33" s="68"/>
      <c r="O33" s="97" t="s">
        <v>406</v>
      </c>
    </row>
    <row r="34" spans="1:15">
      <c r="A34" s="8">
        <f t="shared" si="0"/>
        <v>30</v>
      </c>
      <c r="B34" s="41" t="s">
        <v>59</v>
      </c>
      <c r="C34" s="130">
        <v>186955.35661000002</v>
      </c>
      <c r="D34" s="122">
        <v>714339.26433999999</v>
      </c>
      <c r="E34" s="122">
        <v>509061.89014999993</v>
      </c>
      <c r="F34" s="136">
        <v>152725.4528</v>
      </c>
      <c r="G34" s="136">
        <v>584999.88991999999</v>
      </c>
      <c r="H34" s="136">
        <v>678351.10696</v>
      </c>
      <c r="I34" s="122">
        <v>801180.78568999993</v>
      </c>
      <c r="J34" s="119"/>
      <c r="K34" s="119"/>
      <c r="L34" s="119"/>
      <c r="M34" s="119"/>
      <c r="N34" s="68"/>
      <c r="O34" s="97" t="s">
        <v>83</v>
      </c>
    </row>
    <row r="35" spans="1:15">
      <c r="A35" s="8">
        <f t="shared" si="0"/>
        <v>31</v>
      </c>
      <c r="B35" s="41" t="s">
        <v>60</v>
      </c>
      <c r="C35" s="130">
        <v>3244564.4624600005</v>
      </c>
      <c r="D35" s="122">
        <v>3821133.3589899992</v>
      </c>
      <c r="E35" s="122">
        <v>3048536.6254799995</v>
      </c>
      <c r="F35" s="136">
        <v>3142943.4978900007</v>
      </c>
      <c r="G35" s="136">
        <v>2354169.3467799998</v>
      </c>
      <c r="H35" s="136">
        <v>2681155.5266500004</v>
      </c>
      <c r="I35" s="122">
        <v>2739414.7155600013</v>
      </c>
      <c r="J35" s="119"/>
      <c r="K35" s="119"/>
      <c r="L35" s="119"/>
      <c r="M35" s="119"/>
      <c r="N35" s="68"/>
      <c r="O35" s="97" t="s">
        <v>84</v>
      </c>
    </row>
    <row r="36" spans="1:15">
      <c r="A36" s="8">
        <f t="shared" si="0"/>
        <v>32</v>
      </c>
      <c r="B36" s="41" t="s">
        <v>61</v>
      </c>
      <c r="C36" s="130">
        <v>5289901.15699</v>
      </c>
      <c r="D36" s="122">
        <v>5283339.2275200002</v>
      </c>
      <c r="E36" s="122">
        <v>5417824.6124300007</v>
      </c>
      <c r="F36" s="136">
        <v>5268795.9026800003</v>
      </c>
      <c r="G36" s="122">
        <v>5276746.9369299999</v>
      </c>
      <c r="H36" s="122">
        <v>5283949.6139900004</v>
      </c>
      <c r="I36" s="122">
        <v>5279587.3947300008</v>
      </c>
      <c r="J36" s="119"/>
      <c r="K36" s="119"/>
      <c r="L36" s="119"/>
      <c r="M36" s="119"/>
      <c r="N36" s="68"/>
      <c r="O36" s="97" t="s">
        <v>86</v>
      </c>
    </row>
    <row r="37" spans="1:15" s="12" customFormat="1">
      <c r="A37" s="8">
        <f t="shared" si="0"/>
        <v>33</v>
      </c>
      <c r="B37" s="41" t="s">
        <v>386</v>
      </c>
      <c r="C37" s="130">
        <v>284493.36262000003</v>
      </c>
      <c r="D37" s="122">
        <v>298158.30845000001</v>
      </c>
      <c r="E37" s="122">
        <v>306759.88050999999</v>
      </c>
      <c r="F37" s="136">
        <v>304985.85800999997</v>
      </c>
      <c r="G37" s="122">
        <v>299534.14333999995</v>
      </c>
      <c r="H37" s="122">
        <v>312618.12527999998</v>
      </c>
      <c r="I37" s="122">
        <v>322677.94380000001</v>
      </c>
      <c r="J37" s="119"/>
      <c r="K37" s="119"/>
      <c r="L37" s="119"/>
      <c r="M37" s="119"/>
      <c r="N37" s="68"/>
      <c r="O37" s="97" t="s">
        <v>407</v>
      </c>
    </row>
    <row r="38" spans="1:15">
      <c r="A38" s="8">
        <f t="shared" si="0"/>
        <v>34</v>
      </c>
      <c r="B38" s="41" t="s">
        <v>62</v>
      </c>
      <c r="C38" s="130">
        <v>2380298.1550199995</v>
      </c>
      <c r="D38" s="122">
        <v>2359943.5515000001</v>
      </c>
      <c r="E38" s="122">
        <v>2355565.16768</v>
      </c>
      <c r="F38" s="136">
        <v>2344212.3884200002</v>
      </c>
      <c r="G38" s="122">
        <v>2325459.5475300001</v>
      </c>
      <c r="H38" s="122">
        <v>2366661.8903199998</v>
      </c>
      <c r="I38" s="122">
        <v>2368746.4847099991</v>
      </c>
      <c r="J38" s="119"/>
      <c r="K38" s="119"/>
      <c r="L38" s="119"/>
      <c r="M38" s="119"/>
      <c r="N38" s="68"/>
      <c r="O38" s="97" t="s">
        <v>87</v>
      </c>
    </row>
    <row r="39" spans="1:15">
      <c r="A39" s="8">
        <f t="shared" si="0"/>
        <v>35</v>
      </c>
      <c r="B39" s="41" t="s">
        <v>63</v>
      </c>
      <c r="C39" s="130">
        <v>29941368.885699995</v>
      </c>
      <c r="D39" s="122">
        <v>30507581.228450015</v>
      </c>
      <c r="E39" s="122">
        <v>30945399.383090001</v>
      </c>
      <c r="F39" s="136">
        <v>35133146.80878</v>
      </c>
      <c r="G39" s="122">
        <v>35764593.181740001</v>
      </c>
      <c r="H39" s="122">
        <v>27961273.262910005</v>
      </c>
      <c r="I39" s="122">
        <v>28372637.155589994</v>
      </c>
      <c r="J39" s="119"/>
      <c r="K39" s="119"/>
      <c r="L39" s="119"/>
      <c r="M39" s="119"/>
      <c r="N39" s="68"/>
      <c r="O39" s="97" t="s">
        <v>88</v>
      </c>
    </row>
    <row r="40" spans="1:15" s="73" customFormat="1">
      <c r="A40" s="71">
        <f t="shared" si="0"/>
        <v>36</v>
      </c>
      <c r="B40" s="69" t="s">
        <v>64</v>
      </c>
      <c r="C40" s="134">
        <v>67662512.213730007</v>
      </c>
      <c r="D40" s="135">
        <v>70465354.395999998</v>
      </c>
      <c r="E40" s="135">
        <v>74926236.746289983</v>
      </c>
      <c r="F40" s="137">
        <v>74993144.490809977</v>
      </c>
      <c r="G40" s="135">
        <v>75595891.342489988</v>
      </c>
      <c r="H40" s="135">
        <v>61511367.575089991</v>
      </c>
      <c r="I40" s="135">
        <v>61411996.245570011</v>
      </c>
      <c r="J40" s="127"/>
      <c r="K40" s="127"/>
      <c r="L40" s="127"/>
      <c r="M40" s="127"/>
      <c r="N40" s="72"/>
      <c r="O40" s="102" t="s">
        <v>89</v>
      </c>
    </row>
    <row r="41" spans="1:15" s="73" customFormat="1">
      <c r="A41" s="71">
        <f t="shared" si="0"/>
        <v>37</v>
      </c>
      <c r="B41" s="69" t="s">
        <v>65</v>
      </c>
      <c r="C41" s="134">
        <v>545599722.03403986</v>
      </c>
      <c r="D41" s="135">
        <v>533332000.16996008</v>
      </c>
      <c r="E41" s="135">
        <v>496227158.46430004</v>
      </c>
      <c r="F41" s="137">
        <v>498230691.90495002</v>
      </c>
      <c r="G41" s="135">
        <v>501836148.16136998</v>
      </c>
      <c r="H41" s="135">
        <v>502435852.86084008</v>
      </c>
      <c r="I41" s="135">
        <v>514810263.62794</v>
      </c>
      <c r="J41" s="127"/>
      <c r="K41" s="127"/>
      <c r="L41" s="127"/>
      <c r="M41" s="127"/>
      <c r="N41" s="72"/>
      <c r="O41" s="102" t="s">
        <v>90</v>
      </c>
    </row>
    <row r="42" spans="1:15">
      <c r="A42" s="8">
        <f t="shared" si="0"/>
        <v>38</v>
      </c>
      <c r="B42" s="41" t="s">
        <v>66</v>
      </c>
      <c r="C42" s="130">
        <v>21520480.646250006</v>
      </c>
      <c r="D42" s="122">
        <v>22065789.058720004</v>
      </c>
      <c r="E42" s="122">
        <v>22560094.112420004</v>
      </c>
      <c r="F42" s="136">
        <v>22867020.42530001</v>
      </c>
      <c r="G42" s="136">
        <v>24790196.460000001</v>
      </c>
      <c r="H42" s="136">
        <v>25980772.687180005</v>
      </c>
      <c r="I42" s="122">
        <v>26838734.258370005</v>
      </c>
      <c r="J42" s="119"/>
      <c r="K42" s="119"/>
      <c r="L42" s="128"/>
      <c r="M42" s="119"/>
      <c r="N42" s="68"/>
      <c r="O42" s="97" t="s">
        <v>91</v>
      </c>
    </row>
    <row r="43" spans="1:15">
      <c r="A43" s="8">
        <f t="shared" si="0"/>
        <v>39</v>
      </c>
      <c r="B43" s="41" t="s">
        <v>67</v>
      </c>
      <c r="C43" s="130">
        <v>71856.774550000002</v>
      </c>
      <c r="D43" s="122">
        <v>42884.895900000003</v>
      </c>
      <c r="E43" s="122">
        <v>38881.080809999999</v>
      </c>
      <c r="F43" s="136">
        <v>46800.282050000002</v>
      </c>
      <c r="G43" s="136">
        <v>28873.03917</v>
      </c>
      <c r="H43" s="136">
        <v>28864.658780000002</v>
      </c>
      <c r="I43" s="122">
        <v>32749.512860000003</v>
      </c>
      <c r="J43" s="119"/>
      <c r="K43" s="119"/>
      <c r="L43" s="119"/>
      <c r="M43" s="119"/>
      <c r="N43" s="68"/>
      <c r="O43" s="97" t="s">
        <v>92</v>
      </c>
    </row>
    <row r="44" spans="1:15">
      <c r="A44" s="8">
        <f t="shared" si="0"/>
        <v>40</v>
      </c>
      <c r="B44" s="41" t="s">
        <v>68</v>
      </c>
      <c r="C44" s="130">
        <v>3433346.4734</v>
      </c>
      <c r="D44" s="122">
        <v>3644283.9490700001</v>
      </c>
      <c r="E44" s="122">
        <v>3821489.4451399995</v>
      </c>
      <c r="F44" s="136">
        <v>3785344.7795400014</v>
      </c>
      <c r="G44" s="136">
        <v>3919156.5282700006</v>
      </c>
      <c r="H44" s="136">
        <v>3922080.0608000001</v>
      </c>
      <c r="I44" s="122">
        <v>3956747.9559399998</v>
      </c>
      <c r="J44" s="119"/>
      <c r="K44" s="119"/>
      <c r="L44" s="119"/>
      <c r="M44" s="119"/>
      <c r="N44" s="68"/>
      <c r="O44" s="97" t="s">
        <v>93</v>
      </c>
    </row>
    <row r="45" spans="1:15">
      <c r="A45" s="8">
        <f t="shared" si="0"/>
        <v>41</v>
      </c>
      <c r="B45" s="41" t="s">
        <v>69</v>
      </c>
      <c r="C45" s="130">
        <v>1844100.9537899995</v>
      </c>
      <c r="D45" s="122">
        <v>1955563.7245699996</v>
      </c>
      <c r="E45" s="122">
        <v>1632234.9040600001</v>
      </c>
      <c r="F45" s="136">
        <v>1614352.68616</v>
      </c>
      <c r="G45" s="136">
        <v>1555781.5810800001</v>
      </c>
      <c r="H45" s="136">
        <v>1729548.5655200002</v>
      </c>
      <c r="I45" s="122">
        <v>1775923.1841900002</v>
      </c>
      <c r="J45" s="119"/>
      <c r="K45" s="119"/>
      <c r="L45" s="119"/>
      <c r="M45" s="119"/>
      <c r="N45" s="68"/>
      <c r="O45" s="97" t="s">
        <v>94</v>
      </c>
    </row>
    <row r="46" spans="1:15">
      <c r="A46" s="8">
        <f t="shared" si="0"/>
        <v>42</v>
      </c>
      <c r="B46" s="41" t="s">
        <v>70</v>
      </c>
      <c r="C46" s="130">
        <v>937719.55677999998</v>
      </c>
      <c r="D46" s="122">
        <v>910260.80197000003</v>
      </c>
      <c r="E46" s="122">
        <v>754794.41001000034</v>
      </c>
      <c r="F46" s="136">
        <v>475944.09904999984</v>
      </c>
      <c r="G46" s="136">
        <v>593140.48147000012</v>
      </c>
      <c r="H46" s="136">
        <v>861215.42162999976</v>
      </c>
      <c r="I46" s="122">
        <v>874148.20250000025</v>
      </c>
      <c r="J46" s="119"/>
      <c r="K46" s="119"/>
      <c r="L46" s="119"/>
      <c r="M46" s="119"/>
      <c r="N46" s="68"/>
      <c r="O46" s="97" t="s">
        <v>95</v>
      </c>
    </row>
    <row r="47" spans="1:15">
      <c r="A47" s="8">
        <f t="shared" si="0"/>
        <v>43</v>
      </c>
      <c r="B47" s="41" t="s">
        <v>101</v>
      </c>
      <c r="C47" s="130">
        <v>5336341.9953799993</v>
      </c>
      <c r="D47" s="122">
        <v>5559612.3053699983</v>
      </c>
      <c r="E47" s="122">
        <v>5286326.8781100009</v>
      </c>
      <c r="F47" s="136">
        <v>4748429.6483900016</v>
      </c>
      <c r="G47" s="136">
        <v>4484564.1041299989</v>
      </c>
      <c r="H47" s="136">
        <v>4617182.2939599995</v>
      </c>
      <c r="I47" s="122">
        <v>4789137.4695099993</v>
      </c>
      <c r="J47" s="119"/>
      <c r="K47" s="119"/>
      <c r="L47" s="119"/>
      <c r="M47" s="119"/>
      <c r="N47" s="68"/>
      <c r="O47" s="97" t="s">
        <v>71</v>
      </c>
    </row>
    <row r="48" spans="1:15">
      <c r="A48" s="8">
        <f t="shared" si="0"/>
        <v>44</v>
      </c>
      <c r="B48" s="41" t="s">
        <v>72</v>
      </c>
      <c r="C48" s="130">
        <v>16077057.334150001</v>
      </c>
      <c r="D48" s="122">
        <v>16170368.12816</v>
      </c>
      <c r="E48" s="122">
        <v>17288124.116060004</v>
      </c>
      <c r="F48" s="136">
        <v>18667909.296590008</v>
      </c>
      <c r="G48" s="136">
        <v>19135996.687089998</v>
      </c>
      <c r="H48" s="136">
        <v>17510826.026280005</v>
      </c>
      <c r="I48" s="122">
        <v>17790596.938760009</v>
      </c>
      <c r="J48" s="119"/>
      <c r="K48" s="119"/>
      <c r="L48" s="119"/>
      <c r="M48" s="119"/>
      <c r="N48" s="68"/>
      <c r="O48" s="97" t="s">
        <v>96</v>
      </c>
    </row>
    <row r="49" spans="1:15" s="73" customFormat="1">
      <c r="A49" s="71">
        <f t="shared" si="0"/>
        <v>45</v>
      </c>
      <c r="B49" s="69" t="s">
        <v>73</v>
      </c>
      <c r="C49" s="134">
        <v>49220903.735239975</v>
      </c>
      <c r="D49" s="135">
        <v>50348762.864710011</v>
      </c>
      <c r="E49" s="135">
        <v>51381944.94754</v>
      </c>
      <c r="F49" s="137">
        <v>52205801.218039989</v>
      </c>
      <c r="G49" s="137">
        <v>54507708.882250018</v>
      </c>
      <c r="H49" s="137">
        <v>54650489.715219989</v>
      </c>
      <c r="I49" s="135">
        <v>56058037.523140021</v>
      </c>
      <c r="J49" s="127"/>
      <c r="K49" s="127"/>
      <c r="L49" s="127"/>
      <c r="M49" s="127"/>
      <c r="N49" s="72"/>
      <c r="O49" s="102" t="s">
        <v>97</v>
      </c>
    </row>
    <row r="50" spans="1:15">
      <c r="A50" s="8">
        <f t="shared" si="0"/>
        <v>46</v>
      </c>
      <c r="B50" s="41" t="s">
        <v>74</v>
      </c>
      <c r="C50" s="130">
        <v>417299384.46054</v>
      </c>
      <c r="D50" s="122">
        <v>406274508.69682014</v>
      </c>
      <c r="E50" s="122">
        <v>379786442.62271994</v>
      </c>
      <c r="F50" s="136">
        <v>378974146.02626997</v>
      </c>
      <c r="G50" s="136">
        <v>379055323.38797992</v>
      </c>
      <c r="H50" s="136">
        <v>390693926.02308005</v>
      </c>
      <c r="I50" s="122">
        <v>399504405.74024999</v>
      </c>
      <c r="J50" s="119"/>
      <c r="K50" s="119"/>
      <c r="L50" s="119"/>
      <c r="M50" s="119"/>
      <c r="N50" s="68"/>
      <c r="O50" s="97" t="s">
        <v>98</v>
      </c>
    </row>
    <row r="51" spans="1:15">
      <c r="A51" s="8">
        <f t="shared" si="0"/>
        <v>47</v>
      </c>
      <c r="B51" s="41" t="s">
        <v>102</v>
      </c>
      <c r="C51" s="130">
        <v>4485704.8076000018</v>
      </c>
      <c r="D51" s="122">
        <v>4388645.6153500006</v>
      </c>
      <c r="E51" s="122">
        <v>4313136.0900600022</v>
      </c>
      <c r="F51" s="136">
        <v>4868865.0353399999</v>
      </c>
      <c r="G51" s="136">
        <v>4712514.3309300002</v>
      </c>
      <c r="H51" s="136">
        <v>4476670.805139998</v>
      </c>
      <c r="I51" s="122">
        <v>4580349.7532999991</v>
      </c>
      <c r="J51" s="119"/>
      <c r="K51" s="119"/>
      <c r="L51" s="119"/>
      <c r="M51" s="119"/>
      <c r="N51" s="68"/>
      <c r="O51" s="97" t="s">
        <v>75</v>
      </c>
    </row>
    <row r="52" spans="1:15">
      <c r="A52" s="8">
        <f t="shared" si="0"/>
        <v>48</v>
      </c>
      <c r="B52" s="41" t="s">
        <v>103</v>
      </c>
      <c r="C52" s="130">
        <v>5350464.3452699995</v>
      </c>
      <c r="D52" s="122">
        <v>5366826.5984999994</v>
      </c>
      <c r="E52" s="122">
        <v>5351166.9021200007</v>
      </c>
      <c r="F52" s="136">
        <v>5301038.6020499999</v>
      </c>
      <c r="G52" s="136">
        <v>5502464.9883999992</v>
      </c>
      <c r="H52" s="136">
        <v>5869594.9940799996</v>
      </c>
      <c r="I52" s="122">
        <v>6082573.404120001</v>
      </c>
      <c r="J52" s="119"/>
      <c r="K52" s="119"/>
      <c r="L52" s="119"/>
      <c r="M52" s="119"/>
      <c r="N52" s="68"/>
      <c r="O52" s="97" t="s">
        <v>76</v>
      </c>
    </row>
    <row r="53" spans="1:15" s="12" customFormat="1">
      <c r="A53" s="8">
        <f t="shared" si="0"/>
        <v>49</v>
      </c>
      <c r="B53" s="41" t="s">
        <v>387</v>
      </c>
      <c r="C53" s="130">
        <v>51618.363359999996</v>
      </c>
      <c r="D53" s="122">
        <v>52296.769329999981</v>
      </c>
      <c r="E53" s="122">
        <v>53331.549399999989</v>
      </c>
      <c r="F53" s="136">
        <v>53495.497869999985</v>
      </c>
      <c r="G53" s="136">
        <v>53366.126569999993</v>
      </c>
      <c r="H53" s="136">
        <v>171124.02319999994</v>
      </c>
      <c r="I53" s="122">
        <v>118151.55858999999</v>
      </c>
      <c r="J53" s="119"/>
      <c r="K53" s="119"/>
      <c r="L53" s="119"/>
      <c r="M53" s="119"/>
      <c r="N53" s="68"/>
      <c r="O53" s="97" t="s">
        <v>408</v>
      </c>
    </row>
    <row r="54" spans="1:15" s="73" customFormat="1">
      <c r="A54" s="71">
        <f t="shared" si="0"/>
        <v>50</v>
      </c>
      <c r="B54" s="69" t="s">
        <v>77</v>
      </c>
      <c r="C54" s="134">
        <v>427187171.97730005</v>
      </c>
      <c r="D54" s="135">
        <v>416082277.68051004</v>
      </c>
      <c r="E54" s="135">
        <v>389504077.16478986</v>
      </c>
      <c r="F54" s="137">
        <v>389197545.16198999</v>
      </c>
      <c r="G54" s="137">
        <v>389323668.83436</v>
      </c>
      <c r="H54" s="137">
        <v>401211315.84604996</v>
      </c>
      <c r="I54" s="135">
        <v>410285480.45674008</v>
      </c>
      <c r="J54" s="127"/>
      <c r="K54" s="127"/>
      <c r="L54" s="127"/>
      <c r="M54" s="127"/>
      <c r="N54" s="72"/>
      <c r="O54" s="102" t="s">
        <v>99</v>
      </c>
    </row>
    <row r="55" spans="1:15" s="73" customFormat="1">
      <c r="A55" s="71">
        <f t="shared" si="0"/>
        <v>51</v>
      </c>
      <c r="B55" s="69" t="s">
        <v>78</v>
      </c>
      <c r="C55" s="134">
        <v>476408075.71271998</v>
      </c>
      <c r="D55" s="135">
        <v>466431040.5454703</v>
      </c>
      <c r="E55" s="135">
        <v>440886022.11259001</v>
      </c>
      <c r="F55" s="137">
        <v>441403346.38018996</v>
      </c>
      <c r="G55" s="137">
        <v>443831377.71689004</v>
      </c>
      <c r="H55" s="137">
        <v>455861805.56149012</v>
      </c>
      <c r="I55" s="135">
        <v>466343517.98013008</v>
      </c>
      <c r="J55" s="127"/>
      <c r="K55" s="127"/>
      <c r="L55" s="127"/>
      <c r="M55" s="127"/>
      <c r="N55" s="72"/>
      <c r="O55" s="102" t="s">
        <v>100</v>
      </c>
    </row>
    <row r="56" spans="1:15">
      <c r="A56" s="8">
        <f t="shared" si="0"/>
        <v>52</v>
      </c>
      <c r="B56" s="41" t="s">
        <v>23</v>
      </c>
      <c r="C56" s="130">
        <v>539192.04827999999</v>
      </c>
      <c r="D56" s="122">
        <v>538992.04827999999</v>
      </c>
      <c r="E56" s="122">
        <v>536522.1</v>
      </c>
      <c r="F56" s="136">
        <v>544336.91</v>
      </c>
      <c r="G56" s="136">
        <v>544336.91</v>
      </c>
      <c r="H56" s="136">
        <v>544336.91</v>
      </c>
      <c r="I56" s="122">
        <v>9199.91</v>
      </c>
      <c r="J56" s="119"/>
      <c r="K56" s="119"/>
      <c r="L56" s="119"/>
      <c r="M56" s="119"/>
      <c r="N56" s="68"/>
      <c r="O56" s="97" t="s">
        <v>79</v>
      </c>
    </row>
    <row r="57" spans="1:15">
      <c r="A57" s="8">
        <f t="shared" si="0"/>
        <v>53</v>
      </c>
      <c r="B57" s="41" t="s">
        <v>104</v>
      </c>
      <c r="C57" s="130">
        <v>27942561.963</v>
      </c>
      <c r="D57" s="122">
        <v>28267561.963</v>
      </c>
      <c r="E57" s="122">
        <v>28480061.963</v>
      </c>
      <c r="F57" s="136">
        <v>28479487.963</v>
      </c>
      <c r="G57" s="136">
        <v>28477587.993000001</v>
      </c>
      <c r="H57" s="136">
        <v>33920159.993000001</v>
      </c>
      <c r="I57" s="122">
        <v>33945159.993000001</v>
      </c>
      <c r="J57" s="119"/>
      <c r="K57" s="119"/>
      <c r="L57" s="119"/>
      <c r="M57" s="119"/>
      <c r="N57" s="68"/>
      <c r="O57" s="97" t="s">
        <v>112</v>
      </c>
    </row>
    <row r="58" spans="1:15">
      <c r="A58" s="8">
        <f t="shared" si="0"/>
        <v>54</v>
      </c>
      <c r="B58" s="41" t="s">
        <v>105</v>
      </c>
      <c r="C58" s="130">
        <v>19914859.004590001</v>
      </c>
      <c r="D58" s="122">
        <v>19914859.004590001</v>
      </c>
      <c r="E58" s="122">
        <v>19914859.004590001</v>
      </c>
      <c r="F58" s="136">
        <v>19914859.004590001</v>
      </c>
      <c r="G58" s="136">
        <v>19914859.004590001</v>
      </c>
      <c r="H58" s="136">
        <v>19914859.004590001</v>
      </c>
      <c r="I58" s="122">
        <v>19914859.004590001</v>
      </c>
      <c r="J58" s="119"/>
      <c r="K58" s="119"/>
      <c r="L58" s="119"/>
      <c r="M58" s="119"/>
      <c r="N58" s="68"/>
      <c r="O58" s="97" t="s">
        <v>114</v>
      </c>
    </row>
    <row r="59" spans="1:15">
      <c r="A59" s="8">
        <f t="shared" si="0"/>
        <v>55</v>
      </c>
      <c r="B59" s="41" t="s">
        <v>108</v>
      </c>
      <c r="C59" s="130">
        <v>26117805.805939998</v>
      </c>
      <c r="D59" s="122">
        <v>25319075.342439987</v>
      </c>
      <c r="E59" s="122">
        <v>25611563.043559998</v>
      </c>
      <c r="F59" s="136">
        <v>26316668.977159999</v>
      </c>
      <c r="G59" s="136">
        <v>25504958.291570004</v>
      </c>
      <c r="H59" s="136">
        <v>12527712.137580004</v>
      </c>
      <c r="I59" s="122">
        <v>12967556.580819998</v>
      </c>
      <c r="J59" s="119"/>
      <c r="K59" s="119"/>
      <c r="L59" s="119"/>
      <c r="M59" s="119"/>
      <c r="N59" s="68"/>
      <c r="O59" s="97" t="s">
        <v>109</v>
      </c>
    </row>
    <row r="60" spans="1:15">
      <c r="A60" s="8">
        <f t="shared" si="0"/>
        <v>56</v>
      </c>
      <c r="B60" s="41" t="s">
        <v>4</v>
      </c>
      <c r="C60" s="130">
        <v>-5322772.4958699998</v>
      </c>
      <c r="D60" s="122">
        <v>-7139528.7229899978</v>
      </c>
      <c r="E60" s="122">
        <v>-19201869.758290019</v>
      </c>
      <c r="F60" s="136">
        <v>-18428007.324179992</v>
      </c>
      <c r="G60" s="136">
        <v>-16436971.745169997</v>
      </c>
      <c r="H60" s="136">
        <v>-20333020.733759996</v>
      </c>
      <c r="I60" s="122">
        <v>-18370029.839140005</v>
      </c>
      <c r="J60" s="119"/>
      <c r="K60" s="119"/>
      <c r="L60" s="119"/>
      <c r="M60" s="119"/>
      <c r="N60" s="68"/>
      <c r="O60" s="97" t="s">
        <v>113</v>
      </c>
    </row>
    <row r="61" spans="1:15" s="73" customFormat="1">
      <c r="A61" s="71">
        <f t="shared" si="0"/>
        <v>57</v>
      </c>
      <c r="B61" s="69" t="s">
        <v>106</v>
      </c>
      <c r="C61" s="134">
        <v>68652454.277539983</v>
      </c>
      <c r="D61" s="135">
        <v>66361967.586880028</v>
      </c>
      <c r="E61" s="135">
        <v>54804614.252719991</v>
      </c>
      <c r="F61" s="137">
        <v>56283008.620409988</v>
      </c>
      <c r="G61" s="137">
        <v>57460433.543880008</v>
      </c>
      <c r="H61" s="137">
        <v>46029710.401289999</v>
      </c>
      <c r="I61" s="135">
        <v>48457545.739119969</v>
      </c>
      <c r="J61" s="127"/>
      <c r="K61" s="127"/>
      <c r="L61" s="127"/>
      <c r="M61" s="127"/>
      <c r="N61" s="72"/>
      <c r="O61" s="102" t="s">
        <v>107</v>
      </c>
    </row>
    <row r="62" spans="1:15" s="73" customFormat="1">
      <c r="A62" s="71">
        <f t="shared" si="0"/>
        <v>58</v>
      </c>
      <c r="B62" s="69" t="s">
        <v>110</v>
      </c>
      <c r="C62" s="134">
        <v>545599722.03875995</v>
      </c>
      <c r="D62" s="135">
        <v>533332000.18085003</v>
      </c>
      <c r="E62" s="135">
        <v>496227158.46546996</v>
      </c>
      <c r="F62" s="137">
        <v>498230691.91084999</v>
      </c>
      <c r="G62" s="137">
        <v>501836148.17090988</v>
      </c>
      <c r="H62" s="137">
        <v>502435852.87299991</v>
      </c>
      <c r="I62" s="135">
        <v>514810263.62947011</v>
      </c>
      <c r="J62" s="127"/>
      <c r="K62" s="127"/>
      <c r="L62" s="127"/>
      <c r="M62" s="127"/>
      <c r="N62" s="72"/>
      <c r="O62" s="102" t="s">
        <v>111</v>
      </c>
    </row>
    <row r="63" spans="1:15">
      <c r="I63" s="87"/>
      <c r="J63" s="89"/>
    </row>
    <row r="64" spans="1:15" ht="15.5">
      <c r="B64" s="107" t="s">
        <v>448</v>
      </c>
      <c r="G64" s="78"/>
    </row>
    <row r="65" spans="2:16" ht="15.5">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72"/>
  <sheetViews>
    <sheetView zoomScale="85" zoomScaleNormal="85" workbookViewId="0">
      <pane xSplit="2" ySplit="4" topLeftCell="O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12" customWidth="1"/>
    <col min="2" max="2" width="75.26953125" style="41" customWidth="1"/>
    <col min="3" max="3" width="17.7265625" style="12" customWidth="1"/>
    <col min="4" max="5" width="20.1796875" style="12" customWidth="1"/>
    <col min="6" max="7" width="17.7265625" style="12" customWidth="1"/>
    <col min="8" max="8" width="19.7265625" style="12" customWidth="1"/>
    <col min="9" max="9" width="20.1796875" style="12" customWidth="1"/>
    <col min="10" max="11" width="19.26953125" style="12" customWidth="1"/>
    <col min="12" max="12" width="20.1796875" style="12" customWidth="1"/>
    <col min="13" max="13" width="19.26953125" style="12" bestFit="1" customWidth="1"/>
    <col min="14" max="14" width="17.7265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100" t="s">
        <v>411</v>
      </c>
    </row>
    <row r="2" spans="1:15" s="12" customFormat="1" ht="31.5" customHeight="1" thickBot="1">
      <c r="A2" s="145" t="s">
        <v>115</v>
      </c>
      <c r="B2" s="146"/>
      <c r="C2" s="146"/>
      <c r="D2" s="146"/>
      <c r="E2" s="146"/>
      <c r="F2" s="146"/>
      <c r="G2" s="146"/>
      <c r="H2" s="146"/>
      <c r="I2" s="146"/>
      <c r="J2" s="146"/>
      <c r="K2" s="146"/>
      <c r="L2" s="146"/>
      <c r="M2" s="146"/>
      <c r="N2" s="146"/>
      <c r="O2" s="146"/>
    </row>
    <row r="3" spans="1:15" s="12" customFormat="1" ht="31.5" customHeight="1" thickBot="1">
      <c r="A3" s="151" t="s">
        <v>362</v>
      </c>
      <c r="B3" s="152"/>
      <c r="C3" s="152"/>
      <c r="D3" s="152"/>
      <c r="E3" s="152"/>
      <c r="F3" s="152"/>
      <c r="G3" s="152"/>
      <c r="H3" s="152"/>
      <c r="I3" s="152"/>
      <c r="J3" s="152"/>
      <c r="K3" s="152"/>
      <c r="L3" s="152"/>
      <c r="M3" s="152"/>
      <c r="N3" s="152"/>
      <c r="O3" s="152"/>
    </row>
    <row r="4" spans="1:15" s="56" customFormat="1" ht="31.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30">
        <v>26875914.323760003</v>
      </c>
      <c r="D5" s="130">
        <v>26609872.608939994</v>
      </c>
      <c r="E5" s="130">
        <v>26618415.726019997</v>
      </c>
      <c r="F5" s="129">
        <v>26133042.577920005</v>
      </c>
      <c r="G5" s="129">
        <v>25750577.448729999</v>
      </c>
      <c r="H5" s="129">
        <v>24446540.19802</v>
      </c>
      <c r="I5" s="129">
        <v>24675314.635380004</v>
      </c>
      <c r="J5" s="79"/>
      <c r="K5" s="79"/>
      <c r="L5" s="79"/>
      <c r="M5" s="79"/>
      <c r="N5" s="67"/>
      <c r="O5" s="97" t="s">
        <v>400</v>
      </c>
    </row>
    <row r="6" spans="1:15" s="12" customFormat="1">
      <c r="A6" s="8">
        <f t="shared" ref="A6:A62" si="0">A5+1</f>
        <v>2</v>
      </c>
      <c r="B6" s="41" t="s">
        <v>376</v>
      </c>
      <c r="C6" s="130">
        <v>252854.625</v>
      </c>
      <c r="D6" s="130">
        <v>268035.82500000001</v>
      </c>
      <c r="E6" s="130">
        <v>281727.614</v>
      </c>
      <c r="F6" s="129">
        <v>269889.614</v>
      </c>
      <c r="G6" s="129">
        <v>263702.40000000002</v>
      </c>
      <c r="H6" s="129">
        <v>214693.6</v>
      </c>
      <c r="I6" s="129">
        <v>194175.4</v>
      </c>
      <c r="J6" s="79"/>
      <c r="K6" s="108"/>
      <c r="L6" s="79"/>
      <c r="M6" s="79"/>
      <c r="N6" s="67"/>
      <c r="O6" s="97" t="s">
        <v>399</v>
      </c>
    </row>
    <row r="7" spans="1:15">
      <c r="A7" s="8">
        <f t="shared" si="0"/>
        <v>3</v>
      </c>
      <c r="B7" s="41" t="s">
        <v>27</v>
      </c>
      <c r="C7" s="130">
        <v>4367300.0747000007</v>
      </c>
      <c r="D7" s="130">
        <v>4291083.68903</v>
      </c>
      <c r="E7" s="130">
        <v>4162120.2783600013</v>
      </c>
      <c r="F7" s="129">
        <v>4301311.21184</v>
      </c>
      <c r="G7" s="129">
        <v>4195322.43035</v>
      </c>
      <c r="H7" s="129">
        <v>4359433.9652700005</v>
      </c>
      <c r="I7" s="129">
        <v>4334402.3338899994</v>
      </c>
      <c r="J7" s="79"/>
      <c r="K7" s="108"/>
      <c r="L7" s="79"/>
      <c r="M7" s="79"/>
      <c r="N7" s="67"/>
      <c r="O7" s="97" t="s">
        <v>28</v>
      </c>
    </row>
    <row r="8" spans="1:15">
      <c r="A8" s="8">
        <f t="shared" si="0"/>
        <v>4</v>
      </c>
      <c r="B8" s="41" t="s">
        <v>378</v>
      </c>
      <c r="C8" s="130">
        <v>8600987.1667500008</v>
      </c>
      <c r="D8" s="130">
        <v>8645736.8417999968</v>
      </c>
      <c r="E8" s="130">
        <v>8417897.3729400001</v>
      </c>
      <c r="F8" s="129">
        <v>8127463.9396700002</v>
      </c>
      <c r="G8" s="129">
        <v>8124402.0289900005</v>
      </c>
      <c r="H8" s="129">
        <v>7921851.3585799988</v>
      </c>
      <c r="I8" s="129">
        <v>7805860.0905799996</v>
      </c>
      <c r="J8" s="79"/>
      <c r="K8" s="108"/>
      <c r="L8" s="79"/>
      <c r="M8" s="79"/>
      <c r="N8" s="67"/>
      <c r="O8" s="97" t="s">
        <v>29</v>
      </c>
    </row>
    <row r="9" spans="1:15" s="12" customFormat="1">
      <c r="A9" s="8">
        <f t="shared" si="0"/>
        <v>5</v>
      </c>
      <c r="B9" s="41" t="s">
        <v>379</v>
      </c>
      <c r="C9" s="130">
        <v>97384.409090000001</v>
      </c>
      <c r="D9" s="130">
        <v>97382.582250000007</v>
      </c>
      <c r="E9" s="130">
        <v>97380.735400000005</v>
      </c>
      <c r="F9" s="129">
        <v>98155.487250000006</v>
      </c>
      <c r="G9" s="129">
        <v>108690.63539999998</v>
      </c>
      <c r="H9" s="129">
        <v>150750.09356000001</v>
      </c>
      <c r="I9" s="129">
        <v>148836.46671000001</v>
      </c>
      <c r="J9" s="79"/>
      <c r="K9" s="108"/>
      <c r="L9" s="79"/>
      <c r="M9" s="79"/>
      <c r="N9" s="67"/>
      <c r="O9" s="97" t="s">
        <v>401</v>
      </c>
    </row>
    <row r="10" spans="1:15">
      <c r="A10" s="8">
        <f t="shared" si="0"/>
        <v>6</v>
      </c>
      <c r="B10" s="41" t="s">
        <v>30</v>
      </c>
      <c r="C10" s="130">
        <v>11246538.421020001</v>
      </c>
      <c r="D10" s="130">
        <v>11289917.536270002</v>
      </c>
      <c r="E10" s="130">
        <v>11353545.540539999</v>
      </c>
      <c r="F10" s="129">
        <v>11679117.581210002</v>
      </c>
      <c r="G10" s="129">
        <v>11907439.900850005</v>
      </c>
      <c r="H10" s="129">
        <v>12121805.638969997</v>
      </c>
      <c r="I10" s="129">
        <v>12300657.121560004</v>
      </c>
      <c r="J10" s="79"/>
      <c r="K10" s="108"/>
      <c r="L10" s="79"/>
      <c r="M10" s="79"/>
      <c r="N10" s="67"/>
      <c r="O10" s="97" t="s">
        <v>31</v>
      </c>
    </row>
    <row r="11" spans="1:15" s="111" customFormat="1">
      <c r="A11" s="110">
        <f t="shared" si="0"/>
        <v>7</v>
      </c>
      <c r="B11" s="111" t="s">
        <v>33</v>
      </c>
      <c r="C11" s="130">
        <v>0</v>
      </c>
      <c r="D11" s="130">
        <v>0</v>
      </c>
      <c r="E11" s="130">
        <v>0</v>
      </c>
      <c r="F11" s="129">
        <v>0</v>
      </c>
      <c r="G11" s="129">
        <v>0</v>
      </c>
      <c r="H11" s="129">
        <v>0</v>
      </c>
      <c r="I11" s="129">
        <v>0</v>
      </c>
      <c r="J11" s="79"/>
      <c r="K11" s="108"/>
      <c r="L11" s="79"/>
      <c r="M11" s="79"/>
      <c r="N11" s="67"/>
      <c r="O11" s="120" t="s">
        <v>429</v>
      </c>
    </row>
    <row r="12" spans="1:15">
      <c r="A12" s="8">
        <f t="shared" si="0"/>
        <v>8</v>
      </c>
      <c r="B12" s="41" t="s">
        <v>116</v>
      </c>
      <c r="C12" s="130">
        <v>0</v>
      </c>
      <c r="D12" s="130">
        <v>0</v>
      </c>
      <c r="E12" s="130">
        <v>0</v>
      </c>
      <c r="F12" s="129">
        <v>0</v>
      </c>
      <c r="G12" s="129">
        <v>0</v>
      </c>
      <c r="H12" s="129">
        <v>0</v>
      </c>
      <c r="I12" s="129">
        <v>0</v>
      </c>
      <c r="J12" s="79"/>
      <c r="K12" s="108"/>
      <c r="L12" s="79"/>
      <c r="M12" s="79"/>
      <c r="N12" s="67"/>
      <c r="O12" s="97" t="s">
        <v>36</v>
      </c>
    </row>
    <row r="13" spans="1:15">
      <c r="A13" s="8">
        <f t="shared" si="0"/>
        <v>9</v>
      </c>
      <c r="B13" s="41" t="s">
        <v>37</v>
      </c>
      <c r="C13" s="130">
        <v>5000</v>
      </c>
      <c r="D13" s="130">
        <v>5000</v>
      </c>
      <c r="E13" s="130">
        <v>5000</v>
      </c>
      <c r="F13" s="129">
        <v>5000</v>
      </c>
      <c r="G13" s="129">
        <v>5000</v>
      </c>
      <c r="H13" s="129">
        <v>5000</v>
      </c>
      <c r="I13" s="129">
        <v>5000</v>
      </c>
      <c r="J13" s="79"/>
      <c r="K13" s="108"/>
      <c r="L13" s="79"/>
      <c r="M13" s="79"/>
      <c r="N13" s="67"/>
      <c r="O13" s="97" t="s">
        <v>38</v>
      </c>
    </row>
    <row r="14" spans="1:15">
      <c r="A14" s="8">
        <f t="shared" si="0"/>
        <v>10</v>
      </c>
      <c r="B14" s="41" t="s">
        <v>117</v>
      </c>
      <c r="C14" s="130">
        <v>18485138.416170001</v>
      </c>
      <c r="D14" s="130">
        <v>18741497.658340003</v>
      </c>
      <c r="E14" s="130">
        <v>17638171.639899991</v>
      </c>
      <c r="F14" s="129">
        <v>17637742.57</v>
      </c>
      <c r="G14" s="129">
        <v>17640370.198309995</v>
      </c>
      <c r="H14" s="129">
        <v>18085655.885159999</v>
      </c>
      <c r="I14" s="129">
        <v>18640146.001429997</v>
      </c>
      <c r="J14" s="79"/>
      <c r="K14" s="108"/>
      <c r="L14" s="79"/>
      <c r="M14" s="79"/>
      <c r="N14" s="67"/>
      <c r="O14" s="97" t="s">
        <v>40</v>
      </c>
    </row>
    <row r="15" spans="1:15">
      <c r="A15" s="8">
        <f t="shared" si="0"/>
        <v>11</v>
      </c>
      <c r="B15" s="41" t="s">
        <v>156</v>
      </c>
      <c r="C15" s="130">
        <v>42515.634699999995</v>
      </c>
      <c r="D15" s="130">
        <v>42482.084539999996</v>
      </c>
      <c r="E15" s="130">
        <v>41771.278600000005</v>
      </c>
      <c r="F15" s="129">
        <v>41252.849900000001</v>
      </c>
      <c r="G15" s="129">
        <v>41215.70508</v>
      </c>
      <c r="H15" s="129">
        <v>40345.039720000001</v>
      </c>
      <c r="I15" s="129">
        <v>38933.56768</v>
      </c>
      <c r="J15" s="79"/>
      <c r="K15" s="108"/>
      <c r="L15" s="79"/>
      <c r="M15" s="79"/>
      <c r="N15" s="67"/>
      <c r="O15" s="97" t="s">
        <v>41</v>
      </c>
    </row>
    <row r="16" spans="1:15">
      <c r="A16" s="8">
        <f t="shared" si="0"/>
        <v>12</v>
      </c>
      <c r="B16" s="41" t="s">
        <v>118</v>
      </c>
      <c r="C16" s="130">
        <v>51427.803489999998</v>
      </c>
      <c r="D16" s="130">
        <v>0</v>
      </c>
      <c r="E16" s="130">
        <v>0</v>
      </c>
      <c r="F16" s="129">
        <v>0</v>
      </c>
      <c r="G16" s="129">
        <v>0</v>
      </c>
      <c r="H16" s="129">
        <v>0</v>
      </c>
      <c r="I16" s="129">
        <v>0</v>
      </c>
      <c r="J16" s="79"/>
      <c r="K16" s="108"/>
      <c r="L16" s="79"/>
      <c r="M16" s="79"/>
      <c r="N16" s="67"/>
      <c r="O16" s="97" t="s">
        <v>43</v>
      </c>
    </row>
    <row r="17" spans="1:15" s="12" customFormat="1">
      <c r="A17" s="8">
        <f t="shared" si="0"/>
        <v>13</v>
      </c>
      <c r="B17" s="41" t="s">
        <v>380</v>
      </c>
      <c r="C17" s="130">
        <v>0</v>
      </c>
      <c r="D17" s="130">
        <v>0</v>
      </c>
      <c r="E17" s="130">
        <v>0</v>
      </c>
      <c r="F17" s="129">
        <v>0</v>
      </c>
      <c r="G17" s="129">
        <v>0</v>
      </c>
      <c r="H17" s="129">
        <v>0</v>
      </c>
      <c r="I17" s="129">
        <v>0</v>
      </c>
      <c r="J17" s="79"/>
      <c r="K17" s="108"/>
      <c r="L17" s="79"/>
      <c r="M17" s="79"/>
      <c r="N17" s="67"/>
      <c r="O17" s="97" t="s">
        <v>402</v>
      </c>
    </row>
    <row r="18" spans="1:15">
      <c r="A18" s="8">
        <f t="shared" si="0"/>
        <v>14</v>
      </c>
      <c r="B18" s="41" t="s">
        <v>119</v>
      </c>
      <c r="C18" s="130">
        <v>8033903.6296299985</v>
      </c>
      <c r="D18" s="130">
        <v>7939922.2588499971</v>
      </c>
      <c r="E18" s="130">
        <v>7995229.7830699999</v>
      </c>
      <c r="F18" s="129">
        <v>7985242.8290599985</v>
      </c>
      <c r="G18" s="129">
        <v>8303289.1776000001</v>
      </c>
      <c r="H18" s="129">
        <v>8267570.8449100005</v>
      </c>
      <c r="I18" s="129">
        <v>8260607.9205799978</v>
      </c>
      <c r="J18" s="79"/>
      <c r="K18" s="108"/>
      <c r="L18" s="79"/>
      <c r="M18" s="79"/>
      <c r="N18" s="67"/>
      <c r="O18" s="97" t="s">
        <v>45</v>
      </c>
    </row>
    <row r="19" spans="1:15">
      <c r="A19" s="110">
        <f t="shared" si="0"/>
        <v>15</v>
      </c>
      <c r="B19" s="111" t="s">
        <v>381</v>
      </c>
      <c r="C19" s="130">
        <v>915452.70210000011</v>
      </c>
      <c r="D19" s="130">
        <v>953540.32492999989</v>
      </c>
      <c r="E19" s="130">
        <v>959459.70322000014</v>
      </c>
      <c r="F19" s="129">
        <v>957346.02303000004</v>
      </c>
      <c r="G19" s="129">
        <v>954893.18977000006</v>
      </c>
      <c r="H19" s="129">
        <v>954383.59561000008</v>
      </c>
      <c r="I19" s="129">
        <v>954332.05927000009</v>
      </c>
      <c r="J19" s="79"/>
      <c r="K19" s="108"/>
      <c r="L19" s="79"/>
      <c r="M19" s="79"/>
      <c r="N19" s="67"/>
      <c r="O19" s="120" t="s">
        <v>46</v>
      </c>
    </row>
    <row r="20" spans="1:15" s="12" customFormat="1">
      <c r="A20" s="8">
        <f t="shared" si="0"/>
        <v>16</v>
      </c>
      <c r="B20" s="41" t="s">
        <v>382</v>
      </c>
      <c r="C20" s="130">
        <v>181000</v>
      </c>
      <c r="D20" s="130">
        <v>181000</v>
      </c>
      <c r="E20" s="130">
        <v>181000</v>
      </c>
      <c r="F20" s="129">
        <v>181000</v>
      </c>
      <c r="G20" s="129">
        <v>181000</v>
      </c>
      <c r="H20" s="129">
        <v>181000</v>
      </c>
      <c r="I20" s="129">
        <v>186000</v>
      </c>
      <c r="J20" s="79"/>
      <c r="K20" s="108"/>
      <c r="L20" s="79"/>
      <c r="M20" s="79"/>
      <c r="N20" s="67"/>
      <c r="O20" s="97" t="s">
        <v>403</v>
      </c>
    </row>
    <row r="21" spans="1:15">
      <c r="A21" s="8">
        <f t="shared" si="0"/>
        <v>17</v>
      </c>
      <c r="B21" s="41" t="s">
        <v>120</v>
      </c>
      <c r="C21" s="130">
        <v>113.32000000000001</v>
      </c>
      <c r="D21" s="130">
        <v>117.52</v>
      </c>
      <c r="E21" s="130">
        <v>117.52</v>
      </c>
      <c r="F21" s="129">
        <v>128.72</v>
      </c>
      <c r="G21" s="129">
        <v>127.22</v>
      </c>
      <c r="H21" s="129">
        <v>127.72</v>
      </c>
      <c r="I21" s="129">
        <v>137.51999999999998</v>
      </c>
      <c r="J21" s="79"/>
      <c r="K21" s="108"/>
      <c r="L21" s="79"/>
      <c r="M21" s="79"/>
      <c r="N21" s="67"/>
      <c r="O21" s="97" t="s">
        <v>49</v>
      </c>
    </row>
    <row r="22" spans="1:15">
      <c r="A22" s="8">
        <f t="shared" si="0"/>
        <v>18</v>
      </c>
      <c r="B22" s="41" t="s">
        <v>121</v>
      </c>
      <c r="C22" s="130">
        <v>42303.711309999999</v>
      </c>
      <c r="D22" s="130">
        <v>43030.651389999999</v>
      </c>
      <c r="E22" s="130">
        <v>41178.783899999995</v>
      </c>
      <c r="F22" s="129">
        <v>40883.826939999999</v>
      </c>
      <c r="G22" s="129">
        <v>40004.314399999996</v>
      </c>
      <c r="H22" s="129">
        <v>35185.823629999999</v>
      </c>
      <c r="I22" s="129">
        <v>34933.616159999998</v>
      </c>
      <c r="J22" s="79"/>
      <c r="K22" s="79"/>
      <c r="L22" s="79"/>
      <c r="M22" s="79"/>
      <c r="N22" s="67"/>
      <c r="O22" s="97" t="s">
        <v>51</v>
      </c>
    </row>
    <row r="23" spans="1:15" s="12" customFormat="1">
      <c r="A23" s="8">
        <f t="shared" si="0"/>
        <v>19</v>
      </c>
      <c r="B23" s="41" t="s">
        <v>447</v>
      </c>
      <c r="C23" s="130">
        <v>0</v>
      </c>
      <c r="D23" s="130">
        <v>0</v>
      </c>
      <c r="E23" s="130">
        <v>0</v>
      </c>
      <c r="F23" s="129">
        <v>0</v>
      </c>
      <c r="G23" s="129">
        <v>0</v>
      </c>
      <c r="H23" s="129">
        <v>0</v>
      </c>
      <c r="I23" s="129">
        <v>0</v>
      </c>
      <c r="J23" s="79"/>
      <c r="K23" s="79"/>
      <c r="L23" s="79"/>
      <c r="M23" s="79"/>
      <c r="N23" s="67"/>
      <c r="O23" s="97" t="s">
        <v>85</v>
      </c>
    </row>
    <row r="24" spans="1:15" s="12" customFormat="1">
      <c r="A24" s="8">
        <f t="shared" si="0"/>
        <v>20</v>
      </c>
      <c r="B24" s="88" t="s">
        <v>445</v>
      </c>
      <c r="C24" s="130">
        <v>0</v>
      </c>
      <c r="D24" s="130">
        <v>0</v>
      </c>
      <c r="E24" s="130">
        <v>0</v>
      </c>
      <c r="F24" s="129">
        <v>0</v>
      </c>
      <c r="G24" s="129">
        <v>0</v>
      </c>
      <c r="H24" s="129">
        <v>0</v>
      </c>
      <c r="I24" s="129">
        <v>0</v>
      </c>
      <c r="J24" s="79"/>
      <c r="K24" s="79"/>
      <c r="L24" s="79"/>
      <c r="M24" s="79"/>
      <c r="N24" s="67"/>
      <c r="O24" s="97"/>
    </row>
    <row r="25" spans="1:15" s="12" customFormat="1">
      <c r="A25" s="8">
        <f t="shared" si="0"/>
        <v>21</v>
      </c>
      <c r="B25" s="88" t="s">
        <v>446</v>
      </c>
      <c r="C25" s="130">
        <v>0</v>
      </c>
      <c r="D25" s="130">
        <v>0</v>
      </c>
      <c r="E25" s="130">
        <v>0</v>
      </c>
      <c r="F25" s="129">
        <v>0</v>
      </c>
      <c r="G25" s="129">
        <v>0</v>
      </c>
      <c r="H25" s="129">
        <v>0</v>
      </c>
      <c r="I25" s="129">
        <v>0</v>
      </c>
      <c r="J25" s="79"/>
      <c r="K25" s="79"/>
      <c r="L25" s="79"/>
      <c r="M25" s="79"/>
      <c r="N25" s="67"/>
      <c r="O25" s="97"/>
    </row>
    <row r="26" spans="1:15">
      <c r="A26" s="8">
        <f t="shared" si="0"/>
        <v>22</v>
      </c>
      <c r="B26" s="41" t="s">
        <v>122</v>
      </c>
      <c r="C26" s="130">
        <v>227679.55693000002</v>
      </c>
      <c r="D26" s="130">
        <v>226729.57164000001</v>
      </c>
      <c r="E26" s="130">
        <v>202174.43164000002</v>
      </c>
      <c r="F26" s="129">
        <v>226865.48164000001</v>
      </c>
      <c r="G26" s="129">
        <v>226757.26164000001</v>
      </c>
      <c r="H26" s="129">
        <v>228533.25048000002</v>
      </c>
      <c r="I26" s="129">
        <v>223598.27973000001</v>
      </c>
      <c r="J26" s="79"/>
      <c r="K26" s="79"/>
      <c r="L26" s="79"/>
      <c r="M26" s="79"/>
      <c r="N26" s="67"/>
      <c r="O26" s="97" t="s">
        <v>53</v>
      </c>
    </row>
    <row r="27" spans="1:15" s="73" customFormat="1">
      <c r="A27" s="71">
        <f t="shared" si="0"/>
        <v>23</v>
      </c>
      <c r="B27" s="69" t="s">
        <v>123</v>
      </c>
      <c r="C27" s="134">
        <v>79425513.795079961</v>
      </c>
      <c r="D27" s="134">
        <v>79335349.153370008</v>
      </c>
      <c r="E27" s="134">
        <v>77995190.408099994</v>
      </c>
      <c r="F27" s="138">
        <v>77684442.712969989</v>
      </c>
      <c r="G27" s="138">
        <v>77742791.911740005</v>
      </c>
      <c r="H27" s="138">
        <v>77012877.01439999</v>
      </c>
      <c r="I27" s="138">
        <v>77802935.013549954</v>
      </c>
      <c r="J27" s="80"/>
      <c r="K27" s="80"/>
      <c r="L27" s="80"/>
      <c r="M27" s="80"/>
      <c r="N27" s="70"/>
      <c r="O27" s="98" t="s">
        <v>55</v>
      </c>
    </row>
    <row r="28" spans="1:15">
      <c r="A28" s="8">
        <f t="shared" si="0"/>
        <v>24</v>
      </c>
      <c r="B28" s="41" t="s">
        <v>56</v>
      </c>
      <c r="C28" s="130">
        <v>3525145.9368899991</v>
      </c>
      <c r="D28" s="130">
        <v>3527047.5613400005</v>
      </c>
      <c r="E28" s="130">
        <v>4330265.1671799999</v>
      </c>
      <c r="F28" s="129">
        <v>4212661.8987000007</v>
      </c>
      <c r="G28" s="129">
        <v>3836314.1470899996</v>
      </c>
      <c r="H28" s="129">
        <v>3746452.581739998</v>
      </c>
      <c r="I28" s="129">
        <v>4055582.8743599998</v>
      </c>
      <c r="J28" s="79"/>
      <c r="K28" s="79"/>
      <c r="L28" s="79"/>
      <c r="M28" s="79"/>
      <c r="N28" s="67"/>
      <c r="O28" s="99" t="s">
        <v>80</v>
      </c>
    </row>
    <row r="29" spans="1:15">
      <c r="A29" s="8">
        <f t="shared" si="0"/>
        <v>25</v>
      </c>
      <c r="B29" s="41" t="s">
        <v>57</v>
      </c>
      <c r="C29" s="130">
        <v>18412052.347310003</v>
      </c>
      <c r="D29" s="130">
        <v>17931930.252270006</v>
      </c>
      <c r="E29" s="130">
        <v>18967647.831120007</v>
      </c>
      <c r="F29" s="129">
        <v>18218687.29174</v>
      </c>
      <c r="G29" s="129">
        <v>17075880.416880004</v>
      </c>
      <c r="H29" s="129">
        <v>18299954.087289996</v>
      </c>
      <c r="I29" s="129">
        <v>17376004.593949996</v>
      </c>
      <c r="J29" s="79"/>
      <c r="K29" s="79"/>
      <c r="L29" s="79"/>
      <c r="M29" s="79"/>
      <c r="N29" s="67"/>
      <c r="O29" s="99" t="s">
        <v>81</v>
      </c>
    </row>
    <row r="30" spans="1:15" s="12" customFormat="1">
      <c r="A30" s="8">
        <f t="shared" si="0"/>
        <v>26</v>
      </c>
      <c r="B30" s="41" t="s">
        <v>383</v>
      </c>
      <c r="C30" s="130">
        <v>2675118.4294199999</v>
      </c>
      <c r="D30" s="130">
        <v>2823272.5799700003</v>
      </c>
      <c r="E30" s="130">
        <v>2697902.6929699993</v>
      </c>
      <c r="F30" s="129">
        <v>3264467.1815200001</v>
      </c>
      <c r="G30" s="129">
        <v>2624168.1469300003</v>
      </c>
      <c r="H30" s="129">
        <v>2600681.4484599992</v>
      </c>
      <c r="I30" s="129">
        <v>3662334.4942499991</v>
      </c>
      <c r="J30" s="79"/>
      <c r="K30" s="79"/>
      <c r="L30" s="79"/>
      <c r="M30" s="79"/>
      <c r="N30" s="67"/>
      <c r="O30" s="97" t="s">
        <v>404</v>
      </c>
    </row>
    <row r="31" spans="1:15" s="12" customFormat="1">
      <c r="A31" s="8">
        <f t="shared" si="0"/>
        <v>27</v>
      </c>
      <c r="B31" s="41" t="s">
        <v>384</v>
      </c>
      <c r="C31" s="130">
        <v>38621637.90361999</v>
      </c>
      <c r="D31" s="130">
        <v>38490709.677120015</v>
      </c>
      <c r="E31" s="130">
        <v>42034044.031559989</v>
      </c>
      <c r="F31" s="129">
        <v>42528125.043080017</v>
      </c>
      <c r="G31" s="129">
        <v>41347793.47671999</v>
      </c>
      <c r="H31" s="129">
        <v>40585260.63158001</v>
      </c>
      <c r="I31" s="129">
        <v>40394717.19546999</v>
      </c>
      <c r="J31" s="79"/>
      <c r="K31" s="79"/>
      <c r="L31" s="79"/>
      <c r="M31" s="79"/>
      <c r="N31" s="67"/>
      <c r="O31" s="97" t="s">
        <v>405</v>
      </c>
    </row>
    <row r="32" spans="1:15">
      <c r="A32" s="8">
        <f t="shared" si="0"/>
        <v>28</v>
      </c>
      <c r="B32" s="41" t="s">
        <v>124</v>
      </c>
      <c r="C32" s="130">
        <v>940461.51880000008</v>
      </c>
      <c r="D32" s="130">
        <v>879663.86168000009</v>
      </c>
      <c r="E32" s="130">
        <v>1782576.2037000002</v>
      </c>
      <c r="F32" s="129">
        <v>875067.93166999996</v>
      </c>
      <c r="G32" s="129">
        <v>801214.54968000029</v>
      </c>
      <c r="H32" s="129">
        <v>1033332.72584</v>
      </c>
      <c r="I32" s="129">
        <v>1016600.9591399999</v>
      </c>
      <c r="J32" s="79"/>
      <c r="K32" s="79"/>
      <c r="L32" s="79"/>
      <c r="M32" s="79"/>
      <c r="N32" s="67"/>
      <c r="O32" s="99" t="s">
        <v>82</v>
      </c>
    </row>
    <row r="33" spans="1:15" s="12" customFormat="1">
      <c r="A33" s="8">
        <f t="shared" si="0"/>
        <v>29</v>
      </c>
      <c r="B33" s="41" t="s">
        <v>385</v>
      </c>
      <c r="C33" s="130">
        <v>3672745.6766499998</v>
      </c>
      <c r="D33" s="130">
        <v>4002550.3237299989</v>
      </c>
      <c r="E33" s="130">
        <v>4123813.3499400001</v>
      </c>
      <c r="F33" s="129">
        <v>4453079.4312800011</v>
      </c>
      <c r="G33" s="129">
        <v>4140386.9096300015</v>
      </c>
      <c r="H33" s="129">
        <v>4207923.4542999985</v>
      </c>
      <c r="I33" s="129">
        <v>4667332.2245399999</v>
      </c>
      <c r="J33" s="79"/>
      <c r="K33" s="79"/>
      <c r="L33" s="79"/>
      <c r="M33" s="79"/>
      <c r="N33" s="67"/>
      <c r="O33" s="97" t="s">
        <v>406</v>
      </c>
    </row>
    <row r="34" spans="1:15">
      <c r="A34" s="8">
        <f t="shared" si="0"/>
        <v>30</v>
      </c>
      <c r="B34" s="41" t="s">
        <v>125</v>
      </c>
      <c r="C34" s="130">
        <v>30967.023819999999</v>
      </c>
      <c r="D34" s="130">
        <v>6946.6793899999993</v>
      </c>
      <c r="E34" s="130">
        <v>85007.863580000005</v>
      </c>
      <c r="F34" s="129">
        <v>17421.149559999998</v>
      </c>
      <c r="G34" s="129">
        <v>37852.281530000007</v>
      </c>
      <c r="H34" s="129">
        <v>43952.549930000001</v>
      </c>
      <c r="I34" s="129">
        <v>4066.9884500000003</v>
      </c>
      <c r="J34" s="79"/>
      <c r="K34" s="79"/>
      <c r="L34" s="79"/>
      <c r="M34" s="79"/>
      <c r="N34" s="67"/>
      <c r="O34" s="99" t="s">
        <v>83</v>
      </c>
    </row>
    <row r="35" spans="1:15">
      <c r="A35" s="8">
        <f t="shared" si="0"/>
        <v>31</v>
      </c>
      <c r="B35" s="41" t="s">
        <v>126</v>
      </c>
      <c r="C35" s="130">
        <v>550665.38510000019</v>
      </c>
      <c r="D35" s="130">
        <v>572502.37620000006</v>
      </c>
      <c r="E35" s="130">
        <v>376696.44027000002</v>
      </c>
      <c r="F35" s="129">
        <v>481930.89055000013</v>
      </c>
      <c r="G35" s="129">
        <v>462393.43529000011</v>
      </c>
      <c r="H35" s="129">
        <v>548099.57063999993</v>
      </c>
      <c r="I35" s="129">
        <v>515141.28918000008</v>
      </c>
      <c r="J35" s="79"/>
      <c r="K35" s="79"/>
      <c r="L35" s="79"/>
      <c r="M35" s="79"/>
      <c r="N35" s="67"/>
      <c r="O35" s="99" t="s">
        <v>84</v>
      </c>
    </row>
    <row r="36" spans="1:15">
      <c r="A36" s="8">
        <f t="shared" si="0"/>
        <v>32</v>
      </c>
      <c r="B36" s="41" t="s">
        <v>127</v>
      </c>
      <c r="C36" s="130">
        <v>2812424.9093200001</v>
      </c>
      <c r="D36" s="130">
        <v>2771300.171779999</v>
      </c>
      <c r="E36" s="130">
        <v>2717739.63791</v>
      </c>
      <c r="F36" s="129">
        <v>2810638.0057100002</v>
      </c>
      <c r="G36" s="129">
        <v>2820907.8317800006</v>
      </c>
      <c r="H36" s="129">
        <v>2972766.7120600007</v>
      </c>
      <c r="I36" s="129">
        <v>2813277.4268300002</v>
      </c>
      <c r="J36" s="79"/>
      <c r="K36" s="79"/>
      <c r="L36" s="79"/>
      <c r="M36" s="79"/>
      <c r="N36" s="67"/>
      <c r="O36" s="99" t="s">
        <v>86</v>
      </c>
    </row>
    <row r="37" spans="1:15" s="12" customFormat="1">
      <c r="A37" s="8">
        <f t="shared" si="0"/>
        <v>33</v>
      </c>
      <c r="B37" s="41" t="s">
        <v>386</v>
      </c>
      <c r="C37" s="130">
        <v>475681.53423999995</v>
      </c>
      <c r="D37" s="130">
        <v>469300.11955</v>
      </c>
      <c r="E37" s="130">
        <v>561496.89390999998</v>
      </c>
      <c r="F37" s="129">
        <v>438939.19076999999</v>
      </c>
      <c r="G37" s="129">
        <v>397058.29421999998</v>
      </c>
      <c r="H37" s="129">
        <v>387226.20117000001</v>
      </c>
      <c r="I37" s="129">
        <v>364758.99026999995</v>
      </c>
      <c r="J37" s="79"/>
      <c r="K37" s="79"/>
      <c r="L37" s="79"/>
      <c r="M37" s="79"/>
      <c r="N37" s="67"/>
      <c r="O37" s="97" t="s">
        <v>407</v>
      </c>
    </row>
    <row r="38" spans="1:15">
      <c r="A38" s="8">
        <f t="shared" si="0"/>
        <v>34</v>
      </c>
      <c r="B38" s="41" t="s">
        <v>128</v>
      </c>
      <c r="C38" s="130">
        <v>1016545.4479099999</v>
      </c>
      <c r="D38" s="130">
        <v>1016498.5104300001</v>
      </c>
      <c r="E38" s="130">
        <v>1013228.20563</v>
      </c>
      <c r="F38" s="129">
        <v>1000394.8134699997</v>
      </c>
      <c r="G38" s="129">
        <v>971159.52110000013</v>
      </c>
      <c r="H38" s="129">
        <v>949214.42817999958</v>
      </c>
      <c r="I38" s="129">
        <v>967869.96384999983</v>
      </c>
      <c r="J38" s="79"/>
      <c r="K38" s="79"/>
      <c r="L38" s="79"/>
      <c r="M38" s="79"/>
      <c r="N38" s="67"/>
      <c r="O38" s="99" t="s">
        <v>87</v>
      </c>
    </row>
    <row r="39" spans="1:15">
      <c r="A39" s="8">
        <f t="shared" si="0"/>
        <v>35</v>
      </c>
      <c r="B39" s="41" t="s">
        <v>129</v>
      </c>
      <c r="C39" s="130">
        <v>10473917.451159999</v>
      </c>
      <c r="D39" s="130">
        <v>10917090.400960004</v>
      </c>
      <c r="E39" s="130">
        <v>10757340.71542</v>
      </c>
      <c r="F39" s="129">
        <v>10595531.889939997</v>
      </c>
      <c r="G39" s="129">
        <v>10608935.200119998</v>
      </c>
      <c r="H39" s="129">
        <v>10664140.16749</v>
      </c>
      <c r="I39" s="129">
        <v>10589311.987490002</v>
      </c>
      <c r="J39" s="79"/>
      <c r="K39" s="79"/>
      <c r="L39" s="79"/>
      <c r="M39" s="79"/>
      <c r="N39" s="67"/>
      <c r="O39" s="99" t="s">
        <v>88</v>
      </c>
    </row>
    <row r="40" spans="1:15" s="73" customFormat="1">
      <c r="A40" s="71">
        <f t="shared" si="0"/>
        <v>36</v>
      </c>
      <c r="B40" s="69" t="s">
        <v>130</v>
      </c>
      <c r="C40" s="134">
        <v>83207363.566100016</v>
      </c>
      <c r="D40" s="134">
        <v>83408812.516180038</v>
      </c>
      <c r="E40" s="134">
        <v>89447759.035020009</v>
      </c>
      <c r="F40" s="138">
        <v>88896944.719889998</v>
      </c>
      <c r="G40" s="138">
        <v>85124064.21281004</v>
      </c>
      <c r="H40" s="138">
        <v>86039004.560649976</v>
      </c>
      <c r="I40" s="138">
        <v>86426998.989799991</v>
      </c>
      <c r="J40" s="80"/>
      <c r="K40" s="80"/>
      <c r="L40" s="80"/>
      <c r="M40" s="80"/>
      <c r="N40" s="70"/>
      <c r="O40" s="98" t="s">
        <v>89</v>
      </c>
    </row>
    <row r="41" spans="1:15" s="73" customFormat="1">
      <c r="A41" s="71">
        <f t="shared" si="0"/>
        <v>37</v>
      </c>
      <c r="B41" s="69" t="s">
        <v>131</v>
      </c>
      <c r="C41" s="134">
        <v>162632877.36150998</v>
      </c>
      <c r="D41" s="134">
        <v>162744161.66987008</v>
      </c>
      <c r="E41" s="134">
        <v>167442949.44337997</v>
      </c>
      <c r="F41" s="138">
        <v>166581387.43307999</v>
      </c>
      <c r="G41" s="138">
        <v>162866856.12478003</v>
      </c>
      <c r="H41" s="138">
        <v>163051881.57531998</v>
      </c>
      <c r="I41" s="138">
        <v>164229934.00361001</v>
      </c>
      <c r="J41" s="80"/>
      <c r="K41" s="80"/>
      <c r="L41" s="80"/>
      <c r="M41" s="80"/>
      <c r="N41" s="70"/>
      <c r="O41" s="98" t="s">
        <v>90</v>
      </c>
    </row>
    <row r="42" spans="1:15">
      <c r="A42" s="8">
        <f t="shared" si="0"/>
        <v>38</v>
      </c>
      <c r="B42" s="41" t="s">
        <v>66</v>
      </c>
      <c r="C42" s="130">
        <v>2105115.6190699995</v>
      </c>
      <c r="D42" s="130">
        <v>2315860.9971400001</v>
      </c>
      <c r="E42" s="130">
        <v>2167823.5638300008</v>
      </c>
      <c r="F42" s="129">
        <v>2485205.8929000008</v>
      </c>
      <c r="G42" s="129">
        <v>2247669.8735099998</v>
      </c>
      <c r="H42" s="129">
        <v>2056418.6504100002</v>
      </c>
      <c r="I42" s="129">
        <v>2793919.4914600002</v>
      </c>
      <c r="J42" s="79"/>
      <c r="K42" s="79"/>
      <c r="L42" s="79"/>
      <c r="M42" s="79"/>
      <c r="N42" s="67"/>
      <c r="O42" s="99" t="s">
        <v>91</v>
      </c>
    </row>
    <row r="43" spans="1:15">
      <c r="A43" s="8">
        <f t="shared" si="0"/>
        <v>39</v>
      </c>
      <c r="B43" s="41" t="s">
        <v>132</v>
      </c>
      <c r="C43" s="130">
        <v>1334698.1969999999</v>
      </c>
      <c r="D43" s="130">
        <v>1046605.6584500002</v>
      </c>
      <c r="E43" s="130">
        <v>1172665.8078200005</v>
      </c>
      <c r="F43" s="129">
        <v>983558.07689999975</v>
      </c>
      <c r="G43" s="129">
        <v>913500.48464999988</v>
      </c>
      <c r="H43" s="129">
        <v>1078865.6263100002</v>
      </c>
      <c r="I43" s="129">
        <v>1059282.22358</v>
      </c>
      <c r="J43" s="79"/>
      <c r="K43" s="79"/>
      <c r="L43" s="79"/>
      <c r="M43" s="79"/>
      <c r="N43" s="67"/>
      <c r="O43" s="99" t="s">
        <v>92</v>
      </c>
    </row>
    <row r="44" spans="1:15">
      <c r="A44" s="8">
        <f t="shared" si="0"/>
        <v>40</v>
      </c>
      <c r="B44" s="41" t="s">
        <v>133</v>
      </c>
      <c r="C44" s="130">
        <v>9159871.8177200016</v>
      </c>
      <c r="D44" s="130">
        <v>8869176.9270200022</v>
      </c>
      <c r="E44" s="130">
        <v>9675476.739670001</v>
      </c>
      <c r="F44" s="129">
        <v>9812837.8173500039</v>
      </c>
      <c r="G44" s="129">
        <v>8846383.5886600036</v>
      </c>
      <c r="H44" s="129">
        <v>9689504.9657899998</v>
      </c>
      <c r="I44" s="129">
        <v>9374840.3456400037</v>
      </c>
      <c r="J44" s="79"/>
      <c r="K44" s="79"/>
      <c r="L44" s="79"/>
      <c r="M44" s="79"/>
      <c r="N44" s="67"/>
      <c r="O44" s="99" t="s">
        <v>93</v>
      </c>
    </row>
    <row r="45" spans="1:15">
      <c r="A45" s="8">
        <f t="shared" si="0"/>
        <v>41</v>
      </c>
      <c r="B45" s="41" t="s">
        <v>134</v>
      </c>
      <c r="C45" s="130">
        <v>1833618.8409899997</v>
      </c>
      <c r="D45" s="130">
        <v>1864803.7351099993</v>
      </c>
      <c r="E45" s="130">
        <v>2022294.6266200002</v>
      </c>
      <c r="F45" s="129">
        <v>1855647.9753799995</v>
      </c>
      <c r="G45" s="129">
        <v>1778989.5419300008</v>
      </c>
      <c r="H45" s="129">
        <v>1785533.7418500001</v>
      </c>
      <c r="I45" s="129">
        <v>1781355.8437799998</v>
      </c>
      <c r="J45" s="79"/>
      <c r="K45" s="79"/>
      <c r="L45" s="79"/>
      <c r="M45" s="79"/>
      <c r="N45" s="67"/>
      <c r="O45" s="99" t="s">
        <v>94</v>
      </c>
    </row>
    <row r="46" spans="1:15">
      <c r="A46" s="8">
        <f t="shared" si="0"/>
        <v>42</v>
      </c>
      <c r="B46" s="41" t="s">
        <v>135</v>
      </c>
      <c r="C46" s="130">
        <v>589506.8021000002</v>
      </c>
      <c r="D46" s="130">
        <v>591753.55533</v>
      </c>
      <c r="E46" s="130">
        <v>656430.01924999978</v>
      </c>
      <c r="F46" s="129">
        <v>377525.61621000007</v>
      </c>
      <c r="G46" s="129">
        <v>335375.46639999998</v>
      </c>
      <c r="H46" s="129">
        <v>391478.83076999983</v>
      </c>
      <c r="I46" s="129">
        <v>484088.14708999975</v>
      </c>
      <c r="J46" s="79"/>
      <c r="K46" s="79"/>
      <c r="L46" s="79"/>
      <c r="M46" s="79"/>
      <c r="N46" s="67"/>
      <c r="O46" s="99" t="s">
        <v>95</v>
      </c>
    </row>
    <row r="47" spans="1:15">
      <c r="A47" s="8">
        <f t="shared" si="0"/>
        <v>43</v>
      </c>
      <c r="B47" s="41" t="s">
        <v>136</v>
      </c>
      <c r="C47" s="130">
        <v>2948729.9859299995</v>
      </c>
      <c r="D47" s="130">
        <v>2984141.9732299987</v>
      </c>
      <c r="E47" s="130">
        <v>2562453.1906899996</v>
      </c>
      <c r="F47" s="129">
        <v>2769441.2209899998</v>
      </c>
      <c r="G47" s="129">
        <v>2608026.9353999998</v>
      </c>
      <c r="H47" s="129">
        <v>2797695.4207000001</v>
      </c>
      <c r="I47" s="129">
        <v>2615568.7451299997</v>
      </c>
      <c r="J47" s="79"/>
      <c r="K47" s="79"/>
      <c r="L47" s="79"/>
      <c r="M47" s="79"/>
      <c r="N47" s="67"/>
      <c r="O47" s="99" t="s">
        <v>71</v>
      </c>
    </row>
    <row r="48" spans="1:15">
      <c r="A48" s="8">
        <f t="shared" si="0"/>
        <v>44</v>
      </c>
      <c r="B48" s="41" t="s">
        <v>137</v>
      </c>
      <c r="C48" s="130">
        <v>11159228.128260003</v>
      </c>
      <c r="D48" s="130">
        <v>11253398.50089</v>
      </c>
      <c r="E48" s="130">
        <v>11694328.374320002</v>
      </c>
      <c r="F48" s="129">
        <v>11651521.045500003</v>
      </c>
      <c r="G48" s="129">
        <v>10986539.020119997</v>
      </c>
      <c r="H48" s="129">
        <v>10983535.403920002</v>
      </c>
      <c r="I48" s="129">
        <v>10649459.225130001</v>
      </c>
      <c r="J48" s="79"/>
      <c r="K48" s="79"/>
      <c r="L48" s="79"/>
      <c r="M48" s="79"/>
      <c r="N48" s="67"/>
      <c r="O48" s="99" t="s">
        <v>96</v>
      </c>
    </row>
    <row r="49" spans="1:15" s="73" customFormat="1">
      <c r="A49" s="71">
        <f t="shared" si="0"/>
        <v>45</v>
      </c>
      <c r="B49" s="69" t="s">
        <v>73</v>
      </c>
      <c r="C49" s="134">
        <v>29130769.39230001</v>
      </c>
      <c r="D49" s="134">
        <v>28925741.34846</v>
      </c>
      <c r="E49" s="134">
        <v>29951472.323419999</v>
      </c>
      <c r="F49" s="138">
        <v>29935737.646449994</v>
      </c>
      <c r="G49" s="138">
        <v>27716484.912050005</v>
      </c>
      <c r="H49" s="138">
        <v>28783032.64105</v>
      </c>
      <c r="I49" s="138">
        <v>28758514.023139995</v>
      </c>
      <c r="J49" s="80"/>
      <c r="K49" s="80"/>
      <c r="L49" s="80"/>
      <c r="M49" s="80"/>
      <c r="N49" s="70"/>
      <c r="O49" s="98" t="s">
        <v>97</v>
      </c>
    </row>
    <row r="50" spans="1:15">
      <c r="A50" s="8">
        <f t="shared" si="0"/>
        <v>46</v>
      </c>
      <c r="B50" s="41" t="s">
        <v>138</v>
      </c>
      <c r="C50" s="130">
        <v>13324294.033540001</v>
      </c>
      <c r="D50" s="130">
        <v>12439438.651510002</v>
      </c>
      <c r="E50" s="130">
        <v>13277617.031750001</v>
      </c>
      <c r="F50" s="129">
        <v>13311474.944180002</v>
      </c>
      <c r="G50" s="129">
        <v>13097178.520889996</v>
      </c>
      <c r="H50" s="129">
        <v>13764587.281859998</v>
      </c>
      <c r="I50" s="129">
        <v>14359670.335109999</v>
      </c>
      <c r="J50" s="79"/>
      <c r="K50" s="79"/>
      <c r="L50" s="79"/>
      <c r="M50" s="79"/>
      <c r="N50" s="67"/>
      <c r="O50" s="99" t="s">
        <v>98</v>
      </c>
    </row>
    <row r="51" spans="1:15">
      <c r="A51" s="8">
        <f t="shared" si="0"/>
        <v>47</v>
      </c>
      <c r="B51" s="41" t="s">
        <v>102</v>
      </c>
      <c r="C51" s="130">
        <v>21843204.442509998</v>
      </c>
      <c r="D51" s="130">
        <v>22625960.819320001</v>
      </c>
      <c r="E51" s="130">
        <v>22411079.829909995</v>
      </c>
      <c r="F51" s="129">
        <v>21830761.259779997</v>
      </c>
      <c r="G51" s="129">
        <v>20868758.04188</v>
      </c>
      <c r="H51" s="129">
        <v>20637488.585130002</v>
      </c>
      <c r="I51" s="129">
        <v>20525314.585079994</v>
      </c>
      <c r="J51" s="79"/>
      <c r="K51" s="79"/>
      <c r="L51" s="79"/>
      <c r="M51" s="79"/>
      <c r="N51" s="67"/>
      <c r="O51" s="99" t="s">
        <v>75</v>
      </c>
    </row>
    <row r="52" spans="1:15">
      <c r="A52" s="8">
        <f t="shared" si="0"/>
        <v>48</v>
      </c>
      <c r="B52" s="41" t="s">
        <v>139</v>
      </c>
      <c r="C52" s="130">
        <v>34934693.067719996</v>
      </c>
      <c r="D52" s="130">
        <v>35285440.257419996</v>
      </c>
      <c r="E52" s="130">
        <v>38336519.662420012</v>
      </c>
      <c r="F52" s="129">
        <v>38400528.185980015</v>
      </c>
      <c r="G52" s="129">
        <v>37891115.573429994</v>
      </c>
      <c r="H52" s="129">
        <v>36164905.455090009</v>
      </c>
      <c r="I52" s="129">
        <v>36224913.849149995</v>
      </c>
      <c r="J52" s="79"/>
      <c r="K52" s="79"/>
      <c r="L52" s="79"/>
      <c r="M52" s="79"/>
      <c r="N52" s="67"/>
      <c r="O52" s="99" t="s">
        <v>410</v>
      </c>
    </row>
    <row r="53" spans="1:15" s="12" customFormat="1">
      <c r="A53" s="8">
        <f t="shared" si="0"/>
        <v>49</v>
      </c>
      <c r="B53" s="41" t="s">
        <v>387</v>
      </c>
      <c r="C53" s="130">
        <v>93802.980950000012</v>
      </c>
      <c r="D53" s="130">
        <v>118401.99586000001</v>
      </c>
      <c r="E53" s="130">
        <v>105697.97664000001</v>
      </c>
      <c r="F53" s="129">
        <v>91484.46491000001</v>
      </c>
      <c r="G53" s="129">
        <v>82859.640270000004</v>
      </c>
      <c r="H53" s="129">
        <v>82711.627130000023</v>
      </c>
      <c r="I53" s="129">
        <v>80362.685209999996</v>
      </c>
      <c r="J53" s="79"/>
      <c r="K53" s="79"/>
      <c r="L53" s="79"/>
      <c r="M53" s="79"/>
      <c r="N53" s="67"/>
      <c r="O53" s="97" t="s">
        <v>408</v>
      </c>
    </row>
    <row r="54" spans="1:15" s="73" customFormat="1">
      <c r="A54" s="71">
        <f t="shared" si="0"/>
        <v>50</v>
      </c>
      <c r="B54" s="69" t="s">
        <v>25</v>
      </c>
      <c r="C54" s="134">
        <v>70195994.525219992</v>
      </c>
      <c r="D54" s="134">
        <v>70469241.724520013</v>
      </c>
      <c r="E54" s="134">
        <v>74130914.501219988</v>
      </c>
      <c r="F54" s="138">
        <v>73634248.855299994</v>
      </c>
      <c r="G54" s="138">
        <v>71939911.776930004</v>
      </c>
      <c r="H54" s="138">
        <v>70649692.949640021</v>
      </c>
      <c r="I54" s="138">
        <v>71190261.455010012</v>
      </c>
      <c r="J54" s="80"/>
      <c r="K54" s="80"/>
      <c r="L54" s="80"/>
      <c r="M54" s="80"/>
      <c r="N54" s="70"/>
      <c r="O54" s="98" t="s">
        <v>99</v>
      </c>
    </row>
    <row r="55" spans="1:15" s="73" customFormat="1">
      <c r="A55" s="71">
        <f t="shared" si="0"/>
        <v>51</v>
      </c>
      <c r="B55" s="69" t="s">
        <v>24</v>
      </c>
      <c r="C55" s="134">
        <v>99326763.917840019</v>
      </c>
      <c r="D55" s="134">
        <v>99394983.073240012</v>
      </c>
      <c r="E55" s="134">
        <v>104082386.82493</v>
      </c>
      <c r="F55" s="138">
        <v>103569986.50204998</v>
      </c>
      <c r="G55" s="138">
        <v>99656396.689260036</v>
      </c>
      <c r="H55" s="138">
        <v>99432725.591000006</v>
      </c>
      <c r="I55" s="138">
        <v>99948775.478470027</v>
      </c>
      <c r="J55" s="80"/>
      <c r="K55" s="80"/>
      <c r="L55" s="80"/>
      <c r="M55" s="80"/>
      <c r="N55" s="70"/>
      <c r="O55" s="98" t="s">
        <v>100</v>
      </c>
    </row>
    <row r="56" spans="1:15">
      <c r="A56" s="8">
        <f t="shared" si="0"/>
        <v>52</v>
      </c>
      <c r="B56" s="41" t="s">
        <v>23</v>
      </c>
      <c r="C56" s="130">
        <v>720905.66369999992</v>
      </c>
      <c r="D56" s="130">
        <v>722499.73108000006</v>
      </c>
      <c r="E56" s="130">
        <v>694441.05370000005</v>
      </c>
      <c r="F56" s="129">
        <v>694204.57594000001</v>
      </c>
      <c r="G56" s="129">
        <v>694102.46282000002</v>
      </c>
      <c r="H56" s="129">
        <v>690740.61386000004</v>
      </c>
      <c r="I56" s="129">
        <v>700862.79654000001</v>
      </c>
      <c r="J56" s="79"/>
      <c r="K56" s="79"/>
      <c r="L56" s="79"/>
      <c r="M56" s="79"/>
      <c r="N56" s="67"/>
      <c r="O56" s="99" t="s">
        <v>79</v>
      </c>
    </row>
    <row r="57" spans="1:15">
      <c r="A57" s="8">
        <f t="shared" si="0"/>
        <v>53</v>
      </c>
      <c r="B57" s="41" t="s">
        <v>140</v>
      </c>
      <c r="C57" s="130">
        <v>23515232.374699999</v>
      </c>
      <c r="D57" s="130">
        <v>23291162.370699998</v>
      </c>
      <c r="E57" s="130">
        <v>23762332.370699998</v>
      </c>
      <c r="F57" s="129">
        <v>23491162.870699998</v>
      </c>
      <c r="G57" s="129">
        <v>23511162.970699999</v>
      </c>
      <c r="H57" s="129">
        <v>23562241.120699998</v>
      </c>
      <c r="I57" s="129">
        <v>23562624.0207</v>
      </c>
      <c r="J57" s="79"/>
      <c r="K57" s="79"/>
      <c r="L57" s="79"/>
      <c r="M57" s="79"/>
      <c r="N57" s="67"/>
      <c r="O57" s="99" t="s">
        <v>112</v>
      </c>
    </row>
    <row r="58" spans="1:15">
      <c r="A58" s="8">
        <f t="shared" si="0"/>
        <v>54</v>
      </c>
      <c r="B58" s="41" t="s">
        <v>105</v>
      </c>
      <c r="C58" s="130">
        <v>1780480.1314599998</v>
      </c>
      <c r="D58" s="130">
        <v>1785480.1314599998</v>
      </c>
      <c r="E58" s="130">
        <v>1685952.5118099998</v>
      </c>
      <c r="F58" s="129">
        <v>1784751.0856899999</v>
      </c>
      <c r="G58" s="129">
        <v>1764751.0956899999</v>
      </c>
      <c r="H58" s="129">
        <v>1764657.3156899998</v>
      </c>
      <c r="I58" s="129">
        <v>1769771.00232</v>
      </c>
      <c r="J58" s="79"/>
      <c r="K58" s="79"/>
      <c r="L58" s="79"/>
      <c r="M58" s="79"/>
      <c r="N58" s="67"/>
      <c r="O58" s="99" t="s">
        <v>114</v>
      </c>
    </row>
    <row r="59" spans="1:15">
      <c r="A59" s="8">
        <f t="shared" si="0"/>
        <v>55</v>
      </c>
      <c r="B59" s="41" t="s">
        <v>141</v>
      </c>
      <c r="C59" s="130">
        <v>29401411.202559989</v>
      </c>
      <c r="D59" s="130">
        <v>29751108.275360003</v>
      </c>
      <c r="E59" s="130">
        <v>30176759.140349992</v>
      </c>
      <c r="F59" s="129">
        <v>29486891.750620004</v>
      </c>
      <c r="G59" s="129">
        <v>29875326.458360001</v>
      </c>
      <c r="H59" s="129">
        <v>30000784.91454</v>
      </c>
      <c r="I59" s="129">
        <v>31021254.185870003</v>
      </c>
      <c r="J59" s="79"/>
      <c r="K59" s="79"/>
      <c r="L59" s="79"/>
      <c r="M59" s="79"/>
      <c r="N59" s="67"/>
      <c r="O59" s="99" t="s">
        <v>109</v>
      </c>
    </row>
    <row r="60" spans="1:15">
      <c r="A60" s="8">
        <f t="shared" si="0"/>
        <v>56</v>
      </c>
      <c r="B60" s="41" t="s">
        <v>142</v>
      </c>
      <c r="C60" s="130">
        <v>7888084.0726399999</v>
      </c>
      <c r="D60" s="130">
        <v>7798928.0901699988</v>
      </c>
      <c r="E60" s="130">
        <v>7041077.5362100005</v>
      </c>
      <c r="F60" s="129">
        <v>7554390.6451400016</v>
      </c>
      <c r="G60" s="129">
        <v>7365116.4491599975</v>
      </c>
      <c r="H60" s="129">
        <v>7600732.0220400002</v>
      </c>
      <c r="I60" s="129">
        <v>7226646.5216600019</v>
      </c>
      <c r="J60" s="79"/>
      <c r="K60" s="79"/>
      <c r="L60" s="79"/>
      <c r="M60" s="79"/>
      <c r="N60" s="67"/>
      <c r="O60" s="99" t="s">
        <v>113</v>
      </c>
    </row>
    <row r="61" spans="1:15" s="73" customFormat="1">
      <c r="A61" s="71">
        <f t="shared" si="0"/>
        <v>57</v>
      </c>
      <c r="B61" s="69" t="s">
        <v>143</v>
      </c>
      <c r="C61" s="134">
        <v>62585207.781389989</v>
      </c>
      <c r="D61" s="134">
        <v>62626678.867749996</v>
      </c>
      <c r="E61" s="134">
        <v>62666121.559090003</v>
      </c>
      <c r="F61" s="138">
        <v>62317196.352190003</v>
      </c>
      <c r="G61" s="138">
        <v>62516356.973899998</v>
      </c>
      <c r="H61" s="138">
        <v>62928415.373020008</v>
      </c>
      <c r="I61" s="138">
        <v>63580295.730569988</v>
      </c>
      <c r="J61" s="80"/>
      <c r="K61" s="80"/>
      <c r="L61" s="70"/>
      <c r="M61" s="98"/>
      <c r="O61" s="98" t="s">
        <v>107</v>
      </c>
    </row>
    <row r="62" spans="1:15" s="73" customFormat="1">
      <c r="A62" s="71">
        <f t="shared" si="0"/>
        <v>58</v>
      </c>
      <c r="B62" s="69" t="s">
        <v>110</v>
      </c>
      <c r="C62" s="134">
        <v>162632877.36319003</v>
      </c>
      <c r="D62" s="134">
        <v>162744161.67232007</v>
      </c>
      <c r="E62" s="134">
        <v>167442949.43795994</v>
      </c>
      <c r="F62" s="138">
        <v>166581387.43039003</v>
      </c>
      <c r="G62" s="138">
        <v>162866856.12624004</v>
      </c>
      <c r="H62" s="138">
        <v>163051881.57808998</v>
      </c>
      <c r="I62" s="138">
        <v>164229934.00577998</v>
      </c>
      <c r="J62" s="80"/>
      <c r="K62" s="80"/>
      <c r="L62" s="70"/>
      <c r="M62" s="98"/>
      <c r="O62" s="98" t="s">
        <v>111</v>
      </c>
    </row>
    <row r="63" spans="1:15">
      <c r="C63" s="36"/>
      <c r="D63" s="36"/>
      <c r="E63" s="36"/>
      <c r="F63" s="36"/>
      <c r="G63" s="36"/>
      <c r="H63" s="36"/>
      <c r="I63" s="36"/>
      <c r="K63" s="36"/>
      <c r="M63" s="36"/>
      <c r="N63" s="36"/>
      <c r="O63" s="36"/>
    </row>
    <row r="64" spans="1:15" ht="15.5">
      <c r="B64" s="107" t="s">
        <v>448</v>
      </c>
    </row>
    <row r="65" spans="2:10" ht="15.5">
      <c r="B65" s="107" t="s">
        <v>449</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85" zoomScaleNormal="85" workbookViewId="0">
      <pane xSplit="2" ySplit="4" topLeftCell="F38" activePane="bottomRight" state="frozen"/>
      <selection activeCell="D6" sqref="D6"/>
      <selection pane="topRight" activeCell="D6" sqref="D6"/>
      <selection pane="bottomLeft" activeCell="D6" sqref="D6"/>
      <selection pane="bottomRight" activeCell="I62" sqref="I62"/>
    </sheetView>
  </sheetViews>
  <sheetFormatPr defaultColWidth="9.1796875" defaultRowHeight="14.5"/>
  <cols>
    <col min="1" max="1" width="9.1796875" style="12"/>
    <col min="2" max="2" width="73.7265625" style="12" customWidth="1"/>
    <col min="3" max="14" width="20.2695312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100" t="s">
        <v>411</v>
      </c>
    </row>
    <row r="2" spans="1:15" ht="22.5" thickBot="1">
      <c r="A2" s="145" t="s">
        <v>115</v>
      </c>
      <c r="B2" s="146"/>
      <c r="C2" s="146"/>
      <c r="D2" s="146"/>
      <c r="E2" s="146"/>
      <c r="F2" s="146"/>
      <c r="G2" s="146"/>
      <c r="H2" s="146"/>
      <c r="I2" s="146"/>
      <c r="J2" s="146"/>
      <c r="K2" s="146"/>
      <c r="L2" s="146"/>
      <c r="M2" s="146"/>
      <c r="N2" s="146"/>
      <c r="O2" s="146"/>
    </row>
    <row r="3" spans="1:15" ht="23.25" customHeight="1" thickBot="1">
      <c r="A3" s="151" t="s">
        <v>361</v>
      </c>
      <c r="B3" s="152"/>
      <c r="C3" s="152"/>
      <c r="D3" s="152"/>
      <c r="E3" s="152"/>
      <c r="F3" s="152"/>
      <c r="G3" s="152"/>
      <c r="H3" s="152"/>
      <c r="I3" s="152"/>
      <c r="J3" s="152"/>
      <c r="K3" s="152"/>
      <c r="L3" s="152"/>
      <c r="M3" s="152"/>
      <c r="N3" s="152"/>
      <c r="O3" s="152"/>
    </row>
    <row r="4" spans="1:15" s="53"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30">
        <v>5274270.9994200002</v>
      </c>
      <c r="D5" s="130">
        <v>5295101.4888799991</v>
      </c>
      <c r="E5" s="130">
        <v>5304579.7439600006</v>
      </c>
      <c r="F5" s="130">
        <v>5201196.0483999997</v>
      </c>
      <c r="G5" s="129">
        <v>5165200.2772399997</v>
      </c>
      <c r="H5" s="129">
        <v>5315034.1633700002</v>
      </c>
      <c r="I5" s="129">
        <v>5350614.40747</v>
      </c>
      <c r="J5" s="79"/>
      <c r="K5" s="79"/>
      <c r="L5" s="79"/>
      <c r="M5" s="79"/>
      <c r="N5" s="67"/>
      <c r="O5" s="97" t="s">
        <v>400</v>
      </c>
    </row>
    <row r="6" spans="1:15">
      <c r="A6" s="8">
        <v>2</v>
      </c>
      <c r="B6" s="41" t="s">
        <v>376</v>
      </c>
      <c r="C6" s="130">
        <v>0</v>
      </c>
      <c r="D6" s="130">
        <v>0</v>
      </c>
      <c r="E6" s="130">
        <v>0</v>
      </c>
      <c r="F6" s="130">
        <v>0</v>
      </c>
      <c r="G6" s="129">
        <v>0</v>
      </c>
      <c r="H6" s="129">
        <v>0</v>
      </c>
      <c r="I6" s="129">
        <v>0</v>
      </c>
      <c r="J6" s="79"/>
      <c r="K6" s="79"/>
      <c r="L6" s="79"/>
      <c r="M6" s="79"/>
      <c r="N6" s="67"/>
      <c r="O6" s="97" t="s">
        <v>399</v>
      </c>
    </row>
    <row r="7" spans="1:15" ht="15" customHeight="1">
      <c r="A7" s="8">
        <v>3</v>
      </c>
      <c r="B7" s="41" t="s">
        <v>147</v>
      </c>
      <c r="C7" s="130">
        <v>434236.50942000002</v>
      </c>
      <c r="D7" s="130">
        <v>417808.96146000002</v>
      </c>
      <c r="E7" s="130">
        <v>306035.2156</v>
      </c>
      <c r="F7" s="130">
        <v>315125.57643999998</v>
      </c>
      <c r="G7" s="129">
        <v>324815.24170000001</v>
      </c>
      <c r="H7" s="129">
        <v>344083.34409000003</v>
      </c>
      <c r="I7" s="129">
        <v>363941.95993999997</v>
      </c>
      <c r="J7" s="79"/>
      <c r="K7" s="79"/>
      <c r="L7" s="79"/>
      <c r="M7" s="79"/>
      <c r="N7" s="67"/>
      <c r="O7" s="97" t="s">
        <v>28</v>
      </c>
    </row>
    <row r="8" spans="1:15" ht="15" customHeight="1">
      <c r="A8" s="8">
        <v>4</v>
      </c>
      <c r="B8" s="41" t="s">
        <v>378</v>
      </c>
      <c r="C8" s="130">
        <v>2275326.4728699997</v>
      </c>
      <c r="D8" s="130">
        <v>2325451.7101400001</v>
      </c>
      <c r="E8" s="130">
        <v>2208305.6009</v>
      </c>
      <c r="F8" s="130">
        <v>2201668.2843300002</v>
      </c>
      <c r="G8" s="129">
        <v>2313709.4471700001</v>
      </c>
      <c r="H8" s="129">
        <v>2316152.0006499998</v>
      </c>
      <c r="I8" s="129">
        <v>2325986.99866</v>
      </c>
      <c r="J8" s="79"/>
      <c r="K8" s="79"/>
      <c r="L8" s="79"/>
      <c r="M8" s="79"/>
      <c r="N8" s="67"/>
      <c r="O8" s="97" t="s">
        <v>29</v>
      </c>
    </row>
    <row r="9" spans="1:15" ht="15" customHeight="1">
      <c r="A9" s="8">
        <v>5</v>
      </c>
      <c r="B9" s="41" t="s">
        <v>379</v>
      </c>
      <c r="C9" s="130">
        <v>20000</v>
      </c>
      <c r="D9" s="130">
        <v>20000</v>
      </c>
      <c r="E9" s="130">
        <v>20000</v>
      </c>
      <c r="F9" s="130">
        <v>20000</v>
      </c>
      <c r="G9" s="129">
        <v>10000</v>
      </c>
      <c r="H9" s="129">
        <v>10000</v>
      </c>
      <c r="I9" s="129">
        <v>10000</v>
      </c>
      <c r="J9" s="79"/>
      <c r="K9" s="79"/>
      <c r="L9" s="79"/>
      <c r="M9" s="79"/>
      <c r="N9" s="67"/>
      <c r="O9" s="97" t="s">
        <v>401</v>
      </c>
    </row>
    <row r="10" spans="1:15" ht="15" customHeight="1">
      <c r="A10" s="8">
        <v>6</v>
      </c>
      <c r="B10" s="41" t="s">
        <v>30</v>
      </c>
      <c r="C10" s="130">
        <v>2178906.92478</v>
      </c>
      <c r="D10" s="130">
        <v>2113839.1188400001</v>
      </c>
      <c r="E10" s="130">
        <v>2264187.4874399998</v>
      </c>
      <c r="F10" s="130">
        <v>2390810.4944900004</v>
      </c>
      <c r="G10" s="129">
        <v>2503591.24462</v>
      </c>
      <c r="H10" s="129">
        <v>2331648.0477499999</v>
      </c>
      <c r="I10" s="129">
        <v>2377653.6524799997</v>
      </c>
      <c r="J10" s="79"/>
      <c r="K10" s="79"/>
      <c r="L10" s="79"/>
      <c r="M10" s="79"/>
      <c r="N10" s="67"/>
      <c r="O10" s="97" t="s">
        <v>31</v>
      </c>
    </row>
    <row r="11" spans="1:15" ht="15" customHeight="1">
      <c r="A11" s="8">
        <v>7</v>
      </c>
      <c r="B11" s="41" t="s">
        <v>33</v>
      </c>
      <c r="C11" s="130">
        <v>0</v>
      </c>
      <c r="D11" s="130">
        <v>0</v>
      </c>
      <c r="E11" s="130">
        <v>0</v>
      </c>
      <c r="F11" s="130">
        <v>0</v>
      </c>
      <c r="G11" s="129">
        <v>0</v>
      </c>
      <c r="H11" s="129">
        <v>0</v>
      </c>
      <c r="I11" s="129">
        <v>0</v>
      </c>
      <c r="J11" s="79"/>
      <c r="K11" s="79"/>
      <c r="L11" s="79"/>
      <c r="M11" s="79"/>
      <c r="N11" s="67"/>
      <c r="O11" s="97" t="s">
        <v>34</v>
      </c>
    </row>
    <row r="12" spans="1:15" ht="15" customHeight="1">
      <c r="A12" s="8">
        <v>8</v>
      </c>
      <c r="B12" s="41" t="s">
        <v>116</v>
      </c>
      <c r="C12" s="130">
        <v>0</v>
      </c>
      <c r="D12" s="130">
        <v>0</v>
      </c>
      <c r="E12" s="130">
        <v>0</v>
      </c>
      <c r="F12" s="130">
        <v>0</v>
      </c>
      <c r="G12" s="129">
        <v>0</v>
      </c>
      <c r="H12" s="129">
        <v>0</v>
      </c>
      <c r="I12" s="129">
        <v>0</v>
      </c>
      <c r="J12" s="79"/>
      <c r="K12" s="79"/>
      <c r="L12" s="79"/>
      <c r="M12" s="79"/>
      <c r="N12" s="67"/>
      <c r="O12" s="97" t="s">
        <v>36</v>
      </c>
    </row>
    <row r="13" spans="1:15" ht="15" customHeight="1">
      <c r="A13" s="8">
        <v>9</v>
      </c>
      <c r="B13" s="41" t="s">
        <v>37</v>
      </c>
      <c r="C13" s="130">
        <v>0</v>
      </c>
      <c r="D13" s="130">
        <v>0</v>
      </c>
      <c r="E13" s="130">
        <v>0</v>
      </c>
      <c r="F13" s="130">
        <v>0</v>
      </c>
      <c r="G13" s="129">
        <v>0</v>
      </c>
      <c r="H13" s="129">
        <v>0</v>
      </c>
      <c r="I13" s="129">
        <v>0</v>
      </c>
      <c r="J13" s="79"/>
      <c r="K13" s="79"/>
      <c r="L13" s="79"/>
      <c r="M13" s="79"/>
      <c r="N13" s="67"/>
      <c r="O13" s="97" t="s">
        <v>38</v>
      </c>
    </row>
    <row r="14" spans="1:15" ht="15" customHeight="1">
      <c r="A14" s="8">
        <v>10</v>
      </c>
      <c r="B14" s="41" t="s">
        <v>117</v>
      </c>
      <c r="C14" s="130">
        <v>2453289.7396900002</v>
      </c>
      <c r="D14" s="130">
        <v>2362843.7281900002</v>
      </c>
      <c r="E14" s="130">
        <v>2254651.5728000002</v>
      </c>
      <c r="F14" s="130">
        <v>2372975.9992200001</v>
      </c>
      <c r="G14" s="129">
        <v>2455998.7986099999</v>
      </c>
      <c r="H14" s="129">
        <v>2530405.9847400002</v>
      </c>
      <c r="I14" s="129">
        <v>2662820.5103600002</v>
      </c>
      <c r="J14" s="79"/>
      <c r="K14" s="79"/>
      <c r="L14" s="79"/>
      <c r="M14" s="79"/>
      <c r="N14" s="67"/>
      <c r="O14" s="97" t="s">
        <v>40</v>
      </c>
    </row>
    <row r="15" spans="1:15" ht="15" customHeight="1">
      <c r="A15" s="8">
        <v>11</v>
      </c>
      <c r="B15" s="41" t="s">
        <v>156</v>
      </c>
      <c r="C15" s="130">
        <v>0</v>
      </c>
      <c r="D15" s="130">
        <v>0</v>
      </c>
      <c r="E15" s="130">
        <v>0</v>
      </c>
      <c r="F15" s="130">
        <v>0</v>
      </c>
      <c r="G15" s="129">
        <v>0</v>
      </c>
      <c r="H15" s="129">
        <v>0</v>
      </c>
      <c r="I15" s="129">
        <v>0</v>
      </c>
      <c r="J15" s="79"/>
      <c r="K15" s="79"/>
      <c r="L15" s="79"/>
      <c r="M15" s="79"/>
      <c r="N15" s="67"/>
      <c r="O15" s="97" t="s">
        <v>41</v>
      </c>
    </row>
    <row r="16" spans="1:15" ht="15" customHeight="1">
      <c r="A16" s="8">
        <v>12</v>
      </c>
      <c r="B16" s="41" t="s">
        <v>118</v>
      </c>
      <c r="C16" s="130">
        <v>0</v>
      </c>
      <c r="D16" s="130">
        <v>0</v>
      </c>
      <c r="E16" s="130">
        <v>0</v>
      </c>
      <c r="F16" s="130">
        <v>0</v>
      </c>
      <c r="G16" s="129">
        <v>0</v>
      </c>
      <c r="H16" s="129">
        <v>0</v>
      </c>
      <c r="I16" s="129">
        <v>0</v>
      </c>
      <c r="J16" s="79"/>
      <c r="K16" s="79"/>
      <c r="L16" s="79"/>
      <c r="M16" s="79"/>
      <c r="N16" s="67"/>
      <c r="O16" s="97" t="s">
        <v>43</v>
      </c>
    </row>
    <row r="17" spans="1:15" ht="15" customHeight="1">
      <c r="A17" s="8">
        <v>13</v>
      </c>
      <c r="B17" s="41" t="s">
        <v>380</v>
      </c>
      <c r="C17" s="130">
        <v>0</v>
      </c>
      <c r="D17" s="130">
        <v>0</v>
      </c>
      <c r="E17" s="130">
        <v>0</v>
      </c>
      <c r="F17" s="130">
        <v>0</v>
      </c>
      <c r="G17" s="129">
        <v>0</v>
      </c>
      <c r="H17" s="129">
        <v>0</v>
      </c>
      <c r="I17" s="129">
        <v>0</v>
      </c>
      <c r="J17" s="79"/>
      <c r="K17" s="79"/>
      <c r="L17" s="79"/>
      <c r="M17" s="79"/>
      <c r="N17" s="67"/>
      <c r="O17" s="97" t="s">
        <v>402</v>
      </c>
    </row>
    <row r="18" spans="1:15" ht="15" customHeight="1">
      <c r="A18" s="8">
        <v>14</v>
      </c>
      <c r="B18" s="41" t="s">
        <v>119</v>
      </c>
      <c r="C18" s="130">
        <v>842090.38639999996</v>
      </c>
      <c r="D18" s="130">
        <v>843120.5196</v>
      </c>
      <c r="E18" s="130">
        <v>853649.98419999995</v>
      </c>
      <c r="F18" s="130">
        <v>851215.24450999999</v>
      </c>
      <c r="G18" s="129">
        <v>867082.07782000001</v>
      </c>
      <c r="H18" s="129">
        <v>874277.11638000002</v>
      </c>
      <c r="I18" s="129">
        <v>924195.81349000009</v>
      </c>
      <c r="J18" s="79"/>
      <c r="K18" s="79"/>
      <c r="L18" s="79"/>
      <c r="M18" s="79"/>
      <c r="N18" s="67"/>
      <c r="O18" s="97" t="s">
        <v>45</v>
      </c>
    </row>
    <row r="19" spans="1:15" ht="15" customHeight="1">
      <c r="A19" s="8">
        <v>15</v>
      </c>
      <c r="B19" s="41" t="s">
        <v>381</v>
      </c>
      <c r="C19" s="130">
        <v>205739.33846</v>
      </c>
      <c r="D19" s="130">
        <v>205739.33846</v>
      </c>
      <c r="E19" s="130">
        <v>205792.33846</v>
      </c>
      <c r="F19" s="130">
        <v>205792.33846</v>
      </c>
      <c r="G19" s="129">
        <v>205792.33846</v>
      </c>
      <c r="H19" s="129">
        <v>205792.33846</v>
      </c>
      <c r="I19" s="129">
        <v>205792.33846</v>
      </c>
      <c r="J19" s="79"/>
      <c r="K19" s="79"/>
      <c r="L19" s="79"/>
      <c r="M19" s="79"/>
      <c r="N19" s="67"/>
      <c r="O19" s="97" t="s">
        <v>46</v>
      </c>
    </row>
    <row r="20" spans="1:15" ht="15" customHeight="1">
      <c r="A20" s="8">
        <v>17</v>
      </c>
      <c r="B20" s="41" t="s">
        <v>382</v>
      </c>
      <c r="C20" s="130">
        <v>0</v>
      </c>
      <c r="D20" s="130">
        <v>0</v>
      </c>
      <c r="E20" s="130">
        <v>0</v>
      </c>
      <c r="F20" s="130">
        <v>0</v>
      </c>
      <c r="G20" s="129">
        <v>0</v>
      </c>
      <c r="H20" s="129">
        <v>0</v>
      </c>
      <c r="I20" s="129">
        <v>0</v>
      </c>
      <c r="J20" s="79"/>
      <c r="K20" s="79"/>
      <c r="L20" s="79"/>
      <c r="M20" s="79"/>
      <c r="N20" s="67"/>
      <c r="O20" s="97" t="s">
        <v>403</v>
      </c>
    </row>
    <row r="21" spans="1:15" ht="15" customHeight="1">
      <c r="A21" s="8">
        <v>18</v>
      </c>
      <c r="B21" s="41" t="s">
        <v>120</v>
      </c>
      <c r="C21" s="130">
        <v>0</v>
      </c>
      <c r="D21" s="130">
        <v>0</v>
      </c>
      <c r="E21" s="130">
        <v>0</v>
      </c>
      <c r="F21" s="130">
        <v>0</v>
      </c>
      <c r="G21" s="129">
        <v>0</v>
      </c>
      <c r="H21" s="129">
        <v>0</v>
      </c>
      <c r="I21" s="129">
        <v>0</v>
      </c>
      <c r="J21" s="79"/>
      <c r="K21" s="79"/>
      <c r="L21" s="79"/>
      <c r="M21" s="79"/>
      <c r="N21" s="67"/>
      <c r="O21" s="97" t="s">
        <v>49</v>
      </c>
    </row>
    <row r="22" spans="1:15" ht="15" customHeight="1">
      <c r="A22" s="8">
        <v>19</v>
      </c>
      <c r="B22" s="41" t="s">
        <v>121</v>
      </c>
      <c r="C22" s="130">
        <v>455.06598000000002</v>
      </c>
      <c r="D22" s="130">
        <v>450.71350000000001</v>
      </c>
      <c r="E22" s="130">
        <v>446.35019999999997</v>
      </c>
      <c r="F22" s="130">
        <v>441.97590000000002</v>
      </c>
      <c r="G22" s="129">
        <v>437.59075000000001</v>
      </c>
      <c r="H22" s="129">
        <v>433.19459999999998</v>
      </c>
      <c r="I22" s="129">
        <v>428.78746000000001</v>
      </c>
      <c r="J22" s="79"/>
      <c r="K22" s="79"/>
      <c r="L22" s="79"/>
      <c r="M22" s="79"/>
      <c r="N22" s="67"/>
      <c r="O22" s="97" t="s">
        <v>51</v>
      </c>
    </row>
    <row r="23" spans="1:15" ht="15" customHeight="1">
      <c r="A23" s="8">
        <v>20</v>
      </c>
      <c r="B23" s="41" t="s">
        <v>447</v>
      </c>
      <c r="C23" s="130">
        <v>0</v>
      </c>
      <c r="D23" s="130">
        <v>0</v>
      </c>
      <c r="E23" s="130">
        <v>0</v>
      </c>
      <c r="F23" s="130">
        <v>0</v>
      </c>
      <c r="G23" s="129">
        <v>0</v>
      </c>
      <c r="H23" s="129">
        <v>0</v>
      </c>
      <c r="I23" s="129">
        <v>0</v>
      </c>
      <c r="J23" s="79"/>
      <c r="K23" s="79"/>
      <c r="L23" s="79"/>
      <c r="M23" s="79"/>
      <c r="N23" s="67"/>
      <c r="O23" s="97" t="s">
        <v>85</v>
      </c>
    </row>
    <row r="24" spans="1:15" ht="15" customHeight="1">
      <c r="A24" s="8">
        <f>A23+1</f>
        <v>21</v>
      </c>
      <c r="B24" s="88" t="s">
        <v>445</v>
      </c>
      <c r="C24" s="130">
        <v>0</v>
      </c>
      <c r="D24" s="130">
        <v>0</v>
      </c>
      <c r="E24" s="130">
        <v>0</v>
      </c>
      <c r="F24" s="130">
        <v>0</v>
      </c>
      <c r="G24" s="129">
        <v>0</v>
      </c>
      <c r="H24" s="129">
        <v>0</v>
      </c>
      <c r="I24" s="129">
        <v>0</v>
      </c>
      <c r="J24" s="79"/>
      <c r="K24" s="79"/>
      <c r="L24" s="79"/>
      <c r="M24" s="79"/>
      <c r="N24" s="67"/>
      <c r="O24" s="97"/>
    </row>
    <row r="25" spans="1:15" ht="15" customHeight="1">
      <c r="A25" s="8">
        <f>A24+1</f>
        <v>22</v>
      </c>
      <c r="B25" s="88" t="s">
        <v>446</v>
      </c>
      <c r="C25" s="130">
        <v>0</v>
      </c>
      <c r="D25" s="130">
        <v>0</v>
      </c>
      <c r="E25" s="130">
        <v>0</v>
      </c>
      <c r="F25" s="130">
        <v>0</v>
      </c>
      <c r="G25" s="129">
        <v>0</v>
      </c>
      <c r="H25" s="129">
        <v>0</v>
      </c>
      <c r="I25" s="129">
        <v>0</v>
      </c>
      <c r="J25" s="79"/>
      <c r="K25" s="79"/>
      <c r="L25" s="79"/>
      <c r="M25" s="79"/>
      <c r="N25" s="67"/>
      <c r="O25" s="97"/>
    </row>
    <row r="26" spans="1:15" ht="15" customHeight="1">
      <c r="A26" s="8">
        <f t="shared" ref="A26:A62" si="0">A25+1</f>
        <v>23</v>
      </c>
      <c r="B26" s="41" t="s">
        <v>122</v>
      </c>
      <c r="C26" s="130">
        <v>41982.040720000005</v>
      </c>
      <c r="D26" s="130">
        <v>40421.365830000002</v>
      </c>
      <c r="E26" s="130">
        <v>39008.343090000002</v>
      </c>
      <c r="F26" s="130">
        <v>41311.152739999998</v>
      </c>
      <c r="G26" s="129">
        <v>39961.754999999997</v>
      </c>
      <c r="H26" s="129">
        <v>42877.111919999996</v>
      </c>
      <c r="I26" s="129">
        <v>39663.714110000001</v>
      </c>
      <c r="J26" s="79"/>
      <c r="K26" s="79"/>
      <c r="L26" s="79"/>
      <c r="M26" s="79"/>
      <c r="N26" s="67"/>
      <c r="O26" s="97" t="s">
        <v>53</v>
      </c>
    </row>
    <row r="27" spans="1:15" ht="15" customHeight="1">
      <c r="A27" s="71">
        <f t="shared" si="0"/>
        <v>24</v>
      </c>
      <c r="B27" s="69" t="s">
        <v>123</v>
      </c>
      <c r="C27" s="134">
        <v>13726297.4778</v>
      </c>
      <c r="D27" s="134">
        <v>13624776.944959998</v>
      </c>
      <c r="E27" s="134">
        <v>13456656.63673</v>
      </c>
      <c r="F27" s="134">
        <v>13600537.114560001</v>
      </c>
      <c r="G27" s="138">
        <v>13886588.771419998</v>
      </c>
      <c r="H27" s="138">
        <v>13970703.302030001</v>
      </c>
      <c r="I27" s="138">
        <v>14261098.182489999</v>
      </c>
      <c r="J27" s="80"/>
      <c r="K27" s="80"/>
      <c r="L27" s="80"/>
      <c r="M27" s="80"/>
      <c r="N27" s="70"/>
      <c r="O27" s="98" t="s">
        <v>55</v>
      </c>
    </row>
    <row r="28" spans="1:15" ht="15" customHeight="1">
      <c r="A28" s="8">
        <f t="shared" si="0"/>
        <v>25</v>
      </c>
      <c r="B28" s="41" t="s">
        <v>56</v>
      </c>
      <c r="C28" s="130">
        <v>120926.23936000001</v>
      </c>
      <c r="D28" s="130">
        <v>96646.603419999999</v>
      </c>
      <c r="E28" s="130">
        <v>181623.16714999999</v>
      </c>
      <c r="F28" s="130">
        <v>162618.63546999998</v>
      </c>
      <c r="G28" s="129">
        <v>203390.30463999999</v>
      </c>
      <c r="H28" s="129">
        <v>190658.85285999998</v>
      </c>
      <c r="I28" s="129">
        <v>123301.47791</v>
      </c>
      <c r="J28" s="79"/>
      <c r="K28" s="79"/>
      <c r="L28" s="79"/>
      <c r="M28" s="79"/>
      <c r="N28" s="67"/>
      <c r="O28" s="99" t="s">
        <v>80</v>
      </c>
    </row>
    <row r="29" spans="1:15" ht="15" customHeight="1">
      <c r="A29" s="8">
        <f t="shared" si="0"/>
        <v>26</v>
      </c>
      <c r="B29" s="41" t="s">
        <v>57</v>
      </c>
      <c r="C29" s="130">
        <v>701850.30059999996</v>
      </c>
      <c r="D29" s="130">
        <v>813457.22230000002</v>
      </c>
      <c r="E29" s="130">
        <v>906605.99104999995</v>
      </c>
      <c r="F29" s="130">
        <v>822359.02127000003</v>
      </c>
      <c r="G29" s="129">
        <v>821496.37801999995</v>
      </c>
      <c r="H29" s="129">
        <v>813437.92293999996</v>
      </c>
      <c r="I29" s="129">
        <v>961614.94764000003</v>
      </c>
      <c r="J29" s="79"/>
      <c r="K29" s="79"/>
      <c r="L29" s="79"/>
      <c r="M29" s="79"/>
      <c r="N29" s="67"/>
      <c r="O29" s="99" t="s">
        <v>81</v>
      </c>
    </row>
    <row r="30" spans="1:15" ht="15" customHeight="1">
      <c r="A30" s="8">
        <f t="shared" si="0"/>
        <v>27</v>
      </c>
      <c r="B30" s="41" t="s">
        <v>383</v>
      </c>
      <c r="C30" s="130">
        <v>2334032.3258800004</v>
      </c>
      <c r="D30" s="130">
        <v>2784429.4968199995</v>
      </c>
      <c r="E30" s="130">
        <v>3075625.13894</v>
      </c>
      <c r="F30" s="130">
        <v>3165323.5075000003</v>
      </c>
      <c r="G30" s="129">
        <v>3025130.1603699997</v>
      </c>
      <c r="H30" s="129">
        <v>2822271.0798799996</v>
      </c>
      <c r="I30" s="129">
        <v>3138674.8173100003</v>
      </c>
      <c r="J30" s="79"/>
      <c r="K30" s="79"/>
      <c r="L30" s="79"/>
      <c r="M30" s="79"/>
      <c r="N30" s="67"/>
      <c r="O30" s="97" t="s">
        <v>404</v>
      </c>
    </row>
    <row r="31" spans="1:15" ht="15" customHeight="1">
      <c r="A31" s="8">
        <f t="shared" si="0"/>
        <v>28</v>
      </c>
      <c r="B31" s="41" t="s">
        <v>384</v>
      </c>
      <c r="C31" s="130">
        <v>6932673.1013200013</v>
      </c>
      <c r="D31" s="130">
        <v>7259699.3221199997</v>
      </c>
      <c r="E31" s="130">
        <v>7814017.6219699997</v>
      </c>
      <c r="F31" s="130">
        <v>6481802.8397999993</v>
      </c>
      <c r="G31" s="129">
        <v>6372040.2742799995</v>
      </c>
      <c r="H31" s="129">
        <v>6385136.0431399997</v>
      </c>
      <c r="I31" s="129">
        <v>5551172.4415199999</v>
      </c>
      <c r="J31" s="79"/>
      <c r="K31" s="79"/>
      <c r="L31" s="79"/>
      <c r="M31" s="79"/>
      <c r="N31" s="67"/>
      <c r="O31" s="97" t="s">
        <v>405</v>
      </c>
    </row>
    <row r="32" spans="1:15" ht="15" customHeight="1">
      <c r="A32" s="8">
        <f t="shared" si="0"/>
        <v>29</v>
      </c>
      <c r="B32" s="41" t="s">
        <v>124</v>
      </c>
      <c r="C32" s="130">
        <v>0</v>
      </c>
      <c r="D32" s="130">
        <v>0</v>
      </c>
      <c r="E32" s="130">
        <v>0</v>
      </c>
      <c r="F32" s="130">
        <v>0</v>
      </c>
      <c r="G32" s="129">
        <v>0</v>
      </c>
      <c r="H32" s="129">
        <v>0</v>
      </c>
      <c r="I32" s="129">
        <v>0</v>
      </c>
      <c r="J32" s="79"/>
      <c r="K32" s="79"/>
      <c r="L32" s="79"/>
      <c r="M32" s="79"/>
      <c r="N32" s="67"/>
      <c r="O32" s="99" t="s">
        <v>82</v>
      </c>
    </row>
    <row r="33" spans="1:15" ht="15" customHeight="1">
      <c r="A33" s="8">
        <f t="shared" si="0"/>
        <v>30</v>
      </c>
      <c r="B33" s="41" t="s">
        <v>385</v>
      </c>
      <c r="C33" s="130">
        <v>265126.42394000001</v>
      </c>
      <c r="D33" s="130">
        <v>346487.39622999995</v>
      </c>
      <c r="E33" s="130">
        <v>342826.63964000001</v>
      </c>
      <c r="F33" s="130">
        <v>351429.86755000002</v>
      </c>
      <c r="G33" s="129">
        <v>368891.23336000001</v>
      </c>
      <c r="H33" s="129">
        <v>422817.12936999998</v>
      </c>
      <c r="I33" s="129">
        <v>508638.15739999997</v>
      </c>
      <c r="J33" s="79"/>
      <c r="K33" s="79"/>
      <c r="L33" s="79"/>
      <c r="M33" s="79"/>
      <c r="N33" s="67"/>
      <c r="O33" s="97" t="s">
        <v>406</v>
      </c>
    </row>
    <row r="34" spans="1:15" ht="15" customHeight="1">
      <c r="A34" s="8">
        <f t="shared" si="0"/>
        <v>31</v>
      </c>
      <c r="B34" s="41" t="s">
        <v>125</v>
      </c>
      <c r="C34" s="130">
        <v>65805.169540000003</v>
      </c>
      <c r="D34" s="130">
        <v>159636.13845999999</v>
      </c>
      <c r="E34" s="130">
        <v>0</v>
      </c>
      <c r="F34" s="130">
        <v>0</v>
      </c>
      <c r="G34" s="129">
        <v>0</v>
      </c>
      <c r="H34" s="129">
        <v>3000</v>
      </c>
      <c r="I34" s="129">
        <v>5157.2375000000002</v>
      </c>
      <c r="J34" s="79"/>
      <c r="K34" s="79"/>
      <c r="L34" s="79"/>
      <c r="M34" s="79"/>
      <c r="N34" s="67"/>
      <c r="O34" s="99" t="s">
        <v>83</v>
      </c>
    </row>
    <row r="35" spans="1:15" ht="15" customHeight="1">
      <c r="A35" s="8">
        <f t="shared" si="0"/>
        <v>32</v>
      </c>
      <c r="B35" s="41" t="s">
        <v>126</v>
      </c>
      <c r="C35" s="130">
        <v>465978.11706999998</v>
      </c>
      <c r="D35" s="130">
        <v>78774.082519999996</v>
      </c>
      <c r="E35" s="130">
        <v>81002.265060000005</v>
      </c>
      <c r="F35" s="130">
        <v>88827.781400000007</v>
      </c>
      <c r="G35" s="129">
        <v>65492.315889999998</v>
      </c>
      <c r="H35" s="129">
        <v>70025.471649999992</v>
      </c>
      <c r="I35" s="129">
        <v>83218.779899999994</v>
      </c>
      <c r="J35" s="79"/>
      <c r="K35" s="79"/>
      <c r="L35" s="79"/>
      <c r="M35" s="79"/>
      <c r="N35" s="67"/>
      <c r="O35" s="99" t="s">
        <v>84</v>
      </c>
    </row>
    <row r="36" spans="1:15" ht="15" customHeight="1">
      <c r="A36" s="8">
        <f t="shared" si="0"/>
        <v>33</v>
      </c>
      <c r="B36" s="41" t="s">
        <v>127</v>
      </c>
      <c r="C36" s="130">
        <v>306519.42241</v>
      </c>
      <c r="D36" s="130">
        <v>726123.79245999991</v>
      </c>
      <c r="E36" s="130">
        <v>725840.95672999998</v>
      </c>
      <c r="F36" s="130">
        <v>753029.22721000004</v>
      </c>
      <c r="G36" s="129">
        <v>767210.96889999998</v>
      </c>
      <c r="H36" s="129">
        <v>806704.68015999999</v>
      </c>
      <c r="I36" s="129">
        <v>812266.37257999997</v>
      </c>
      <c r="J36" s="79"/>
      <c r="K36" s="79"/>
      <c r="L36" s="79"/>
      <c r="M36" s="79"/>
      <c r="N36" s="67"/>
      <c r="O36" s="99" t="s">
        <v>86</v>
      </c>
    </row>
    <row r="37" spans="1:15" ht="15" customHeight="1">
      <c r="A37" s="8">
        <f t="shared" si="0"/>
        <v>34</v>
      </c>
      <c r="B37" s="41" t="s">
        <v>386</v>
      </c>
      <c r="C37" s="130">
        <v>0</v>
      </c>
      <c r="D37" s="130">
        <v>0</v>
      </c>
      <c r="E37" s="130">
        <v>0</v>
      </c>
      <c r="F37" s="130">
        <v>0</v>
      </c>
      <c r="G37" s="129">
        <v>0</v>
      </c>
      <c r="H37" s="129">
        <v>0</v>
      </c>
      <c r="I37" s="129">
        <v>0</v>
      </c>
      <c r="J37" s="79"/>
      <c r="K37" s="79"/>
      <c r="L37" s="79"/>
      <c r="M37" s="79"/>
      <c r="N37" s="67"/>
      <c r="O37" s="97" t="s">
        <v>407</v>
      </c>
    </row>
    <row r="38" spans="1:15" ht="15" customHeight="1">
      <c r="A38" s="8">
        <f t="shared" si="0"/>
        <v>35</v>
      </c>
      <c r="B38" s="41" t="s">
        <v>128</v>
      </c>
      <c r="C38" s="130">
        <v>72928.372569999992</v>
      </c>
      <c r="D38" s="130">
        <v>72083.764909999998</v>
      </c>
      <c r="E38" s="130">
        <v>69124.636540000007</v>
      </c>
      <c r="F38" s="130">
        <v>65555.432659999991</v>
      </c>
      <c r="G38" s="129">
        <v>63428.597410000002</v>
      </c>
      <c r="H38" s="129">
        <v>60167.153350000001</v>
      </c>
      <c r="I38" s="129">
        <v>55312.072589999996</v>
      </c>
      <c r="J38" s="79"/>
      <c r="K38" s="79"/>
      <c r="L38" s="79"/>
      <c r="M38" s="79"/>
      <c r="N38" s="67"/>
      <c r="O38" s="99" t="s">
        <v>87</v>
      </c>
    </row>
    <row r="39" spans="1:15" ht="15" customHeight="1">
      <c r="A39" s="8">
        <f t="shared" si="0"/>
        <v>36</v>
      </c>
      <c r="B39" s="41" t="s">
        <v>129</v>
      </c>
      <c r="C39" s="130">
        <v>1415930.8176799999</v>
      </c>
      <c r="D39" s="130">
        <v>1398598.3961</v>
      </c>
      <c r="E39" s="130">
        <v>1414263.56727</v>
      </c>
      <c r="F39" s="130">
        <v>1377324.5885700001</v>
      </c>
      <c r="G39" s="129">
        <v>1376801.6503900001</v>
      </c>
      <c r="H39" s="129">
        <v>1328206.0860299999</v>
      </c>
      <c r="I39" s="129">
        <v>1281112.9967200002</v>
      </c>
      <c r="J39" s="79"/>
      <c r="K39" s="79"/>
      <c r="L39" s="79"/>
      <c r="M39" s="79"/>
      <c r="N39" s="67"/>
      <c r="O39" s="99" t="s">
        <v>88</v>
      </c>
    </row>
    <row r="40" spans="1:15" ht="15" customHeight="1">
      <c r="A40" s="71">
        <f t="shared" si="0"/>
        <v>37</v>
      </c>
      <c r="B40" s="69" t="s">
        <v>64</v>
      </c>
      <c r="C40" s="134">
        <v>12681770.290489998</v>
      </c>
      <c r="D40" s="134">
        <v>13735936.215490002</v>
      </c>
      <c r="E40" s="134">
        <v>14610929.984510001</v>
      </c>
      <c r="F40" s="134">
        <v>13268270.9016</v>
      </c>
      <c r="G40" s="138">
        <v>13063881.883409997</v>
      </c>
      <c r="H40" s="138">
        <v>12902424.419529999</v>
      </c>
      <c r="I40" s="138">
        <v>12520469.301210001</v>
      </c>
      <c r="J40" s="80"/>
      <c r="K40" s="80"/>
      <c r="L40" s="80"/>
      <c r="M40" s="80"/>
      <c r="N40" s="70"/>
      <c r="O40" s="98" t="s">
        <v>89</v>
      </c>
    </row>
    <row r="41" spans="1:15" ht="15" customHeight="1">
      <c r="A41" s="71">
        <f t="shared" si="0"/>
        <v>38</v>
      </c>
      <c r="B41" s="69" t="s">
        <v>131</v>
      </c>
      <c r="C41" s="134">
        <v>26408067.768309999</v>
      </c>
      <c r="D41" s="134">
        <v>27360713.16048</v>
      </c>
      <c r="E41" s="134">
        <v>28067586.62125</v>
      </c>
      <c r="F41" s="134">
        <v>26868808.016169999</v>
      </c>
      <c r="G41" s="138">
        <v>26950470.654869996</v>
      </c>
      <c r="H41" s="138">
        <v>26873127.7216</v>
      </c>
      <c r="I41" s="138">
        <v>26781567.483740002</v>
      </c>
      <c r="J41" s="80"/>
      <c r="K41" s="80"/>
      <c r="L41" s="80"/>
      <c r="M41" s="80"/>
      <c r="N41" s="70"/>
      <c r="O41" s="98" t="s">
        <v>90</v>
      </c>
    </row>
    <row r="42" spans="1:15" ht="15" customHeight="1">
      <c r="A42" s="8">
        <f t="shared" si="0"/>
        <v>39</v>
      </c>
      <c r="B42" s="41" t="s">
        <v>148</v>
      </c>
      <c r="C42" s="130">
        <v>553819.76370999997</v>
      </c>
      <c r="D42" s="130">
        <v>666130.27717999998</v>
      </c>
      <c r="E42" s="130">
        <v>632809.29772000003</v>
      </c>
      <c r="F42" s="130">
        <v>774170.38128999993</v>
      </c>
      <c r="G42" s="129">
        <v>916026.11164999998</v>
      </c>
      <c r="H42" s="129">
        <v>922504.06810999999</v>
      </c>
      <c r="I42" s="129">
        <v>840609.74161999999</v>
      </c>
      <c r="J42" s="79"/>
      <c r="K42" s="79"/>
      <c r="L42" s="79"/>
      <c r="M42" s="79"/>
      <c r="N42" s="67"/>
      <c r="O42" s="99" t="s">
        <v>91</v>
      </c>
    </row>
    <row r="43" spans="1:15" ht="15" customHeight="1">
      <c r="A43" s="8">
        <f t="shared" si="0"/>
        <v>40</v>
      </c>
      <c r="B43" s="41" t="s">
        <v>132</v>
      </c>
      <c r="C43" s="130">
        <v>0</v>
      </c>
      <c r="D43" s="130">
        <v>0</v>
      </c>
      <c r="E43" s="130">
        <v>0</v>
      </c>
      <c r="F43" s="130">
        <v>0</v>
      </c>
      <c r="G43" s="129">
        <v>0</v>
      </c>
      <c r="H43" s="129">
        <v>0</v>
      </c>
      <c r="I43" s="129">
        <v>0</v>
      </c>
      <c r="J43" s="79"/>
      <c r="K43" s="79"/>
      <c r="L43" s="79"/>
      <c r="M43" s="79"/>
      <c r="N43" s="67"/>
      <c r="O43" s="99" t="s">
        <v>92</v>
      </c>
    </row>
    <row r="44" spans="1:15" ht="15" customHeight="1">
      <c r="A44" s="8">
        <f t="shared" si="0"/>
        <v>41</v>
      </c>
      <c r="B44" s="41" t="s">
        <v>68</v>
      </c>
      <c r="C44" s="130">
        <v>1451611.5626300001</v>
      </c>
      <c r="D44" s="130">
        <v>1932551.5654099998</v>
      </c>
      <c r="E44" s="130">
        <v>2186324.5076200003</v>
      </c>
      <c r="F44" s="130">
        <v>2139199.1226599999</v>
      </c>
      <c r="G44" s="129">
        <v>2080555.2124000001</v>
      </c>
      <c r="H44" s="129">
        <v>1857893.7089300002</v>
      </c>
      <c r="I44" s="129">
        <v>1732941.1524400001</v>
      </c>
      <c r="J44" s="79"/>
      <c r="K44" s="79"/>
      <c r="L44" s="79"/>
      <c r="M44" s="79"/>
      <c r="N44" s="67"/>
      <c r="O44" s="99" t="s">
        <v>93</v>
      </c>
    </row>
    <row r="45" spans="1:15" ht="15" customHeight="1">
      <c r="A45" s="8">
        <f t="shared" si="0"/>
        <v>42</v>
      </c>
      <c r="B45" s="41" t="s">
        <v>134</v>
      </c>
      <c r="C45" s="130">
        <v>0</v>
      </c>
      <c r="D45" s="130">
        <v>0</v>
      </c>
      <c r="E45" s="130">
        <v>0</v>
      </c>
      <c r="F45" s="130">
        <v>0</v>
      </c>
      <c r="G45" s="129">
        <v>0</v>
      </c>
      <c r="H45" s="129">
        <v>0</v>
      </c>
      <c r="I45" s="129">
        <v>0</v>
      </c>
      <c r="J45" s="79"/>
      <c r="K45" s="79"/>
      <c r="L45" s="79"/>
      <c r="M45" s="79"/>
      <c r="N45" s="67"/>
      <c r="O45" s="99" t="s">
        <v>94</v>
      </c>
    </row>
    <row r="46" spans="1:15" ht="15" customHeight="1">
      <c r="A46" s="8">
        <f t="shared" si="0"/>
        <v>43</v>
      </c>
      <c r="B46" s="41" t="s">
        <v>135</v>
      </c>
      <c r="C46" s="130">
        <v>80786.828030000004</v>
      </c>
      <c r="D46" s="130">
        <v>75306.41227999999</v>
      </c>
      <c r="E46" s="130">
        <v>70871.063259999995</v>
      </c>
      <c r="F46" s="130">
        <v>45715.166719999994</v>
      </c>
      <c r="G46" s="129">
        <v>45085.591809999998</v>
      </c>
      <c r="H46" s="129">
        <v>50425.564719999995</v>
      </c>
      <c r="I46" s="129">
        <v>51675.466809999998</v>
      </c>
      <c r="J46" s="79"/>
      <c r="K46" s="79"/>
      <c r="L46" s="79"/>
      <c r="M46" s="79"/>
      <c r="N46" s="67"/>
      <c r="O46" s="99" t="s">
        <v>95</v>
      </c>
    </row>
    <row r="47" spans="1:15" ht="15" customHeight="1">
      <c r="A47" s="8">
        <f t="shared" si="0"/>
        <v>44</v>
      </c>
      <c r="B47" s="41" t="s">
        <v>101</v>
      </c>
      <c r="C47" s="130">
        <v>130482.45503000001</v>
      </c>
      <c r="D47" s="130">
        <v>138422.72943000001</v>
      </c>
      <c r="E47" s="130">
        <v>138476.83737999998</v>
      </c>
      <c r="F47" s="130">
        <v>141160.83882999999</v>
      </c>
      <c r="G47" s="129">
        <v>144465.93718000001</v>
      </c>
      <c r="H47" s="129">
        <v>125660.37026999998</v>
      </c>
      <c r="I47" s="129">
        <v>103069.3558</v>
      </c>
      <c r="J47" s="79"/>
      <c r="K47" s="79"/>
      <c r="L47" s="79"/>
      <c r="M47" s="79"/>
      <c r="N47" s="67"/>
      <c r="O47" s="99" t="s">
        <v>71</v>
      </c>
    </row>
    <row r="48" spans="1:15" ht="15" customHeight="1">
      <c r="A48" s="8">
        <f t="shared" si="0"/>
        <v>45</v>
      </c>
      <c r="B48" s="41" t="s">
        <v>137</v>
      </c>
      <c r="C48" s="130">
        <v>259525.98254999999</v>
      </c>
      <c r="D48" s="130">
        <v>269178.37901000003</v>
      </c>
      <c r="E48" s="130">
        <v>250607.63041000001</v>
      </c>
      <c r="F48" s="130">
        <v>269788.07909000001</v>
      </c>
      <c r="G48" s="129">
        <v>265201.39367000002</v>
      </c>
      <c r="H48" s="129">
        <v>255665.12864000001</v>
      </c>
      <c r="I48" s="129">
        <v>271798.67959999997</v>
      </c>
      <c r="J48" s="79"/>
      <c r="K48" s="79"/>
      <c r="L48" s="79"/>
      <c r="M48" s="79"/>
      <c r="N48" s="67"/>
      <c r="O48" s="99" t="s">
        <v>96</v>
      </c>
    </row>
    <row r="49" spans="1:15" ht="15" customHeight="1">
      <c r="A49" s="71">
        <f t="shared" si="0"/>
        <v>46</v>
      </c>
      <c r="B49" s="69" t="s">
        <v>149</v>
      </c>
      <c r="C49" s="134">
        <v>2476226.5920400005</v>
      </c>
      <c r="D49" s="134">
        <v>3081589.36338</v>
      </c>
      <c r="E49" s="134">
        <v>3279089.3364499998</v>
      </c>
      <c r="F49" s="134">
        <v>3370033.5886500003</v>
      </c>
      <c r="G49" s="138">
        <v>3451334.2467699996</v>
      </c>
      <c r="H49" s="138">
        <v>3212148.8407100001</v>
      </c>
      <c r="I49" s="138">
        <v>3000094.39634</v>
      </c>
      <c r="J49" s="80"/>
      <c r="K49" s="80"/>
      <c r="L49" s="80"/>
      <c r="M49" s="80"/>
      <c r="N49" s="70"/>
      <c r="O49" s="98" t="s">
        <v>97</v>
      </c>
    </row>
    <row r="50" spans="1:15" ht="15" customHeight="1">
      <c r="A50" s="8">
        <f t="shared" si="0"/>
        <v>47</v>
      </c>
      <c r="B50" s="41" t="s">
        <v>138</v>
      </c>
      <c r="C50" s="130">
        <v>911407.63234000001</v>
      </c>
      <c r="D50" s="130">
        <v>1241021.0318400001</v>
      </c>
      <c r="E50" s="130">
        <v>1304674.1539799999</v>
      </c>
      <c r="F50" s="130">
        <v>1319145.7092800001</v>
      </c>
      <c r="G50" s="129">
        <v>1430693.2262299999</v>
      </c>
      <c r="H50" s="129">
        <v>1432701.24841</v>
      </c>
      <c r="I50" s="129">
        <v>1455938.2261100002</v>
      </c>
      <c r="J50" s="79"/>
      <c r="K50" s="79"/>
      <c r="L50" s="79"/>
      <c r="M50" s="79"/>
      <c r="N50" s="67"/>
      <c r="O50" s="99" t="s">
        <v>98</v>
      </c>
    </row>
    <row r="51" spans="1:15" ht="15" customHeight="1">
      <c r="A51" s="8">
        <f t="shared" si="0"/>
        <v>48</v>
      </c>
      <c r="B51" s="41" t="s">
        <v>102</v>
      </c>
      <c r="C51" s="130">
        <v>6055756.26095</v>
      </c>
      <c r="D51" s="130">
        <v>6072814.3261900004</v>
      </c>
      <c r="E51" s="130">
        <v>6187398.9198799999</v>
      </c>
      <c r="F51" s="130">
        <v>4829439.7365799993</v>
      </c>
      <c r="G51" s="129">
        <v>4654419.2097699996</v>
      </c>
      <c r="H51" s="129">
        <v>4658638.5836500004</v>
      </c>
      <c r="I51" s="129">
        <v>4493293.1134200003</v>
      </c>
      <c r="J51" s="79"/>
      <c r="K51" s="79"/>
      <c r="L51" s="79"/>
      <c r="M51" s="79"/>
      <c r="N51" s="67"/>
      <c r="O51" s="99" t="s">
        <v>75</v>
      </c>
    </row>
    <row r="52" spans="1:15" ht="15" customHeight="1">
      <c r="A52" s="8">
        <f t="shared" si="0"/>
        <v>49</v>
      </c>
      <c r="B52" s="41" t="s">
        <v>139</v>
      </c>
      <c r="C52" s="130">
        <v>6947809.3655700004</v>
      </c>
      <c r="D52" s="130">
        <v>7201241.7061400004</v>
      </c>
      <c r="E52" s="130">
        <v>7975923.70878</v>
      </c>
      <c r="F52" s="130">
        <v>7849626.1751600001</v>
      </c>
      <c r="G52" s="129">
        <v>7855637.22009</v>
      </c>
      <c r="H52" s="129">
        <v>7903290.8256899994</v>
      </c>
      <c r="I52" s="129">
        <v>7880323.7262299992</v>
      </c>
      <c r="J52" s="79"/>
      <c r="K52" s="79"/>
      <c r="L52" s="79"/>
      <c r="M52" s="79"/>
      <c r="N52" s="67"/>
      <c r="O52" s="99" t="s">
        <v>410</v>
      </c>
    </row>
    <row r="53" spans="1:15" ht="15" customHeight="1">
      <c r="A53" s="8">
        <f t="shared" si="0"/>
        <v>50</v>
      </c>
      <c r="B53" s="41" t="s">
        <v>387</v>
      </c>
      <c r="C53" s="130">
        <v>551526.61002999998</v>
      </c>
      <c r="D53" s="130">
        <v>434910.15143000003</v>
      </c>
      <c r="E53" s="130">
        <v>448834.04944999999</v>
      </c>
      <c r="F53" s="130">
        <v>469814.26023000001</v>
      </c>
      <c r="G53" s="129">
        <v>450812.43239999999</v>
      </c>
      <c r="H53" s="129">
        <v>431817.15409999999</v>
      </c>
      <c r="I53" s="129">
        <v>424590.90068999998</v>
      </c>
      <c r="J53" s="79"/>
      <c r="K53" s="79"/>
      <c r="L53" s="79"/>
      <c r="M53" s="79"/>
      <c r="N53" s="67"/>
      <c r="O53" s="97" t="s">
        <v>408</v>
      </c>
    </row>
    <row r="54" spans="1:15" ht="15" customHeight="1">
      <c r="A54" s="71">
        <f t="shared" si="0"/>
        <v>51</v>
      </c>
      <c r="B54" s="69" t="s">
        <v>25</v>
      </c>
      <c r="C54" s="134">
        <v>14466499.868939999</v>
      </c>
      <c r="D54" s="134">
        <v>14949987.21566</v>
      </c>
      <c r="E54" s="134">
        <v>15916830.83213</v>
      </c>
      <c r="F54" s="134">
        <v>14468025.8813</v>
      </c>
      <c r="G54" s="138">
        <v>14391562.088569999</v>
      </c>
      <c r="H54" s="138">
        <v>14426447.81191</v>
      </c>
      <c r="I54" s="138">
        <v>14254145.966510002</v>
      </c>
      <c r="J54" s="80"/>
      <c r="K54" s="80"/>
      <c r="L54" s="80"/>
      <c r="M54" s="80"/>
      <c r="N54" s="70"/>
      <c r="O54" s="98" t="s">
        <v>99</v>
      </c>
    </row>
    <row r="55" spans="1:15" ht="15" customHeight="1">
      <c r="A55" s="71">
        <f t="shared" si="0"/>
        <v>52</v>
      </c>
      <c r="B55" s="69" t="s">
        <v>78</v>
      </c>
      <c r="C55" s="134">
        <v>16942726.460999999</v>
      </c>
      <c r="D55" s="134">
        <v>18031576.579049997</v>
      </c>
      <c r="E55" s="134">
        <v>19195920.168609999</v>
      </c>
      <c r="F55" s="134">
        <v>17838059.469969999</v>
      </c>
      <c r="G55" s="138">
        <v>17842896.335349999</v>
      </c>
      <c r="H55" s="138">
        <v>17638596.652660001</v>
      </c>
      <c r="I55" s="138">
        <v>17254240.36287</v>
      </c>
      <c r="J55" s="80"/>
      <c r="K55" s="80"/>
      <c r="L55" s="80"/>
      <c r="M55" s="80"/>
      <c r="N55" s="70"/>
      <c r="O55" s="98" t="s">
        <v>100</v>
      </c>
    </row>
    <row r="56" spans="1:15" ht="15" customHeight="1">
      <c r="A56" s="8">
        <f t="shared" si="0"/>
        <v>53</v>
      </c>
      <c r="B56" s="41" t="s">
        <v>23</v>
      </c>
      <c r="C56" s="130">
        <v>379383.00237</v>
      </c>
      <c r="D56" s="130">
        <v>379383.00237</v>
      </c>
      <c r="E56" s="130">
        <v>379383.00237</v>
      </c>
      <c r="F56" s="130">
        <v>379383.00237</v>
      </c>
      <c r="G56" s="129">
        <v>376432.80095</v>
      </c>
      <c r="H56" s="129">
        <v>376432.80095</v>
      </c>
      <c r="I56" s="129">
        <v>376432.80095</v>
      </c>
      <c r="J56" s="79"/>
      <c r="K56" s="79"/>
      <c r="L56" s="79"/>
      <c r="M56" s="79"/>
      <c r="N56" s="67"/>
      <c r="O56" s="99" t="s">
        <v>79</v>
      </c>
    </row>
    <row r="57" spans="1:15" ht="15" customHeight="1">
      <c r="A57" s="8">
        <f t="shared" si="0"/>
        <v>54</v>
      </c>
      <c r="B57" s="41" t="s">
        <v>104</v>
      </c>
      <c r="C57" s="130">
        <v>2651634.0362</v>
      </c>
      <c r="D57" s="130">
        <v>2651634.0362</v>
      </c>
      <c r="E57" s="130">
        <v>2651634.0362</v>
      </c>
      <c r="F57" s="130">
        <v>2651634.0362</v>
      </c>
      <c r="G57" s="129">
        <v>2651634.0362</v>
      </c>
      <c r="H57" s="129">
        <v>2651634.0362</v>
      </c>
      <c r="I57" s="129">
        <v>2651634.0362</v>
      </c>
      <c r="J57" s="79"/>
      <c r="K57" s="79"/>
      <c r="L57" s="79"/>
      <c r="M57" s="79"/>
      <c r="N57" s="67"/>
      <c r="O57" s="99" t="s">
        <v>112</v>
      </c>
    </row>
    <row r="58" spans="1:15" ht="15" customHeight="1">
      <c r="A58" s="8">
        <f t="shared" si="0"/>
        <v>55</v>
      </c>
      <c r="B58" s="41" t="s">
        <v>105</v>
      </c>
      <c r="C58" s="130">
        <v>451578.53088000003</v>
      </c>
      <c r="D58" s="130">
        <v>451578.53088000003</v>
      </c>
      <c r="E58" s="130">
        <v>451578.53088000003</v>
      </c>
      <c r="F58" s="130">
        <v>451578.53088000003</v>
      </c>
      <c r="G58" s="129">
        <v>451578.53088000003</v>
      </c>
      <c r="H58" s="129">
        <v>451578.53088000003</v>
      </c>
      <c r="I58" s="129">
        <v>451578.53088000003</v>
      </c>
      <c r="J58" s="79"/>
      <c r="K58" s="79"/>
      <c r="L58" s="79"/>
      <c r="M58" s="79"/>
      <c r="N58" s="67"/>
      <c r="O58" s="99" t="s">
        <v>114</v>
      </c>
    </row>
    <row r="59" spans="1:15" ht="15" customHeight="1">
      <c r="A59" s="8">
        <f t="shared" si="0"/>
        <v>56</v>
      </c>
      <c r="B59" s="41" t="s">
        <v>141</v>
      </c>
      <c r="C59" s="130">
        <v>4359264.4304200001</v>
      </c>
      <c r="D59" s="130">
        <v>4269657.5868899999</v>
      </c>
      <c r="E59" s="130">
        <v>4269249.2614000002</v>
      </c>
      <c r="F59" s="130">
        <v>4375416.6072499994</v>
      </c>
      <c r="G59" s="129">
        <v>4360378.4278999995</v>
      </c>
      <c r="H59" s="129">
        <v>4399358.9064799994</v>
      </c>
      <c r="I59" s="129">
        <v>4528137.3376800008</v>
      </c>
      <c r="J59" s="79"/>
      <c r="K59" s="79"/>
      <c r="L59" s="79"/>
      <c r="M59" s="79"/>
      <c r="N59" s="67"/>
      <c r="O59" s="99" t="s">
        <v>109</v>
      </c>
    </row>
    <row r="60" spans="1:15" ht="15" customHeight="1">
      <c r="A60" s="8">
        <f t="shared" si="0"/>
        <v>57</v>
      </c>
      <c r="B60" s="41" t="s">
        <v>142</v>
      </c>
      <c r="C60" s="130">
        <v>1623481.30018</v>
      </c>
      <c r="D60" s="130">
        <v>1576883.43802</v>
      </c>
      <c r="E60" s="130">
        <v>1119821.6246400003</v>
      </c>
      <c r="F60" s="130">
        <v>1172736.3729699999</v>
      </c>
      <c r="G60" s="129">
        <v>1267550.5127899998</v>
      </c>
      <c r="H60" s="129">
        <v>1355526.7833099999</v>
      </c>
      <c r="I60" s="129">
        <v>1519544.4071800001</v>
      </c>
      <c r="J60" s="79"/>
      <c r="K60" s="79"/>
      <c r="L60" s="79"/>
      <c r="M60" s="79"/>
      <c r="N60" s="67"/>
      <c r="O60" s="99" t="s">
        <v>113</v>
      </c>
    </row>
    <row r="61" spans="1:15" ht="15" customHeight="1">
      <c r="A61" s="71">
        <f t="shared" si="0"/>
        <v>58</v>
      </c>
      <c r="B61" s="69" t="s">
        <v>143</v>
      </c>
      <c r="C61" s="134">
        <v>9085958.2976799998</v>
      </c>
      <c r="D61" s="134">
        <v>8949753.5920200013</v>
      </c>
      <c r="E61" s="134">
        <v>8492283.4531200007</v>
      </c>
      <c r="F61" s="134">
        <v>8651365.5472999997</v>
      </c>
      <c r="G61" s="138">
        <v>8731141.50777</v>
      </c>
      <c r="H61" s="138">
        <v>8858098.2568800002</v>
      </c>
      <c r="I61" s="138">
        <v>9150894.3119399995</v>
      </c>
      <c r="J61" s="80"/>
      <c r="K61" s="80"/>
      <c r="L61" s="80"/>
      <c r="M61" s="80"/>
      <c r="N61" s="70"/>
      <c r="O61" s="98" t="s">
        <v>107</v>
      </c>
    </row>
    <row r="62" spans="1:15" ht="15" customHeight="1">
      <c r="A62" s="71">
        <f t="shared" si="0"/>
        <v>59</v>
      </c>
      <c r="B62" s="69" t="s">
        <v>150</v>
      </c>
      <c r="C62" s="134">
        <v>26408067.761090003</v>
      </c>
      <c r="D62" s="134">
        <v>27360713.173469998</v>
      </c>
      <c r="E62" s="134">
        <v>28067586.624140002</v>
      </c>
      <c r="F62" s="134">
        <v>26868808.019669998</v>
      </c>
      <c r="G62" s="138">
        <v>26950470.644110002</v>
      </c>
      <c r="H62" s="138">
        <v>26873127.710519999</v>
      </c>
      <c r="I62" s="138">
        <v>26781567.475780003</v>
      </c>
      <c r="J62" s="80"/>
      <c r="K62" s="80"/>
      <c r="L62" s="80"/>
      <c r="M62" s="80"/>
      <c r="N62" s="70"/>
      <c r="O62" s="98" t="s">
        <v>111</v>
      </c>
    </row>
    <row r="64" spans="1:15" ht="15.5">
      <c r="B64" s="107" t="s">
        <v>448</v>
      </c>
    </row>
    <row r="65" spans="2:2" ht="15.5">
      <c r="B65" s="107" t="s">
        <v>449</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E5" activePane="bottomRight" state="frozen"/>
      <selection activeCell="D6" sqref="D6"/>
      <selection pane="topRight" activeCell="D6" sqref="D6"/>
      <selection pane="bottomLeft" activeCell="D6" sqref="D6"/>
      <selection pane="bottomRight" activeCell="I5" sqref="I5"/>
    </sheetView>
  </sheetViews>
  <sheetFormatPr defaultRowHeight="14.5"/>
  <cols>
    <col min="1" max="1" width="3.81640625" bestFit="1" customWidth="1"/>
    <col min="2" max="2" width="72.2695312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7265625" customWidth="1"/>
    <col min="15" max="15" width="57.54296875" bestFit="1" customWidth="1"/>
  </cols>
  <sheetData>
    <row r="1" spans="1:15">
      <c r="O1" s="100" t="s">
        <v>411</v>
      </c>
    </row>
    <row r="2" spans="1:15" ht="22.5" thickBot="1">
      <c r="A2" s="145" t="s">
        <v>115</v>
      </c>
      <c r="B2" s="146"/>
      <c r="C2" s="146"/>
      <c r="D2" s="146"/>
      <c r="E2" s="146"/>
      <c r="F2" s="146"/>
      <c r="G2" s="146"/>
      <c r="H2" s="146"/>
      <c r="I2" s="146"/>
      <c r="J2" s="146"/>
      <c r="K2" s="146"/>
      <c r="L2" s="146"/>
      <c r="M2" s="146"/>
      <c r="N2" s="146"/>
      <c r="O2" s="146"/>
    </row>
    <row r="3" spans="1:15" ht="22.5" thickBot="1">
      <c r="A3" s="151" t="s">
        <v>0</v>
      </c>
      <c r="B3" s="152"/>
      <c r="C3" s="152"/>
      <c r="D3" s="152"/>
      <c r="E3" s="152"/>
      <c r="F3" s="152"/>
      <c r="G3" s="152"/>
      <c r="H3" s="152"/>
      <c r="I3" s="152"/>
      <c r="J3" s="152"/>
      <c r="K3" s="152"/>
      <c r="L3" s="152"/>
      <c r="M3" s="152"/>
      <c r="N3" s="152"/>
      <c r="O3" s="152"/>
    </row>
    <row r="4" spans="1:15" s="58" customFormat="1" ht="31.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30">
        <v>49525603.129245006</v>
      </c>
      <c r="D5" s="130">
        <v>44394547.184919946</v>
      </c>
      <c r="E5" s="130">
        <v>43721572.175204977</v>
      </c>
      <c r="F5" s="130">
        <v>46613987.25150916</v>
      </c>
      <c r="G5" s="129">
        <v>54355256.453784116</v>
      </c>
      <c r="H5" s="129">
        <v>55934064.435266167</v>
      </c>
      <c r="I5" s="129">
        <v>60972410.839479476</v>
      </c>
      <c r="J5" s="79"/>
      <c r="K5" s="79"/>
      <c r="L5" s="79"/>
      <c r="M5" s="79"/>
      <c r="N5" s="67"/>
      <c r="O5" s="96" t="s">
        <v>162</v>
      </c>
    </row>
    <row r="6" spans="1:15">
      <c r="A6" s="29">
        <v>2</v>
      </c>
      <c r="B6" s="12" t="s">
        <v>147</v>
      </c>
      <c r="C6" s="130">
        <v>77569846.840961993</v>
      </c>
      <c r="D6" s="130">
        <v>70976226.496352449</v>
      </c>
      <c r="E6" s="130">
        <v>56281876.020157911</v>
      </c>
      <c r="F6" s="130">
        <v>58053369.310064852</v>
      </c>
      <c r="G6" s="129">
        <v>58160417.372624449</v>
      </c>
      <c r="H6" s="129">
        <v>61787994.414548449</v>
      </c>
      <c r="I6" s="129">
        <v>65423913.082992442</v>
      </c>
      <c r="J6" s="79"/>
      <c r="K6" s="79"/>
      <c r="L6" s="79"/>
      <c r="M6" s="79"/>
      <c r="N6" s="67"/>
      <c r="O6" s="96" t="s">
        <v>28</v>
      </c>
    </row>
    <row r="7" spans="1:15">
      <c r="A7" s="29">
        <v>3</v>
      </c>
      <c r="B7" s="12" t="s">
        <v>152</v>
      </c>
      <c r="C7" s="130">
        <v>56523056.669563994</v>
      </c>
      <c r="D7" s="130">
        <v>57815942.837526977</v>
      </c>
      <c r="E7" s="130">
        <v>58643019.269684926</v>
      </c>
      <c r="F7" s="130">
        <v>60481498.023423187</v>
      </c>
      <c r="G7" s="129">
        <v>60667175.876433</v>
      </c>
      <c r="H7" s="129">
        <v>62119686.897348225</v>
      </c>
      <c r="I7" s="129">
        <v>62965073.721054874</v>
      </c>
      <c r="J7" s="79"/>
      <c r="K7" s="79"/>
      <c r="L7" s="79"/>
      <c r="M7" s="79"/>
      <c r="N7" s="67"/>
      <c r="O7" s="96" t="s">
        <v>412</v>
      </c>
    </row>
    <row r="8" spans="1:15">
      <c r="A8" s="29">
        <v>4</v>
      </c>
      <c r="B8" s="12" t="s">
        <v>153</v>
      </c>
      <c r="C8" s="130">
        <v>209845846.36075997</v>
      </c>
      <c r="D8" s="130">
        <v>216069326.94862628</v>
      </c>
      <c r="E8" s="130">
        <v>219870037.31153342</v>
      </c>
      <c r="F8" s="130">
        <v>222152027.44940719</v>
      </c>
      <c r="G8" s="129">
        <v>222302979.63069874</v>
      </c>
      <c r="H8" s="129">
        <v>222291974.66037002</v>
      </c>
      <c r="I8" s="129">
        <v>221269457.68835849</v>
      </c>
      <c r="J8" s="79"/>
      <c r="K8" s="79"/>
      <c r="L8" s="79"/>
      <c r="M8" s="79"/>
      <c r="N8" s="67"/>
      <c r="O8" s="96" t="s">
        <v>31</v>
      </c>
    </row>
    <row r="9" spans="1:15">
      <c r="A9" s="29">
        <v>5</v>
      </c>
      <c r="B9" s="12" t="s">
        <v>168</v>
      </c>
      <c r="C9" s="130">
        <v>0</v>
      </c>
      <c r="D9" s="130">
        <v>0</v>
      </c>
      <c r="E9" s="130">
        <v>0</v>
      </c>
      <c r="F9" s="130">
        <v>0</v>
      </c>
      <c r="G9" s="129">
        <v>0</v>
      </c>
      <c r="H9" s="129">
        <v>0</v>
      </c>
      <c r="I9" s="129">
        <v>0</v>
      </c>
      <c r="J9" s="79"/>
      <c r="K9" s="79"/>
      <c r="L9" s="79"/>
      <c r="M9" s="79"/>
      <c r="N9" s="67"/>
      <c r="O9" s="96" t="s">
        <v>34</v>
      </c>
    </row>
    <row r="10" spans="1:15">
      <c r="A10" s="29">
        <v>6</v>
      </c>
      <c r="B10" s="12" t="s">
        <v>155</v>
      </c>
      <c r="C10" s="130">
        <v>0</v>
      </c>
      <c r="D10" s="130">
        <v>0</v>
      </c>
      <c r="E10" s="130">
        <v>0</v>
      </c>
      <c r="F10" s="130">
        <v>0</v>
      </c>
      <c r="G10" s="129">
        <v>0</v>
      </c>
      <c r="H10" s="129">
        <v>0</v>
      </c>
      <c r="I10" s="129">
        <v>0</v>
      </c>
      <c r="J10" s="79"/>
      <c r="K10" s="79"/>
      <c r="L10" s="79"/>
      <c r="M10" s="79"/>
      <c r="N10" s="67"/>
      <c r="O10" s="96" t="s">
        <v>36</v>
      </c>
    </row>
    <row r="11" spans="1:15">
      <c r="A11" s="29">
        <v>7</v>
      </c>
      <c r="B11" s="12" t="s">
        <v>37</v>
      </c>
      <c r="C11" s="130">
        <v>0</v>
      </c>
      <c r="D11" s="130">
        <v>0</v>
      </c>
      <c r="E11" s="130">
        <v>0</v>
      </c>
      <c r="F11" s="130">
        <v>0</v>
      </c>
      <c r="G11" s="129">
        <v>0</v>
      </c>
      <c r="H11" s="129">
        <v>0</v>
      </c>
      <c r="I11" s="129">
        <v>0</v>
      </c>
      <c r="J11" s="79"/>
      <c r="K11" s="79"/>
      <c r="L11" s="79"/>
      <c r="M11" s="79"/>
      <c r="N11" s="67"/>
      <c r="O11" s="96" t="s">
        <v>38</v>
      </c>
    </row>
    <row r="12" spans="1:15">
      <c r="A12" s="29">
        <v>8</v>
      </c>
      <c r="B12" s="12" t="s">
        <v>39</v>
      </c>
      <c r="C12" s="130">
        <v>39551247.465319999</v>
      </c>
      <c r="D12" s="130">
        <v>37174871.225709409</v>
      </c>
      <c r="E12" s="130">
        <v>29580223.480686117</v>
      </c>
      <c r="F12" s="130">
        <v>30653162.62518068</v>
      </c>
      <c r="G12" s="129">
        <v>31248886.38977965</v>
      </c>
      <c r="H12" s="129">
        <v>33046707.908677693</v>
      </c>
      <c r="I12" s="129">
        <v>35088656.210000485</v>
      </c>
      <c r="J12" s="79"/>
      <c r="K12" s="79"/>
      <c r="L12" s="79"/>
      <c r="M12" s="79"/>
      <c r="N12" s="67"/>
      <c r="O12" s="96" t="s">
        <v>40</v>
      </c>
    </row>
    <row r="13" spans="1:15">
      <c r="A13" s="29">
        <v>9</v>
      </c>
      <c r="B13" s="12" t="s">
        <v>156</v>
      </c>
      <c r="C13" s="130">
        <v>606670</v>
      </c>
      <c r="D13" s="130">
        <v>607486.00425143004</v>
      </c>
      <c r="E13" s="130">
        <v>571792.01046934002</v>
      </c>
      <c r="F13" s="130">
        <v>567931.58521457994</v>
      </c>
      <c r="G13" s="129">
        <v>571000.27817203</v>
      </c>
      <c r="H13" s="129">
        <v>547896.77753617999</v>
      </c>
      <c r="I13" s="129">
        <v>547712.24185621995</v>
      </c>
      <c r="J13" s="79"/>
      <c r="K13" s="79"/>
      <c r="L13" s="79"/>
      <c r="M13" s="79"/>
      <c r="N13" s="67"/>
      <c r="O13" s="96" t="s">
        <v>163</v>
      </c>
    </row>
    <row r="14" spans="1:15">
      <c r="A14" s="29">
        <v>10</v>
      </c>
      <c r="B14" s="12" t="s">
        <v>157</v>
      </c>
      <c r="C14" s="130">
        <v>0</v>
      </c>
      <c r="D14" s="130">
        <v>0</v>
      </c>
      <c r="E14" s="130">
        <v>0</v>
      </c>
      <c r="F14" s="130">
        <v>0</v>
      </c>
      <c r="G14" s="129">
        <v>0</v>
      </c>
      <c r="H14" s="129">
        <v>0</v>
      </c>
      <c r="I14" s="129">
        <v>0</v>
      </c>
      <c r="J14" s="79"/>
      <c r="K14" s="79"/>
      <c r="L14" s="79"/>
      <c r="M14" s="79"/>
      <c r="N14" s="67"/>
      <c r="O14" s="96" t="s">
        <v>43</v>
      </c>
    </row>
    <row r="15" spans="1:15">
      <c r="A15" s="29">
        <v>11</v>
      </c>
      <c r="B15" s="12" t="s">
        <v>119</v>
      </c>
      <c r="C15" s="130">
        <v>720</v>
      </c>
      <c r="D15" s="130">
        <v>716.93583213958357</v>
      </c>
      <c r="E15" s="130">
        <v>720</v>
      </c>
      <c r="F15" s="130">
        <v>650.00000036629865</v>
      </c>
      <c r="G15" s="129">
        <v>650.00000036629865</v>
      </c>
      <c r="H15" s="129">
        <v>649.99999955205158</v>
      </c>
      <c r="I15" s="129">
        <v>649.99999976799393</v>
      </c>
      <c r="J15" s="79"/>
      <c r="K15" s="79"/>
      <c r="L15" s="79"/>
      <c r="M15" s="79"/>
      <c r="N15" s="67"/>
      <c r="O15" s="96" t="s">
        <v>45</v>
      </c>
    </row>
    <row r="16" spans="1:15">
      <c r="A16" s="29">
        <v>12</v>
      </c>
      <c r="B16" s="12" t="s">
        <v>158</v>
      </c>
      <c r="C16" s="130">
        <v>2273862.1408079392</v>
      </c>
      <c r="D16" s="130">
        <v>2274091.0623466596</v>
      </c>
      <c r="E16" s="130">
        <v>2273976.2728079394</v>
      </c>
      <c r="F16" s="130">
        <v>2274548.0224771602</v>
      </c>
      <c r="G16" s="129">
        <v>2274430.3813436497</v>
      </c>
      <c r="H16" s="129">
        <v>2274316.0180172496</v>
      </c>
      <c r="I16" s="129">
        <v>2275701.3844288001</v>
      </c>
      <c r="J16" s="79"/>
      <c r="K16" s="79"/>
      <c r="L16" s="79"/>
      <c r="M16" s="79"/>
      <c r="N16" s="67"/>
      <c r="O16" s="96" t="s">
        <v>46</v>
      </c>
    </row>
    <row r="17" spans="1:15">
      <c r="A17" s="29">
        <v>13</v>
      </c>
      <c r="B17" s="12" t="s">
        <v>159</v>
      </c>
      <c r="C17" s="130">
        <v>0</v>
      </c>
      <c r="D17" s="130">
        <v>0</v>
      </c>
      <c r="E17" s="130">
        <v>0</v>
      </c>
      <c r="F17" s="130">
        <v>0</v>
      </c>
      <c r="G17" s="129">
        <v>0</v>
      </c>
      <c r="H17" s="129">
        <v>0</v>
      </c>
      <c r="I17" s="129">
        <v>0</v>
      </c>
      <c r="J17" s="79"/>
      <c r="K17" s="79"/>
      <c r="L17" s="79"/>
      <c r="M17" s="79"/>
      <c r="N17" s="67"/>
      <c r="O17" s="96" t="s">
        <v>47</v>
      </c>
    </row>
    <row r="18" spans="1:15">
      <c r="A18" s="29">
        <v>14</v>
      </c>
      <c r="B18" s="12" t="s">
        <v>120</v>
      </c>
      <c r="C18" s="130">
        <v>0</v>
      </c>
      <c r="D18" s="130">
        <v>0</v>
      </c>
      <c r="E18" s="130">
        <v>0</v>
      </c>
      <c r="F18" s="130">
        <v>0</v>
      </c>
      <c r="G18" s="129">
        <v>0</v>
      </c>
      <c r="H18" s="129">
        <v>0</v>
      </c>
      <c r="I18" s="129">
        <v>0</v>
      </c>
      <c r="J18" s="79"/>
      <c r="K18" s="79"/>
      <c r="L18" s="79"/>
      <c r="M18" s="79"/>
      <c r="N18" s="67"/>
      <c r="O18" s="96" t="s">
        <v>49</v>
      </c>
    </row>
    <row r="19" spans="1:15">
      <c r="A19" s="29">
        <v>15</v>
      </c>
      <c r="B19" s="12" t="s">
        <v>160</v>
      </c>
      <c r="C19" s="130">
        <v>0</v>
      </c>
      <c r="D19" s="130">
        <v>0</v>
      </c>
      <c r="E19" s="130">
        <v>0</v>
      </c>
      <c r="F19" s="130">
        <v>0</v>
      </c>
      <c r="G19" s="129">
        <v>0</v>
      </c>
      <c r="H19" s="129">
        <v>0</v>
      </c>
      <c r="I19" s="129">
        <v>0</v>
      </c>
      <c r="J19" s="79"/>
      <c r="K19" s="79"/>
      <c r="L19" s="79"/>
      <c r="M19" s="79"/>
      <c r="N19" s="67"/>
      <c r="O19" s="96" t="s">
        <v>51</v>
      </c>
    </row>
    <row r="20" spans="1:15">
      <c r="A20" s="29">
        <v>16</v>
      </c>
      <c r="B20" s="12" t="s">
        <v>122</v>
      </c>
      <c r="C20" s="130">
        <v>0</v>
      </c>
      <c r="D20" s="130">
        <v>0</v>
      </c>
      <c r="E20" s="130">
        <v>0</v>
      </c>
      <c r="F20" s="130">
        <v>0</v>
      </c>
      <c r="G20" s="129">
        <v>0</v>
      </c>
      <c r="H20" s="129">
        <v>0</v>
      </c>
      <c r="I20" s="129">
        <v>0</v>
      </c>
      <c r="J20" s="79"/>
      <c r="K20" s="79"/>
      <c r="L20" s="79"/>
      <c r="M20" s="79"/>
      <c r="N20" s="67"/>
      <c r="O20" s="96" t="s">
        <v>53</v>
      </c>
    </row>
    <row r="21" spans="1:15" s="11" customFormat="1">
      <c r="A21" s="30">
        <v>17</v>
      </c>
      <c r="B21" s="73" t="s">
        <v>196</v>
      </c>
      <c r="C21" s="134">
        <v>435896852.60665888</v>
      </c>
      <c r="D21" s="134">
        <v>429313208.69556516</v>
      </c>
      <c r="E21" s="134">
        <v>410943216.54054463</v>
      </c>
      <c r="F21" s="134">
        <v>420797174.26727712</v>
      </c>
      <c r="G21" s="138">
        <v>429580796.38283592</v>
      </c>
      <c r="H21" s="138">
        <v>438003291.1117636</v>
      </c>
      <c r="I21" s="138">
        <v>448543575.16817057</v>
      </c>
      <c r="J21" s="80"/>
      <c r="K21" s="80"/>
      <c r="L21" s="80"/>
      <c r="M21" s="80"/>
      <c r="N21" s="70"/>
      <c r="O21" s="95" t="s">
        <v>55</v>
      </c>
    </row>
    <row r="22" spans="1:15" s="11" customFormat="1">
      <c r="A22" s="30">
        <v>18</v>
      </c>
      <c r="B22" s="73" t="s">
        <v>333</v>
      </c>
      <c r="C22" s="134">
        <v>20119247.624377321</v>
      </c>
      <c r="D22" s="134">
        <v>21559748.416562553</v>
      </c>
      <c r="E22" s="134">
        <v>21034264.634513434</v>
      </c>
      <c r="F22" s="134">
        <v>25001693.620263986</v>
      </c>
      <c r="G22" s="138">
        <v>23903195.434503302</v>
      </c>
      <c r="H22" s="138">
        <v>26129071.989943422</v>
      </c>
      <c r="I22" s="138">
        <v>27649797.707851764</v>
      </c>
      <c r="J22" s="80"/>
      <c r="K22" s="80"/>
      <c r="L22" s="80"/>
      <c r="M22" s="80"/>
      <c r="N22" s="70"/>
      <c r="O22" s="95" t="s">
        <v>89</v>
      </c>
    </row>
    <row r="23" spans="1:15" s="11" customFormat="1">
      <c r="A23" s="30">
        <v>19</v>
      </c>
      <c r="B23" s="73" t="s">
        <v>22</v>
      </c>
      <c r="C23" s="134">
        <v>456016092.01423109</v>
      </c>
      <c r="D23" s="134">
        <v>450872957.11212784</v>
      </c>
      <c r="E23" s="134">
        <v>431977629.07595801</v>
      </c>
      <c r="F23" s="134">
        <v>445798867.88754112</v>
      </c>
      <c r="G23" s="138">
        <v>453483991.81733924</v>
      </c>
      <c r="H23" s="138">
        <v>464132363.10170704</v>
      </c>
      <c r="I23" s="138">
        <v>476193372.87602234</v>
      </c>
      <c r="J23" s="80"/>
      <c r="K23" s="80"/>
      <c r="L23" s="80"/>
      <c r="M23" s="80"/>
      <c r="N23" s="70"/>
      <c r="O23" s="95" t="s">
        <v>90</v>
      </c>
    </row>
    <row r="24" spans="1:15" s="11" customFormat="1">
      <c r="A24" s="30">
        <v>20</v>
      </c>
      <c r="B24" s="73" t="s">
        <v>198</v>
      </c>
      <c r="C24" s="134">
        <v>87681907.146947727</v>
      </c>
      <c r="D24" s="134">
        <v>87667118.771631494</v>
      </c>
      <c r="E24" s="134">
        <v>85394859.269214869</v>
      </c>
      <c r="F24" s="134">
        <v>57972562.181598775</v>
      </c>
      <c r="G24" s="138">
        <v>54365676.178622261</v>
      </c>
      <c r="H24" s="138">
        <v>49298399.217574261</v>
      </c>
      <c r="I24" s="138">
        <v>46482097.534005493</v>
      </c>
      <c r="J24" s="80"/>
      <c r="K24" s="80"/>
      <c r="L24" s="80"/>
      <c r="M24" s="80"/>
      <c r="N24" s="70"/>
      <c r="O24" s="95" t="s">
        <v>164</v>
      </c>
    </row>
    <row r="25" spans="1:15" s="11" customFormat="1">
      <c r="A25" s="30">
        <v>21</v>
      </c>
      <c r="B25" s="73" t="s">
        <v>334</v>
      </c>
      <c r="C25" s="134">
        <v>368334184.8672834</v>
      </c>
      <c r="D25" s="134">
        <v>363205838.34049642</v>
      </c>
      <c r="E25" s="134">
        <v>346582774.72534817</v>
      </c>
      <c r="F25" s="134">
        <v>387826305.70594233</v>
      </c>
      <c r="G25" s="138">
        <v>399118315.63871706</v>
      </c>
      <c r="H25" s="138">
        <v>414833963.88413274</v>
      </c>
      <c r="I25" s="138">
        <v>429711275.34201682</v>
      </c>
      <c r="J25" s="80"/>
      <c r="K25" s="80"/>
      <c r="L25" s="80"/>
      <c r="M25" s="80"/>
      <c r="N25" s="70"/>
      <c r="O25" s="95" t="s">
        <v>165</v>
      </c>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B8085A-4EA8-4586-AADC-0A39AC98605A}"/>
</file>

<file path=customXml/itemProps2.xml><?xml version="1.0" encoding="utf-8"?>
<ds:datastoreItem xmlns:ds="http://schemas.openxmlformats.org/officeDocument/2006/customXml" ds:itemID="{334EB6BF-F531-45D9-862E-BCDD44FE5F3F}">
  <ds:schemaRefs>
    <ds:schemaRef ds:uri="http://schemas.microsoft.com/sharepoint/v3"/>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oksidea riveta</cp:lastModifiedBy>
  <cp:lastPrinted>2017-02-17T04:51:43Z</cp:lastPrinted>
  <dcterms:created xsi:type="dcterms:W3CDTF">2016-02-23T06:03:52Z</dcterms:created>
  <dcterms:modified xsi:type="dcterms:W3CDTF">2020-09-28T00:47:10Z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