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jkttip-fsiknb01\DSIN\1 Bagian Asuransi\Publikasi Website Bulanan\2023\revisi\"/>
    </mc:Choice>
  </mc:AlternateContent>
  <xr:revisionPtr revIDLastSave="0" documentId="13_ncr:1_{0BD4767B-2019-446C-9C3C-00805BB2A185}" xr6:coauthVersionLast="36" xr6:coauthVersionMax="47" xr10:uidLastSave="{00000000-0000-0000-0000-000000000000}"/>
  <bookViews>
    <workbookView xWindow="0" yWindow="0" windowWidth="19200" windowHeight="7040" tabRatio="907"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D11" i="13" l="1"/>
  <c r="O9" i="13"/>
  <c r="N9" i="13"/>
  <c r="M9" i="13"/>
  <c r="L9" i="13"/>
  <c r="K9" i="13"/>
  <c r="J9" i="13"/>
  <c r="I9" i="13"/>
  <c r="H9" i="13"/>
  <c r="G9" i="13"/>
  <c r="F9" i="13"/>
  <c r="E9" i="13"/>
  <c r="D9" i="13"/>
  <c r="O7" i="13"/>
  <c r="N7" i="13"/>
  <c r="M7" i="13"/>
  <c r="L7" i="13"/>
  <c r="K7" i="13"/>
  <c r="J7" i="13"/>
  <c r="I7" i="13"/>
  <c r="H7" i="13"/>
  <c r="G7" i="13"/>
  <c r="F7" i="13"/>
  <c r="E7" i="13"/>
  <c r="D7" i="13"/>
  <c r="O5" i="13"/>
  <c r="N5" i="13"/>
  <c r="M5" i="13"/>
  <c r="L5" i="13"/>
  <c r="K5" i="13"/>
  <c r="J5" i="13"/>
  <c r="I5" i="13"/>
  <c r="H5" i="13"/>
  <c r="G5" i="13"/>
  <c r="F5" i="13"/>
  <c r="E5" i="13"/>
  <c r="D5" i="13"/>
  <c r="O4" i="13"/>
  <c r="N4" i="13"/>
  <c r="M4" i="13"/>
  <c r="L4" i="13"/>
  <c r="K4" i="13"/>
  <c r="J4" i="13"/>
  <c r="I4" i="13"/>
  <c r="H4" i="13"/>
  <c r="G4" i="13"/>
  <c r="F4" i="13"/>
  <c r="E4" i="13"/>
  <c r="D4" i="13"/>
  <c r="O3" i="13"/>
  <c r="N3" i="13"/>
  <c r="M3" i="13"/>
  <c r="L3" i="13"/>
  <c r="K3" i="13"/>
  <c r="J3" i="13"/>
  <c r="I3" i="13"/>
  <c r="H3" i="13"/>
  <c r="G3" i="13"/>
  <c r="F3" i="13"/>
  <c r="E3" i="13"/>
  <c r="D3" i="13"/>
  <c r="D8" i="13"/>
  <c r="E8" i="13"/>
  <c r="F8" i="13"/>
  <c r="G8" i="13"/>
  <c r="H8" i="13"/>
  <c r="I8" i="13"/>
  <c r="J8" i="13"/>
  <c r="K8" i="13"/>
  <c r="L8" i="13"/>
  <c r="M8" i="13"/>
  <c r="N8" i="13"/>
  <c r="O8" i="13"/>
  <c r="E11" i="13"/>
  <c r="F11" i="13"/>
  <c r="G11" i="13"/>
  <c r="H11" i="13"/>
  <c r="I11" i="13"/>
  <c r="J11" i="13"/>
  <c r="K11" i="13"/>
  <c r="L11" i="13"/>
  <c r="M11" i="13"/>
  <c r="N11" i="13"/>
  <c r="O11" i="13"/>
  <c r="D12" i="13"/>
  <c r="E12" i="13"/>
  <c r="F12" i="13"/>
  <c r="G12" i="13"/>
  <c r="H12" i="13"/>
  <c r="I12" i="13"/>
  <c r="J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<sst xmlns="http://schemas.openxmlformats.org/spreadsheetml/2006/main" count="1042" uniqueCount="450">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</sst>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quot;#,##0;[Red]\-&quot;£&quot;#,##0"/>
    <numFmt numFmtId="172" formatCode="&quot;£&quot;#,##0.00;\-&quot;£&quot;#,##0.00"/>
    <numFmt numFmtId="173" formatCode="&quot;£&quot;#,##0.00;[Red]\-&quot;£&quot;#,##0.00"/>
    <numFmt numFmtId="174" formatCode="_-&quot;£&quot;* #,##0_-;\-&quot;£&quot;* #,##0_-;_-&quot;£&quot;* &quot;-&quot;_-;_-@_-"/>
    <numFmt numFmtId="175" formatCode="_-&quot;£&quot;* #,##0.00_-;\-&quot;£&quot;* #,##0.00_-;_-&quot;£&quot;* &quot;-&quot;??_-;_-@_-"/>
    <numFmt numFmtId="176" formatCode="&quot;Rp&quot;#,##0_);[Red]\(&quot;Rp&quot;#,##0\)"/>
    <numFmt numFmtId="177" formatCode="&quot;Rp&quot;#,##0.00_);\(&quot;Rp&quot;#,##0.00\)"/>
    <numFmt numFmtId="178" formatCode="&quot;Rp&quot;#,##0.00_);[Red]\(&quot;Rp&quot;#,##0.00\)"/>
    <numFmt numFmtId="179" formatCode="_(&quot;Rp&quot;* #,##0_);_(&quot;Rp&quot;* \(#,##0\);_(&quot;Rp&quot;* &quot;-&quot;_);_(@_)"/>
    <numFmt numFmtId="180" formatCode="_(&quot;Rp&quot;* #,##0.00_);_(&quot;Rp&quot;* \(#,##0.00\);_(&quot;Rp&quot;* &quot;-&quot;??_);_(@_)"/>
    <numFmt numFmtId="181" formatCode="_-&quot;$&quot;* #,##0.00_-;\-&quot;$&quot;* #,##0.00_-;_-&quot;$&quot;* &quot;-&quot;??_-;_-@_-"/>
    <numFmt numFmtId="182" formatCode="mmm\ yyyy"/>
    <numFmt numFmtId="183" formatCode="0.00\ ;\(0.00\)"/>
    <numFmt numFmtId="184" formatCode="#,##0;[Red]\(#,##0\)"/>
    <numFmt numFmtId="185" formatCode="###\ ###\ ####"/>
    <numFmt numFmtId="186" formatCode="_([$€-2]* #,##0.00_);_([$€-2]* \(#,##0.00\);_([$€-2]* &quot;-&quot;??_)"/>
    <numFmt numFmtId="187" formatCode="0.00_)"/>
    <numFmt numFmtId="188" formatCode="#,##0.00;\(#,##0\)"/>
    <numFmt numFmtId="189" formatCode="##,###,##0.00"/>
    <numFmt numFmtId="190" formatCode="_-&quot;\&quot;* #,##0_-;\-&quot;\&quot;* #,##0_-;_-&quot;\&quot;* &quot;-&quot;_-;_-@_-"/>
    <numFmt numFmtId="191" formatCode="[$-10409]dd\ mmm\ yyyy"/>
    <numFmt numFmtId="192" formatCode="[$-421]mmm\ yyyy;@"/>
    <numFmt numFmtId="193" formatCode="0.0%"/>
    <numFmt numFmtId="194" formatCode="_(* #,##0.0_);_(* \(#,##0.0\);_(* &quot;-&quot;??_);_(@_)"/>
    <numFmt numFmtId="195" formatCode="_(* #,##0_);_(* \(#,##0\);_(*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83"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7"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8" fontId="18" fillId="0" borderId="0" applyFont="0" applyFill="0" applyBorder="0" applyAlignment="0" applyProtection="0"/>
    <xf numFmtId="189" fontId="18" fillId="0" borderId="0" applyFont="0" applyFill="0" applyBorder="0" applyAlignment="0" applyProtection="0"/>
    <xf numFmtId="168" fontId="18" fillId="0" borderId="0" applyFont="0" applyFill="0" applyBorder="0" applyAlignment="0" applyProtection="0"/>
    <xf numFmtId="190"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1" fontId="17" fillId="0" borderId="0"/>
    <xf numFmtId="192" fontId="17" fillId="4" borderId="0" applyNumberFormat="0" applyBorder="0" applyAlignment="0" applyProtection="0"/>
    <xf numFmtId="192"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92" fontId="18" fillId="0" borderId="0"/>
    <xf numFmtId="192" fontId="17" fillId="0" borderId="0"/>
    <xf numFmtId="192" fontId="17" fillId="0" borderId="0"/>
    <xf numFmtId="192" fontId="17" fillId="0" borderId="0"/>
    <xf numFmtId="192"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83"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6"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16" fillId="0" borderId="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1" fontId="2" fillId="0" borderId="0"/>
    <xf numFmtId="192"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xf numFmtId="192" fontId="2" fillId="0" borderId="0"/>
    <xf numFmtId="192" fontId="2" fillId="0" borderId="0"/>
    <xf numFmtId="192"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94" fontId="16" fillId="0" borderId="0" applyFill="0" applyBorder="0" applyAlignment="0"/>
    <xf numFmtId="194"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94" fontId="16" fillId="0" borderId="0" applyFont="0" applyFill="0" applyBorder="0" applyAlignment="0" applyProtection="0"/>
    <xf numFmtId="194"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94" fontId="16" fillId="0" borderId="0" applyFill="0" applyBorder="0" applyAlignment="0"/>
    <xf numFmtId="194"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94" fontId="16" fillId="0" borderId="0" applyFill="0" applyBorder="0" applyAlignment="0"/>
    <xf numFmtId="194"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8" fontId="16" fillId="0" borderId="0" applyFont="0" applyFill="0" applyBorder="0" applyAlignment="0"/>
    <xf numFmtId="178" fontId="16" fillId="0" borderId="0" applyFont="0" applyFill="0" applyBorder="0" applyAlignment="0"/>
    <xf numFmtId="178"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7"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7"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3" fontId="16" fillId="0" borderId="0" applyFont="0" applyFill="0" applyBorder="0" applyAlignment="0" applyProtection="0"/>
    <xf numFmtId="193"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6"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75" fontId="16" fillId="0" borderId="0" applyFont="0" applyFill="0" applyBorder="0" applyAlignment="0" applyProtection="0"/>
    <xf numFmtId="17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0" fontId="7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6" fontId="16" fillId="0" borderId="0">
      <alignment vertical="top"/>
    </xf>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6" fillId="0" borderId="0" applyNumberFormat="0" applyFill="0" applyBorder="0" applyAlignment="0" applyProtection="0"/>
    <xf numFmtId="186" fontId="16" fillId="0" borderId="0">
      <alignment vertical="top"/>
    </xf>
    <xf numFmtId="186" fontId="16" fillId="0" borderId="0">
      <alignment vertical="top"/>
    </xf>
    <xf numFmtId="186"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6" fontId="16" fillId="0" borderId="0"/>
    <xf numFmtId="186" fontId="16" fillId="0" borderId="0"/>
    <xf numFmtId="186" fontId="16" fillId="0" borderId="0"/>
    <xf numFmtId="186" fontId="16" fillId="0" borderId="0"/>
    <xf numFmtId="186" fontId="16" fillId="0" borderId="0">
      <alignment vertical="top"/>
    </xf>
    <xf numFmtId="186" fontId="16" fillId="0" borderId="0">
      <alignment vertical="top"/>
    </xf>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6" fontId="125" fillId="0" borderId="0" applyFont="0" applyFill="0" applyBorder="0" applyAlignment="0" applyProtection="0"/>
    <xf numFmtId="176"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9" fontId="16" fillId="0" borderId="0" applyFont="0" applyFill="0" applyBorder="0" applyAlignment="0" applyProtection="0"/>
    <xf numFmtId="179" fontId="16" fillId="0" borderId="0" applyFont="0" applyFill="0" applyBorder="0" applyAlignment="0" applyProtection="0"/>
    <xf numFmtId="180"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5" fontId="16" fillId="0" borderId="0"/>
    <xf numFmtId="195"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187"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7"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5"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43" fontId="38" fillId="0" borderId="0" applyFont="0" applyFill="0" applyBorder="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95"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6"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8" fontId="46" fillId="0" borderId="1"/>
    <xf numFmtId="0" fontId="16" fillId="0" borderId="0"/>
    <xf numFmtId="0" fontId="16" fillId="0" borderId="0"/>
    <xf numFmtId="166" fontId="46" fillId="0" borderId="1"/>
    <xf numFmtId="0" fontId="16" fillId="0" borderId="0"/>
    <xf numFmtId="0" fontId="16" fillId="0" borderId="0"/>
    <xf numFmtId="179"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93"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3"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8"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8"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3"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8"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1" fontId="144" fillId="0" borderId="0" applyFont="0" applyFill="0" applyBorder="0" applyAlignment="0" applyProtection="0"/>
    <xf numFmtId="17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9" fontId="16" fillId="0" borderId="0" applyFont="0" applyFill="0" applyBorder="0" applyAlignment="0" applyProtection="0"/>
    <xf numFmtId="180" fontId="16" fillId="0" borderId="0" applyFont="0" applyFill="0" applyBorder="0" applyAlignment="0" applyProtection="0"/>
    <xf numFmtId="179" fontId="121" fillId="0" borderId="0" applyFont="0" applyFill="0" applyBorder="0" applyAlignment="0" applyProtection="0"/>
    <xf numFmtId="180"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80"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5"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5" fontId="16" fillId="6" borderId="0" applyFont="0" applyBorder="0" applyAlignment="0">
      <protection locked="0"/>
    </xf>
    <xf numFmtId="0" fontId="74" fillId="37" borderId="0" applyNumberFormat="0" applyBorder="0" applyAlignment="0" applyProtection="0"/>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195"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7" fontId="16" fillId="0" borderId="0"/>
    <xf numFmtId="187"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5" fontId="16" fillId="0" borderId="0" applyFont="0" applyFill="0" applyBorder="0" applyAlignment="0"/>
    <xf numFmtId="195"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5"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41"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41" fontId="13" fillId="0" borderId="0" xfId="1" applyFont="1" applyFill="1" applyBorder="1"/>
    <xf numFmtId="0" fontId="34" fillId="0" borderId="0" xfId="3" applyFont="1" applyAlignment="1">
      <alignment horizontal="left"/>
    </xf>
    <xf numFmtId="0" fontId="4" fillId="0" borderId="0" xfId="50" applyFont="1" applyAlignment="1">
      <alignment wrapText="1"/>
    </xf>
    <xf numFmtId="41"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41" fontId="13" fillId="0" borderId="0" xfId="3" applyNumberFormat="1" applyFont="1" applyAlignment="1">
      <alignment wrapText="1"/>
    </xf>
    <xf numFmtId="0" fontId="34" fillId="0" borderId="7" xfId="3" applyFont="1" applyBorder="1" applyAlignment="1">
      <alignment horizontal="center" readingOrder="1"/>
    </xf>
    <xf numFmtId="41" fontId="0" fillId="0" borderId="0" xfId="0" applyNumberForma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41"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3" fontId="0" fillId="0" borderId="0" xfId="0" applyNumberFormat="1" applyAlignment="1">
      <alignment vertical="center"/>
    </xf>
    <xf numFmtId="194"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xf numFmtId="347" fontId="13" fillId="0" borderId="0" xfId="3" applyNumberFormat="1" applyFont="1" applyAlignment="1">
      <alignment horizontal="right" vertical="center"/>
    </xf>
    <xf numFmtId="0" fontId="0" fillId="0" borderId="0" xfId="0" applyAlignment="1">
      <alignment horizontal="right" vertical="top"/>
    </xf>
    <xf numFmtId="0" fontId="13" fillId="0" borderId="0" xfId="3" applyFont="1" applyAlignment="1">
      <alignment horizontal="left" wrapText="1"/>
    </xf>
    <xf numFmtId="347" fontId="13" fillId="0" borderId="0" xfId="3" applyNumberFormat="1" applyFont="1"/>
    <xf numFmtId="348"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3" fontId="0" fillId="0" borderId="0" xfId="0" applyNumberFormat="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3" fontId="0" fillId="0" borderId="0" xfId="0" applyNumberFormat="1"/>
    <xf numFmtId="41" fontId="245" fillId="0" borderId="0" xfId="1" applyFont="1" applyFill="1" applyBorder="1" applyAlignment="1">
      <alignment horizontal="lef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43" fontId="0" fillId="0" borderId="0" xfId="21194" applyFont="1"/>
    <xf numFmtId="9" fontId="0" fillId="0" borderId="0" xfId="21195" applyFont="1"/>
    <xf numFmtId="193" fontId="0" fillId="0" borderId="0" xfId="21195" applyNumberFormat="1" applyFont="1"/>
    <xf numFmtId="41" fontId="13" fillId="0" borderId="0" xfId="3" applyNumberFormat="1" applyFont="1" applyAlignment="1">
      <alignment horizontal="right" vertical="center"/>
    </xf>
    <xf numFmtId="41" fontId="13" fillId="0" borderId="0" xfId="1" applyFont="1" applyFill="1" applyBorder="1" applyAlignment="1">
      <alignment horizontal="right" vertical="center"/>
    </xf>
    <xf numFmtId="41" fontId="34" fillId="0" borderId="7" xfId="3" applyNumberFormat="1" applyFont="1" applyBorder="1" applyAlignment="1">
      <alignment horizontal="center" vertical="center" wrapText="1"/>
    </xf>
    <xf numFmtId="195" fontId="13" fillId="0" borderId="0" xfId="3" applyNumberFormat="1" applyFont="1" applyAlignment="1">
      <alignment horizontal="right" vertical="center"/>
    </xf>
    <xf numFmtId="41" fontId="71" fillId="0" borderId="0" xfId="1" applyFont="1" applyFill="1" applyBorder="1" applyAlignment="1">
      <alignment horizontal="right" vertical="center"/>
    </xf>
    <xf numFmtId="41" fontId="71" fillId="0" borderId="0" xfId="1" applyFont="1" applyFill="1" applyBorder="1" applyAlignment="1">
      <alignment vertical="center"/>
    </xf>
    <xf numFmtId="41" fontId="71" fillId="0" borderId="0" xfId="3" applyNumberFormat="1" applyFont="1" applyAlignment="1">
      <alignment horizontal="right" vertical="center"/>
    </xf>
    <xf numFmtId="195" fontId="71" fillId="0" borderId="0" xfId="3" applyNumberFormat="1" applyFont="1" applyAlignment="1">
      <alignment horizontal="right" vertical="center"/>
    </xf>
    <xf numFmtId="195" fontId="0" fillId="0" borderId="0" xfId="0" applyNumberFormat="1"/>
    <xf numFmtId="195" fontId="13" fillId="0" borderId="0" xfId="1" applyNumberFormat="1" applyFont="1" applyFill="1" applyBorder="1"/>
    <xf numFmtId="195" fontId="13" fillId="0" borderId="0" xfId="1" applyNumberFormat="1" applyFont="1" applyFill="1" applyBorder="1" applyAlignment="1">
      <alignment vertical="center"/>
    </xf>
    <xf numFmtId="195" fontId="71" fillId="0" borderId="0" xfId="1" applyNumberFormat="1" applyFont="1" applyFill="1" applyBorder="1"/>
    <xf numFmtId="195" fontId="71" fillId="0" borderId="0" xfId="1" applyNumberFormat="1" applyFont="1" applyFill="1" applyBorder="1" applyAlignment="1">
      <alignment vertical="center"/>
    </xf>
    <xf numFmtId="41" fontId="71" fillId="0" borderId="0" xfId="1" applyFont="1" applyFill="1" applyBorder="1" applyAlignment="1">
      <alignment horizontal="left" indent="1"/>
    </xf>
    <xf numFmtId="195" fontId="13" fillId="0" borderId="0" xfId="1" applyNumberFormat="1" applyFont="1" applyFill="1" applyBorder="1" applyAlignment="1">
      <alignment horizontal="right" vertical="center"/>
    </xf>
    <xf numFmtId="195" fontId="71" fillId="0" borderId="0" xfId="1" applyNumberFormat="1" applyFont="1" applyFill="1" applyBorder="1" applyAlignment="1">
      <alignment horizontal="right" vertical="center"/>
    </xf>
    <xf numFmtId="195" fontId="0" fillId="0" borderId="0" xfId="1" applyNumberFormat="1" applyFont="1"/>
    <xf numFmtId="0" fontId="8" fillId="0" borderId="0" xfId="0" applyFont="1" applyAlignment="1">
      <alignment horizontal="left" wrapText="1"/>
    </xf>
    <xf numFmtId="195" fontId="13" fillId="0" borderId="0" xfId="3" applyNumberFormat="1" applyFont="1"/>
    <xf numFmtId="43" fontId="13" fillId="0" borderId="0" xfId="1" applyNumberFormat="1" applyFont="1" applyFill="1" applyBorder="1" applyAlignment="1">
      <alignment horizontal="right" vertical="center"/>
    </xf>
    <xf numFmtId="195" fontId="71" fillId="0" borderId="0" xfId="3" applyNumberFormat="1" applyFont="1"/>
    <xf numFmtId="233" fontId="13" fillId="0" borderId="0" xfId="1" applyNumberFormat="1" applyFont="1" applyFill="1" applyBorder="1" applyAlignment="1">
      <alignment vertical="center"/>
    </xf>
    <xf numFmtId="233" fontId="71" fillId="0" borderId="0" xfId="1" applyNumberFormat="1" applyFont="1" applyFill="1" applyBorder="1" applyAlignment="1">
      <alignment vertical="center"/>
    </xf>
    <xf numFmtId="43" fontId="13" fillId="0" borderId="0" xfId="21194" applyFont="1" applyFill="1" applyBorder="1" applyAlignment="1">
      <alignment vertical="center"/>
    </xf>
    <xf numFmtId="233" fontId="13" fillId="0" borderId="0" xfId="3" applyNumberFormat="1" applyFont="1" applyAlignment="1">
      <alignment horizontal="right" vertical="center"/>
    </xf>
    <xf numFmtId="233"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view="pageBreakPreview" zoomScaleNormal="100" zoomScaleSheetLayoutView="100" workbookViewId="0">
      <selection activeCell="D12" sqref="D12"/>
    </sheetView>
  </sheetViews>
  <sheetFormatPr defaultRowHeight="14.5"/>
  <cols>
    <col min="1" max="1" width="3.1796875" style="16" customWidth="1"/>
    <col min="2" max="2" width="3.1796875" customWidth="1"/>
    <col min="3" max="3" width="62.1796875" bestFit="1" customWidth="1"/>
    <col min="4" max="4" width="61.8164062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topLeftCell="A16" zoomScaleNormal="100" zoomScaleSheetLayoutView="100" workbookViewId="0">
      <selection activeCell="I19" sqref="I19:J19"/>
    </sheetView>
  </sheetViews>
  <sheetFormatPr defaultRowHeight="14.5"/>
  <cols>
    <col min="1" max="1" width="3.1796875" style="16" customWidth="1"/>
    <col min="2" max="2" width="3.1796875" customWidth="1"/>
    <col min="3" max="3" width="10.81640625" bestFit="1" customWidth="1"/>
    <col min="9" max="9" width="13.81640625" customWidth="1"/>
    <col min="10" max="10" width="15.81640625" customWidth="1"/>
  </cols>
  <sheetData>
    <row r="10" spans="3:10" ht="44.5">
      <c r="C10" s="12" t="s">
        <v>13</v>
      </c>
      <c r="D10" s="1"/>
    </row>
    <row r="12" spans="3:10" ht="28.5">
      <c r="C12" s="4"/>
      <c r="D12" s="5"/>
      <c r="E12" s="5"/>
      <c r="F12" s="5"/>
      <c r="G12" s="5"/>
      <c r="H12" s="5"/>
      <c r="I12" s="5"/>
      <c r="J12" s="5"/>
    </row>
    <row r="13" spans="3:10" ht="28.5">
      <c r="E13" s="5"/>
      <c r="F13" s="5"/>
      <c r="G13" s="5"/>
      <c r="H13" s="5"/>
      <c r="I13" s="5"/>
      <c r="J13" s="5"/>
    </row>
    <row r="19" spans="3:10" ht="27.5">
      <c r="C19" s="9"/>
      <c r="I19" s="135" t="s">
        <v>449</v>
      </c>
      <c r="J19" s="136"/>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4.5"/>
  <cols>
    <col min="1" max="1" width="3.1796875" style="16" customWidth="1"/>
    <col min="2" max="2" width="4.54296875" customWidth="1"/>
    <col min="3" max="3" width="142.81640625" customWidth="1"/>
    <col min="4" max="4" width="16.1796875" customWidth="1"/>
  </cols>
  <sheetData>
    <row r="9" spans="3:5" ht="15.5">
      <c r="C9" s="18" t="s">
        <v>145</v>
      </c>
      <c r="D9" s="2"/>
      <c r="E9" s="2"/>
    </row>
    <row r="10" spans="3:5" ht="15.5">
      <c r="C10" s="18"/>
      <c r="D10" s="2"/>
      <c r="E10" s="2"/>
    </row>
    <row r="11" spans="3:5" ht="15.5">
      <c r="C11" s="18" t="s">
        <v>189</v>
      </c>
      <c r="D11" s="2"/>
      <c r="E11" s="2"/>
    </row>
    <row r="12" spans="3:5" ht="15.5">
      <c r="C12" s="18"/>
      <c r="D12" s="2"/>
      <c r="E12" s="2"/>
    </row>
    <row r="13" spans="3:5" ht="15.5">
      <c r="C13" s="18" t="s">
        <v>352</v>
      </c>
      <c r="D13" s="2"/>
      <c r="E13" s="3">
        <v>1</v>
      </c>
    </row>
    <row r="14" spans="3:5" ht="15.5">
      <c r="C14" s="18"/>
      <c r="D14" s="2"/>
      <c r="E14" s="2"/>
    </row>
    <row r="15" spans="3:5" ht="15.5">
      <c r="C15" s="18" t="s">
        <v>353</v>
      </c>
      <c r="D15" s="2"/>
      <c r="E15" s="3">
        <v>2</v>
      </c>
    </row>
    <row r="16" spans="3:5" ht="15.5">
      <c r="C16" s="18"/>
      <c r="D16" s="2"/>
      <c r="E16" s="2"/>
    </row>
    <row r="17" spans="3:5" ht="15.5">
      <c r="C17" s="18" t="s">
        <v>354</v>
      </c>
      <c r="D17" s="2"/>
      <c r="E17" s="3">
        <v>3</v>
      </c>
    </row>
    <row r="18" spans="3:5" ht="15.5">
      <c r="C18" s="18"/>
      <c r="D18" s="2"/>
      <c r="E18" s="2"/>
    </row>
    <row r="19" spans="3:5" ht="30.5">
      <c r="C19" s="126" t="s">
        <v>444</v>
      </c>
      <c r="D19" s="2"/>
      <c r="E19" s="3">
        <v>4</v>
      </c>
    </row>
    <row r="20" spans="3:5" ht="15.5">
      <c r="C20" s="18"/>
      <c r="D20" s="2"/>
      <c r="E20" s="2"/>
    </row>
    <row r="21" spans="3:5" ht="15.5">
      <c r="C21" s="18" t="s">
        <v>0</v>
      </c>
      <c r="D21" s="2"/>
      <c r="E21" s="3">
        <v>5</v>
      </c>
    </row>
    <row r="24" spans="3:5" ht="15.5">
      <c r="C24" s="18" t="s">
        <v>190</v>
      </c>
    </row>
    <row r="26" spans="3:5" ht="15.5">
      <c r="C26" s="18" t="s">
        <v>352</v>
      </c>
      <c r="E26" s="3">
        <v>6</v>
      </c>
    </row>
    <row r="27" spans="3:5" ht="15.5">
      <c r="C27" s="18"/>
    </row>
    <row r="28" spans="3:5" ht="15.5">
      <c r="C28" s="18" t="s">
        <v>353</v>
      </c>
      <c r="E28" s="3">
        <v>7</v>
      </c>
    </row>
    <row r="29" spans="3:5" ht="15.5">
      <c r="C29" s="18"/>
    </row>
    <row r="30" spans="3:5" ht="15.5">
      <c r="C30" s="18" t="s">
        <v>354</v>
      </c>
      <c r="E30" s="3">
        <v>8</v>
      </c>
    </row>
    <row r="32" spans="3:5" ht="30.5">
      <c r="C32" s="126" t="s">
        <v>444</v>
      </c>
      <c r="E32" s="3">
        <v>9</v>
      </c>
    </row>
    <row r="34" spans="3:5" ht="15.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view="pageBreakPreview" zoomScale="85" zoomScaleNormal="100" zoomScaleSheetLayoutView="85" workbookViewId="0">
      <pane xSplit="3" ySplit="2" topLeftCell="D3" activePane="bottomRight" state="frozen"/>
      <selection pane="topRight"/>
      <selection pane="bottomLeft"/>
      <selection pane="bottomRight" activeCell="E3" sqref="E3"/>
    </sheetView>
  </sheetViews>
  <sheetFormatPr defaultRowHeight="14.5"/>
  <cols>
    <col min="1" max="1" width="3.1796875" style="16" customWidth="1"/>
    <col min="2" max="2" width="3.1796875" customWidth="1"/>
    <col min="3" max="3" width="30.1796875" customWidth="1"/>
    <col min="4" max="10" width="23.1796875" customWidth="1"/>
    <col min="11" max="15" width="23.1796875" style="43" customWidth="1"/>
    <col min="16" max="16" width="21.81640625" bestFit="1"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ht="16"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1449586459.8556142</v>
      </c>
      <c r="H3" s="13">
        <f>'FP-Life Insurance'!G27+'FP-General Insurance'!G27+'FP- Reinsurance'!G27+'FP- Social Insurance'!G22+'FP- CSAFPPTPTA Insurance'!G21</f>
        <v>0</v>
      </c>
      <c r="I3" s="13">
        <f>'FP-Life Insurance'!H27+'FP-General Insurance'!H27+'FP- Reinsurance'!H27+'FP- Social Insurance'!H22+'FP- CSAFPPTPTA Insurance'!H21</f>
        <v>0</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6"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332181037.64714444</v>
      </c>
      <c r="H4" s="13">
        <f>'FP-Life Insurance'!G40+'FP-General Insurance'!G40+'FP- Reinsurance'!G40+'FP- Social Insurance'!G23+'FP- CSAFPPTPTA Insurance'!G22</f>
        <v>0</v>
      </c>
      <c r="I4" s="13">
        <f>'FP-Life Insurance'!H40+'FP-General Insurance'!H40+'FP- Reinsurance'!H40+'FP- Social Insurance'!H23+'FP- CSAFPPTPTA Insurance'!H22</f>
        <v>0</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6"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1781767497.5033588</v>
      </c>
      <c r="H5" s="13">
        <f>'FP-Life Insurance'!G41+'FP-General Insurance'!G41+'FP- Reinsurance'!G41+'FP- Social Insurance'!G24+'FP- CSAFPPTPTA Insurance'!G23</f>
        <v>0</v>
      </c>
      <c r="I5" s="13">
        <f>'FP-Life Insurance'!H41+'FP-General Insurance'!H41+'FP- Reinsurance'!H41+'FP- Social Insurance'!H24+'FP- CSAFPPTPTA Insurance'!H23</f>
        <v>0</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6" t="s">
        <v>89</v>
      </c>
    </row>
    <row r="6" spans="1:30">
      <c r="P6" s="76"/>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801526702.69332671</v>
      </c>
      <c r="H7" s="13">
        <f>'FP-Life Insurance'!G55+'FP-General Insurance'!G55+'FP- Reinsurance'!G55+'FP- Social Insurance'!G25+'FP- CSAFPPTPTA Insurance'!G24</f>
        <v>0</v>
      </c>
      <c r="I7" s="13">
        <f>'FP-Life Insurance'!H55+'FP-General Insurance'!H55+'FP- Reinsurance'!H55+'FP- Social Insurance'!H25+'FP- CSAFPPTPTA Insurance'!H24</f>
        <v>0</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6"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2990836.5735900002</v>
      </c>
      <c r="H8" s="13">
        <f>'FP-Life Insurance'!G56+'FP-General Insurance'!G56+'FP- Reinsurance'!G56</f>
        <v>0</v>
      </c>
      <c r="I8" s="13">
        <f>'FP-Life Insurance'!H56+'FP-General Insurance'!H56+'FP- Reinsurance'!H56</f>
        <v>0</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6"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977249953.82414901</v>
      </c>
      <c r="H9" s="13">
        <f>'FP-Life Insurance'!G61+'FP-General Insurance'!G61+'FP- Reinsurance'!G61+'FP- Social Insurance'!G26+'FP- CSAFPPTPTA Insurance'!G25</f>
        <v>0</v>
      </c>
      <c r="I9" s="13">
        <f>'FP-Life Insurance'!H61+'FP-General Insurance'!H61+'FP- Reinsurance'!H61+'FP- Social Insurance'!H26+'FP- CSAFPPTPTA Insurance'!H25</f>
        <v>0</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6" t="s">
        <v>106</v>
      </c>
    </row>
    <row r="10" spans="1:30">
      <c r="K10" s="41"/>
      <c r="P10" s="76"/>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177440415.401692</v>
      </c>
      <c r="H11" s="25">
        <f>'IS-Life Insurance'!G5+'IS-General Insurance'!G7+'IS-Reinsurance'!G7+'IS-Social Insurance'!G5+'IS-CSAFPPTPTA Insurance'!G5</f>
        <v>0</v>
      </c>
      <c r="I11" s="25">
        <f>'IS-Life Insurance'!H5+'IS-General Insurance'!H7+'IS-Reinsurance'!H7+'IS-Social Insurance'!H5+'IS-CSAFPPTPTA Insurance'!H5</f>
        <v>0</v>
      </c>
      <c r="J11" s="25">
        <f>'IS-Life Insurance'!I5+'IS-General Insurance'!I7+'IS-Reinsurance'!I7+'IS-Social Insurance'!I5+'IS-CSAFPPTPTA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6"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132431382.78012899</v>
      </c>
      <c r="H12" s="25">
        <f>'IS-Life Insurance'!G13+'IS-Life Insurance'!G14+'IS-General Insurance'!G21+'IS-Reinsurance'!G21+'IS-CSAFPPTPTA Insurance'!G6+'IS-Social Insurance'!G6</f>
        <v>0</v>
      </c>
      <c r="I12" s="25">
        <f>'IS-Life Insurance'!H13+'IS-Life Insurance'!H14+'IS-General Insurance'!H21+'IS-Reinsurance'!H21+'IS-CSAFPPTPTA Insurance'!H6+'IS-Social Insurance'!H6</f>
        <v>0</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6" t="s">
        <v>187</v>
      </c>
    </row>
    <row r="13" spans="1:30">
      <c r="E13" s="25"/>
      <c r="F13" s="13"/>
    </row>
    <row r="14" spans="1:30">
      <c r="E14" s="25"/>
    </row>
    <row r="15" spans="1:30">
      <c r="C15" s="10" t="s">
        <v>351</v>
      </c>
      <c r="E15" s="25"/>
    </row>
    <row r="16" spans="1:30">
      <c r="C16" s="10" t="s">
        <v>402</v>
      </c>
    </row>
  </sheetData>
  <sheetProtection algorithmName="SHA-512" hashValue="a7U7Wp6SZpUwnt1Jl7jNbPjHPkr083lTrea0pFV93R6hxCU632N6zaChVBOmB1xI7NDYxmFHhEut34knPbuHgw==" saltValue="b5oMIcpBB62i81aIq1C1Og==" spinCount="100000"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D3" activePane="bottomRight" state="frozen"/>
      <selection pane="topRight"/>
      <selection pane="bottomLeft"/>
      <selection pane="bottomRight" activeCell="G28" sqref="G28:G32"/>
    </sheetView>
  </sheetViews>
  <sheetFormatPr defaultRowHeight="14.5"/>
  <cols>
    <col min="1" max="1" width="3.1796875" style="16" customWidth="1"/>
    <col min="2" max="2" width="3.1796875" customWidth="1"/>
    <col min="3" max="3" width="84.1796875" style="30" customWidth="1"/>
    <col min="4" max="15" width="16.453125" customWidth="1"/>
    <col min="16" max="16" width="74" style="30" customWidth="1"/>
  </cols>
  <sheetData>
    <row r="1" spans="1:30" ht="22">
      <c r="A1" s="137"/>
      <c r="B1" s="138"/>
      <c r="C1" s="138"/>
      <c r="D1" s="138"/>
      <c r="E1" s="138"/>
      <c r="F1" s="138"/>
      <c r="G1" s="138"/>
      <c r="H1" s="138"/>
      <c r="I1" s="138"/>
      <c r="J1" s="138"/>
      <c r="K1" s="138"/>
      <c r="L1" s="138"/>
      <c r="M1" s="138"/>
      <c r="N1" s="138"/>
      <c r="O1" s="138"/>
      <c r="P1" s="138"/>
      <c r="Q1" s="31"/>
      <c r="R1" s="31"/>
      <c r="S1" s="31"/>
      <c r="T1" s="31"/>
      <c r="U1" s="31"/>
      <c r="V1" s="31"/>
      <c r="W1" s="31"/>
      <c r="X1" s="31"/>
      <c r="Y1" s="31"/>
      <c r="Z1" s="31"/>
      <c r="AA1" s="31"/>
      <c r="AB1" s="31"/>
      <c r="AC1" s="31"/>
      <c r="AD1" s="31"/>
    </row>
    <row r="2" spans="1:30" s="45" customFormat="1" ht="31.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5" customHeight="1">
      <c r="C3" s="58" t="s">
        <v>200</v>
      </c>
      <c r="D3" s="57"/>
      <c r="E3" s="57"/>
      <c r="F3" s="57"/>
      <c r="G3" s="57"/>
      <c r="H3" s="57"/>
      <c r="I3" s="57"/>
      <c r="J3" s="57"/>
      <c r="K3" s="57"/>
      <c r="L3" s="57"/>
      <c r="M3" s="57"/>
      <c r="N3" s="57"/>
      <c r="O3" s="57"/>
      <c r="P3" s="45"/>
    </row>
    <row r="4" spans="1:30" ht="23.15"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f>IFERROR('IS-Life Insurance'!F5/('IS-Life Insurance'!F13+'IS-Life Insurance'!F14),"-")</f>
        <v>1.0774094940139862</v>
      </c>
      <c r="H4" s="59" t="str">
        <f>IFERROR('IS-Life Insurance'!G5/('IS-Life Insurance'!G13+'IS-Life Insurance'!G14),"-")</f>
        <v>-</v>
      </c>
      <c r="I4" s="59" t="str">
        <f>IFERROR('IS-Life Insurance'!H5/('IS-Life Insurance'!H13+'IS-Life Insurance'!H14),"-")</f>
        <v>-</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7" t="s">
        <v>209</v>
      </c>
    </row>
    <row r="5" spans="1:30" ht="23.15"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f>IFERROR('IS-Life Insurance'!F5/('IS-Life Insurance'!F13+'IS-Life Insurance'!F14+'IS-Life Insurance'!F26+'IS-Life Insurance'!F27+'IS-Life Insurance'!F28+'IS-Life Insurance'!F29),"-")</f>
        <v>0.94800790162167059</v>
      </c>
      <c r="H5" s="59" t="str">
        <f>IFERROR('IS-Life Insurance'!G5/('IS-Life Insurance'!G13+'IS-Life Insurance'!G14+'IS-Life Insurance'!G26+'IS-Life Insurance'!G27+'IS-Life Insurance'!G28+'IS-Life Insurance'!G29),"-")</f>
        <v>-</v>
      </c>
      <c r="I5" s="59" t="str">
        <f>IFERROR('IS-Life Insurance'!H5/('IS-Life Insurance'!H13+'IS-Life Insurance'!H14+'IS-Life Insurance'!H26+'IS-Life Insurance'!H27+'IS-Life Insurance'!H28+'IS-Life Insurance'!H29),"-")</f>
        <v>-</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7" t="s">
        <v>210</v>
      </c>
    </row>
    <row r="6" spans="1:30" ht="23.15"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f>IFERROR(('IS-Life Insurance'!F5+'IS-Life Insurance'!F9)/('IS-Life Insurance'!F13+'IS-Life Insurance'!F14),"-")</f>
        <v>1.2658481336120251</v>
      </c>
      <c r="H6" s="59" t="str">
        <f>IFERROR(('IS-Life Insurance'!G5+'IS-Life Insurance'!G9)/('IS-Life Insurance'!G13+'IS-Life Insurance'!G14),"-")</f>
        <v>-</v>
      </c>
      <c r="I6" s="59" t="str">
        <f>IFERROR(('IS-Life Insurance'!H5+'IS-Life Insurance'!H9)/('IS-Life Insurance'!H13+'IS-Life Insurance'!H14),"-")</f>
        <v>-</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7" t="s">
        <v>211</v>
      </c>
    </row>
    <row r="7" spans="1:30" ht="23.15"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f>IFERROR(('IS-Life Insurance'!F5+'IS-Life Insurance'!F9)/('IS-Life Insurance'!F13+'IS-Life Insurance'!F14+'IS-Life Insurance'!F26+'IS-Life Insurance'!F27+'IS-Life Insurance'!F28+'IS-Life Insurance'!F29),"-")</f>
        <v>1.1138142364482133</v>
      </c>
      <c r="H7" s="59" t="str">
        <f>IFERROR(('IS-Life Insurance'!G5+'IS-Life Insurance'!G9)/('IS-Life Insurance'!G13+'IS-Life Insurance'!G14+'IS-Life Insurance'!G26+'IS-Life Insurance'!G27+'IS-Life Insurance'!G28+'IS-Life Insurance'!G29),"-")</f>
        <v>-</v>
      </c>
      <c r="I7" s="59" t="str">
        <f>IFERROR(('IS-Life Insurance'!H5+'IS-Life Insurance'!H9)/('IS-Life Insurance'!H13+'IS-Life Insurance'!H14+'IS-Life Insurance'!H26+'IS-Life Insurance'!H27+'IS-Life Insurance'!H28+'IS-Life Insurance'!H29),"-")</f>
        <v>-</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7" t="s">
        <v>212</v>
      </c>
    </row>
    <row r="8" spans="1:30" ht="23.15"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f>IFERROR('IS-Life Insurance'!F6/'IS-Life Insurance'!F5,"-")</f>
        <v>3.860247922250766E-2</v>
      </c>
      <c r="H8" s="59" t="str">
        <f>IFERROR('IS-Life Insurance'!G6/'IS-Life Insurance'!G5,"-")</f>
        <v>-</v>
      </c>
      <c r="I8" s="59" t="str">
        <f>IFERROR('IS-Life Insurance'!H6/'IS-Life Insurance'!H5,"-")</f>
        <v>-</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7" t="s">
        <v>188</v>
      </c>
    </row>
    <row r="9" spans="1:30" ht="23.15"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f>IFERROR('FP-Life Insurance'!F27/'FP-Life Insurance'!F54,"-")</f>
        <v>1.2175428282961911</v>
      </c>
      <c r="H9" s="59" t="str">
        <f>IFERROR('FP-Life Insurance'!G27/'FP-Life Insurance'!G54,"-")</f>
        <v>-</v>
      </c>
      <c r="I9" s="59" t="str">
        <f>IFERROR('FP-Life Insurance'!H27/'FP-Life Insurance'!H54,"-")</f>
        <v>-</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7" t="s">
        <v>213</v>
      </c>
    </row>
    <row r="10" spans="1:30" ht="23.15" hidden="1" customHeight="1">
      <c r="C10" s="45" t="s">
        <v>425</v>
      </c>
      <c r="D10" s="59">
        <v>2.517000787934653</v>
      </c>
      <c r="E10" s="59"/>
      <c r="F10" s="59"/>
      <c r="G10" s="59"/>
      <c r="H10" s="59"/>
      <c r="I10" s="59"/>
      <c r="J10" s="59"/>
      <c r="K10" s="59"/>
      <c r="L10" s="59"/>
      <c r="M10" s="59"/>
      <c r="N10" s="59"/>
      <c r="O10" s="59"/>
      <c r="P10" s="77" t="s">
        <v>431</v>
      </c>
    </row>
    <row r="11" spans="1:30" ht="23.15" hidden="1" customHeight="1">
      <c r="C11" s="45" t="s">
        <v>426</v>
      </c>
      <c r="D11" s="95">
        <v>5.0362355655666535</v>
      </c>
      <c r="E11" s="59"/>
      <c r="F11" s="59"/>
      <c r="G11" s="59"/>
      <c r="H11" s="59"/>
      <c r="I11" s="59"/>
      <c r="J11" s="59"/>
      <c r="K11" s="59"/>
      <c r="L11" s="59"/>
      <c r="M11" s="59"/>
      <c r="N11" s="59"/>
      <c r="O11" s="59"/>
      <c r="P11" s="77" t="s">
        <v>432</v>
      </c>
    </row>
    <row r="12" spans="1:30" ht="23.15" hidden="1" customHeight="1">
      <c r="C12" s="45" t="s">
        <v>428</v>
      </c>
      <c r="D12" s="98"/>
      <c r="E12" s="59"/>
      <c r="F12" s="59"/>
      <c r="G12" s="59"/>
      <c r="H12" s="59"/>
      <c r="I12" s="59"/>
      <c r="J12" s="59"/>
      <c r="K12" s="59"/>
      <c r="L12" s="59"/>
      <c r="M12" s="59"/>
      <c r="N12" s="59"/>
      <c r="O12" s="59"/>
      <c r="P12" s="77" t="s">
        <v>427</v>
      </c>
    </row>
    <row r="13" spans="1:30" ht="23.15" hidden="1" customHeight="1">
      <c r="C13" s="45" t="s">
        <v>429</v>
      </c>
      <c r="D13" s="98"/>
      <c r="E13" s="59"/>
      <c r="F13" s="59"/>
      <c r="G13" s="59"/>
      <c r="H13" s="59"/>
      <c r="I13" s="59"/>
      <c r="J13" s="59"/>
      <c r="K13" s="59"/>
      <c r="L13" s="59"/>
      <c r="M13" s="59"/>
      <c r="N13" s="59"/>
      <c r="O13" s="59"/>
      <c r="P13" s="77" t="s">
        <v>430</v>
      </c>
    </row>
    <row r="14" spans="1:30" ht="20.5" customHeight="1">
      <c r="C14" s="45"/>
      <c r="D14" s="59"/>
      <c r="E14" s="59"/>
      <c r="F14" s="59"/>
      <c r="G14" s="59"/>
      <c r="H14" s="59"/>
      <c r="I14" s="59"/>
      <c r="J14" s="59"/>
      <c r="K14" s="59"/>
      <c r="L14" s="59"/>
      <c r="M14" s="59"/>
      <c r="N14" s="59"/>
      <c r="O14" s="59"/>
      <c r="P14" s="77"/>
    </row>
    <row r="15" spans="1:30" ht="20.5" customHeight="1">
      <c r="C15" s="58" t="s">
        <v>207</v>
      </c>
      <c r="D15" s="59"/>
      <c r="E15" s="59"/>
      <c r="F15" s="59"/>
      <c r="G15" s="59"/>
      <c r="H15" s="59"/>
      <c r="I15" s="59"/>
      <c r="J15" s="59"/>
      <c r="K15" s="59"/>
      <c r="L15" s="59"/>
      <c r="M15" s="59"/>
      <c r="N15" s="59"/>
      <c r="O15" s="59"/>
      <c r="P15" s="77"/>
    </row>
    <row r="16" spans="1:30" ht="21" customHeight="1">
      <c r="C16" s="45" t="s">
        <v>201</v>
      </c>
      <c r="D16" s="78">
        <f>IFERROR(('IS-General Insurance'!C5+'IS-General Insurance'!C6)/('IS-General Insurance'!C21),"-")</f>
        <v>3.3171792856750644</v>
      </c>
      <c r="E16" s="78">
        <f>IFERROR(('IS-General Insurance'!D5+'IS-General Insurance'!D6)/('IS-General Insurance'!D21),"-")</f>
        <v>2.8296477783444756</v>
      </c>
      <c r="F16" s="78">
        <f>IFERROR(('IS-General Insurance'!E5+'IS-General Insurance'!E6)/('IS-General Insurance'!E21),"-")</f>
        <v>2.6131423770399684</v>
      </c>
      <c r="G16" s="78">
        <f>IFERROR(('IS-General Insurance'!F5+'IS-General Insurance'!F6)/('IS-General Insurance'!F21),"-")</f>
        <v>2.7294619520957406</v>
      </c>
      <c r="H16" s="78" t="str">
        <f>IFERROR(('IS-General Insurance'!G5+'IS-General Insurance'!G6)/('IS-General Insurance'!G21),"-")</f>
        <v>-</v>
      </c>
      <c r="I16" s="78" t="str">
        <f>IFERROR(('IS-General Insurance'!H5+'IS-General Insurance'!H6)/('IS-General Insurance'!H21),"-")</f>
        <v>-</v>
      </c>
      <c r="J16" s="78" t="str">
        <f>IFERROR(('IS-General Insurance'!I5+'IS-General Insurance'!I6)/('IS-General Insurance'!I21),"-")</f>
        <v>-</v>
      </c>
      <c r="K16" s="78" t="str">
        <f>IFERROR(('IS-General Insurance'!J5+'IS-General Insurance'!J6)/('IS-General Insurance'!J21),"-")</f>
        <v>-</v>
      </c>
      <c r="L16" s="78" t="str">
        <f>IFERROR(('IS-General Insurance'!K5+'IS-General Insurance'!K6)/('IS-General Insurance'!K21),"-")</f>
        <v>-</v>
      </c>
      <c r="M16" s="78" t="str">
        <f>IFERROR(('IS-General Insurance'!L5+'IS-General Insurance'!L6)/('IS-General Insurance'!L21),"-")</f>
        <v>-</v>
      </c>
      <c r="N16" s="78" t="str">
        <f>IFERROR(('IS-General Insurance'!M5+'IS-General Insurance'!M6)/('IS-General Insurance'!M21),"-")</f>
        <v>-</v>
      </c>
      <c r="O16" s="78" t="str">
        <f>IFERROR(('IS-General Insurance'!N5+'IS-General Insurance'!N6)/('IS-General Insurance'!N21),"-")</f>
        <v>-</v>
      </c>
      <c r="P16" s="77" t="s">
        <v>209</v>
      </c>
    </row>
    <row r="17" spans="3:16" ht="21" customHeight="1">
      <c r="C17" s="45" t="s">
        <v>202</v>
      </c>
      <c r="D17" s="78">
        <f>IFERROR(('IS-General Insurance'!C5+'IS-General Insurance'!C6)/('IS-General Insurance'!C21+'IS-General Insurance'!C29+'IS-General Insurance'!C30+'IS-General Insurance'!C31+'IS-General Insurance'!C32),"-")</f>
        <v>2.4577483992329516</v>
      </c>
      <c r="E17" s="78">
        <f>IFERROR(('IS-General Insurance'!D5+'IS-General Insurance'!D6)/('IS-General Insurance'!D21+'IS-General Insurance'!D29+'IS-General Insurance'!D30+'IS-General Insurance'!D31+'IS-General Insurance'!D32),"-")</f>
        <v>2.0678216706435575</v>
      </c>
      <c r="F17" s="78">
        <f>IFERROR(('IS-General Insurance'!E5+'IS-General Insurance'!E6)/('IS-General Insurance'!E21+'IS-General Insurance'!E29+'IS-General Insurance'!E30+'IS-General Insurance'!E31+'IS-General Insurance'!E32),"-")</f>
        <v>1.9143283873385</v>
      </c>
      <c r="G17" s="78">
        <f>IFERROR(('IS-General Insurance'!F5+'IS-General Insurance'!F6)/('IS-General Insurance'!F21+'IS-General Insurance'!F29+'IS-General Insurance'!F30+'IS-General Insurance'!F31+'IS-General Insurance'!F32),"-")</f>
        <v>1.9360894647066458</v>
      </c>
      <c r="H17" s="78" t="str">
        <f>IFERROR(('IS-General Insurance'!G5+'IS-General Insurance'!G6)/('IS-General Insurance'!G21+'IS-General Insurance'!G29+'IS-General Insurance'!G30+'IS-General Insurance'!G31+'IS-General Insurance'!G32),"-")</f>
        <v>-</v>
      </c>
      <c r="I17" s="78" t="str">
        <f>IFERROR(('IS-General Insurance'!H5+'IS-General Insurance'!H6)/('IS-General Insurance'!H21+'IS-General Insurance'!H29+'IS-General Insurance'!H30+'IS-General Insurance'!H31+'IS-General Insurance'!H32),"-")</f>
        <v>-</v>
      </c>
      <c r="J17" s="78" t="str">
        <f>IFERROR(('IS-General Insurance'!I5+'IS-General Insurance'!I6)/('IS-General Insurance'!I21+'IS-General Insurance'!I29+'IS-General Insurance'!I30+'IS-General Insurance'!I31+'IS-General Insurance'!I32),"-")</f>
        <v>-</v>
      </c>
      <c r="K17" s="78" t="str">
        <f>IFERROR(('IS-General Insurance'!J5+'IS-General Insurance'!J6)/('IS-General Insurance'!J21+'IS-General Insurance'!J29+'IS-General Insurance'!J30+'IS-General Insurance'!J31+'IS-General Insurance'!J32),"-")</f>
        <v>-</v>
      </c>
      <c r="L17" s="78" t="str">
        <f>IFERROR(('IS-General Insurance'!K5+'IS-General Insurance'!K6)/('IS-General Insurance'!K21+'IS-General Insurance'!K29+'IS-General Insurance'!K30+'IS-General Insurance'!K31+'IS-General Insurance'!K32),"-")</f>
        <v>-</v>
      </c>
      <c r="M17" s="78" t="str">
        <f>IFERROR(('IS-General Insurance'!L5+'IS-General Insurance'!L6)/('IS-General Insurance'!L21+'IS-General Insurance'!L29+'IS-General Insurance'!L30+'IS-General Insurance'!L31+'IS-General Insurance'!L32),"-")</f>
        <v>-</v>
      </c>
      <c r="N17" s="78" t="str">
        <f>IFERROR(('IS-General Insurance'!M5+'IS-General Insurance'!M6)/('IS-General Insurance'!M21+'IS-General Insurance'!M29+'IS-General Insurance'!M30+'IS-General Insurance'!M31+'IS-General Insurance'!M32),"-")</f>
        <v>-</v>
      </c>
      <c r="O17" s="78" t="str">
        <f>IFERROR(('IS-General Insurance'!N5+'IS-General Insurance'!N6)/('IS-General Insurance'!N21+'IS-General Insurance'!N29+'IS-General Insurance'!N30+'IS-General Insurance'!N31+'IS-General Insurance'!N32),"-")</f>
        <v>-</v>
      </c>
      <c r="P17" s="77" t="s">
        <v>210</v>
      </c>
    </row>
    <row r="18" spans="3:16" ht="21" customHeight="1">
      <c r="C18" s="45" t="s">
        <v>203</v>
      </c>
      <c r="D18" s="78">
        <f>IFERROR(('IS-General Insurance'!C5+'IS-General Insurance'!C6+'IS-General Insurance'!C28)/'IS-General Insurance'!C21,"-")</f>
        <v>3.4126553377723283</v>
      </c>
      <c r="E18" s="78">
        <f>IFERROR(('IS-General Insurance'!D5+'IS-General Insurance'!D6+'IS-General Insurance'!D28)/'IS-General Insurance'!D21,"-")</f>
        <v>2.9281636575934584</v>
      </c>
      <c r="F18" s="78">
        <f>IFERROR(('IS-General Insurance'!E5+'IS-General Insurance'!E6+'IS-General Insurance'!E28)/'IS-General Insurance'!E21,"-")</f>
        <v>2.7247994552784096</v>
      </c>
      <c r="G18" s="78">
        <f>IFERROR(('IS-General Insurance'!F5+'IS-General Insurance'!F6+'IS-General Insurance'!F28)/'IS-General Insurance'!F21,"-")</f>
        <v>2.8480879214936619</v>
      </c>
      <c r="H18" s="78" t="str">
        <f>IFERROR(('IS-General Insurance'!G5+'IS-General Insurance'!G6+'IS-General Insurance'!G28)/'IS-General Insurance'!G21,"-")</f>
        <v>-</v>
      </c>
      <c r="I18" s="78" t="str">
        <f>IFERROR(('IS-General Insurance'!H5+'IS-General Insurance'!H6+'IS-General Insurance'!H28)/'IS-General Insurance'!H21,"-")</f>
        <v>-</v>
      </c>
      <c r="J18" s="78" t="str">
        <f>IFERROR(('IS-General Insurance'!I5+'IS-General Insurance'!I6+'IS-General Insurance'!I28)/'IS-General Insurance'!I21,"-")</f>
        <v>-</v>
      </c>
      <c r="K18" s="78" t="str">
        <f>IFERROR(('IS-General Insurance'!J5+'IS-General Insurance'!J6+'IS-General Insurance'!J28)/'IS-General Insurance'!J21,"-")</f>
        <v>-</v>
      </c>
      <c r="L18" s="78" t="str">
        <f>IFERROR(('IS-General Insurance'!K5+'IS-General Insurance'!K6+'IS-General Insurance'!K28)/'IS-General Insurance'!K21,"-")</f>
        <v>-</v>
      </c>
      <c r="M18" s="78" t="str">
        <f>IFERROR(('IS-General Insurance'!L5+'IS-General Insurance'!L6+'IS-General Insurance'!L28)/'IS-General Insurance'!L21,"-")</f>
        <v>-</v>
      </c>
      <c r="N18" s="78" t="str">
        <f>IFERROR(('IS-General Insurance'!M5+'IS-General Insurance'!M6+'IS-General Insurance'!M28)/'IS-General Insurance'!M21,"-")</f>
        <v>-</v>
      </c>
      <c r="O18" s="78" t="str">
        <f>IFERROR(('IS-General Insurance'!N5+'IS-General Insurance'!N6+'IS-General Insurance'!N28)/'IS-General Insurance'!N21,"-")</f>
        <v>-</v>
      </c>
      <c r="P18" s="77" t="s">
        <v>211</v>
      </c>
    </row>
    <row r="19" spans="3:16" ht="21" customHeight="1">
      <c r="C19" s="45" t="s">
        <v>204</v>
      </c>
      <c r="D19" s="78">
        <f>IFERROR(('IS-General Insurance'!C5+'IS-General Insurance'!C6+'IS-General Insurance'!C28)/('IS-General Insurance'!C21+'IS-General Insurance'!C29+'IS-General Insurance'!C30+'IS-General Insurance'!C31+'IS-General Insurance'!C32),"-")</f>
        <v>2.5284880530166571</v>
      </c>
      <c r="E19" s="78">
        <f>IFERROR(('IS-General Insurance'!D5+'IS-General Insurance'!D6+'IS-General Insurance'!D28)/('IS-General Insurance'!D21+'IS-General Insurance'!D29+'IS-General Insurance'!D30+'IS-General Insurance'!D31+'IS-General Insurance'!D32),"-")</f>
        <v>2.1398141184572337</v>
      </c>
      <c r="F19" s="78">
        <f>IFERROR(('IS-General Insurance'!E5+'IS-General Insurance'!E6+'IS-General Insurance'!E28)/('IS-General Insurance'!E21+'IS-General Insurance'!E29+'IS-General Insurance'!E30+'IS-General Insurance'!E31+'IS-General Insurance'!E32),"-")</f>
        <v>1.9961258111594122</v>
      </c>
      <c r="G19" s="78">
        <f>IFERROR(('IS-General Insurance'!F5+'IS-General Insurance'!F6+'IS-General Insurance'!F28)/('IS-General Insurance'!F21+'IS-General Insurance'!F29+'IS-General Insurance'!F30+'IS-General Insurance'!F31+'IS-General Insurance'!F32),"-")</f>
        <v>2.0202344330640845</v>
      </c>
      <c r="H19" s="78" t="str">
        <f>IFERROR(('IS-General Insurance'!G5+'IS-General Insurance'!G6+'IS-General Insurance'!G28)/('IS-General Insurance'!G21+'IS-General Insurance'!G29+'IS-General Insurance'!G30+'IS-General Insurance'!G31+'IS-General Insurance'!G32),"-")</f>
        <v>-</v>
      </c>
      <c r="I19" s="78" t="str">
        <f>IFERROR(('IS-General Insurance'!H5+'IS-General Insurance'!H6+'IS-General Insurance'!H28)/('IS-General Insurance'!H21+'IS-General Insurance'!H29+'IS-General Insurance'!H30+'IS-General Insurance'!H31+'IS-General Insurance'!H32),"-")</f>
        <v>-</v>
      </c>
      <c r="J19" s="78" t="str">
        <f>IFERROR(('IS-General Insurance'!I5+'IS-General Insurance'!I6+'IS-General Insurance'!I28)/('IS-General Insurance'!I21+'IS-General Insurance'!I29+'IS-General Insurance'!I30+'IS-General Insurance'!I31+'IS-General Insurance'!I32),"-")</f>
        <v>-</v>
      </c>
      <c r="K19" s="78" t="str">
        <f>IFERROR(('IS-General Insurance'!J5+'IS-General Insurance'!J6+'IS-General Insurance'!J28)/('IS-General Insurance'!J21+'IS-General Insurance'!J29+'IS-General Insurance'!J30+'IS-General Insurance'!J31+'IS-General Insurance'!J32),"-")</f>
        <v>-</v>
      </c>
      <c r="L19" s="78" t="str">
        <f>IFERROR(('IS-General Insurance'!K5+'IS-General Insurance'!K6+'IS-General Insurance'!K28)/('IS-General Insurance'!K21+'IS-General Insurance'!K29+'IS-General Insurance'!K30+'IS-General Insurance'!K31+'IS-General Insurance'!K32),"-")</f>
        <v>-</v>
      </c>
      <c r="M19" s="78" t="str">
        <f>IFERROR(('IS-General Insurance'!L5+'IS-General Insurance'!L6+'IS-General Insurance'!L28)/('IS-General Insurance'!L21+'IS-General Insurance'!L29+'IS-General Insurance'!L30+'IS-General Insurance'!L31+'IS-General Insurance'!L32),"-")</f>
        <v>-</v>
      </c>
      <c r="N19" s="78" t="str">
        <f>IFERROR(('IS-General Insurance'!M5+'IS-General Insurance'!M6+'IS-General Insurance'!M28)/('IS-General Insurance'!M21+'IS-General Insurance'!M29+'IS-General Insurance'!M30+'IS-General Insurance'!M31+'IS-General Insurance'!M32),"-")</f>
        <v>-</v>
      </c>
      <c r="O19" s="78" t="str">
        <f>IFERROR(('IS-General Insurance'!N5+'IS-General Insurance'!N6+'IS-General Insurance'!N28)/('IS-General Insurance'!N21+'IS-General Insurance'!N29+'IS-General Insurance'!N30+'IS-General Insurance'!N31+'IS-General Insurance'!N32),"-")</f>
        <v>-</v>
      </c>
      <c r="P19" s="77" t="s">
        <v>212</v>
      </c>
    </row>
    <row r="20" spans="3:16" ht="21" customHeight="1">
      <c r="C20" s="45" t="s">
        <v>205</v>
      </c>
      <c r="D20" s="78">
        <f>IFERROR('IS-General Insurance'!C10/('IS-General Insurance'!C5+'IS-General Insurance'!C6),"-")</f>
        <v>0.42734487295708695</v>
      </c>
      <c r="E20" s="78">
        <f>IFERROR('IS-General Insurance'!D10/('IS-General Insurance'!D5+'IS-General Insurance'!D6),"-")</f>
        <v>0.42642406889059276</v>
      </c>
      <c r="F20" s="78">
        <f>IFERROR('IS-General Insurance'!E10/('IS-General Insurance'!E5+'IS-General Insurance'!E6),"-")</f>
        <v>0.4140723788966888</v>
      </c>
      <c r="G20" s="78">
        <f>IFERROR('IS-General Insurance'!F10/('IS-General Insurance'!F5+'IS-General Insurance'!F6),"-")</f>
        <v>0.41884909951566374</v>
      </c>
      <c r="H20" s="78" t="str">
        <f>IFERROR('IS-General Insurance'!G10/('IS-General Insurance'!G5+'IS-General Insurance'!G6),"-")</f>
        <v>-</v>
      </c>
      <c r="I20" s="78" t="str">
        <f>IFERROR('IS-General Insurance'!H10/('IS-General Insurance'!H5+'IS-General Insurance'!H6),"-")</f>
        <v>-</v>
      </c>
      <c r="J20" s="78" t="str">
        <f>IFERROR('IS-General Insurance'!I10/('IS-General Insurance'!I5+'IS-General Insurance'!I6),"-")</f>
        <v>-</v>
      </c>
      <c r="K20" s="78" t="str">
        <f>IFERROR('IS-General Insurance'!J10/('IS-General Insurance'!J5+'IS-General Insurance'!J6),"-")</f>
        <v>-</v>
      </c>
      <c r="L20" s="78" t="str">
        <f>IFERROR('IS-General Insurance'!K10/('IS-General Insurance'!K5+'IS-General Insurance'!K6),"-")</f>
        <v>-</v>
      </c>
      <c r="M20" s="78" t="str">
        <f>IFERROR('IS-General Insurance'!L10/('IS-General Insurance'!L5+'IS-General Insurance'!L6),"-")</f>
        <v>-</v>
      </c>
      <c r="N20" s="78" t="str">
        <f>IFERROR('IS-General Insurance'!M10/('IS-General Insurance'!M5+'IS-General Insurance'!M6),"-")</f>
        <v>-</v>
      </c>
      <c r="O20" s="78" t="str">
        <f>IFERROR('IS-General Insurance'!N10/('IS-General Insurance'!N5+'IS-General Insurance'!N6),"-")</f>
        <v>-</v>
      </c>
      <c r="P20" s="77" t="s">
        <v>188</v>
      </c>
    </row>
    <row r="21" spans="3:16" ht="21" customHeight="1">
      <c r="C21" s="45" t="s">
        <v>206</v>
      </c>
      <c r="D21" s="78">
        <f>IFERROR('FP-General Insurance'!C27/'FP-General Insurance'!C54,"-")</f>
        <v>1.0315233418940675</v>
      </c>
      <c r="E21" s="78">
        <f>IFERROR('FP-General Insurance'!D27/'FP-General Insurance'!D54,"-")</f>
        <v>1.0380453264383436</v>
      </c>
      <c r="F21" s="78">
        <f>IFERROR('FP-General Insurance'!E27/'FP-General Insurance'!E54,"-")</f>
        <v>1.0519831607882291</v>
      </c>
      <c r="G21" s="78">
        <f>IFERROR('FP-General Insurance'!F27/'FP-General Insurance'!F54,"-")</f>
        <v>1.0486893372466002</v>
      </c>
      <c r="H21" s="78" t="str">
        <f>IFERROR('FP-General Insurance'!G27/'FP-General Insurance'!G54,"-")</f>
        <v>-</v>
      </c>
      <c r="I21" s="78" t="str">
        <f>IFERROR('FP-General Insurance'!H27/'FP-General Insurance'!H54,"-")</f>
        <v>-</v>
      </c>
      <c r="J21" s="78" t="str">
        <f>IFERROR('FP-General Insurance'!I27/'FP-General Insurance'!I54,"-")</f>
        <v>-</v>
      </c>
      <c r="K21" s="78" t="str">
        <f>IFERROR('FP-General Insurance'!J27/'FP-General Insurance'!J54,"-")</f>
        <v>-</v>
      </c>
      <c r="L21" s="78" t="str">
        <f>IFERROR('FP-General Insurance'!K27/'FP-General Insurance'!K54,"-")</f>
        <v>-</v>
      </c>
      <c r="M21" s="78" t="str">
        <f>IFERROR('FP-General Insurance'!L27/'FP-General Insurance'!L54,"-")</f>
        <v>-</v>
      </c>
      <c r="N21" s="78" t="str">
        <f>IFERROR('FP-General Insurance'!M27/'FP-General Insurance'!M54,"-")</f>
        <v>-</v>
      </c>
      <c r="O21" s="78" t="str">
        <f>IFERROR('FP-General Insurance'!N27/'FP-General Insurance'!N54,"-")</f>
        <v>-</v>
      </c>
      <c r="P21" s="77" t="s">
        <v>213</v>
      </c>
    </row>
    <row r="22" spans="3:16" ht="21" hidden="1" customHeight="1">
      <c r="C22" s="45" t="s">
        <v>425</v>
      </c>
      <c r="D22" s="78">
        <v>1.6576901991462087</v>
      </c>
      <c r="E22" s="78"/>
      <c r="F22" s="78"/>
      <c r="G22" s="78"/>
      <c r="H22" s="78"/>
      <c r="I22" s="78"/>
      <c r="J22" s="78"/>
      <c r="K22" s="78"/>
      <c r="L22" s="78"/>
      <c r="M22" s="78"/>
      <c r="N22" s="78"/>
      <c r="O22" s="78"/>
      <c r="P22" s="77" t="s">
        <v>431</v>
      </c>
    </row>
    <row r="23" spans="3:16" ht="21" hidden="1" customHeight="1">
      <c r="C23" s="45" t="s">
        <v>433</v>
      </c>
      <c r="D23" s="96">
        <v>3.2478591797322141</v>
      </c>
      <c r="E23" s="78"/>
      <c r="F23" s="78"/>
      <c r="G23" s="78"/>
      <c r="H23" s="78"/>
      <c r="I23" s="78"/>
      <c r="J23" s="78"/>
      <c r="K23" s="78"/>
      <c r="L23" s="78"/>
      <c r="M23" s="78"/>
      <c r="N23" s="78"/>
      <c r="O23" s="78"/>
      <c r="P23" s="77" t="s">
        <v>432</v>
      </c>
    </row>
    <row r="24" spans="3:16" ht="21" hidden="1" customHeight="1">
      <c r="C24" s="45" t="s">
        <v>434</v>
      </c>
      <c r="D24" s="99"/>
      <c r="E24" s="78"/>
      <c r="F24" s="78"/>
      <c r="G24" s="78"/>
      <c r="H24" s="78"/>
      <c r="I24" s="78"/>
      <c r="J24" s="78"/>
      <c r="K24" s="78"/>
      <c r="L24" s="78"/>
      <c r="M24" s="78"/>
      <c r="N24" s="78"/>
      <c r="O24" s="78"/>
      <c r="P24" s="77" t="s">
        <v>427</v>
      </c>
    </row>
    <row r="25" spans="3:16" ht="21" hidden="1" customHeight="1">
      <c r="C25" s="45" t="s">
        <v>435</v>
      </c>
      <c r="D25" s="99"/>
      <c r="E25" s="78"/>
      <c r="F25" s="78"/>
      <c r="G25" s="78"/>
      <c r="H25" s="78"/>
      <c r="I25" s="78"/>
      <c r="J25" s="78"/>
      <c r="K25" s="78"/>
      <c r="L25" s="78"/>
      <c r="M25" s="78"/>
      <c r="N25" s="78"/>
      <c r="O25" s="78"/>
      <c r="P25" s="77" t="s">
        <v>430</v>
      </c>
    </row>
    <row r="26" spans="3:16" ht="20.5" customHeight="1">
      <c r="C26" s="45"/>
      <c r="D26" s="78"/>
      <c r="E26" s="78"/>
      <c r="F26" s="78"/>
      <c r="G26" s="78"/>
      <c r="H26" s="78"/>
      <c r="I26" s="78"/>
      <c r="J26" s="78"/>
      <c r="K26" s="78"/>
      <c r="L26" s="78"/>
      <c r="M26" s="78"/>
      <c r="N26" s="78"/>
      <c r="O26" s="78"/>
      <c r="P26" s="77"/>
    </row>
    <row r="27" spans="3:16" ht="20.5" customHeight="1">
      <c r="C27" s="58" t="s">
        <v>208</v>
      </c>
      <c r="D27" s="59"/>
      <c r="E27" s="59"/>
      <c r="F27" s="59"/>
      <c r="G27" s="59"/>
      <c r="H27" s="59"/>
      <c r="I27" s="59"/>
      <c r="J27" s="59"/>
      <c r="K27" s="59"/>
      <c r="L27" s="59"/>
      <c r="M27" s="59"/>
      <c r="N27" s="59"/>
      <c r="O27" s="59"/>
      <c r="P27" s="77"/>
    </row>
    <row r="28" spans="3:16" ht="20.5" customHeight="1">
      <c r="C28" s="45" t="s">
        <v>201</v>
      </c>
      <c r="D28" s="78">
        <f>IFERROR('IS-Reinsurance'!C6/'IS-Reinsurance'!C21,"-")</f>
        <v>2.9663598016901913</v>
      </c>
      <c r="E28" s="78">
        <f>IFERROR('IS-Reinsurance'!D6/'IS-Reinsurance'!D21,"-")</f>
        <v>2.6396882254903282</v>
      </c>
      <c r="F28" s="78">
        <f>IFERROR('IS-Reinsurance'!E6/'IS-Reinsurance'!E21,"-")</f>
        <v>2.3571635909105226</v>
      </c>
      <c r="G28" s="78">
        <f>IFERROR('IS-Reinsurance'!F6/'IS-Reinsurance'!F21,"-")</f>
        <v>2.4276085964272394</v>
      </c>
      <c r="H28" s="78" t="str">
        <f>IFERROR('IS-Reinsurance'!G6/'IS-Reinsurance'!G21,"-")</f>
        <v>-</v>
      </c>
      <c r="I28" s="78" t="str">
        <f>IFERROR('IS-Reinsurance'!H6/'IS-Reinsurance'!H21,"-")</f>
        <v>-</v>
      </c>
      <c r="J28" s="78" t="str">
        <f>IFERROR('IS-Reinsurance'!I6/'IS-Reinsurance'!I21,"-")</f>
        <v>-</v>
      </c>
      <c r="K28" s="78" t="str">
        <f>IFERROR('IS-Reinsurance'!J6/'IS-Reinsurance'!J21,"-")</f>
        <v>-</v>
      </c>
      <c r="L28" s="78" t="str">
        <f>IFERROR('IS-Reinsurance'!K6/'IS-Reinsurance'!K21,"-")</f>
        <v>-</v>
      </c>
      <c r="M28" s="78" t="str">
        <f>IFERROR('IS-Reinsurance'!L6/'IS-Reinsurance'!L21,"-")</f>
        <v>-</v>
      </c>
      <c r="N28" s="78" t="str">
        <f>IFERROR('IS-Reinsurance'!M6/'IS-Reinsurance'!M21,"-")</f>
        <v>-</v>
      </c>
      <c r="O28" s="78" t="str">
        <f>IFERROR('IS-Reinsurance'!N6/'IS-Reinsurance'!N21,"-")</f>
        <v>-</v>
      </c>
      <c r="P28" s="77" t="s">
        <v>209</v>
      </c>
    </row>
    <row r="29" spans="3:16" ht="20.5" customHeight="1">
      <c r="C29" s="45" t="s">
        <v>202</v>
      </c>
      <c r="D29" s="78">
        <f>IFERROR('IS-Reinsurance'!C6/('IS-Reinsurance'!C21+'IS-Reinsurance'!C29+'IS-Reinsurance'!C30+'IS-Reinsurance'!C31+'IS-Reinsurance'!C32),"-")</f>
        <v>2.8439323721714413</v>
      </c>
      <c r="E29" s="78">
        <f>IFERROR('IS-Reinsurance'!D6/('IS-Reinsurance'!D21+'IS-Reinsurance'!D29+'IS-Reinsurance'!D30+'IS-Reinsurance'!D31+'IS-Reinsurance'!D32),"-")</f>
        <v>2.5010947871247664</v>
      </c>
      <c r="F29" s="78">
        <f>IFERROR('IS-Reinsurance'!E6/('IS-Reinsurance'!E21+'IS-Reinsurance'!E29+'IS-Reinsurance'!E30+'IS-Reinsurance'!E31+'IS-Reinsurance'!E32),"-")</f>
        <v>2.2252913586523082</v>
      </c>
      <c r="G29" s="78">
        <f>IFERROR('IS-Reinsurance'!F6/('IS-Reinsurance'!F21+'IS-Reinsurance'!F29+'IS-Reinsurance'!F30+'IS-Reinsurance'!F31+'IS-Reinsurance'!F32),"-")</f>
        <v>2.2747020743072559</v>
      </c>
      <c r="H29" s="78" t="str">
        <f>IFERROR('IS-Reinsurance'!G6/('IS-Reinsurance'!G21+'IS-Reinsurance'!G29+'IS-Reinsurance'!G30+'IS-Reinsurance'!G31+'IS-Reinsurance'!G32),"-")</f>
        <v>-</v>
      </c>
      <c r="I29" s="78" t="str">
        <f>IFERROR('IS-Reinsurance'!H6/('IS-Reinsurance'!H21+'IS-Reinsurance'!H29+'IS-Reinsurance'!H30+'IS-Reinsurance'!H31+'IS-Reinsurance'!H32),"-")</f>
        <v>-</v>
      </c>
      <c r="J29" s="78" t="str">
        <f>IFERROR('IS-Reinsurance'!I6/('IS-Reinsurance'!I21+'IS-Reinsurance'!I29+'IS-Reinsurance'!I30+'IS-Reinsurance'!I31+'IS-Reinsurance'!I32),"-")</f>
        <v>-</v>
      </c>
      <c r="K29" s="78" t="str">
        <f>IFERROR('IS-Reinsurance'!J6/('IS-Reinsurance'!J21+'IS-Reinsurance'!J29+'IS-Reinsurance'!J30+'IS-Reinsurance'!J31+'IS-Reinsurance'!J32),"-")</f>
        <v>-</v>
      </c>
      <c r="L29" s="78" t="str">
        <f>IFERROR('IS-Reinsurance'!K6/('IS-Reinsurance'!K21+'IS-Reinsurance'!K29+'IS-Reinsurance'!K30+'IS-Reinsurance'!K31+'IS-Reinsurance'!K32),"-")</f>
        <v>-</v>
      </c>
      <c r="M29" s="78" t="str">
        <f>IFERROR('IS-Reinsurance'!L6/('IS-Reinsurance'!L21+'IS-Reinsurance'!L29+'IS-Reinsurance'!L30+'IS-Reinsurance'!L31+'IS-Reinsurance'!L32),"-")</f>
        <v>-</v>
      </c>
      <c r="N29" s="78" t="str">
        <f>IFERROR('IS-Reinsurance'!M6/('IS-Reinsurance'!M21+'IS-Reinsurance'!M29+'IS-Reinsurance'!M30+'IS-Reinsurance'!M31+'IS-Reinsurance'!M32),"-")</f>
        <v>-</v>
      </c>
      <c r="O29" s="78" t="str">
        <f>IFERROR('IS-Reinsurance'!N6/('IS-Reinsurance'!N21+'IS-Reinsurance'!N29+'IS-Reinsurance'!N30+'IS-Reinsurance'!N31+'IS-Reinsurance'!N32),"-")</f>
        <v>-</v>
      </c>
      <c r="P29" s="77" t="s">
        <v>210</v>
      </c>
    </row>
    <row r="30" spans="3:16" ht="20.5" customHeight="1">
      <c r="C30" s="45" t="s">
        <v>203</v>
      </c>
      <c r="D30" s="78">
        <f>IFERROR(('IS-Reinsurance'!C6+'IS-Reinsurance'!C28)/('IS-Reinsurance'!C21),"-")</f>
        <v>2.9954035147338938</v>
      </c>
      <c r="E30" s="78">
        <f>IFERROR(('IS-Reinsurance'!D6+'IS-Reinsurance'!D28)/('IS-Reinsurance'!D21),"-")</f>
        <v>2.6986591468932737</v>
      </c>
      <c r="F30" s="78">
        <f>IFERROR(('IS-Reinsurance'!E6+'IS-Reinsurance'!E28)/('IS-Reinsurance'!E21),"-")</f>
        <v>2.4171421736761256</v>
      </c>
      <c r="G30" s="78">
        <f>IFERROR(('IS-Reinsurance'!F6+'IS-Reinsurance'!F28)/('IS-Reinsurance'!F21),"-")</f>
        <v>2.4940127343297558</v>
      </c>
      <c r="H30" s="78" t="str">
        <f>IFERROR(('IS-Reinsurance'!G6+'IS-Reinsurance'!G28)/('IS-Reinsurance'!G21),"-")</f>
        <v>-</v>
      </c>
      <c r="I30" s="78" t="str">
        <f>IFERROR(('IS-Reinsurance'!H6+'IS-Reinsurance'!H28)/('IS-Reinsurance'!H21),"-")</f>
        <v>-</v>
      </c>
      <c r="J30" s="78" t="str">
        <f>IFERROR(('IS-Reinsurance'!I6+'IS-Reinsurance'!I28)/('IS-Reinsurance'!I21),"-")</f>
        <v>-</v>
      </c>
      <c r="K30" s="78" t="str">
        <f>IFERROR(('IS-Reinsurance'!J6+'IS-Reinsurance'!J28)/('IS-Reinsurance'!J21),"-")</f>
        <v>-</v>
      </c>
      <c r="L30" s="78" t="str">
        <f>IFERROR(('IS-Reinsurance'!K6+'IS-Reinsurance'!K28)/('IS-Reinsurance'!K21),"-")</f>
        <v>-</v>
      </c>
      <c r="M30" s="78" t="str">
        <f>IFERROR(('IS-Reinsurance'!L6+'IS-Reinsurance'!L28)/('IS-Reinsurance'!L21),"-")</f>
        <v>-</v>
      </c>
      <c r="N30" s="78" t="str">
        <f>IFERROR(('IS-Reinsurance'!M6+'IS-Reinsurance'!M28)/('IS-Reinsurance'!M21),"-")</f>
        <v>-</v>
      </c>
      <c r="O30" s="78" t="str">
        <f>IFERROR(('IS-Reinsurance'!N6+'IS-Reinsurance'!N28)/('IS-Reinsurance'!N21),"-")</f>
        <v>-</v>
      </c>
      <c r="P30" s="77" t="s">
        <v>211</v>
      </c>
    </row>
    <row r="31" spans="3:16" ht="20.5" customHeight="1">
      <c r="C31" s="45" t="s">
        <v>204</v>
      </c>
      <c r="D31" s="78">
        <f>IFERROR(('IS-Reinsurance'!C6+'IS-Reinsurance'!C28)/('IS-Reinsurance'!C21+'IS-Reinsurance'!C29+'IS-Reinsurance'!C30+'IS-Reinsurance'!C31+'IS-Reinsurance'!C32),"-")</f>
        <v>2.8717773947765819</v>
      </c>
      <c r="E31" s="78">
        <f>IFERROR(('IS-Reinsurance'!D6+'IS-Reinsurance'!D28)/('IS-Reinsurance'!D21+'IS-Reinsurance'!D29+'IS-Reinsurance'!D30+'IS-Reinsurance'!D31+'IS-Reinsurance'!D32),"-")</f>
        <v>2.5569695160751729</v>
      </c>
      <c r="F31" s="78">
        <f>IFERROR(('IS-Reinsurance'!E6+'IS-Reinsurance'!E28)/('IS-Reinsurance'!E21+'IS-Reinsurance'!E29+'IS-Reinsurance'!E30+'IS-Reinsurance'!E31+'IS-Reinsurance'!E32),"-")</f>
        <v>2.2819144214075546</v>
      </c>
      <c r="G31" s="78">
        <f>IFERROR(('IS-Reinsurance'!F6+'IS-Reinsurance'!F28)/('IS-Reinsurance'!F21+'IS-Reinsurance'!F29+'IS-Reinsurance'!F30+'IS-Reinsurance'!F31+'IS-Reinsurance'!F32),"-")</f>
        <v>2.3369236492562582</v>
      </c>
      <c r="H31" s="78" t="str">
        <f>IFERROR(('IS-Reinsurance'!G6+'IS-Reinsurance'!G28)/('IS-Reinsurance'!G21+'IS-Reinsurance'!G29+'IS-Reinsurance'!G30+'IS-Reinsurance'!G31+'IS-Reinsurance'!G32),"-")</f>
        <v>-</v>
      </c>
      <c r="I31" s="78" t="str">
        <f>IFERROR(('IS-Reinsurance'!H6+'IS-Reinsurance'!H28)/('IS-Reinsurance'!H21+'IS-Reinsurance'!H29+'IS-Reinsurance'!H30+'IS-Reinsurance'!H31+'IS-Reinsurance'!H32),"-")</f>
        <v>-</v>
      </c>
      <c r="J31" s="78" t="str">
        <f>IFERROR(('IS-Reinsurance'!I6+'IS-Reinsurance'!I28)/('IS-Reinsurance'!I21+'IS-Reinsurance'!I29+'IS-Reinsurance'!I30+'IS-Reinsurance'!I31+'IS-Reinsurance'!I32),"-")</f>
        <v>-</v>
      </c>
      <c r="K31" s="78" t="str">
        <f>IFERROR(('IS-Reinsurance'!J6+'IS-Reinsurance'!J28)/('IS-Reinsurance'!J21+'IS-Reinsurance'!J29+'IS-Reinsurance'!J30+'IS-Reinsurance'!J31+'IS-Reinsurance'!J32),"-")</f>
        <v>-</v>
      </c>
      <c r="L31" s="78" t="str">
        <f>IFERROR(('IS-Reinsurance'!K6+'IS-Reinsurance'!K28)/('IS-Reinsurance'!K21+'IS-Reinsurance'!K29+'IS-Reinsurance'!K30+'IS-Reinsurance'!K31+'IS-Reinsurance'!K32),"-")</f>
        <v>-</v>
      </c>
      <c r="M31" s="78" t="str">
        <f>IFERROR(('IS-Reinsurance'!L6+'IS-Reinsurance'!L28)/('IS-Reinsurance'!L21+'IS-Reinsurance'!L29+'IS-Reinsurance'!L30+'IS-Reinsurance'!L31+'IS-Reinsurance'!L32),"-")</f>
        <v>-</v>
      </c>
      <c r="N31" s="78" t="str">
        <f>IFERROR(('IS-Reinsurance'!M6+'IS-Reinsurance'!M28)/('IS-Reinsurance'!M21+'IS-Reinsurance'!M29+'IS-Reinsurance'!M30+'IS-Reinsurance'!M31+'IS-Reinsurance'!M32),"-")</f>
        <v>-</v>
      </c>
      <c r="O31" s="78" t="str">
        <f>IFERROR(('IS-Reinsurance'!N6+'IS-Reinsurance'!N28)/('IS-Reinsurance'!N21+'IS-Reinsurance'!N29+'IS-Reinsurance'!N30+'IS-Reinsurance'!N31+'IS-Reinsurance'!N32),"-")</f>
        <v>-</v>
      </c>
      <c r="P31" s="77" t="s">
        <v>212</v>
      </c>
    </row>
    <row r="32" spans="3:16" ht="20.5" customHeight="1">
      <c r="C32" s="45" t="s">
        <v>205</v>
      </c>
      <c r="D32" s="78">
        <f>IFERROR('IS-Reinsurance'!C10/'IS-Reinsurance'!C6,"-")</f>
        <v>0.69524385187542381</v>
      </c>
      <c r="E32" s="78">
        <f>IFERROR('IS-Reinsurance'!D10/'IS-Reinsurance'!D6,"-")</f>
        <v>0.59316175533613458</v>
      </c>
      <c r="F32" s="78">
        <f>IFERROR('IS-Reinsurance'!E10/'IS-Reinsurance'!E6,"-")</f>
        <v>0.5435128859488616</v>
      </c>
      <c r="G32" s="78">
        <f>IFERROR('IS-Reinsurance'!F10/'IS-Reinsurance'!F6,"-")</f>
        <v>0.5214206093209075</v>
      </c>
      <c r="H32" s="78" t="str">
        <f>IFERROR('IS-Reinsurance'!G10/'IS-Reinsurance'!G6,"-")</f>
        <v>-</v>
      </c>
      <c r="I32" s="78" t="str">
        <f>IFERROR('IS-Reinsurance'!H10/'IS-Reinsurance'!H6,"-")</f>
        <v>-</v>
      </c>
      <c r="J32" s="78" t="str">
        <f>IFERROR('IS-Reinsurance'!I10/'IS-Reinsurance'!I6,"-")</f>
        <v>-</v>
      </c>
      <c r="K32" s="78" t="str">
        <f>IFERROR('IS-Reinsurance'!J10/'IS-Reinsurance'!J6,"-")</f>
        <v>-</v>
      </c>
      <c r="L32" s="78" t="str">
        <f>IFERROR('IS-Reinsurance'!K10/'IS-Reinsurance'!K6,"-")</f>
        <v>-</v>
      </c>
      <c r="M32" s="78" t="str">
        <f>IFERROR('IS-Reinsurance'!L10/'IS-Reinsurance'!L6,"-")</f>
        <v>-</v>
      </c>
      <c r="N32" s="78" t="str">
        <f>IFERROR('IS-Reinsurance'!M10/'IS-Reinsurance'!M6,"-")</f>
        <v>-</v>
      </c>
      <c r="O32" s="78" t="str">
        <f>IFERROR('IS-Reinsurance'!N10/'IS-Reinsurance'!N6,"-")</f>
        <v>-</v>
      </c>
      <c r="P32" s="77" t="s">
        <v>188</v>
      </c>
    </row>
    <row r="33" spans="3:16" ht="20.5" customHeight="1">
      <c r="C33" s="45" t="s">
        <v>206</v>
      </c>
      <c r="D33" s="78">
        <f>IFERROR('FP- Reinsurance'!C27/'FP- Reinsurance'!C54,"-")</f>
        <v>0.82838943870928972</v>
      </c>
      <c r="E33" s="78">
        <f>IFERROR('FP- Reinsurance'!D27/'FP- Reinsurance'!D54,"-")</f>
        <v>0.80746900801474641</v>
      </c>
      <c r="F33" s="78">
        <f>IFERROR('FP- Reinsurance'!E27/'FP- Reinsurance'!E54,"-")</f>
        <v>0.81294976119880225</v>
      </c>
      <c r="G33" s="78">
        <f>IFERROR('FP- Reinsurance'!F27/'FP- Reinsurance'!F54,"-")</f>
        <v>0.80662439262780661</v>
      </c>
      <c r="H33" s="78" t="str">
        <f>IFERROR('FP- Reinsurance'!G27/'FP- Reinsurance'!G54,"-")</f>
        <v>-</v>
      </c>
      <c r="I33" s="78" t="str">
        <f>IFERROR('FP- Reinsurance'!H27/'FP- Reinsurance'!H54,"-")</f>
        <v>-</v>
      </c>
      <c r="J33" s="78" t="str">
        <f>IFERROR('FP- Reinsurance'!I27/'FP- Reinsurance'!I54,"-")</f>
        <v>-</v>
      </c>
      <c r="K33" s="78" t="str">
        <f>IFERROR('FP- Reinsurance'!J27/'FP- Reinsurance'!J54,"-")</f>
        <v>-</v>
      </c>
      <c r="L33" s="78" t="str">
        <f>IFERROR('FP- Reinsurance'!K27/'FP- Reinsurance'!K54,"-")</f>
        <v>-</v>
      </c>
      <c r="M33" s="78" t="str">
        <f>IFERROR('FP- Reinsurance'!L27/'FP- Reinsurance'!L54,"-")</f>
        <v>-</v>
      </c>
      <c r="N33" s="78" t="str">
        <f>IFERROR('FP- Reinsurance'!M27/'FP- Reinsurance'!M54,"-")</f>
        <v>-</v>
      </c>
      <c r="O33" s="78" t="str">
        <f>IFERROR('FP- Reinsurance'!N27/'FP- Reinsurance'!N54,"-")</f>
        <v>-</v>
      </c>
      <c r="P33" s="77" t="s">
        <v>213</v>
      </c>
    </row>
    <row r="34" spans="3:16" ht="22.4" hidden="1" customHeight="1">
      <c r="C34" s="45" t="s">
        <v>425</v>
      </c>
      <c r="D34" s="101">
        <v>1.5990462596968518</v>
      </c>
      <c r="P34" s="77" t="s">
        <v>431</v>
      </c>
    </row>
    <row r="35" spans="3:16" ht="22.4" hidden="1" customHeight="1">
      <c r="C35" s="45" t="s">
        <v>433</v>
      </c>
      <c r="D35" s="97">
        <v>3.2478591797322141</v>
      </c>
      <c r="P35" s="77" t="s">
        <v>432</v>
      </c>
    </row>
    <row r="36" spans="3:16" ht="22.4" hidden="1" customHeight="1">
      <c r="C36" s="45" t="s">
        <v>434</v>
      </c>
      <c r="D36" s="100"/>
      <c r="P36" s="77" t="s">
        <v>427</v>
      </c>
    </row>
    <row r="37" spans="3:16" ht="22.4" hidden="1" customHeight="1">
      <c r="C37" s="45" t="s">
        <v>435</v>
      </c>
      <c r="D37" s="100"/>
      <c r="P37" s="77" t="s">
        <v>430</v>
      </c>
    </row>
    <row r="40" spans="3:16" hidden="1">
      <c r="C40" s="30" t="s">
        <v>436</v>
      </c>
    </row>
  </sheetData>
  <sheetProtection algorithmName="SHA-512" hashValue="f/UG9XGhMUP3UJ0KBR4ZdwgQr6N1SCj31NJw7/xcnfUwMyCIgnPFxcwTie/VjyFXBMTJAXT7DCrc/zzhAk1uDg==" saltValue="UNmPn0Y5qaQZJUliP2ry0A==" spinCount="100000" sheet="1" objects="1" scenarios="1"/>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C41" activePane="bottomRight" state="frozen"/>
      <selection pane="topRight"/>
      <selection pane="bottomLeft"/>
      <selection pane="bottomRight"/>
    </sheetView>
  </sheetViews>
  <sheetFormatPr defaultColWidth="9.1796875" defaultRowHeight="14.5"/>
  <cols>
    <col min="1" max="1" width="9.1796875" style="8"/>
    <col min="2" max="2" width="44.54296875" style="37" customWidth="1"/>
    <col min="3" max="3" width="20.54296875" style="7" bestFit="1" customWidth="1"/>
    <col min="4" max="4" width="20.54296875" style="32" customWidth="1"/>
    <col min="5" max="6" width="20.54296875" style="6" customWidth="1"/>
    <col min="7" max="7" width="21" style="6" customWidth="1"/>
    <col min="8" max="8" width="20.54296875" style="6" customWidth="1"/>
    <col min="9" max="9" width="20.1796875" style="6" customWidth="1"/>
    <col min="10" max="12" width="20.54296875" style="6" customWidth="1"/>
    <col min="13" max="13" width="19.1796875" style="6" customWidth="1"/>
    <col min="14" max="14" width="18.54296875" style="6" customWidth="1"/>
    <col min="15" max="15" width="61.1796875" style="37" bestFit="1" customWidth="1"/>
    <col min="16" max="52" width="26.1796875" style="6" customWidth="1"/>
    <col min="53" max="53" width="0" style="6" hidden="1" customWidth="1"/>
    <col min="54" max="54" width="21.54296875" style="6" customWidth="1"/>
    <col min="55" max="16384" width="9.1796875" style="6"/>
  </cols>
  <sheetData>
    <row r="1" spans="1:49">
      <c r="O1" s="84" t="s">
        <v>404</v>
      </c>
    </row>
    <row r="2" spans="1:49" ht="38.25" customHeight="1" thickBot="1">
      <c r="A2" s="142" t="s">
        <v>114</v>
      </c>
      <c r="B2" s="143"/>
      <c r="C2" s="143"/>
      <c r="D2" s="143"/>
      <c r="E2" s="143"/>
      <c r="F2" s="143"/>
      <c r="G2" s="143"/>
      <c r="H2" s="143"/>
      <c r="I2" s="143"/>
      <c r="J2" s="143"/>
      <c r="K2" s="143"/>
      <c r="L2" s="143"/>
      <c r="M2" s="143"/>
      <c r="N2" s="143"/>
      <c r="O2" s="144"/>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9" t="s">
        <v>352</v>
      </c>
      <c r="B3" s="140"/>
      <c r="C3" s="140"/>
      <c r="D3" s="140"/>
      <c r="E3" s="140"/>
      <c r="F3" s="140"/>
      <c r="G3" s="140"/>
      <c r="H3" s="140"/>
      <c r="I3" s="140"/>
      <c r="J3" s="140"/>
      <c r="K3" s="140"/>
      <c r="L3" s="140"/>
      <c r="M3" s="140"/>
      <c r="N3" s="140"/>
      <c r="O3" s="14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1.5" thickBot="1">
      <c r="A4" s="14" t="s">
        <v>1</v>
      </c>
      <c r="B4" s="38" t="s">
        <v>31</v>
      </c>
      <c r="C4" s="46" t="s">
        <v>368</v>
      </c>
      <c r="D4" s="111"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10">
        <v>38276020.049610004</v>
      </c>
      <c r="D5" s="104">
        <v>37466532.987559997</v>
      </c>
      <c r="E5" s="104">
        <v>34491499.20939</v>
      </c>
      <c r="F5" s="119">
        <v>34875552.672049999</v>
      </c>
      <c r="G5" s="104"/>
      <c r="H5" s="104"/>
      <c r="I5" s="130"/>
      <c r="J5" s="104"/>
      <c r="K5" s="104"/>
      <c r="L5" s="119"/>
      <c r="M5" s="104"/>
      <c r="N5" s="119"/>
      <c r="O5" s="81" t="s">
        <v>393</v>
      </c>
    </row>
    <row r="6" spans="1:49">
      <c r="A6" s="8">
        <f t="shared" ref="A6:A62" si="0">A5+1</f>
        <v>2</v>
      </c>
      <c r="B6" s="37" t="s">
        <v>369</v>
      </c>
      <c r="C6" s="110">
        <v>2926.5112600000002</v>
      </c>
      <c r="D6" s="104">
        <v>2938.96054</v>
      </c>
      <c r="E6" s="104">
        <v>2952.5696400000002</v>
      </c>
      <c r="F6" s="119">
        <v>2966.7113399999998</v>
      </c>
      <c r="G6" s="104"/>
      <c r="H6" s="104"/>
      <c r="I6" s="130"/>
      <c r="J6" s="104"/>
      <c r="K6" s="104"/>
      <c r="L6" s="119"/>
      <c r="M6" s="104"/>
      <c r="N6" s="119"/>
      <c r="O6" s="81" t="s">
        <v>392</v>
      </c>
    </row>
    <row r="7" spans="1:49">
      <c r="A7" s="8">
        <f t="shared" si="0"/>
        <v>3</v>
      </c>
      <c r="B7" s="37" t="s">
        <v>26</v>
      </c>
      <c r="C7" s="110">
        <v>151823758.84990996</v>
      </c>
      <c r="D7" s="104">
        <v>153777000.47931001</v>
      </c>
      <c r="E7" s="104">
        <v>152612948.67180994</v>
      </c>
      <c r="F7" s="119">
        <v>153107448.85886005</v>
      </c>
      <c r="G7" s="104"/>
      <c r="H7" s="104"/>
      <c r="I7" s="130"/>
      <c r="J7" s="104"/>
      <c r="K7" s="104"/>
      <c r="L7" s="119"/>
      <c r="M7" s="104"/>
      <c r="N7" s="119"/>
      <c r="O7" s="81" t="s">
        <v>27</v>
      </c>
    </row>
    <row r="8" spans="1:49">
      <c r="A8" s="8">
        <f t="shared" si="0"/>
        <v>4</v>
      </c>
      <c r="B8" s="37" t="s">
        <v>371</v>
      </c>
      <c r="C8" s="110">
        <v>34599729.241549991</v>
      </c>
      <c r="D8" s="104">
        <v>35563133.042680003</v>
      </c>
      <c r="E8" s="104">
        <v>35396870.990029998</v>
      </c>
      <c r="F8" s="119">
        <v>34501944.295609996</v>
      </c>
      <c r="G8" s="104"/>
      <c r="H8" s="104"/>
      <c r="I8" s="130"/>
      <c r="J8" s="104"/>
      <c r="K8" s="104"/>
      <c r="L8" s="119"/>
      <c r="M8" s="104"/>
      <c r="N8" s="119"/>
      <c r="O8" s="81" t="s">
        <v>28</v>
      </c>
    </row>
    <row r="9" spans="1:49">
      <c r="A9" s="8">
        <f t="shared" si="0"/>
        <v>5</v>
      </c>
      <c r="B9" s="37" t="s">
        <v>372</v>
      </c>
      <c r="C9" s="110">
        <v>7057714.2660100004</v>
      </c>
      <c r="D9" s="104">
        <v>7031803.1780599998</v>
      </c>
      <c r="E9" s="104">
        <v>6948181.5233599991</v>
      </c>
      <c r="F9" s="119">
        <v>6592978.0081500001</v>
      </c>
      <c r="G9" s="104"/>
      <c r="H9" s="104"/>
      <c r="I9" s="130"/>
      <c r="J9" s="104"/>
      <c r="K9" s="104"/>
      <c r="L9" s="119"/>
      <c r="M9" s="104"/>
      <c r="N9" s="119"/>
      <c r="O9" s="81" t="s">
        <v>394</v>
      </c>
    </row>
    <row r="10" spans="1:49">
      <c r="A10" s="8">
        <f t="shared" si="0"/>
        <v>6</v>
      </c>
      <c r="B10" s="37" t="s">
        <v>29</v>
      </c>
      <c r="C10" s="110">
        <v>139366538.20248991</v>
      </c>
      <c r="D10" s="104">
        <v>142012021.11938003</v>
      </c>
      <c r="E10" s="104">
        <v>144960208.67388994</v>
      </c>
      <c r="F10" s="119">
        <v>145864916.25237006</v>
      </c>
      <c r="G10" s="104"/>
      <c r="H10" s="104"/>
      <c r="I10" s="130"/>
      <c r="J10" s="104"/>
      <c r="K10" s="104"/>
      <c r="L10" s="119"/>
      <c r="M10" s="104"/>
      <c r="N10" s="119"/>
      <c r="O10" s="81" t="s">
        <v>30</v>
      </c>
    </row>
    <row r="11" spans="1:49" ht="29">
      <c r="A11" s="8">
        <f t="shared" si="0"/>
        <v>7</v>
      </c>
      <c r="B11" s="37" t="s">
        <v>32</v>
      </c>
      <c r="C11" s="110">
        <v>633385.63511999999</v>
      </c>
      <c r="D11" s="104">
        <v>632619.24540999997</v>
      </c>
      <c r="E11" s="104">
        <v>567540.04307999997</v>
      </c>
      <c r="F11" s="119">
        <v>480530.77710000001</v>
      </c>
      <c r="G11" s="104"/>
      <c r="H11" s="104"/>
      <c r="I11" s="130"/>
      <c r="J11" s="104"/>
      <c r="K11" s="104"/>
      <c r="L11" s="119"/>
      <c r="M11" s="104"/>
      <c r="N11" s="119"/>
      <c r="O11" s="81" t="s">
        <v>33</v>
      </c>
    </row>
    <row r="12" spans="1:49" ht="29">
      <c r="A12" s="8">
        <f t="shared" si="0"/>
        <v>8</v>
      </c>
      <c r="B12" s="37" t="s">
        <v>34</v>
      </c>
      <c r="C12" s="110">
        <v>0</v>
      </c>
      <c r="D12" s="104">
        <v>0</v>
      </c>
      <c r="E12" s="104">
        <v>0</v>
      </c>
      <c r="F12" s="119">
        <v>0</v>
      </c>
      <c r="G12" s="104"/>
      <c r="H12" s="104"/>
      <c r="I12" s="132"/>
      <c r="J12" s="104"/>
      <c r="K12" s="104"/>
      <c r="L12" s="119"/>
      <c r="M12" s="104"/>
      <c r="N12" s="119"/>
      <c r="O12" s="81" t="s">
        <v>35</v>
      </c>
    </row>
    <row r="13" spans="1:49" ht="29">
      <c r="A13" s="8">
        <f t="shared" si="0"/>
        <v>9</v>
      </c>
      <c r="B13" s="37" t="s">
        <v>36</v>
      </c>
      <c r="C13" s="110">
        <v>0</v>
      </c>
      <c r="D13" s="104">
        <v>0</v>
      </c>
      <c r="E13" s="104">
        <v>0</v>
      </c>
      <c r="F13" s="119">
        <v>0</v>
      </c>
      <c r="G13" s="104"/>
      <c r="H13" s="104"/>
      <c r="I13" s="132"/>
      <c r="J13" s="104"/>
      <c r="K13" s="104"/>
      <c r="L13" s="119"/>
      <c r="M13" s="104"/>
      <c r="N13" s="119"/>
      <c r="O13" s="81" t="s">
        <v>37</v>
      </c>
    </row>
    <row r="14" spans="1:49">
      <c r="A14" s="8">
        <f t="shared" si="0"/>
        <v>10</v>
      </c>
      <c r="B14" s="37" t="s">
        <v>38</v>
      </c>
      <c r="C14" s="110">
        <v>101483443.08576995</v>
      </c>
      <c r="D14" s="104">
        <v>96160500.009900033</v>
      </c>
      <c r="E14" s="104">
        <v>94078603.278119981</v>
      </c>
      <c r="F14" s="119">
        <v>93920612.969740003</v>
      </c>
      <c r="G14" s="104"/>
      <c r="H14" s="104"/>
      <c r="I14" s="130"/>
      <c r="J14" s="104"/>
      <c r="K14" s="104"/>
      <c r="L14" s="119"/>
      <c r="M14" s="104"/>
      <c r="N14" s="119"/>
      <c r="O14" s="81" t="s">
        <v>39</v>
      </c>
    </row>
    <row r="15" spans="1:49">
      <c r="A15" s="8">
        <f t="shared" si="0"/>
        <v>11</v>
      </c>
      <c r="B15" s="37" t="s">
        <v>155</v>
      </c>
      <c r="C15" s="110">
        <v>218327.78475999998</v>
      </c>
      <c r="D15" s="104">
        <v>217702.79814999999</v>
      </c>
      <c r="E15" s="104">
        <v>204400.28856000002</v>
      </c>
      <c r="F15" s="119">
        <v>204301.29860999997</v>
      </c>
      <c r="G15" s="104"/>
      <c r="H15" s="104"/>
      <c r="I15" s="130"/>
      <c r="J15" s="104"/>
      <c r="K15" s="104"/>
      <c r="L15" s="119"/>
      <c r="M15" s="104"/>
      <c r="N15" s="119"/>
      <c r="O15" s="81" t="s">
        <v>40</v>
      </c>
    </row>
    <row r="16" spans="1:49">
      <c r="A16" s="8">
        <f t="shared" si="0"/>
        <v>12</v>
      </c>
      <c r="B16" s="37" t="s">
        <v>41</v>
      </c>
      <c r="C16" s="110">
        <v>12489.87586</v>
      </c>
      <c r="D16" s="104">
        <v>12398.03486</v>
      </c>
      <c r="E16" s="104">
        <v>12398.03486</v>
      </c>
      <c r="F16" s="119">
        <v>12398.042310000001</v>
      </c>
      <c r="G16" s="104"/>
      <c r="H16" s="104"/>
      <c r="I16" s="130"/>
      <c r="J16" s="104"/>
      <c r="K16" s="104"/>
      <c r="L16" s="119"/>
      <c r="M16" s="104"/>
      <c r="N16" s="119"/>
      <c r="O16" s="81" t="s">
        <v>42</v>
      </c>
    </row>
    <row r="17" spans="1:15">
      <c r="A17" s="8">
        <f t="shared" si="0"/>
        <v>13</v>
      </c>
      <c r="B17" s="37" t="s">
        <v>373</v>
      </c>
      <c r="C17" s="110">
        <v>0</v>
      </c>
      <c r="D17" s="104">
        <v>0</v>
      </c>
      <c r="E17" s="104">
        <v>0</v>
      </c>
      <c r="F17" s="119">
        <v>0</v>
      </c>
      <c r="G17" s="104"/>
      <c r="H17" s="104"/>
      <c r="I17" s="130"/>
      <c r="J17" s="104"/>
      <c r="K17" s="104"/>
      <c r="L17" s="119"/>
      <c r="M17" s="104"/>
      <c r="N17" s="119"/>
      <c r="O17" s="81" t="s">
        <v>395</v>
      </c>
    </row>
    <row r="18" spans="1:15">
      <c r="A18" s="8">
        <f t="shared" si="0"/>
        <v>14</v>
      </c>
      <c r="B18" s="37" t="s">
        <v>43</v>
      </c>
      <c r="C18" s="110">
        <v>23728882.776120003</v>
      </c>
      <c r="D18" s="104">
        <v>23798090.941339999</v>
      </c>
      <c r="E18" s="104">
        <v>23340374.123370003</v>
      </c>
      <c r="F18" s="119">
        <v>23443595.534160003</v>
      </c>
      <c r="G18" s="104"/>
      <c r="H18" s="104"/>
      <c r="I18" s="130"/>
      <c r="J18" s="104"/>
      <c r="K18" s="104"/>
      <c r="L18" s="119"/>
      <c r="M18" s="104"/>
      <c r="N18" s="119"/>
      <c r="O18" s="81" t="s">
        <v>44</v>
      </c>
    </row>
    <row r="19" spans="1:15">
      <c r="A19" s="93">
        <f t="shared" si="0"/>
        <v>15</v>
      </c>
      <c r="B19" s="94" t="s">
        <v>374</v>
      </c>
      <c r="C19" s="110">
        <v>16446833.984200003</v>
      </c>
      <c r="D19" s="104">
        <v>16484996.14295</v>
      </c>
      <c r="E19" s="104">
        <v>17230046.840769995</v>
      </c>
      <c r="F19" s="119">
        <v>17213600.614129998</v>
      </c>
      <c r="G19" s="104"/>
      <c r="H19" s="104"/>
      <c r="I19" s="130"/>
      <c r="J19" s="104"/>
      <c r="K19" s="104"/>
      <c r="L19" s="119"/>
      <c r="M19" s="104"/>
      <c r="N19" s="119"/>
      <c r="O19" s="102" t="s">
        <v>45</v>
      </c>
    </row>
    <row r="20" spans="1:15" ht="29">
      <c r="A20" s="8">
        <f t="shared" si="0"/>
        <v>16</v>
      </c>
      <c r="B20" s="37" t="s">
        <v>375</v>
      </c>
      <c r="C20" s="110">
        <v>351100.82</v>
      </c>
      <c r="D20" s="104">
        <v>351100.82</v>
      </c>
      <c r="E20" s="104">
        <v>351100.82</v>
      </c>
      <c r="F20" s="119">
        <v>356100.82</v>
      </c>
      <c r="G20" s="104"/>
      <c r="H20" s="104"/>
      <c r="I20" s="130"/>
      <c r="J20" s="104"/>
      <c r="K20" s="104"/>
      <c r="L20" s="119"/>
      <c r="M20" s="104"/>
      <c r="N20" s="119"/>
      <c r="O20" s="81" t="s">
        <v>396</v>
      </c>
    </row>
    <row r="21" spans="1:15">
      <c r="A21" s="8">
        <f t="shared" si="0"/>
        <v>17</v>
      </c>
      <c r="B21" s="37" t="s">
        <v>47</v>
      </c>
      <c r="C21" s="110">
        <v>0</v>
      </c>
      <c r="D21" s="104">
        <v>0</v>
      </c>
      <c r="E21" s="104">
        <v>0</v>
      </c>
      <c r="F21" s="119">
        <v>0</v>
      </c>
      <c r="G21" s="104"/>
      <c r="H21" s="104"/>
      <c r="I21" s="130"/>
      <c r="J21" s="104"/>
      <c r="K21" s="104"/>
      <c r="L21" s="119"/>
      <c r="M21" s="104"/>
      <c r="N21" s="119"/>
      <c r="O21" s="81" t="s">
        <v>48</v>
      </c>
    </row>
    <row r="22" spans="1:15">
      <c r="A22" s="8">
        <f t="shared" si="0"/>
        <v>18</v>
      </c>
      <c r="B22" s="37" t="s">
        <v>49</v>
      </c>
      <c r="C22" s="110">
        <v>117249.38744999999</v>
      </c>
      <c r="D22" s="104">
        <v>110832.15429000001</v>
      </c>
      <c r="E22" s="104">
        <v>108897.09052000001</v>
      </c>
      <c r="F22" s="119">
        <v>110563.08290000001</v>
      </c>
      <c r="G22" s="104"/>
      <c r="H22" s="104"/>
      <c r="I22" s="130"/>
      <c r="J22" s="104"/>
      <c r="K22" s="104"/>
      <c r="L22" s="119"/>
      <c r="M22" s="104"/>
      <c r="N22" s="119"/>
      <c r="O22" s="81" t="s">
        <v>50</v>
      </c>
    </row>
    <row r="23" spans="1:15">
      <c r="A23" s="8">
        <f t="shared" si="0"/>
        <v>19</v>
      </c>
      <c r="B23" s="37" t="s">
        <v>439</v>
      </c>
      <c r="C23" s="110">
        <v>2218909.0595999993</v>
      </c>
      <c r="D23" s="104">
        <v>2241644.2572599994</v>
      </c>
      <c r="E23" s="104">
        <v>2240969.0466700001</v>
      </c>
      <c r="F23" s="119">
        <v>2173583.0456900001</v>
      </c>
      <c r="G23" s="104"/>
      <c r="H23" s="104"/>
      <c r="I23" s="130"/>
      <c r="J23" s="104"/>
      <c r="K23" s="104"/>
      <c r="L23" s="119"/>
      <c r="M23" s="104"/>
      <c r="N23" s="119"/>
      <c r="O23" s="81" t="s">
        <v>84</v>
      </c>
    </row>
    <row r="24" spans="1:15">
      <c r="A24" s="8">
        <f t="shared" si="0"/>
        <v>20</v>
      </c>
      <c r="B24" s="37" t="s">
        <v>437</v>
      </c>
      <c r="C24" s="110">
        <v>0</v>
      </c>
      <c r="D24" s="104">
        <v>0</v>
      </c>
      <c r="E24" s="104">
        <v>0</v>
      </c>
      <c r="F24" s="119">
        <v>0</v>
      </c>
      <c r="G24" s="104"/>
      <c r="H24" s="104"/>
      <c r="I24" s="130"/>
      <c r="J24" s="104"/>
      <c r="K24" s="104"/>
      <c r="L24" s="119"/>
      <c r="M24" s="104"/>
      <c r="N24" s="119"/>
      <c r="O24" s="81"/>
    </row>
    <row r="25" spans="1:15" ht="29">
      <c r="A25" s="8">
        <f t="shared" si="0"/>
        <v>21</v>
      </c>
      <c r="B25" s="37" t="s">
        <v>438</v>
      </c>
      <c r="C25" s="110">
        <v>233173.4</v>
      </c>
      <c r="D25" s="104">
        <v>233173.4</v>
      </c>
      <c r="E25" s="104">
        <v>233173.4</v>
      </c>
      <c r="F25" s="119">
        <v>223728</v>
      </c>
      <c r="G25" s="104"/>
      <c r="H25" s="104"/>
      <c r="I25" s="130"/>
      <c r="J25" s="104"/>
      <c r="K25" s="104"/>
      <c r="L25" s="119"/>
      <c r="M25" s="104"/>
      <c r="N25" s="119"/>
      <c r="O25" s="81"/>
    </row>
    <row r="26" spans="1:15">
      <c r="A26" s="8">
        <f t="shared" si="0"/>
        <v>22</v>
      </c>
      <c r="B26" s="37" t="s">
        <v>51</v>
      </c>
      <c r="C26" s="110">
        <v>1569994.6205200001</v>
      </c>
      <c r="D26" s="104">
        <v>1746748.1303399999</v>
      </c>
      <c r="E26" s="104">
        <v>1899559.4798699999</v>
      </c>
      <c r="F26" s="119">
        <v>2153257.0862699999</v>
      </c>
      <c r="G26" s="104"/>
      <c r="H26" s="104"/>
      <c r="I26" s="130"/>
      <c r="J26" s="104"/>
      <c r="K26" s="104"/>
      <c r="L26" s="119"/>
      <c r="M26" s="104"/>
      <c r="N26" s="119"/>
      <c r="O26" s="81" t="s">
        <v>52</v>
      </c>
    </row>
    <row r="27" spans="1:15" s="63" customFormat="1">
      <c r="A27" s="62">
        <f t="shared" si="0"/>
        <v>23</v>
      </c>
      <c r="B27" s="61" t="s">
        <v>53</v>
      </c>
      <c r="C27" s="113">
        <v>518140477.55103016</v>
      </c>
      <c r="D27" s="114">
        <v>517843235.70279002</v>
      </c>
      <c r="E27" s="114">
        <v>514679724.08473003</v>
      </c>
      <c r="F27" s="121">
        <v>515238078.07009012</v>
      </c>
      <c r="G27" s="114"/>
      <c r="H27" s="114"/>
      <c r="I27" s="131"/>
      <c r="J27" s="114"/>
      <c r="K27" s="114"/>
      <c r="L27" s="121"/>
      <c r="M27" s="114"/>
      <c r="N27" s="121"/>
      <c r="O27" s="86" t="s">
        <v>54</v>
      </c>
    </row>
    <row r="28" spans="1:15">
      <c r="A28" s="8">
        <f t="shared" si="0"/>
        <v>24</v>
      </c>
      <c r="B28" s="37" t="s">
        <v>55</v>
      </c>
      <c r="C28" s="110">
        <v>11782568.591390006</v>
      </c>
      <c r="D28" s="104">
        <v>13149539.655579999</v>
      </c>
      <c r="E28" s="104">
        <v>11094604.211540001</v>
      </c>
      <c r="F28" s="119">
        <v>11309986.670779999</v>
      </c>
      <c r="G28" s="104"/>
      <c r="H28" s="104"/>
      <c r="I28" s="130"/>
      <c r="J28" s="104"/>
      <c r="K28" s="104"/>
      <c r="L28" s="119"/>
      <c r="M28" s="104"/>
      <c r="N28" s="119"/>
      <c r="O28" s="81" t="s">
        <v>79</v>
      </c>
    </row>
    <row r="29" spans="1:15">
      <c r="A29" s="8">
        <f t="shared" si="0"/>
        <v>25</v>
      </c>
      <c r="B29" s="37" t="s">
        <v>56</v>
      </c>
      <c r="C29" s="110">
        <v>5063229.2982999999</v>
      </c>
      <c r="D29" s="104">
        <v>4681795.7042899998</v>
      </c>
      <c r="E29" s="104">
        <v>4593728.5553099997</v>
      </c>
      <c r="F29" s="119">
        <v>5531035.2964300001</v>
      </c>
      <c r="G29" s="104"/>
      <c r="H29" s="104"/>
      <c r="I29" s="130"/>
      <c r="J29" s="104"/>
      <c r="K29" s="104"/>
      <c r="L29" s="119"/>
      <c r="M29" s="104"/>
      <c r="N29" s="119"/>
      <c r="O29" s="81" t="s">
        <v>80</v>
      </c>
    </row>
    <row r="30" spans="1:15">
      <c r="A30" s="8">
        <f t="shared" si="0"/>
        <v>26</v>
      </c>
      <c r="B30" s="37" t="s">
        <v>376</v>
      </c>
      <c r="C30" s="110">
        <v>522.20079999999996</v>
      </c>
      <c r="D30" s="104">
        <v>600.34414000000004</v>
      </c>
      <c r="E30" s="104">
        <v>413.67874999999998</v>
      </c>
      <c r="F30" s="119">
        <v>449.59161999999998</v>
      </c>
      <c r="G30" s="104"/>
      <c r="H30" s="104"/>
      <c r="I30" s="130"/>
      <c r="J30" s="104"/>
      <c r="K30" s="104"/>
      <c r="L30" s="119"/>
      <c r="M30" s="104"/>
      <c r="N30" s="119"/>
      <c r="O30" s="81" t="s">
        <v>397</v>
      </c>
    </row>
    <row r="31" spans="1:15">
      <c r="A31" s="8">
        <f t="shared" si="0"/>
        <v>27</v>
      </c>
      <c r="B31" s="37" t="s">
        <v>377</v>
      </c>
      <c r="C31" s="110">
        <v>3989082.298549999</v>
      </c>
      <c r="D31" s="104">
        <v>3972384.2602799996</v>
      </c>
      <c r="E31" s="104">
        <v>3981698.198869999</v>
      </c>
      <c r="F31" s="119">
        <v>3744992.5035700006</v>
      </c>
      <c r="G31" s="104"/>
      <c r="H31" s="104"/>
      <c r="I31" s="130"/>
      <c r="J31" s="104"/>
      <c r="K31" s="104"/>
      <c r="L31" s="119"/>
      <c r="M31" s="104"/>
      <c r="N31" s="119"/>
      <c r="O31" s="81" t="s">
        <v>398</v>
      </c>
    </row>
    <row r="32" spans="1:15">
      <c r="A32" s="8">
        <f t="shared" si="0"/>
        <v>28</v>
      </c>
      <c r="B32" s="37" t="s">
        <v>57</v>
      </c>
      <c r="C32" s="110">
        <v>103611.35879999999</v>
      </c>
      <c r="D32" s="104">
        <v>101399.49849</v>
      </c>
      <c r="E32" s="104">
        <v>90648.633889999997</v>
      </c>
      <c r="F32" s="119">
        <v>72641.924700000003</v>
      </c>
      <c r="G32" s="104"/>
      <c r="H32" s="104"/>
      <c r="I32" s="130"/>
      <c r="J32" s="104"/>
      <c r="K32" s="104"/>
      <c r="L32" s="119"/>
      <c r="M32" s="104"/>
      <c r="N32" s="119"/>
      <c r="O32" s="81" t="s">
        <v>81</v>
      </c>
    </row>
    <row r="33" spans="1:15">
      <c r="A33" s="8">
        <f t="shared" si="0"/>
        <v>29</v>
      </c>
      <c r="B33" s="37" t="s">
        <v>378</v>
      </c>
      <c r="C33" s="110">
        <v>4931579.775679999</v>
      </c>
      <c r="D33" s="104">
        <v>4960033.5453000003</v>
      </c>
      <c r="E33" s="104">
        <v>4664385.4996399991</v>
      </c>
      <c r="F33" s="119">
        <v>4603093.2194100013</v>
      </c>
      <c r="G33" s="104"/>
      <c r="H33" s="104"/>
      <c r="I33" s="130"/>
      <c r="J33" s="104"/>
      <c r="K33" s="104"/>
      <c r="L33" s="119"/>
      <c r="M33" s="104"/>
      <c r="N33" s="119"/>
      <c r="O33" s="81" t="s">
        <v>399</v>
      </c>
    </row>
    <row r="34" spans="1:15">
      <c r="A34" s="8">
        <f t="shared" si="0"/>
        <v>30</v>
      </c>
      <c r="B34" s="37" t="s">
        <v>58</v>
      </c>
      <c r="C34" s="110">
        <v>507384.27201999992</v>
      </c>
      <c r="D34" s="104">
        <v>345804.13128999999</v>
      </c>
      <c r="E34" s="104">
        <v>393089.96463000006</v>
      </c>
      <c r="F34" s="119">
        <v>343815.73629000003</v>
      </c>
      <c r="G34" s="104"/>
      <c r="H34" s="104"/>
      <c r="I34" s="130"/>
      <c r="J34" s="104"/>
      <c r="K34" s="104"/>
      <c r="L34" s="119"/>
      <c r="M34" s="104"/>
      <c r="N34" s="119"/>
      <c r="O34" s="81" t="s">
        <v>82</v>
      </c>
    </row>
    <row r="35" spans="1:15">
      <c r="A35" s="8">
        <f t="shared" si="0"/>
        <v>31</v>
      </c>
      <c r="B35" s="37" t="s">
        <v>59</v>
      </c>
      <c r="C35" s="110">
        <v>3777634.4674100005</v>
      </c>
      <c r="D35" s="104">
        <v>3837977.672809999</v>
      </c>
      <c r="E35" s="104">
        <v>5254431.5799700003</v>
      </c>
      <c r="F35" s="119">
        <v>4090424.1702699997</v>
      </c>
      <c r="G35" s="104"/>
      <c r="H35" s="104"/>
      <c r="I35" s="130"/>
      <c r="J35" s="104"/>
      <c r="K35" s="104"/>
      <c r="L35" s="119"/>
      <c r="M35" s="104"/>
      <c r="N35" s="119"/>
      <c r="O35" s="81" t="s">
        <v>83</v>
      </c>
    </row>
    <row r="36" spans="1:15" ht="29">
      <c r="A36" s="8">
        <f t="shared" si="0"/>
        <v>32</v>
      </c>
      <c r="B36" s="37" t="s">
        <v>60</v>
      </c>
      <c r="C36" s="110">
        <v>5823746.3108599996</v>
      </c>
      <c r="D36" s="104">
        <v>5819164.9789299984</v>
      </c>
      <c r="E36" s="104">
        <v>4723822.2515799981</v>
      </c>
      <c r="F36" s="119">
        <v>4876359.1701499997</v>
      </c>
      <c r="G36" s="104"/>
      <c r="H36" s="104"/>
      <c r="I36" s="130"/>
      <c r="J36" s="104"/>
      <c r="K36" s="104"/>
      <c r="L36" s="119"/>
      <c r="M36" s="104"/>
      <c r="N36" s="119"/>
      <c r="O36" s="81" t="s">
        <v>85</v>
      </c>
    </row>
    <row r="37" spans="1:15">
      <c r="A37" s="8">
        <f t="shared" si="0"/>
        <v>33</v>
      </c>
      <c r="B37" s="37" t="s">
        <v>379</v>
      </c>
      <c r="C37" s="110">
        <v>713193.24664000003</v>
      </c>
      <c r="D37" s="104">
        <v>834960.41226000013</v>
      </c>
      <c r="E37" s="104">
        <v>703958.08788999985</v>
      </c>
      <c r="F37" s="119">
        <v>3967326.9446299993</v>
      </c>
      <c r="G37" s="104"/>
      <c r="H37" s="104"/>
      <c r="I37" s="130"/>
      <c r="J37" s="104"/>
      <c r="K37" s="104"/>
      <c r="L37" s="119"/>
      <c r="M37" s="104"/>
      <c r="N37" s="119"/>
      <c r="O37" s="81" t="s">
        <v>400</v>
      </c>
    </row>
    <row r="38" spans="1:15">
      <c r="A38" s="8">
        <f t="shared" si="0"/>
        <v>34</v>
      </c>
      <c r="B38" s="37" t="s">
        <v>61</v>
      </c>
      <c r="C38" s="110">
        <v>2847723.9607599997</v>
      </c>
      <c r="D38" s="104">
        <v>2831409.9656600007</v>
      </c>
      <c r="E38" s="104">
        <v>2963498.0317600006</v>
      </c>
      <c r="F38" s="119">
        <v>2942958.6305499999</v>
      </c>
      <c r="G38" s="104"/>
      <c r="H38" s="104"/>
      <c r="I38" s="130"/>
      <c r="J38" s="104"/>
      <c r="K38" s="104"/>
      <c r="L38" s="119"/>
      <c r="M38" s="104"/>
      <c r="N38" s="119"/>
      <c r="O38" s="81" t="s">
        <v>86</v>
      </c>
    </row>
    <row r="39" spans="1:15">
      <c r="A39" s="8">
        <f t="shared" si="0"/>
        <v>35</v>
      </c>
      <c r="B39" s="37" t="s">
        <v>62</v>
      </c>
      <c r="C39" s="110">
        <v>31578407.850449998</v>
      </c>
      <c r="D39" s="104">
        <v>31933602.523929995</v>
      </c>
      <c r="E39" s="104">
        <v>33059091.987720005</v>
      </c>
      <c r="F39" s="119">
        <v>29531819.151630007</v>
      </c>
      <c r="G39" s="104"/>
      <c r="H39" s="104"/>
      <c r="I39" s="130"/>
      <c r="J39" s="104"/>
      <c r="K39" s="104"/>
      <c r="L39" s="119"/>
      <c r="M39" s="104"/>
      <c r="N39" s="119"/>
      <c r="O39" s="81" t="s">
        <v>87</v>
      </c>
    </row>
    <row r="40" spans="1:15" s="63" customFormat="1">
      <c r="A40" s="62">
        <f t="shared" si="0"/>
        <v>36</v>
      </c>
      <c r="B40" s="61" t="s">
        <v>63</v>
      </c>
      <c r="C40" s="113">
        <v>71118683.633079991</v>
      </c>
      <c r="D40" s="114">
        <v>72468672.694499999</v>
      </c>
      <c r="E40" s="114">
        <v>71523370.683020011</v>
      </c>
      <c r="F40" s="121">
        <v>71014903.011590004</v>
      </c>
      <c r="G40" s="114"/>
      <c r="H40" s="114"/>
      <c r="I40" s="131"/>
      <c r="J40" s="114"/>
      <c r="K40" s="114"/>
      <c r="L40" s="121"/>
      <c r="M40" s="114"/>
      <c r="N40" s="121"/>
      <c r="O40" s="86" t="s">
        <v>88</v>
      </c>
    </row>
    <row r="41" spans="1:15" s="63" customFormat="1">
      <c r="A41" s="62">
        <f t="shared" si="0"/>
        <v>37</v>
      </c>
      <c r="B41" s="61" t="s">
        <v>64</v>
      </c>
      <c r="C41" s="113">
        <v>589259161.1843102</v>
      </c>
      <c r="D41" s="114">
        <v>590311908.39745021</v>
      </c>
      <c r="E41" s="114">
        <v>586203094.76795995</v>
      </c>
      <c r="F41" s="129">
        <v>586252981.08193004</v>
      </c>
      <c r="G41" s="114"/>
      <c r="H41" s="114"/>
      <c r="I41" s="131"/>
      <c r="J41" s="114"/>
      <c r="K41" s="114"/>
      <c r="L41" s="121"/>
      <c r="M41" s="114"/>
      <c r="N41" s="121"/>
      <c r="O41" s="86" t="s">
        <v>89</v>
      </c>
    </row>
    <row r="42" spans="1:15">
      <c r="A42" s="8">
        <f t="shared" si="0"/>
        <v>38</v>
      </c>
      <c r="B42" s="37" t="s">
        <v>65</v>
      </c>
      <c r="C42" s="110">
        <v>16933198.120350003</v>
      </c>
      <c r="D42" s="104">
        <v>17010977.35156</v>
      </c>
      <c r="E42" s="104">
        <v>17227559.273589998</v>
      </c>
      <c r="F42" s="119">
        <v>11495972.210290002</v>
      </c>
      <c r="G42" s="35"/>
      <c r="H42" s="104"/>
      <c r="I42" s="130"/>
      <c r="J42" s="104"/>
      <c r="K42" s="35"/>
      <c r="L42" s="119"/>
      <c r="M42" s="104"/>
      <c r="N42" s="119"/>
      <c r="O42" s="81" t="s">
        <v>90</v>
      </c>
    </row>
    <row r="43" spans="1:15">
      <c r="A43" s="8">
        <f t="shared" si="0"/>
        <v>39</v>
      </c>
      <c r="B43" s="37" t="s">
        <v>66</v>
      </c>
      <c r="C43" s="110">
        <v>49494.69902</v>
      </c>
      <c r="D43" s="104">
        <v>49708.540370000002</v>
      </c>
      <c r="E43" s="104">
        <v>32774.59317</v>
      </c>
      <c r="F43" s="119">
        <v>32860.163039999992</v>
      </c>
      <c r="G43" s="104"/>
      <c r="H43" s="104"/>
      <c r="I43" s="130"/>
      <c r="J43" s="104"/>
      <c r="K43" s="104"/>
      <c r="L43" s="119"/>
      <c r="M43" s="104"/>
      <c r="N43" s="119"/>
      <c r="O43" s="81" t="s">
        <v>91</v>
      </c>
    </row>
    <row r="44" spans="1:15">
      <c r="A44" s="8">
        <f t="shared" si="0"/>
        <v>40</v>
      </c>
      <c r="B44" s="37" t="s">
        <v>67</v>
      </c>
      <c r="C44" s="110">
        <v>3906549.2440200006</v>
      </c>
      <c r="D44" s="104">
        <v>3908344.1403699997</v>
      </c>
      <c r="E44" s="104">
        <v>3824387.5031000008</v>
      </c>
      <c r="F44" s="119">
        <v>3766697.9089400005</v>
      </c>
      <c r="G44" s="104"/>
      <c r="H44" s="104"/>
      <c r="I44" s="130"/>
      <c r="J44" s="104"/>
      <c r="K44" s="104"/>
      <c r="L44" s="119"/>
      <c r="M44" s="104"/>
      <c r="N44" s="119"/>
      <c r="O44" s="81" t="s">
        <v>92</v>
      </c>
    </row>
    <row r="45" spans="1:15">
      <c r="A45" s="8">
        <f t="shared" si="0"/>
        <v>41</v>
      </c>
      <c r="B45" s="37" t="s">
        <v>68</v>
      </c>
      <c r="C45" s="110">
        <v>1986623.5844100006</v>
      </c>
      <c r="D45" s="104">
        <v>1817415.8308399997</v>
      </c>
      <c r="E45" s="104">
        <v>1844326.4111100005</v>
      </c>
      <c r="F45" s="119">
        <v>1675999.3552100002</v>
      </c>
      <c r="G45" s="104"/>
      <c r="H45" s="104"/>
      <c r="I45" s="130"/>
      <c r="J45" s="104"/>
      <c r="K45" s="104"/>
      <c r="L45" s="119"/>
      <c r="M45" s="104"/>
      <c r="N45" s="119"/>
      <c r="O45" s="81" t="s">
        <v>93</v>
      </c>
    </row>
    <row r="46" spans="1:15">
      <c r="A46" s="8">
        <f t="shared" si="0"/>
        <v>42</v>
      </c>
      <c r="B46" s="37" t="s">
        <v>69</v>
      </c>
      <c r="C46" s="110">
        <v>1117162.2274900002</v>
      </c>
      <c r="D46" s="104">
        <v>1216301.6088400001</v>
      </c>
      <c r="E46" s="104">
        <v>1152075.4579800004</v>
      </c>
      <c r="F46" s="119">
        <v>1167489.3379500001</v>
      </c>
      <c r="G46" s="104"/>
      <c r="H46" s="104"/>
      <c r="I46" s="130"/>
      <c r="J46" s="104"/>
      <c r="K46" s="104"/>
      <c r="L46" s="119"/>
      <c r="M46" s="104"/>
      <c r="N46" s="119"/>
      <c r="O46" s="81" t="s">
        <v>94</v>
      </c>
    </row>
    <row r="47" spans="1:15">
      <c r="A47" s="8">
        <f t="shared" si="0"/>
        <v>43</v>
      </c>
      <c r="B47" s="37" t="s">
        <v>100</v>
      </c>
      <c r="C47" s="110">
        <v>5349258.2711700005</v>
      </c>
      <c r="D47" s="104">
        <v>5678126.7917299988</v>
      </c>
      <c r="E47" s="104">
        <v>5100540.7586500002</v>
      </c>
      <c r="F47" s="119">
        <v>4577525.5014800001</v>
      </c>
      <c r="G47" s="104"/>
      <c r="H47" s="104"/>
      <c r="I47" s="130"/>
      <c r="J47" s="104"/>
      <c r="K47" s="104"/>
      <c r="L47" s="119"/>
      <c r="M47" s="104"/>
      <c r="N47" s="119"/>
      <c r="O47" s="81" t="s">
        <v>70</v>
      </c>
    </row>
    <row r="48" spans="1:15">
      <c r="A48" s="8">
        <f t="shared" si="0"/>
        <v>44</v>
      </c>
      <c r="B48" s="37" t="s">
        <v>71</v>
      </c>
      <c r="C48" s="110">
        <v>16793954.257670004</v>
      </c>
      <c r="D48" s="104">
        <v>18563830.651850011</v>
      </c>
      <c r="E48" s="104">
        <v>17730707.22256</v>
      </c>
      <c r="F48" s="119">
        <v>17292629.16254</v>
      </c>
      <c r="G48" s="104"/>
      <c r="H48" s="104"/>
      <c r="I48" s="130"/>
      <c r="J48" s="104"/>
      <c r="K48" s="104"/>
      <c r="L48" s="119"/>
      <c r="M48" s="104"/>
      <c r="N48" s="119"/>
      <c r="O48" s="81" t="s">
        <v>95</v>
      </c>
    </row>
    <row r="49" spans="1:15" s="63" customFormat="1">
      <c r="A49" s="62">
        <f t="shared" si="0"/>
        <v>45</v>
      </c>
      <c r="B49" s="61" t="s">
        <v>72</v>
      </c>
      <c r="C49" s="113">
        <v>46136240.405049995</v>
      </c>
      <c r="D49" s="114">
        <v>48244704.916640013</v>
      </c>
      <c r="E49" s="114">
        <v>46912371.221209995</v>
      </c>
      <c r="F49" s="121">
        <v>40009173.640439987</v>
      </c>
      <c r="G49" s="114"/>
      <c r="H49" s="114"/>
      <c r="I49" s="131"/>
      <c r="J49" s="114"/>
      <c r="K49" s="114"/>
      <c r="L49" s="121"/>
      <c r="M49" s="114"/>
      <c r="N49" s="121"/>
      <c r="O49" s="86" t="s">
        <v>96</v>
      </c>
    </row>
    <row r="50" spans="1:15">
      <c r="A50" s="8">
        <f t="shared" si="0"/>
        <v>46</v>
      </c>
      <c r="B50" s="37" t="s">
        <v>73</v>
      </c>
      <c r="C50" s="110">
        <v>424919642.98226994</v>
      </c>
      <c r="D50" s="104">
        <v>422812429.02556986</v>
      </c>
      <c r="E50" s="104">
        <v>421414962.70383012</v>
      </c>
      <c r="F50" s="119">
        <v>408951754.31754994</v>
      </c>
      <c r="G50" s="104"/>
      <c r="H50" s="104"/>
      <c r="I50" s="130"/>
      <c r="J50" s="104"/>
      <c r="K50" s="104"/>
      <c r="L50" s="119"/>
      <c r="M50" s="104"/>
      <c r="N50" s="119"/>
      <c r="O50" s="81" t="s">
        <v>97</v>
      </c>
    </row>
    <row r="51" spans="1:15" ht="29">
      <c r="A51" s="8">
        <f t="shared" si="0"/>
        <v>47</v>
      </c>
      <c r="B51" s="37" t="s">
        <v>101</v>
      </c>
      <c r="C51" s="110">
        <v>5458514.0844799979</v>
      </c>
      <c r="D51" s="104">
        <v>5435246.6537000006</v>
      </c>
      <c r="E51" s="104">
        <v>5246530.201679999</v>
      </c>
      <c r="F51" s="119">
        <v>6127246.59705</v>
      </c>
      <c r="G51" s="104"/>
      <c r="H51" s="104"/>
      <c r="I51" s="130"/>
      <c r="J51" s="104"/>
      <c r="K51" s="104"/>
      <c r="L51" s="119"/>
      <c r="M51" s="104"/>
      <c r="N51" s="119"/>
      <c r="O51" s="81" t="s">
        <v>74</v>
      </c>
    </row>
    <row r="52" spans="1:15">
      <c r="A52" s="8">
        <f t="shared" si="0"/>
        <v>48</v>
      </c>
      <c r="B52" s="37" t="s">
        <v>102</v>
      </c>
      <c r="C52" s="110">
        <v>7576369.2287700009</v>
      </c>
      <c r="D52" s="104">
        <v>7813868.9826100022</v>
      </c>
      <c r="E52" s="104">
        <v>8025269.011839997</v>
      </c>
      <c r="F52" s="119">
        <v>7972318.5827200022</v>
      </c>
      <c r="G52" s="104"/>
      <c r="H52" s="104"/>
      <c r="I52" s="130"/>
      <c r="J52" s="104"/>
      <c r="K52" s="104"/>
      <c r="L52" s="119"/>
      <c r="M52" s="104"/>
      <c r="N52" s="119"/>
      <c r="O52" s="81" t="s">
        <v>75</v>
      </c>
    </row>
    <row r="53" spans="1:15">
      <c r="A53" s="8">
        <f t="shared" si="0"/>
        <v>49</v>
      </c>
      <c r="B53" s="37" t="s">
        <v>380</v>
      </c>
      <c r="C53" s="110">
        <v>113313.71401000003</v>
      </c>
      <c r="D53" s="104">
        <v>123638.42269999997</v>
      </c>
      <c r="E53" s="104">
        <v>125575.60572000002</v>
      </c>
      <c r="F53" s="119">
        <v>127287.52579</v>
      </c>
      <c r="G53" s="104"/>
      <c r="H53" s="104"/>
      <c r="I53" s="130"/>
      <c r="J53" s="104"/>
      <c r="K53" s="104"/>
      <c r="L53" s="119"/>
      <c r="M53" s="104"/>
      <c r="N53" s="119"/>
      <c r="O53" s="81" t="s">
        <v>401</v>
      </c>
    </row>
    <row r="54" spans="1:15" s="63" customFormat="1">
      <c r="A54" s="62">
        <f t="shared" si="0"/>
        <v>50</v>
      </c>
      <c r="B54" s="61" t="s">
        <v>76</v>
      </c>
      <c r="C54" s="113">
        <v>438067840.00998992</v>
      </c>
      <c r="D54" s="114">
        <v>436185183.08513999</v>
      </c>
      <c r="E54" s="114">
        <v>434812337.52360004</v>
      </c>
      <c r="F54" s="121">
        <v>423178607.02370989</v>
      </c>
      <c r="G54" s="114"/>
      <c r="H54" s="114"/>
      <c r="I54" s="131"/>
      <c r="J54" s="114"/>
      <c r="K54" s="114"/>
      <c r="L54" s="121"/>
      <c r="M54" s="114"/>
      <c r="N54" s="121"/>
      <c r="O54" s="86" t="s">
        <v>98</v>
      </c>
    </row>
    <row r="55" spans="1:15" s="63" customFormat="1">
      <c r="A55" s="62">
        <f t="shared" si="0"/>
        <v>51</v>
      </c>
      <c r="B55" s="61" t="s">
        <v>77</v>
      </c>
      <c r="C55" s="113">
        <v>484204080.41528004</v>
      </c>
      <c r="D55" s="114">
        <v>484429888.00203013</v>
      </c>
      <c r="E55" s="114">
        <v>481724708.74501979</v>
      </c>
      <c r="F55" s="121">
        <v>463187780.66436011</v>
      </c>
      <c r="G55" s="114"/>
      <c r="H55" s="114"/>
      <c r="I55" s="131"/>
      <c r="J55" s="114"/>
      <c r="K55" s="114"/>
      <c r="L55" s="121"/>
      <c r="M55" s="114"/>
      <c r="N55" s="121"/>
      <c r="O55" s="86" t="s">
        <v>99</v>
      </c>
    </row>
    <row r="56" spans="1:15">
      <c r="A56" s="8">
        <f t="shared" si="0"/>
        <v>52</v>
      </c>
      <c r="B56" s="37" t="s">
        <v>22</v>
      </c>
      <c r="C56" s="110">
        <v>501385.1</v>
      </c>
      <c r="D56" s="104">
        <v>501385.1</v>
      </c>
      <c r="E56" s="104">
        <v>501385.1</v>
      </c>
      <c r="F56" s="119">
        <v>501385.1</v>
      </c>
      <c r="G56" s="104"/>
      <c r="H56" s="104"/>
      <c r="I56" s="130"/>
      <c r="J56" s="104"/>
      <c r="K56" s="104"/>
      <c r="L56" s="119"/>
      <c r="M56" s="104"/>
      <c r="N56" s="119"/>
      <c r="O56" s="81" t="s">
        <v>78</v>
      </c>
    </row>
    <row r="57" spans="1:15">
      <c r="A57" s="8">
        <f t="shared" si="0"/>
        <v>53</v>
      </c>
      <c r="B57" s="37" t="s">
        <v>103</v>
      </c>
      <c r="C57" s="110">
        <v>68190189.192970008</v>
      </c>
      <c r="D57" s="104">
        <v>68684690.369000003</v>
      </c>
      <c r="E57" s="104">
        <v>68551198.369000003</v>
      </c>
      <c r="F57" s="119">
        <v>68551198.369000003</v>
      </c>
      <c r="G57" s="104"/>
      <c r="H57" s="104"/>
      <c r="I57" s="130"/>
      <c r="J57" s="104"/>
      <c r="K57" s="104"/>
      <c r="L57" s="119"/>
      <c r="M57" s="104"/>
      <c r="N57" s="119"/>
      <c r="O57" s="81" t="s">
        <v>111</v>
      </c>
    </row>
    <row r="58" spans="1:15">
      <c r="A58" s="8">
        <f t="shared" si="0"/>
        <v>54</v>
      </c>
      <c r="B58" s="37" t="s">
        <v>104</v>
      </c>
      <c r="C58" s="110">
        <v>24447223.854590002</v>
      </c>
      <c r="D58" s="104">
        <v>24447223.854590002</v>
      </c>
      <c r="E58" s="104">
        <v>25190865.854590002</v>
      </c>
      <c r="F58" s="119">
        <v>25190865.854590002</v>
      </c>
      <c r="G58" s="104"/>
      <c r="H58" s="104"/>
      <c r="I58" s="130"/>
      <c r="J58" s="104"/>
      <c r="K58" s="104"/>
      <c r="L58" s="119"/>
      <c r="M58" s="104"/>
      <c r="N58" s="119"/>
      <c r="O58" s="81" t="s">
        <v>113</v>
      </c>
    </row>
    <row r="59" spans="1:15">
      <c r="A59" s="8">
        <f t="shared" si="0"/>
        <v>55</v>
      </c>
      <c r="B59" s="37" t="s">
        <v>107</v>
      </c>
      <c r="C59" s="110">
        <v>12795089.174200002</v>
      </c>
      <c r="D59" s="104">
        <v>13731983.727779998</v>
      </c>
      <c r="E59" s="104">
        <v>12763950.780959997</v>
      </c>
      <c r="F59" s="119">
        <v>11403460.629549993</v>
      </c>
      <c r="G59" s="104"/>
      <c r="H59" s="114"/>
      <c r="I59" s="130"/>
      <c r="J59" s="104"/>
      <c r="K59" s="104"/>
      <c r="L59" s="119"/>
      <c r="M59" s="104"/>
      <c r="N59" s="119"/>
      <c r="O59" s="81" t="s">
        <v>108</v>
      </c>
    </row>
    <row r="60" spans="1:15">
      <c r="A60" s="8">
        <f t="shared" si="0"/>
        <v>56</v>
      </c>
      <c r="B60" s="37" t="s">
        <v>3</v>
      </c>
      <c r="C60" s="110">
        <v>-878806.56223999884</v>
      </c>
      <c r="D60" s="104">
        <v>-1483262.6515699949</v>
      </c>
      <c r="E60" s="104">
        <v>-2529014.0963699976</v>
      </c>
      <c r="F60" s="119">
        <v>17418290.438519999</v>
      </c>
      <c r="G60" s="104"/>
      <c r="H60" s="114"/>
      <c r="I60" s="130"/>
      <c r="J60" s="104"/>
      <c r="K60" s="104"/>
      <c r="L60" s="119"/>
      <c r="M60" s="104"/>
      <c r="N60" s="119"/>
      <c r="O60" s="81" t="s">
        <v>112</v>
      </c>
    </row>
    <row r="61" spans="1:15" s="63" customFormat="1">
      <c r="A61" s="62">
        <f t="shared" si="0"/>
        <v>57</v>
      </c>
      <c r="B61" s="61" t="s">
        <v>105</v>
      </c>
      <c r="C61" s="113">
        <v>104553695.65941001</v>
      </c>
      <c r="D61" s="114">
        <v>105380635.29963998</v>
      </c>
      <c r="E61" s="114">
        <v>103977000.90808003</v>
      </c>
      <c r="F61" s="121">
        <v>122563815.29155993</v>
      </c>
      <c r="G61" s="114"/>
      <c r="H61" s="114"/>
      <c r="I61" s="131"/>
      <c r="J61" s="114"/>
      <c r="K61" s="114"/>
      <c r="L61" s="121"/>
      <c r="M61" s="114"/>
      <c r="N61" s="121"/>
      <c r="O61" s="86" t="s">
        <v>106</v>
      </c>
    </row>
    <row r="62" spans="1:15" s="63" customFormat="1">
      <c r="A62" s="62">
        <f t="shared" si="0"/>
        <v>58</v>
      </c>
      <c r="B62" s="61" t="s">
        <v>109</v>
      </c>
      <c r="C62" s="113">
        <v>589259161.17479014</v>
      </c>
      <c r="D62" s="114">
        <v>590311908.40179014</v>
      </c>
      <c r="E62" s="114">
        <v>586203094.75327027</v>
      </c>
      <c r="F62" s="121">
        <v>586252981.05606997</v>
      </c>
      <c r="G62" s="114"/>
      <c r="H62" s="114"/>
      <c r="I62" s="131"/>
      <c r="J62" s="114"/>
      <c r="K62" s="114"/>
      <c r="L62" s="121"/>
      <c r="M62" s="114"/>
      <c r="N62" s="121"/>
      <c r="O62" s="86" t="s">
        <v>110</v>
      </c>
    </row>
    <row r="63" spans="1:15">
      <c r="H63" s="35"/>
      <c r="I63" s="72"/>
      <c r="J63" s="73"/>
    </row>
    <row r="64" spans="1:15" ht="15.5">
      <c r="B64" s="91" t="s">
        <v>440</v>
      </c>
      <c r="G64" s="68"/>
    </row>
    <row r="65" spans="2:16" ht="15.5">
      <c r="B65" s="91"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C5" activePane="bottomRight" state="frozen"/>
      <selection pane="topRight"/>
      <selection pane="bottomLeft"/>
      <selection pane="bottomRight"/>
    </sheetView>
  </sheetViews>
  <sheetFormatPr defaultColWidth="9.1796875" defaultRowHeight="14.5"/>
  <cols>
    <col min="1" max="1" width="9.1796875" style="6" customWidth="1"/>
    <col min="2" max="2" width="61.81640625" style="37" customWidth="1"/>
    <col min="3" max="3" width="17.81640625" style="6" customWidth="1"/>
    <col min="4" max="5" width="20.1796875" style="6" customWidth="1"/>
    <col min="6" max="7" width="17.81640625" style="6" customWidth="1"/>
    <col min="8" max="8" width="19.81640625" style="6" customWidth="1"/>
    <col min="9" max="9" width="20.1796875" style="6" customWidth="1"/>
    <col min="10" max="11" width="19.1796875" style="6" customWidth="1"/>
    <col min="12" max="12" width="20.1796875" style="6" customWidth="1"/>
    <col min="13" max="13" width="19.1796875" style="6" customWidth="1"/>
    <col min="14" max="14" width="17.81640625" style="6" customWidth="1"/>
    <col min="15" max="15" width="54.81640625" style="6" customWidth="1"/>
    <col min="16" max="51" width="26.1796875" style="6" customWidth="1"/>
    <col min="52" max="52" width="0" style="6" hidden="1" customWidth="1"/>
    <col min="53" max="53" width="21.54296875" style="6" customWidth="1"/>
    <col min="54" max="16384" width="9.1796875" style="6"/>
  </cols>
  <sheetData>
    <row r="1" spans="1:15">
      <c r="O1" s="84" t="s">
        <v>404</v>
      </c>
    </row>
    <row r="2" spans="1:15" ht="31.5" customHeight="1" thickBot="1">
      <c r="A2" s="139" t="s">
        <v>114</v>
      </c>
      <c r="B2" s="140"/>
      <c r="C2" s="140"/>
      <c r="D2" s="140"/>
      <c r="E2" s="140"/>
      <c r="F2" s="140"/>
      <c r="G2" s="140"/>
      <c r="H2" s="140"/>
      <c r="I2" s="140"/>
      <c r="J2" s="140"/>
      <c r="K2" s="140"/>
      <c r="L2" s="140"/>
      <c r="M2" s="140"/>
      <c r="N2" s="140"/>
      <c r="O2" s="140"/>
    </row>
    <row r="3" spans="1:15" ht="31.5" customHeight="1" thickBot="1">
      <c r="A3" s="145" t="s">
        <v>355</v>
      </c>
      <c r="B3" s="146"/>
      <c r="C3" s="146"/>
      <c r="D3" s="146"/>
      <c r="E3" s="146"/>
      <c r="F3" s="146"/>
      <c r="G3" s="146"/>
      <c r="H3" s="146"/>
      <c r="I3" s="146"/>
      <c r="J3" s="146"/>
      <c r="K3" s="146"/>
      <c r="L3" s="146"/>
      <c r="M3" s="146"/>
      <c r="N3" s="146"/>
      <c r="O3" s="146"/>
    </row>
    <row r="4" spans="1:15" s="50" customFormat="1" ht="31.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3">
        <v>23213674.823289994</v>
      </c>
      <c r="D5" s="110">
        <v>22815562.521649994</v>
      </c>
      <c r="E5" s="110">
        <v>23586632.168309998</v>
      </c>
      <c r="F5" s="112">
        <v>22952880.043759998</v>
      </c>
      <c r="G5" s="109"/>
      <c r="H5" s="109"/>
      <c r="I5" s="112"/>
      <c r="J5" s="109"/>
      <c r="K5" s="109"/>
      <c r="L5" s="109"/>
      <c r="M5" s="109"/>
      <c r="N5" s="110"/>
      <c r="O5" s="81" t="s">
        <v>393</v>
      </c>
    </row>
    <row r="6" spans="1:15">
      <c r="A6" s="8">
        <f t="shared" ref="A6:A62" si="0">A5+1</f>
        <v>2</v>
      </c>
      <c r="B6" s="37" t="s">
        <v>369</v>
      </c>
      <c r="C6" s="123">
        <v>77470.927530000001</v>
      </c>
      <c r="D6" s="110">
        <v>75957.223689999999</v>
      </c>
      <c r="E6" s="110">
        <v>61997.408719999999</v>
      </c>
      <c r="F6" s="112">
        <v>47350</v>
      </c>
      <c r="G6" s="109"/>
      <c r="H6" s="109"/>
      <c r="I6" s="112"/>
      <c r="J6" s="109"/>
      <c r="K6" s="110"/>
      <c r="L6" s="110"/>
      <c r="M6" s="109"/>
      <c r="N6" s="110"/>
      <c r="O6" s="81" t="s">
        <v>392</v>
      </c>
    </row>
    <row r="7" spans="1:15">
      <c r="A7" s="8">
        <f t="shared" si="0"/>
        <v>3</v>
      </c>
      <c r="B7" s="37" t="s">
        <v>26</v>
      </c>
      <c r="C7" s="123">
        <v>5335280.6957400003</v>
      </c>
      <c r="D7" s="110">
        <v>5559166.0690799998</v>
      </c>
      <c r="E7" s="110">
        <v>4915158.8442199985</v>
      </c>
      <c r="F7" s="112">
        <v>4888945.509829998</v>
      </c>
      <c r="G7" s="109"/>
      <c r="H7" s="109"/>
      <c r="I7" s="112"/>
      <c r="J7" s="109"/>
      <c r="K7" s="110"/>
      <c r="L7" s="110"/>
      <c r="M7" s="109"/>
      <c r="N7" s="110"/>
      <c r="O7" s="81" t="s">
        <v>27</v>
      </c>
    </row>
    <row r="8" spans="1:15">
      <c r="A8" s="8">
        <f t="shared" si="0"/>
        <v>4</v>
      </c>
      <c r="B8" s="37" t="s">
        <v>371</v>
      </c>
      <c r="C8" s="123">
        <v>9853449.9161199983</v>
      </c>
      <c r="D8" s="110">
        <v>9963505.6582699995</v>
      </c>
      <c r="E8" s="110">
        <v>10086789.586529998</v>
      </c>
      <c r="F8" s="112">
        <v>10418328.133510001</v>
      </c>
      <c r="G8" s="109"/>
      <c r="H8" s="109"/>
      <c r="I8" s="112"/>
      <c r="J8" s="109"/>
      <c r="K8" s="110"/>
      <c r="L8" s="110"/>
      <c r="M8" s="109"/>
      <c r="N8" s="110"/>
      <c r="O8" s="81" t="s">
        <v>28</v>
      </c>
    </row>
    <row r="9" spans="1:15">
      <c r="A9" s="8">
        <f t="shared" si="0"/>
        <v>5</v>
      </c>
      <c r="B9" s="37" t="s">
        <v>372</v>
      </c>
      <c r="C9" s="123">
        <v>323221.37307999999</v>
      </c>
      <c r="D9" s="110">
        <v>392155.67307999998</v>
      </c>
      <c r="E9" s="110">
        <v>353494.55131000001</v>
      </c>
      <c r="F9" s="112">
        <v>351691.72391</v>
      </c>
      <c r="G9" s="109"/>
      <c r="H9" s="109"/>
      <c r="I9" s="112"/>
      <c r="J9" s="109"/>
      <c r="K9" s="110"/>
      <c r="L9" s="110"/>
      <c r="M9" s="109"/>
      <c r="N9" s="110"/>
      <c r="O9" s="81" t="s">
        <v>394</v>
      </c>
    </row>
    <row r="10" spans="1:15">
      <c r="A10" s="8">
        <f t="shared" si="0"/>
        <v>6</v>
      </c>
      <c r="B10" s="37" t="s">
        <v>29</v>
      </c>
      <c r="C10" s="123">
        <v>28031561.821049999</v>
      </c>
      <c r="D10" s="110">
        <v>28587576.802189998</v>
      </c>
      <c r="E10" s="110">
        <v>29688247.074710004</v>
      </c>
      <c r="F10" s="112">
        <v>30505688.589080002</v>
      </c>
      <c r="G10" s="109"/>
      <c r="H10" s="109"/>
      <c r="I10" s="112"/>
      <c r="J10" s="109"/>
      <c r="K10" s="110"/>
      <c r="L10" s="110"/>
      <c r="M10" s="109"/>
      <c r="N10" s="110"/>
      <c r="O10" s="81" t="s">
        <v>30</v>
      </c>
    </row>
    <row r="11" spans="1:15" s="94" customFormat="1">
      <c r="A11" s="93">
        <f t="shared" si="0"/>
        <v>7</v>
      </c>
      <c r="B11" s="94" t="s">
        <v>32</v>
      </c>
      <c r="C11" s="123">
        <v>0</v>
      </c>
      <c r="D11" s="110">
        <v>0</v>
      </c>
      <c r="E11" s="110">
        <v>0</v>
      </c>
      <c r="F11" s="112">
        <v>0</v>
      </c>
      <c r="G11" s="109"/>
      <c r="H11" s="109"/>
      <c r="I11" s="112"/>
      <c r="J11" s="109"/>
      <c r="K11" s="110"/>
      <c r="L11" s="110"/>
      <c r="M11" s="109"/>
      <c r="N11" s="110"/>
      <c r="O11" s="102" t="s">
        <v>422</v>
      </c>
    </row>
    <row r="12" spans="1:15">
      <c r="A12" s="8">
        <f t="shared" si="0"/>
        <v>8</v>
      </c>
      <c r="B12" s="37" t="s">
        <v>115</v>
      </c>
      <c r="C12" s="123">
        <v>0</v>
      </c>
      <c r="D12" s="110">
        <v>13253.6922</v>
      </c>
      <c r="E12" s="110">
        <v>0</v>
      </c>
      <c r="F12" s="112">
        <v>0</v>
      </c>
      <c r="G12" s="109"/>
      <c r="H12" s="109"/>
      <c r="I12" s="112"/>
      <c r="J12" s="109"/>
      <c r="K12" s="110"/>
      <c r="L12" s="110"/>
      <c r="M12" s="109"/>
      <c r="N12" s="110"/>
      <c r="O12" s="81" t="s">
        <v>35</v>
      </c>
    </row>
    <row r="13" spans="1:15">
      <c r="A13" s="8">
        <f t="shared" si="0"/>
        <v>9</v>
      </c>
      <c r="B13" s="37" t="s">
        <v>36</v>
      </c>
      <c r="C13" s="123">
        <v>0</v>
      </c>
      <c r="D13" s="110">
        <v>0</v>
      </c>
      <c r="E13" s="110">
        <v>0</v>
      </c>
      <c r="F13" s="112">
        <v>0</v>
      </c>
      <c r="G13" s="109"/>
      <c r="H13" s="109"/>
      <c r="I13" s="112"/>
      <c r="J13" s="109"/>
      <c r="K13" s="110"/>
      <c r="L13" s="110"/>
      <c r="M13" s="109"/>
      <c r="N13" s="110"/>
      <c r="O13" s="81" t="s">
        <v>37</v>
      </c>
    </row>
    <row r="14" spans="1:15">
      <c r="A14" s="8">
        <f t="shared" si="0"/>
        <v>10</v>
      </c>
      <c r="B14" s="37" t="s">
        <v>116</v>
      </c>
      <c r="C14" s="123">
        <v>16136758.386360003</v>
      </c>
      <c r="D14" s="110">
        <v>16137844.442129998</v>
      </c>
      <c r="E14" s="110">
        <v>16102268.274839999</v>
      </c>
      <c r="F14" s="112">
        <v>16099366.990490003</v>
      </c>
      <c r="G14" s="109"/>
      <c r="H14" s="109"/>
      <c r="I14" s="112"/>
      <c r="J14" s="109"/>
      <c r="K14" s="110"/>
      <c r="L14" s="110"/>
      <c r="M14" s="109"/>
      <c r="N14" s="110"/>
      <c r="O14" s="81" t="s">
        <v>39</v>
      </c>
    </row>
    <row r="15" spans="1:15">
      <c r="A15" s="8">
        <f t="shared" si="0"/>
        <v>11</v>
      </c>
      <c r="B15" s="37" t="s">
        <v>155</v>
      </c>
      <c r="C15" s="123">
        <v>40765.436410000002</v>
      </c>
      <c r="D15" s="110">
        <v>40678.496720000003</v>
      </c>
      <c r="E15" s="110">
        <v>39362.242590000002</v>
      </c>
      <c r="F15" s="112">
        <v>36397.662940000002</v>
      </c>
      <c r="G15" s="109"/>
      <c r="H15" s="109"/>
      <c r="I15" s="112"/>
      <c r="J15" s="109"/>
      <c r="K15" s="110"/>
      <c r="L15" s="110"/>
      <c r="M15" s="109"/>
      <c r="N15" s="110"/>
      <c r="O15" s="81" t="s">
        <v>40</v>
      </c>
    </row>
    <row r="16" spans="1:15">
      <c r="A16" s="8">
        <f t="shared" si="0"/>
        <v>12</v>
      </c>
      <c r="B16" s="37" t="s">
        <v>117</v>
      </c>
      <c r="C16" s="123">
        <v>0</v>
      </c>
      <c r="D16" s="110">
        <v>0</v>
      </c>
      <c r="E16" s="110">
        <v>0</v>
      </c>
      <c r="F16" s="112">
        <v>0</v>
      </c>
      <c r="G16" s="109"/>
      <c r="H16" s="109"/>
      <c r="I16" s="112"/>
      <c r="J16" s="109"/>
      <c r="K16" s="110"/>
      <c r="L16" s="110"/>
      <c r="M16" s="109"/>
      <c r="N16" s="110"/>
      <c r="O16" s="81" t="s">
        <v>42</v>
      </c>
    </row>
    <row r="17" spans="1:15">
      <c r="A17" s="8">
        <f t="shared" si="0"/>
        <v>13</v>
      </c>
      <c r="B17" s="37" t="s">
        <v>373</v>
      </c>
      <c r="C17" s="123">
        <v>0</v>
      </c>
      <c r="D17" s="110">
        <v>0</v>
      </c>
      <c r="E17" s="110">
        <v>0</v>
      </c>
      <c r="F17" s="112">
        <v>0</v>
      </c>
      <c r="G17" s="109"/>
      <c r="H17" s="109"/>
      <c r="I17" s="112"/>
      <c r="J17" s="109"/>
      <c r="K17" s="110"/>
      <c r="L17" s="110"/>
      <c r="M17" s="109"/>
      <c r="N17" s="110"/>
      <c r="O17" s="81" t="s">
        <v>395</v>
      </c>
    </row>
    <row r="18" spans="1:15">
      <c r="A18" s="8">
        <f t="shared" si="0"/>
        <v>14</v>
      </c>
      <c r="B18" s="37" t="s">
        <v>118</v>
      </c>
      <c r="C18" s="123">
        <v>9009873.5759299994</v>
      </c>
      <c r="D18" s="110">
        <v>9060860.2088699993</v>
      </c>
      <c r="E18" s="110">
        <v>8812405.428849997</v>
      </c>
      <c r="F18" s="112">
        <v>8780729.5009199977</v>
      </c>
      <c r="G18" s="109"/>
      <c r="H18" s="109"/>
      <c r="I18" s="112"/>
      <c r="J18" s="109"/>
      <c r="K18" s="110"/>
      <c r="L18" s="110"/>
      <c r="M18" s="109"/>
      <c r="N18" s="110"/>
      <c r="O18" s="81" t="s">
        <v>44</v>
      </c>
    </row>
    <row r="19" spans="1:15">
      <c r="A19" s="93">
        <f t="shared" si="0"/>
        <v>15</v>
      </c>
      <c r="B19" s="94" t="s">
        <v>374</v>
      </c>
      <c r="C19" s="123">
        <v>1053994.05146</v>
      </c>
      <c r="D19" s="110">
        <v>1053442.9948700001</v>
      </c>
      <c r="E19" s="110">
        <v>1050173.5822000001</v>
      </c>
      <c r="F19" s="112">
        <v>1049650.2391499998</v>
      </c>
      <c r="G19" s="109"/>
      <c r="H19" s="109"/>
      <c r="I19" s="112"/>
      <c r="J19" s="109"/>
      <c r="K19" s="110"/>
      <c r="L19" s="110"/>
      <c r="M19" s="109"/>
      <c r="N19" s="110"/>
      <c r="O19" s="102" t="s">
        <v>45</v>
      </c>
    </row>
    <row r="20" spans="1:15">
      <c r="A20" s="8">
        <f t="shared" si="0"/>
        <v>16</v>
      </c>
      <c r="B20" s="37" t="s">
        <v>375</v>
      </c>
      <c r="C20" s="123">
        <v>212500</v>
      </c>
      <c r="D20" s="110">
        <v>207500</v>
      </c>
      <c r="E20" s="110">
        <v>249500</v>
      </c>
      <c r="F20" s="112">
        <v>245500</v>
      </c>
      <c r="G20" s="109"/>
      <c r="H20" s="109"/>
      <c r="I20" s="112"/>
      <c r="J20" s="109"/>
      <c r="K20" s="110"/>
      <c r="L20" s="110"/>
      <c r="M20" s="109"/>
      <c r="N20" s="110"/>
      <c r="O20" s="81" t="s">
        <v>396</v>
      </c>
    </row>
    <row r="21" spans="1:15">
      <c r="A21" s="8">
        <f t="shared" si="0"/>
        <v>17</v>
      </c>
      <c r="B21" s="37" t="s">
        <v>119</v>
      </c>
      <c r="C21" s="123">
        <v>138.62</v>
      </c>
      <c r="D21" s="110">
        <v>137.12</v>
      </c>
      <c r="E21" s="110">
        <v>137.12</v>
      </c>
      <c r="F21" s="112">
        <v>141.51999999999998</v>
      </c>
      <c r="G21" s="109"/>
      <c r="H21" s="109"/>
      <c r="I21" s="112"/>
      <c r="J21" s="109"/>
      <c r="K21" s="110"/>
      <c r="L21" s="110"/>
      <c r="M21" s="109"/>
      <c r="N21" s="110"/>
      <c r="O21" s="81" t="s">
        <v>48</v>
      </c>
    </row>
    <row r="22" spans="1:15">
      <c r="A22" s="8">
        <f t="shared" si="0"/>
        <v>18</v>
      </c>
      <c r="B22" s="37" t="s">
        <v>120</v>
      </c>
      <c r="C22" s="123">
        <v>46019.703440000005</v>
      </c>
      <c r="D22" s="110">
        <v>45477.682439999997</v>
      </c>
      <c r="E22" s="110">
        <v>41982.809729999994</v>
      </c>
      <c r="F22" s="112">
        <v>42642.418710000005</v>
      </c>
      <c r="G22" s="109"/>
      <c r="H22" s="109"/>
      <c r="I22" s="112"/>
      <c r="J22" s="109"/>
      <c r="K22" s="109"/>
      <c r="L22" s="109"/>
      <c r="M22" s="109"/>
      <c r="N22" s="110"/>
      <c r="O22" s="81" t="s">
        <v>50</v>
      </c>
    </row>
    <row r="23" spans="1:15">
      <c r="A23" s="8">
        <f t="shared" si="0"/>
        <v>19</v>
      </c>
      <c r="B23" s="37" t="s">
        <v>439</v>
      </c>
      <c r="C23" s="123">
        <v>0</v>
      </c>
      <c r="D23" s="110">
        <v>0</v>
      </c>
      <c r="E23" s="110">
        <v>0</v>
      </c>
      <c r="F23" s="112">
        <v>0</v>
      </c>
      <c r="G23" s="109"/>
      <c r="H23" s="109"/>
      <c r="I23" s="112"/>
      <c r="J23" s="109"/>
      <c r="K23" s="109"/>
      <c r="L23" s="109"/>
      <c r="M23" s="109"/>
      <c r="N23" s="110"/>
      <c r="O23" s="81" t="s">
        <v>84</v>
      </c>
    </row>
    <row r="24" spans="1:15">
      <c r="A24" s="8">
        <f t="shared" si="0"/>
        <v>20</v>
      </c>
      <c r="B24" s="37" t="s">
        <v>437</v>
      </c>
      <c r="C24" s="123">
        <v>0</v>
      </c>
      <c r="D24" s="110">
        <v>0</v>
      </c>
      <c r="E24" s="110">
        <v>0</v>
      </c>
      <c r="F24" s="112">
        <v>0</v>
      </c>
      <c r="G24" s="109"/>
      <c r="H24" s="109"/>
      <c r="I24" s="112"/>
      <c r="J24" s="109"/>
      <c r="K24" s="109"/>
      <c r="L24" s="109"/>
      <c r="M24" s="109"/>
      <c r="N24" s="110"/>
      <c r="O24" s="81"/>
    </row>
    <row r="25" spans="1:15">
      <c r="A25" s="8">
        <f t="shared" si="0"/>
        <v>21</v>
      </c>
      <c r="B25" s="37" t="s">
        <v>438</v>
      </c>
      <c r="C25" s="123">
        <v>0</v>
      </c>
      <c r="D25" s="110">
        <v>0</v>
      </c>
      <c r="E25" s="110">
        <v>0</v>
      </c>
      <c r="F25" s="112">
        <v>0</v>
      </c>
      <c r="G25" s="109"/>
      <c r="H25" s="109"/>
      <c r="I25" s="112"/>
      <c r="J25" s="109"/>
      <c r="K25" s="109"/>
      <c r="L25" s="109"/>
      <c r="M25" s="109"/>
      <c r="N25" s="110"/>
      <c r="O25" s="81"/>
    </row>
    <row r="26" spans="1:15">
      <c r="A26" s="8">
        <f t="shared" si="0"/>
        <v>22</v>
      </c>
      <c r="B26" s="37" t="s">
        <v>121</v>
      </c>
      <c r="C26" s="123">
        <v>391256.21791000001</v>
      </c>
      <c r="D26" s="110">
        <v>391247.52549000003</v>
      </c>
      <c r="E26" s="110">
        <v>391017.76918</v>
      </c>
      <c r="F26" s="112">
        <v>390947.19680000003</v>
      </c>
      <c r="G26" s="109"/>
      <c r="H26" s="109"/>
      <c r="I26" s="112"/>
      <c r="J26" s="109"/>
      <c r="K26" s="109"/>
      <c r="L26" s="109"/>
      <c r="M26" s="109"/>
      <c r="N26" s="110"/>
      <c r="O26" s="81" t="s">
        <v>52</v>
      </c>
    </row>
    <row r="27" spans="1:15" s="63" customFormat="1">
      <c r="A27" s="62">
        <f t="shared" si="0"/>
        <v>23</v>
      </c>
      <c r="B27" s="61" t="s">
        <v>122</v>
      </c>
      <c r="C27" s="124">
        <v>93725965.548830017</v>
      </c>
      <c r="D27" s="113">
        <v>94344366.111299992</v>
      </c>
      <c r="E27" s="113">
        <v>95379166.861790031</v>
      </c>
      <c r="F27" s="116">
        <v>95810259.529690012</v>
      </c>
      <c r="G27" s="115"/>
      <c r="H27" s="115"/>
      <c r="I27" s="116"/>
      <c r="J27" s="115"/>
      <c r="K27" s="115"/>
      <c r="L27" s="115"/>
      <c r="M27" s="115"/>
      <c r="N27" s="113"/>
      <c r="O27" s="82" t="s">
        <v>54</v>
      </c>
    </row>
    <row r="28" spans="1:15">
      <c r="A28" s="8">
        <f t="shared" si="0"/>
        <v>24</v>
      </c>
      <c r="B28" s="37" t="s">
        <v>55</v>
      </c>
      <c r="C28" s="123">
        <v>6766260.4800200006</v>
      </c>
      <c r="D28" s="110">
        <v>7865245.9383299984</v>
      </c>
      <c r="E28" s="110">
        <v>6844973.5493099988</v>
      </c>
      <c r="F28" s="112">
        <v>6534151.7913300004</v>
      </c>
      <c r="G28" s="109"/>
      <c r="H28" s="109"/>
      <c r="I28" s="133"/>
      <c r="J28" s="109"/>
      <c r="K28" s="109"/>
      <c r="L28" s="109"/>
      <c r="M28" s="109"/>
      <c r="N28" s="110"/>
      <c r="O28" s="83" t="s">
        <v>79</v>
      </c>
    </row>
    <row r="29" spans="1:15">
      <c r="A29" s="8">
        <f t="shared" si="0"/>
        <v>25</v>
      </c>
      <c r="B29" s="37" t="s">
        <v>56</v>
      </c>
      <c r="C29" s="123">
        <v>22235250.877620012</v>
      </c>
      <c r="D29" s="110">
        <v>21291642.952450007</v>
      </c>
      <c r="E29" s="110">
        <v>20694102.366589986</v>
      </c>
      <c r="F29" s="112">
        <v>22020380.117360011</v>
      </c>
      <c r="G29" s="109"/>
      <c r="H29" s="109"/>
      <c r="I29" s="133"/>
      <c r="J29" s="109"/>
      <c r="K29" s="109"/>
      <c r="L29" s="109"/>
      <c r="M29" s="109"/>
      <c r="N29" s="110"/>
      <c r="O29" s="83" t="s">
        <v>80</v>
      </c>
    </row>
    <row r="30" spans="1:15">
      <c r="A30" s="8">
        <f t="shared" si="0"/>
        <v>26</v>
      </c>
      <c r="B30" s="37" t="s">
        <v>376</v>
      </c>
      <c r="C30" s="123">
        <v>3100267.4085600008</v>
      </c>
      <c r="D30" s="110">
        <v>3012049.5047899997</v>
      </c>
      <c r="E30" s="110">
        <v>3128453.7171400012</v>
      </c>
      <c r="F30" s="112">
        <v>3075841.2160200002</v>
      </c>
      <c r="G30" s="109"/>
      <c r="H30" s="109"/>
      <c r="I30" s="133"/>
      <c r="J30" s="109"/>
      <c r="K30" s="109"/>
      <c r="L30" s="109"/>
      <c r="M30" s="109"/>
      <c r="N30" s="110"/>
      <c r="O30" s="81" t="s">
        <v>397</v>
      </c>
    </row>
    <row r="31" spans="1:15">
      <c r="A31" s="8">
        <f t="shared" si="0"/>
        <v>27</v>
      </c>
      <c r="B31" s="37" t="s">
        <v>377</v>
      </c>
      <c r="C31" s="123">
        <v>50985255.641120017</v>
      </c>
      <c r="D31" s="110">
        <v>50759855.661729999</v>
      </c>
      <c r="E31" s="110">
        <v>50172824.402310014</v>
      </c>
      <c r="F31" s="112">
        <v>50328206.157480009</v>
      </c>
      <c r="G31" s="109"/>
      <c r="H31" s="109"/>
      <c r="I31" s="133"/>
      <c r="J31" s="109"/>
      <c r="K31" s="109"/>
      <c r="L31" s="109"/>
      <c r="M31" s="109"/>
      <c r="N31" s="110"/>
      <c r="O31" s="81" t="s">
        <v>398</v>
      </c>
    </row>
    <row r="32" spans="1:15">
      <c r="A32" s="8">
        <f t="shared" si="0"/>
        <v>28</v>
      </c>
      <c r="B32" s="37" t="s">
        <v>123</v>
      </c>
      <c r="C32" s="123">
        <v>842650.22681000002</v>
      </c>
      <c r="D32" s="110">
        <v>840992.97899999993</v>
      </c>
      <c r="E32" s="110">
        <v>832514.72421999974</v>
      </c>
      <c r="F32" s="112">
        <v>902699.72679999995</v>
      </c>
      <c r="G32" s="109"/>
      <c r="H32" s="109"/>
      <c r="I32" s="133"/>
      <c r="J32" s="109"/>
      <c r="K32" s="109"/>
      <c r="L32" s="109"/>
      <c r="M32" s="109"/>
      <c r="N32" s="110"/>
      <c r="O32" s="83" t="s">
        <v>81</v>
      </c>
    </row>
    <row r="33" spans="1:15">
      <c r="A33" s="8">
        <f t="shared" si="0"/>
        <v>29</v>
      </c>
      <c r="B33" s="37" t="s">
        <v>378</v>
      </c>
      <c r="C33" s="123">
        <v>5362904.13399</v>
      </c>
      <c r="D33" s="110">
        <v>5194041.5146199986</v>
      </c>
      <c r="E33" s="110">
        <v>5247001.6557900002</v>
      </c>
      <c r="F33" s="112">
        <v>4940401.3335699998</v>
      </c>
      <c r="G33" s="109"/>
      <c r="H33" s="109"/>
      <c r="I33" s="133"/>
      <c r="J33" s="109"/>
      <c r="K33" s="109"/>
      <c r="L33" s="109"/>
      <c r="M33" s="109"/>
      <c r="N33" s="110"/>
      <c r="O33" s="81" t="s">
        <v>399</v>
      </c>
    </row>
    <row r="34" spans="1:15">
      <c r="A34" s="8">
        <f t="shared" si="0"/>
        <v>30</v>
      </c>
      <c r="B34" s="37" t="s">
        <v>124</v>
      </c>
      <c r="C34" s="123">
        <v>5204.8359299999993</v>
      </c>
      <c r="D34" s="110">
        <v>4226.5387899999996</v>
      </c>
      <c r="E34" s="110">
        <v>4074.32575</v>
      </c>
      <c r="F34" s="112">
        <v>4348.3459199999998</v>
      </c>
      <c r="G34" s="109"/>
      <c r="H34" s="109"/>
      <c r="I34" s="133"/>
      <c r="J34" s="109"/>
      <c r="K34" s="109"/>
      <c r="L34" s="109"/>
      <c r="M34" s="109"/>
      <c r="N34" s="110"/>
      <c r="O34" s="83" t="s">
        <v>82</v>
      </c>
    </row>
    <row r="35" spans="1:15">
      <c r="A35" s="8">
        <f t="shared" si="0"/>
        <v>31</v>
      </c>
      <c r="B35" s="37" t="s">
        <v>125</v>
      </c>
      <c r="C35" s="123">
        <v>559344.37584000011</v>
      </c>
      <c r="D35" s="110">
        <v>573754.77110000001</v>
      </c>
      <c r="E35" s="110">
        <v>575884.91232</v>
      </c>
      <c r="F35" s="112">
        <v>543964.43774999992</v>
      </c>
      <c r="G35" s="109"/>
      <c r="H35" s="109"/>
      <c r="I35" s="133"/>
      <c r="J35" s="109"/>
      <c r="K35" s="109"/>
      <c r="L35" s="109"/>
      <c r="M35" s="109"/>
      <c r="N35" s="110"/>
      <c r="O35" s="83" t="s">
        <v>83</v>
      </c>
    </row>
    <row r="36" spans="1:15" ht="29">
      <c r="A36" s="8">
        <f t="shared" si="0"/>
        <v>32</v>
      </c>
      <c r="B36" s="37" t="s">
        <v>126</v>
      </c>
      <c r="C36" s="123">
        <v>3694829.3827799992</v>
      </c>
      <c r="D36" s="110">
        <v>3871385.6886299998</v>
      </c>
      <c r="E36" s="110">
        <v>3900455.406849998</v>
      </c>
      <c r="F36" s="112">
        <v>3893079.1957999994</v>
      </c>
      <c r="G36" s="109"/>
      <c r="H36" s="109"/>
      <c r="I36" s="133"/>
      <c r="J36" s="109"/>
      <c r="K36" s="109"/>
      <c r="L36" s="109"/>
      <c r="M36" s="109"/>
      <c r="N36" s="110"/>
      <c r="O36" s="83" t="s">
        <v>85</v>
      </c>
    </row>
    <row r="37" spans="1:15">
      <c r="A37" s="8">
        <f t="shared" si="0"/>
        <v>33</v>
      </c>
      <c r="B37" s="37" t="s">
        <v>379</v>
      </c>
      <c r="C37" s="123">
        <v>38801.529640000001</v>
      </c>
      <c r="D37" s="110">
        <v>414283.40469</v>
      </c>
      <c r="E37" s="110">
        <v>436448.01013000001</v>
      </c>
      <c r="F37" s="112">
        <v>1462349.16916</v>
      </c>
      <c r="G37" s="109"/>
      <c r="H37" s="109"/>
      <c r="I37" s="133"/>
      <c r="J37" s="109"/>
      <c r="K37" s="109"/>
      <c r="L37" s="109"/>
      <c r="M37" s="109"/>
      <c r="N37" s="110"/>
      <c r="O37" s="81" t="s">
        <v>400</v>
      </c>
    </row>
    <row r="38" spans="1:15">
      <c r="A38" s="8">
        <f t="shared" si="0"/>
        <v>34</v>
      </c>
      <c r="B38" s="37" t="s">
        <v>127</v>
      </c>
      <c r="C38" s="123">
        <v>1294196.3175300001</v>
      </c>
      <c r="D38" s="110">
        <v>1227501.0288300002</v>
      </c>
      <c r="E38" s="110">
        <v>1235376.7215400001</v>
      </c>
      <c r="F38" s="112">
        <v>1274478.3611699999</v>
      </c>
      <c r="G38" s="109"/>
      <c r="H38" s="109"/>
      <c r="I38" s="133"/>
      <c r="J38" s="109"/>
      <c r="K38" s="109"/>
      <c r="L38" s="109"/>
      <c r="M38" s="109"/>
      <c r="N38" s="110"/>
      <c r="O38" s="83" t="s">
        <v>86</v>
      </c>
    </row>
    <row r="39" spans="1:15">
      <c r="A39" s="8">
        <f t="shared" si="0"/>
        <v>35</v>
      </c>
      <c r="B39" s="37" t="s">
        <v>128</v>
      </c>
      <c r="C39" s="123">
        <v>11852031.687229998</v>
      </c>
      <c r="D39" s="110">
        <v>11845740.607649997</v>
      </c>
      <c r="E39" s="110">
        <v>11479265.002449999</v>
      </c>
      <c r="F39" s="112">
        <v>10704219.047360007</v>
      </c>
      <c r="G39" s="109"/>
      <c r="H39" s="109"/>
      <c r="I39" s="133"/>
      <c r="J39" s="109"/>
      <c r="K39" s="109"/>
      <c r="L39" s="109"/>
      <c r="M39" s="109"/>
      <c r="N39" s="110"/>
      <c r="O39" s="83" t="s">
        <v>87</v>
      </c>
    </row>
    <row r="40" spans="1:15" s="63" customFormat="1">
      <c r="A40" s="62">
        <f t="shared" si="0"/>
        <v>36</v>
      </c>
      <c r="B40" s="61" t="s">
        <v>129</v>
      </c>
      <c r="C40" s="124">
        <v>106736996.89937</v>
      </c>
      <c r="D40" s="113">
        <v>106900720.59296006</v>
      </c>
      <c r="E40" s="113">
        <v>104551374.79665001</v>
      </c>
      <c r="F40" s="116">
        <v>105684118.90196003</v>
      </c>
      <c r="G40" s="115"/>
      <c r="H40" s="115"/>
      <c r="I40" s="134"/>
      <c r="J40" s="115"/>
      <c r="K40" s="115"/>
      <c r="L40" s="115"/>
      <c r="M40" s="115"/>
      <c r="N40" s="113"/>
      <c r="O40" s="82" t="s">
        <v>88</v>
      </c>
    </row>
    <row r="41" spans="1:15" s="63" customFormat="1">
      <c r="A41" s="62">
        <f t="shared" si="0"/>
        <v>37</v>
      </c>
      <c r="B41" s="61" t="s">
        <v>130</v>
      </c>
      <c r="C41" s="124">
        <v>200462962.44851989</v>
      </c>
      <c r="D41" s="113">
        <v>201245086.70457998</v>
      </c>
      <c r="E41" s="113">
        <v>199930541.65878001</v>
      </c>
      <c r="F41" s="116">
        <v>201494378.43197015</v>
      </c>
      <c r="G41" s="115"/>
      <c r="H41" s="115"/>
      <c r="I41" s="134"/>
      <c r="J41" s="115"/>
      <c r="K41" s="115"/>
      <c r="L41" s="115"/>
      <c r="M41" s="115"/>
      <c r="N41" s="113"/>
      <c r="O41" s="82" t="s">
        <v>89</v>
      </c>
    </row>
    <row r="42" spans="1:15">
      <c r="A42" s="8">
        <f t="shared" si="0"/>
        <v>38</v>
      </c>
      <c r="B42" s="37" t="s">
        <v>65</v>
      </c>
      <c r="C42" s="123">
        <v>2279479.6530300011</v>
      </c>
      <c r="D42" s="110">
        <v>2321172.6837499994</v>
      </c>
      <c r="E42" s="110">
        <v>2276112.8304700009</v>
      </c>
      <c r="F42" s="112">
        <v>2099272.9652600004</v>
      </c>
      <c r="G42" s="109"/>
      <c r="H42" s="109"/>
      <c r="I42" s="133"/>
      <c r="J42" s="109"/>
      <c r="K42" s="109"/>
      <c r="L42" s="109"/>
      <c r="M42" s="109"/>
      <c r="N42" s="110"/>
      <c r="O42" s="83" t="s">
        <v>90</v>
      </c>
    </row>
    <row r="43" spans="1:15">
      <c r="A43" s="8">
        <f t="shared" si="0"/>
        <v>39</v>
      </c>
      <c r="B43" s="37" t="s">
        <v>131</v>
      </c>
      <c r="C43" s="123">
        <v>1033158.6549200001</v>
      </c>
      <c r="D43" s="110">
        <v>1045896.5488799999</v>
      </c>
      <c r="E43" s="110">
        <v>1116889.3580499999</v>
      </c>
      <c r="F43" s="112">
        <v>998357.04894000001</v>
      </c>
      <c r="G43" s="109"/>
      <c r="H43" s="109"/>
      <c r="I43" s="133"/>
      <c r="J43" s="109"/>
      <c r="K43" s="109"/>
      <c r="L43" s="109"/>
      <c r="M43" s="109"/>
      <c r="N43" s="110"/>
      <c r="O43" s="83" t="s">
        <v>91</v>
      </c>
    </row>
    <row r="44" spans="1:15">
      <c r="A44" s="8">
        <f t="shared" si="0"/>
        <v>40</v>
      </c>
      <c r="B44" s="37" t="s">
        <v>132</v>
      </c>
      <c r="C44" s="123">
        <v>11576703.533790002</v>
      </c>
      <c r="D44" s="110">
        <v>11289872.577819997</v>
      </c>
      <c r="E44" s="110">
        <v>10122172.976960002</v>
      </c>
      <c r="F44" s="112">
        <v>10870211.684100002</v>
      </c>
      <c r="G44" s="109"/>
      <c r="H44" s="109"/>
      <c r="I44" s="133"/>
      <c r="J44" s="109"/>
      <c r="K44" s="109"/>
      <c r="L44" s="109"/>
      <c r="M44" s="109"/>
      <c r="N44" s="110"/>
      <c r="O44" s="83" t="s">
        <v>92</v>
      </c>
    </row>
    <row r="45" spans="1:15">
      <c r="A45" s="8">
        <f t="shared" si="0"/>
        <v>41</v>
      </c>
      <c r="B45" s="37" t="s">
        <v>133</v>
      </c>
      <c r="C45" s="123">
        <v>2192041.6397600006</v>
      </c>
      <c r="D45" s="110">
        <v>2206398.2264700006</v>
      </c>
      <c r="E45" s="110">
        <v>2207636.2856899998</v>
      </c>
      <c r="F45" s="112">
        <v>2269116.3329599989</v>
      </c>
      <c r="G45" s="109"/>
      <c r="H45" s="109"/>
      <c r="I45" s="133"/>
      <c r="J45" s="109"/>
      <c r="K45" s="109"/>
      <c r="L45" s="109"/>
      <c r="M45" s="109"/>
      <c r="N45" s="110"/>
      <c r="O45" s="83" t="s">
        <v>93</v>
      </c>
    </row>
    <row r="46" spans="1:15">
      <c r="A46" s="8">
        <f t="shared" si="0"/>
        <v>42</v>
      </c>
      <c r="B46" s="37" t="s">
        <v>134</v>
      </c>
      <c r="C46" s="123">
        <v>1064707.5258899999</v>
      </c>
      <c r="D46" s="110">
        <v>1020151.1829200003</v>
      </c>
      <c r="E46" s="110">
        <v>1147237.42276</v>
      </c>
      <c r="F46" s="112">
        <v>926670.51592999999</v>
      </c>
      <c r="G46" s="109"/>
      <c r="H46" s="109"/>
      <c r="I46" s="133"/>
      <c r="J46" s="109"/>
      <c r="K46" s="109"/>
      <c r="L46" s="109"/>
      <c r="M46" s="109"/>
      <c r="N46" s="110"/>
      <c r="O46" s="83" t="s">
        <v>94</v>
      </c>
    </row>
    <row r="47" spans="1:15">
      <c r="A47" s="8">
        <f t="shared" si="0"/>
        <v>43</v>
      </c>
      <c r="B47" s="37" t="s">
        <v>135</v>
      </c>
      <c r="C47" s="123">
        <v>3203471.3354599997</v>
      </c>
      <c r="D47" s="110">
        <v>3126130.01297</v>
      </c>
      <c r="E47" s="110">
        <v>2938992.4256599997</v>
      </c>
      <c r="F47" s="112">
        <v>2908624.32497</v>
      </c>
      <c r="G47" s="109"/>
      <c r="H47" s="109"/>
      <c r="I47" s="133"/>
      <c r="J47" s="109"/>
      <c r="K47" s="109"/>
      <c r="L47" s="109"/>
      <c r="M47" s="109"/>
      <c r="N47" s="110"/>
      <c r="O47" s="83" t="s">
        <v>70</v>
      </c>
    </row>
    <row r="48" spans="1:15">
      <c r="A48" s="8">
        <f t="shared" si="0"/>
        <v>44</v>
      </c>
      <c r="B48" s="37" t="s">
        <v>136</v>
      </c>
      <c r="C48" s="123">
        <v>13295540.394010002</v>
      </c>
      <c r="D48" s="110">
        <v>13647532.911580008</v>
      </c>
      <c r="E48" s="110">
        <v>14083799.014909994</v>
      </c>
      <c r="F48" s="112">
        <v>14936649.104010003</v>
      </c>
      <c r="G48" s="109"/>
      <c r="H48" s="109"/>
      <c r="I48" s="133"/>
      <c r="J48" s="109"/>
      <c r="K48" s="109"/>
      <c r="L48" s="109"/>
      <c r="M48" s="109"/>
      <c r="N48" s="110"/>
      <c r="O48" s="83" t="s">
        <v>95</v>
      </c>
    </row>
    <row r="49" spans="1:15" s="63" customFormat="1">
      <c r="A49" s="62">
        <f t="shared" si="0"/>
        <v>45</v>
      </c>
      <c r="B49" s="61" t="s">
        <v>72</v>
      </c>
      <c r="C49" s="124">
        <v>34645102.73825001</v>
      </c>
      <c r="D49" s="113">
        <v>34657154.145970002</v>
      </c>
      <c r="E49" s="113">
        <v>33892840.316010006</v>
      </c>
      <c r="F49" s="116">
        <v>35008901.977579996</v>
      </c>
      <c r="G49" s="115"/>
      <c r="H49" s="115"/>
      <c r="I49" s="134"/>
      <c r="J49" s="115"/>
      <c r="K49" s="115"/>
      <c r="L49" s="115"/>
      <c r="M49" s="115"/>
      <c r="N49" s="113"/>
      <c r="O49" s="82" t="s">
        <v>96</v>
      </c>
    </row>
    <row r="50" spans="1:15">
      <c r="A50" s="8">
        <f t="shared" si="0"/>
        <v>46</v>
      </c>
      <c r="B50" s="37" t="s">
        <v>137</v>
      </c>
      <c r="C50" s="123">
        <v>21695599.746619996</v>
      </c>
      <c r="D50" s="110">
        <v>21506223.824649997</v>
      </c>
      <c r="E50" s="110">
        <v>21960455.121030003</v>
      </c>
      <c r="F50" s="112">
        <v>22204548.32161</v>
      </c>
      <c r="G50" s="109"/>
      <c r="H50" s="109"/>
      <c r="I50" s="133"/>
      <c r="J50" s="109"/>
      <c r="K50" s="109"/>
      <c r="L50" s="109"/>
      <c r="M50" s="109"/>
      <c r="N50" s="110"/>
      <c r="O50" s="83" t="s">
        <v>97</v>
      </c>
    </row>
    <row r="51" spans="1:15">
      <c r="A51" s="8">
        <f t="shared" si="0"/>
        <v>47</v>
      </c>
      <c r="B51" s="37" t="s">
        <v>101</v>
      </c>
      <c r="C51" s="123">
        <v>23353386.50767</v>
      </c>
      <c r="D51" s="110">
        <v>23625984.111190002</v>
      </c>
      <c r="E51" s="110">
        <v>23176261.420360006</v>
      </c>
      <c r="F51" s="112">
        <v>23126333.726970002</v>
      </c>
      <c r="G51" s="109"/>
      <c r="H51" s="109"/>
      <c r="I51" s="133"/>
      <c r="J51" s="109"/>
      <c r="K51" s="109"/>
      <c r="L51" s="109"/>
      <c r="M51" s="109"/>
      <c r="N51" s="110"/>
      <c r="O51" s="83" t="s">
        <v>74</v>
      </c>
    </row>
    <row r="52" spans="1:15">
      <c r="A52" s="8">
        <f t="shared" si="0"/>
        <v>48</v>
      </c>
      <c r="B52" s="37" t="s">
        <v>138</v>
      </c>
      <c r="C52" s="123">
        <v>45720331.105980001</v>
      </c>
      <c r="D52" s="110">
        <v>45659638.771120004</v>
      </c>
      <c r="E52" s="110">
        <v>45432149.406170011</v>
      </c>
      <c r="F52" s="112">
        <v>45931819.929400027</v>
      </c>
      <c r="G52" s="109"/>
      <c r="H52" s="109"/>
      <c r="I52" s="133"/>
      <c r="J52" s="109"/>
      <c r="K52" s="109"/>
      <c r="L52" s="109"/>
      <c r="M52" s="109"/>
      <c r="N52" s="110"/>
      <c r="O52" s="83" t="s">
        <v>403</v>
      </c>
    </row>
    <row r="53" spans="1:15">
      <c r="A53" s="8">
        <f t="shared" si="0"/>
        <v>49</v>
      </c>
      <c r="B53" s="37" t="s">
        <v>380</v>
      </c>
      <c r="C53" s="123">
        <v>92383.719769999982</v>
      </c>
      <c r="D53" s="110">
        <v>94710.659849999996</v>
      </c>
      <c r="E53" s="110">
        <v>97192.613379999995</v>
      </c>
      <c r="F53" s="112">
        <v>99206.764820000026</v>
      </c>
      <c r="G53" s="109"/>
      <c r="H53" s="109"/>
      <c r="I53" s="133"/>
      <c r="J53" s="109"/>
      <c r="K53" s="109"/>
      <c r="L53" s="109"/>
      <c r="M53" s="109"/>
      <c r="N53" s="110"/>
      <c r="O53" s="81" t="s">
        <v>401</v>
      </c>
    </row>
    <row r="54" spans="1:15" s="63" customFormat="1">
      <c r="A54" s="62">
        <f t="shared" si="0"/>
        <v>50</v>
      </c>
      <c r="B54" s="61" t="s">
        <v>24</v>
      </c>
      <c r="C54" s="124">
        <v>90861701.08059001</v>
      </c>
      <c r="D54" s="113">
        <v>90886557.36740002</v>
      </c>
      <c r="E54" s="113">
        <v>90666058.561549976</v>
      </c>
      <c r="F54" s="116">
        <v>91361908.743389979</v>
      </c>
      <c r="G54" s="115"/>
      <c r="H54" s="115"/>
      <c r="I54" s="134"/>
      <c r="J54" s="115"/>
      <c r="K54" s="115"/>
      <c r="L54" s="115"/>
      <c r="M54" s="115"/>
      <c r="N54" s="113"/>
      <c r="O54" s="82" t="s">
        <v>98</v>
      </c>
    </row>
    <row r="55" spans="1:15" s="63" customFormat="1">
      <c r="A55" s="62">
        <f t="shared" si="0"/>
        <v>51</v>
      </c>
      <c r="B55" s="61" t="s">
        <v>23</v>
      </c>
      <c r="C55" s="124">
        <v>125506803.81910996</v>
      </c>
      <c r="D55" s="113">
        <v>125543711.51362996</v>
      </c>
      <c r="E55" s="113">
        <v>124558898.87789999</v>
      </c>
      <c r="F55" s="116">
        <v>126370810.72127004</v>
      </c>
      <c r="G55" s="115"/>
      <c r="H55" s="115"/>
      <c r="I55" s="134"/>
      <c r="J55" s="115"/>
      <c r="K55" s="115"/>
      <c r="L55" s="115"/>
      <c r="M55" s="115"/>
      <c r="N55" s="113"/>
      <c r="O55" s="82" t="s">
        <v>99</v>
      </c>
    </row>
    <row r="56" spans="1:15">
      <c r="A56" s="8">
        <f t="shared" si="0"/>
        <v>52</v>
      </c>
      <c r="B56" s="37" t="s">
        <v>22</v>
      </c>
      <c r="C56" s="123">
        <v>1030583.6144900002</v>
      </c>
      <c r="D56" s="110">
        <v>1022700</v>
      </c>
      <c r="E56" s="110">
        <v>1022700</v>
      </c>
      <c r="F56" s="112">
        <v>1022700</v>
      </c>
      <c r="G56" s="109"/>
      <c r="H56" s="109"/>
      <c r="I56" s="133"/>
      <c r="J56" s="109"/>
      <c r="K56" s="109"/>
      <c r="L56" s="109"/>
      <c r="M56" s="109"/>
      <c r="N56" s="110"/>
      <c r="O56" s="83" t="s">
        <v>78</v>
      </c>
    </row>
    <row r="57" spans="1:15">
      <c r="A57" s="8">
        <f t="shared" si="0"/>
        <v>53</v>
      </c>
      <c r="B57" s="37" t="s">
        <v>139</v>
      </c>
      <c r="C57" s="123">
        <v>26044200.405340001</v>
      </c>
      <c r="D57" s="110">
        <v>26046946.036140002</v>
      </c>
      <c r="E57" s="110">
        <v>26344929.836140003</v>
      </c>
      <c r="F57" s="112">
        <v>26343929.836140003</v>
      </c>
      <c r="G57" s="109"/>
      <c r="H57" s="109"/>
      <c r="I57" s="133"/>
      <c r="J57" s="109"/>
      <c r="K57" s="109"/>
      <c r="L57" s="109"/>
      <c r="M57" s="109"/>
      <c r="N57" s="110"/>
      <c r="O57" s="83" t="s">
        <v>111</v>
      </c>
    </row>
    <row r="58" spans="1:15">
      <c r="A58" s="8">
        <f t="shared" si="0"/>
        <v>54</v>
      </c>
      <c r="B58" s="37" t="s">
        <v>104</v>
      </c>
      <c r="C58" s="123">
        <v>1680567.21297</v>
      </c>
      <c r="D58" s="110">
        <v>1680567.21297</v>
      </c>
      <c r="E58" s="110">
        <v>1697130.0274900002</v>
      </c>
      <c r="F58" s="112">
        <v>1698130.0281300002</v>
      </c>
      <c r="G58" s="109"/>
      <c r="H58" s="109"/>
      <c r="I58" s="133"/>
      <c r="J58" s="109"/>
      <c r="K58" s="109"/>
      <c r="L58" s="109"/>
      <c r="M58" s="109"/>
      <c r="N58" s="110"/>
      <c r="O58" s="83" t="s">
        <v>113</v>
      </c>
    </row>
    <row r="59" spans="1:15">
      <c r="A59" s="8">
        <f t="shared" si="0"/>
        <v>55</v>
      </c>
      <c r="B59" s="37" t="s">
        <v>140</v>
      </c>
      <c r="C59" s="123">
        <v>36743000.600030005</v>
      </c>
      <c r="D59" s="110">
        <v>37602351.654359996</v>
      </c>
      <c r="E59" s="110">
        <v>36950093.422539987</v>
      </c>
      <c r="F59" s="112">
        <v>36535100.52561</v>
      </c>
      <c r="G59" s="109"/>
      <c r="H59" s="109"/>
      <c r="I59" s="133"/>
      <c r="J59" s="109"/>
      <c r="K59" s="109"/>
      <c r="L59" s="109"/>
      <c r="M59" s="109"/>
      <c r="N59" s="110"/>
      <c r="O59" s="83" t="s">
        <v>108</v>
      </c>
    </row>
    <row r="60" spans="1:15">
      <c r="A60" s="8">
        <f t="shared" si="0"/>
        <v>56</v>
      </c>
      <c r="B60" s="37" t="s">
        <v>141</v>
      </c>
      <c r="C60" s="123">
        <v>9457806.8124299962</v>
      </c>
      <c r="D60" s="110">
        <v>9348810.2804199979</v>
      </c>
      <c r="E60" s="110">
        <v>9356789.4817200042</v>
      </c>
      <c r="F60" s="112">
        <v>9523707.2862799987</v>
      </c>
      <c r="G60" s="109"/>
      <c r="H60" s="109"/>
      <c r="I60" s="133"/>
      <c r="J60" s="109"/>
      <c r="K60" s="109"/>
      <c r="L60" s="109"/>
      <c r="M60" s="109"/>
      <c r="N60" s="110"/>
      <c r="O60" s="83" t="s">
        <v>112</v>
      </c>
    </row>
    <row r="61" spans="1:15" s="63" customFormat="1">
      <c r="A61" s="62">
        <f t="shared" si="0"/>
        <v>57</v>
      </c>
      <c r="B61" s="61" t="s">
        <v>142</v>
      </c>
      <c r="C61" s="124">
        <v>73925575.030760005</v>
      </c>
      <c r="D61" s="124">
        <v>74678675.183940008</v>
      </c>
      <c r="E61" s="124">
        <v>74348942.76790002</v>
      </c>
      <c r="F61" s="116">
        <v>74100867.67618002</v>
      </c>
      <c r="G61" s="115"/>
      <c r="H61" s="115"/>
      <c r="I61" s="134"/>
      <c r="J61" s="115"/>
      <c r="K61" s="115"/>
      <c r="L61" s="115"/>
      <c r="M61" s="122"/>
      <c r="N61" s="64"/>
      <c r="O61" s="82" t="s">
        <v>106</v>
      </c>
    </row>
    <row r="62" spans="1:15" s="63" customFormat="1">
      <c r="A62" s="62">
        <f t="shared" si="0"/>
        <v>58</v>
      </c>
      <c r="B62" s="61" t="s">
        <v>109</v>
      </c>
      <c r="C62" s="124">
        <v>200462962.46468997</v>
      </c>
      <c r="D62" s="124">
        <v>201245086.69789001</v>
      </c>
      <c r="E62" s="124">
        <v>199930541.64607999</v>
      </c>
      <c r="F62" s="116">
        <v>201494378.39770004</v>
      </c>
      <c r="G62" s="115"/>
      <c r="H62" s="115"/>
      <c r="I62" s="134"/>
      <c r="J62" s="115"/>
      <c r="K62" s="115"/>
      <c r="L62" s="115"/>
      <c r="M62" s="122"/>
      <c r="N62" s="64"/>
      <c r="O62" s="82" t="s">
        <v>110</v>
      </c>
    </row>
    <row r="63" spans="1:15">
      <c r="C63" s="32"/>
      <c r="E63" s="32"/>
      <c r="F63" s="32"/>
      <c r="G63" s="32"/>
      <c r="H63" s="35"/>
      <c r="I63" s="32"/>
      <c r="K63" s="32"/>
      <c r="M63" s="32"/>
      <c r="N63" s="32"/>
      <c r="O63" s="32"/>
    </row>
    <row r="64" spans="1:15" ht="15.5">
      <c r="B64" s="91" t="s">
        <v>440</v>
      </c>
    </row>
    <row r="65" spans="2:2" ht="15.5">
      <c r="B65" s="91"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C5" activePane="bottomRight" state="frozen"/>
      <selection pane="topRight"/>
      <selection pane="bottomLeft"/>
      <selection pane="bottomRight"/>
    </sheetView>
  </sheetViews>
  <sheetFormatPr defaultColWidth="9.1796875" defaultRowHeight="14.5"/>
  <cols>
    <col min="1" max="1" width="9.1796875" style="6"/>
    <col min="2" max="2" width="58" style="6" customWidth="1"/>
    <col min="3" max="14" width="20.1796875" style="6" customWidth="1"/>
    <col min="15" max="15" width="57.54296875" style="6" bestFit="1" customWidth="1"/>
    <col min="16" max="52" width="26.1796875" style="6" customWidth="1"/>
    <col min="53" max="53" width="0" style="6" hidden="1" customWidth="1"/>
    <col min="54" max="54" width="21.54296875" style="6" customWidth="1"/>
    <col min="55" max="16384" width="9.1796875" style="6"/>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3.25" customHeight="1" thickBot="1">
      <c r="A3" s="145" t="s">
        <v>354</v>
      </c>
      <c r="B3" s="146"/>
      <c r="C3" s="146"/>
      <c r="D3" s="146"/>
      <c r="E3" s="146"/>
      <c r="F3" s="146"/>
      <c r="G3" s="146"/>
      <c r="H3" s="146"/>
      <c r="I3" s="146"/>
      <c r="J3" s="146"/>
      <c r="K3" s="146"/>
      <c r="L3" s="146"/>
      <c r="M3" s="146"/>
      <c r="N3" s="146"/>
      <c r="O3" s="146"/>
    </row>
    <row r="4" spans="1:15" s="47"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3">
        <v>5314513.9054599991</v>
      </c>
      <c r="D5" s="110">
        <v>5120412.9234199999</v>
      </c>
      <c r="E5" s="110">
        <v>5085771.7724099997</v>
      </c>
      <c r="F5" s="123">
        <v>5150336.6037999997</v>
      </c>
      <c r="G5" s="112"/>
      <c r="H5" s="109"/>
      <c r="I5" s="133"/>
      <c r="J5" s="109"/>
      <c r="K5" s="112"/>
      <c r="L5" s="109"/>
      <c r="M5" s="109"/>
      <c r="N5" s="110"/>
      <c r="O5" s="81" t="s">
        <v>393</v>
      </c>
    </row>
    <row r="6" spans="1:15">
      <c r="A6" s="8">
        <v>2</v>
      </c>
      <c r="B6" s="37" t="s">
        <v>369</v>
      </c>
      <c r="C6" s="123">
        <v>0</v>
      </c>
      <c r="D6" s="110">
        <v>0</v>
      </c>
      <c r="E6" s="110">
        <v>0</v>
      </c>
      <c r="F6" s="123">
        <v>0</v>
      </c>
      <c r="G6" s="112"/>
      <c r="H6" s="109"/>
      <c r="I6" s="133"/>
      <c r="J6" s="109"/>
      <c r="K6" s="112"/>
      <c r="L6" s="109"/>
      <c r="M6" s="109"/>
      <c r="N6" s="110"/>
      <c r="O6" s="81" t="s">
        <v>392</v>
      </c>
    </row>
    <row r="7" spans="1:15" ht="15" customHeight="1">
      <c r="A7" s="8">
        <v>3</v>
      </c>
      <c r="B7" s="37" t="s">
        <v>146</v>
      </c>
      <c r="C7" s="123">
        <v>463485.12985000003</v>
      </c>
      <c r="D7" s="110">
        <v>469140.31266</v>
      </c>
      <c r="E7" s="110">
        <v>457428.51645</v>
      </c>
      <c r="F7" s="123">
        <v>457834.41454000003</v>
      </c>
      <c r="G7" s="112"/>
      <c r="H7" s="109"/>
      <c r="I7" s="133"/>
      <c r="J7" s="109"/>
      <c r="K7" s="112"/>
      <c r="L7" s="109"/>
      <c r="M7" s="109"/>
      <c r="N7" s="110"/>
      <c r="O7" s="81" t="s">
        <v>27</v>
      </c>
    </row>
    <row r="8" spans="1:15" ht="15" customHeight="1">
      <c r="A8" s="8">
        <v>4</v>
      </c>
      <c r="B8" s="37" t="s">
        <v>371</v>
      </c>
      <c r="C8" s="123">
        <v>2581169.8570099999</v>
      </c>
      <c r="D8" s="110">
        <v>2507092.7088500001</v>
      </c>
      <c r="E8" s="110">
        <v>2492816.97731</v>
      </c>
      <c r="F8" s="123">
        <v>2574520.1133099999</v>
      </c>
      <c r="G8" s="112"/>
      <c r="H8" s="109"/>
      <c r="I8" s="133"/>
      <c r="J8" s="109"/>
      <c r="K8" s="112"/>
      <c r="L8" s="109"/>
      <c r="M8" s="109"/>
      <c r="N8" s="110"/>
      <c r="O8" s="81" t="s">
        <v>28</v>
      </c>
    </row>
    <row r="9" spans="1:15" ht="15" customHeight="1">
      <c r="A9" s="8">
        <v>5</v>
      </c>
      <c r="B9" s="37" t="s">
        <v>372</v>
      </c>
      <c r="C9" s="123">
        <v>64734.700000000004</v>
      </c>
      <c r="D9" s="110">
        <v>64099.3</v>
      </c>
      <c r="E9" s="110">
        <v>64300.5</v>
      </c>
      <c r="F9" s="123">
        <v>64640.299999999996</v>
      </c>
      <c r="G9" s="112"/>
      <c r="H9" s="109"/>
      <c r="I9" s="133"/>
      <c r="J9" s="109"/>
      <c r="K9" s="112"/>
      <c r="L9" s="109"/>
      <c r="M9" s="109"/>
      <c r="N9" s="110"/>
      <c r="O9" s="81" t="s">
        <v>394</v>
      </c>
    </row>
    <row r="10" spans="1:15" ht="15" customHeight="1">
      <c r="A10" s="8">
        <v>6</v>
      </c>
      <c r="B10" s="37" t="s">
        <v>29</v>
      </c>
      <c r="C10" s="123">
        <v>6152185.9576599998</v>
      </c>
      <c r="D10" s="110">
        <v>6304197.2064300003</v>
      </c>
      <c r="E10" s="110">
        <v>6325393.6731500011</v>
      </c>
      <c r="F10" s="123">
        <v>6130018.3984100008</v>
      </c>
      <c r="G10" s="112"/>
      <c r="H10" s="109"/>
      <c r="I10" s="133"/>
      <c r="J10" s="109"/>
      <c r="K10" s="112"/>
      <c r="L10" s="109"/>
      <c r="M10" s="109"/>
      <c r="N10" s="110"/>
      <c r="O10" s="81" t="s">
        <v>30</v>
      </c>
    </row>
    <row r="11" spans="1:15" ht="15" customHeight="1">
      <c r="A11" s="8">
        <v>7</v>
      </c>
      <c r="B11" s="37" t="s">
        <v>32</v>
      </c>
      <c r="C11" s="123">
        <v>0</v>
      </c>
      <c r="D11" s="110">
        <v>0</v>
      </c>
      <c r="E11" s="110">
        <v>0</v>
      </c>
      <c r="F11" s="123">
        <v>0</v>
      </c>
      <c r="G11" s="112"/>
      <c r="H11" s="109"/>
      <c r="I11" s="133"/>
      <c r="J11" s="109"/>
      <c r="K11" s="112"/>
      <c r="L11" s="109"/>
      <c r="M11" s="109"/>
      <c r="N11" s="110"/>
      <c r="O11" s="81" t="s">
        <v>33</v>
      </c>
    </row>
    <row r="12" spans="1:15" ht="15" customHeight="1">
      <c r="A12" s="8">
        <v>8</v>
      </c>
      <c r="B12" s="37" t="s">
        <v>115</v>
      </c>
      <c r="C12" s="123">
        <v>0</v>
      </c>
      <c r="D12" s="110">
        <v>0</v>
      </c>
      <c r="E12" s="110">
        <v>0</v>
      </c>
      <c r="F12" s="123">
        <v>0</v>
      </c>
      <c r="G12" s="112"/>
      <c r="H12" s="109"/>
      <c r="I12" s="133"/>
      <c r="J12" s="109"/>
      <c r="K12" s="112"/>
      <c r="L12" s="109"/>
      <c r="M12" s="109"/>
      <c r="N12" s="110"/>
      <c r="O12" s="81" t="s">
        <v>35</v>
      </c>
    </row>
    <row r="13" spans="1:15" ht="15" customHeight="1">
      <c r="A13" s="8">
        <v>9</v>
      </c>
      <c r="B13" s="37" t="s">
        <v>36</v>
      </c>
      <c r="C13" s="123">
        <v>0</v>
      </c>
      <c r="D13" s="110">
        <v>0</v>
      </c>
      <c r="E13" s="110">
        <v>0</v>
      </c>
      <c r="F13" s="123">
        <v>0</v>
      </c>
      <c r="G13" s="112"/>
      <c r="H13" s="109"/>
      <c r="I13" s="133"/>
      <c r="J13" s="109"/>
      <c r="K13" s="112"/>
      <c r="L13" s="109"/>
      <c r="M13" s="109"/>
      <c r="N13" s="110"/>
      <c r="O13" s="81" t="s">
        <v>37</v>
      </c>
    </row>
    <row r="14" spans="1:15" ht="15" customHeight="1">
      <c r="A14" s="8">
        <v>10</v>
      </c>
      <c r="B14" s="37" t="s">
        <v>116</v>
      </c>
      <c r="C14" s="123">
        <v>2534618.7124999999</v>
      </c>
      <c r="D14" s="110">
        <v>2605441.3072100002</v>
      </c>
      <c r="E14" s="110">
        <v>2640813.9009799999</v>
      </c>
      <c r="F14" s="123">
        <v>2716241.6076199999</v>
      </c>
      <c r="G14" s="112"/>
      <c r="H14" s="109"/>
      <c r="I14" s="133"/>
      <c r="J14" s="109"/>
      <c r="K14" s="112"/>
      <c r="L14" s="109"/>
      <c r="M14" s="109"/>
      <c r="N14" s="110"/>
      <c r="O14" s="81" t="s">
        <v>39</v>
      </c>
    </row>
    <row r="15" spans="1:15" ht="15" customHeight="1">
      <c r="A15" s="8">
        <v>11</v>
      </c>
      <c r="B15" s="37" t="s">
        <v>155</v>
      </c>
      <c r="C15" s="123">
        <v>10129.500899999999</v>
      </c>
      <c r="D15" s="110">
        <v>10113.780699999999</v>
      </c>
      <c r="E15" s="110">
        <v>9098.3680299999996</v>
      </c>
      <c r="F15" s="123">
        <v>9128.6983999999993</v>
      </c>
      <c r="G15" s="112"/>
      <c r="H15" s="109"/>
      <c r="I15" s="133"/>
      <c r="J15" s="109"/>
      <c r="K15" s="112"/>
      <c r="L15" s="109"/>
      <c r="M15" s="109"/>
      <c r="N15" s="110"/>
      <c r="O15" s="81" t="s">
        <v>40</v>
      </c>
    </row>
    <row r="16" spans="1:15" ht="15" customHeight="1">
      <c r="A16" s="8">
        <v>12</v>
      </c>
      <c r="B16" s="37" t="s">
        <v>117</v>
      </c>
      <c r="C16" s="123">
        <v>0</v>
      </c>
      <c r="D16" s="110">
        <v>0</v>
      </c>
      <c r="E16" s="110">
        <v>0</v>
      </c>
      <c r="F16" s="123">
        <v>0</v>
      </c>
      <c r="G16" s="112"/>
      <c r="H16" s="109"/>
      <c r="I16" s="133"/>
      <c r="J16" s="109"/>
      <c r="K16" s="112"/>
      <c r="L16" s="109"/>
      <c r="M16" s="109"/>
      <c r="N16" s="110"/>
      <c r="O16" s="81" t="s">
        <v>42</v>
      </c>
    </row>
    <row r="17" spans="1:15" ht="15" customHeight="1">
      <c r="A17" s="8">
        <v>13</v>
      </c>
      <c r="B17" s="37" t="s">
        <v>373</v>
      </c>
      <c r="C17" s="123">
        <v>0</v>
      </c>
      <c r="D17" s="110">
        <v>0</v>
      </c>
      <c r="E17" s="110">
        <v>0</v>
      </c>
      <c r="F17" s="123">
        <v>0</v>
      </c>
      <c r="G17" s="112"/>
      <c r="H17" s="109"/>
      <c r="I17" s="133"/>
      <c r="J17" s="109"/>
      <c r="K17" s="112"/>
      <c r="L17" s="109"/>
      <c r="M17" s="109"/>
      <c r="N17" s="110"/>
      <c r="O17" s="81" t="s">
        <v>395</v>
      </c>
    </row>
    <row r="18" spans="1:15" ht="15" customHeight="1">
      <c r="A18" s="8">
        <v>14</v>
      </c>
      <c r="B18" s="37" t="s">
        <v>118</v>
      </c>
      <c r="C18" s="123">
        <v>952483.55207999994</v>
      </c>
      <c r="D18" s="110">
        <v>951728.52999999991</v>
      </c>
      <c r="E18" s="110">
        <v>953512.02256000007</v>
      </c>
      <c r="F18" s="123">
        <v>958442.64091999992</v>
      </c>
      <c r="G18" s="112"/>
      <c r="H18" s="109"/>
      <c r="I18" s="133"/>
      <c r="J18" s="109"/>
      <c r="K18" s="112"/>
      <c r="L18" s="109"/>
      <c r="M18" s="109"/>
      <c r="N18" s="110"/>
      <c r="O18" s="81" t="s">
        <v>44</v>
      </c>
    </row>
    <row r="19" spans="1:15" ht="15" customHeight="1">
      <c r="A19" s="8">
        <v>15</v>
      </c>
      <c r="B19" s="37" t="s">
        <v>374</v>
      </c>
      <c r="C19" s="123">
        <v>210252.01247999998</v>
      </c>
      <c r="D19" s="110">
        <v>208369.47856999998</v>
      </c>
      <c r="E19" s="110">
        <v>205932.37599999999</v>
      </c>
      <c r="F19" s="123">
        <v>205932.37599999999</v>
      </c>
      <c r="G19" s="112"/>
      <c r="H19" s="109"/>
      <c r="I19" s="133"/>
      <c r="J19" s="109"/>
      <c r="K19" s="112"/>
      <c r="L19" s="109"/>
      <c r="M19" s="109"/>
      <c r="N19" s="110"/>
      <c r="O19" s="81" t="s">
        <v>45</v>
      </c>
    </row>
    <row r="20" spans="1:15" ht="15" customHeight="1">
      <c r="A20" s="8">
        <v>17</v>
      </c>
      <c r="B20" s="37" t="s">
        <v>375</v>
      </c>
      <c r="C20" s="123">
        <v>0</v>
      </c>
      <c r="D20" s="110">
        <v>0</v>
      </c>
      <c r="E20" s="110">
        <v>0</v>
      </c>
      <c r="F20" s="123">
        <v>0</v>
      </c>
      <c r="G20" s="112"/>
      <c r="H20" s="109"/>
      <c r="I20" s="133"/>
      <c r="J20" s="109"/>
      <c r="K20" s="112"/>
      <c r="L20" s="109"/>
      <c r="M20" s="109"/>
      <c r="N20" s="110"/>
      <c r="O20" s="81" t="s">
        <v>396</v>
      </c>
    </row>
    <row r="21" spans="1:15" ht="15" customHeight="1">
      <c r="A21" s="8">
        <v>18</v>
      </c>
      <c r="B21" s="37" t="s">
        <v>119</v>
      </c>
      <c r="C21" s="123">
        <v>0</v>
      </c>
      <c r="D21" s="110">
        <v>0</v>
      </c>
      <c r="E21" s="110">
        <v>0</v>
      </c>
      <c r="F21" s="123">
        <v>0</v>
      </c>
      <c r="G21" s="112"/>
      <c r="H21" s="109"/>
      <c r="I21" s="133"/>
      <c r="J21" s="109"/>
      <c r="K21" s="112"/>
      <c r="L21" s="109"/>
      <c r="M21" s="109"/>
      <c r="N21" s="110"/>
      <c r="O21" s="81" t="s">
        <v>48</v>
      </c>
    </row>
    <row r="22" spans="1:15" ht="15" customHeight="1">
      <c r="A22" s="8">
        <v>19</v>
      </c>
      <c r="B22" s="37" t="s">
        <v>120</v>
      </c>
      <c r="C22" s="123">
        <v>291.32402999999999</v>
      </c>
      <c r="D22" s="110">
        <v>286.56222000000002</v>
      </c>
      <c r="E22" s="110">
        <v>281.7885</v>
      </c>
      <c r="F22" s="123">
        <v>277.00285000000002</v>
      </c>
      <c r="G22" s="112"/>
      <c r="H22" s="109"/>
      <c r="I22" s="133"/>
      <c r="J22" s="109"/>
      <c r="K22" s="112"/>
      <c r="L22" s="109"/>
      <c r="M22" s="109"/>
      <c r="N22" s="110"/>
      <c r="O22" s="81" t="s">
        <v>50</v>
      </c>
    </row>
    <row r="23" spans="1:15" ht="15" customHeight="1">
      <c r="A23" s="8">
        <v>20</v>
      </c>
      <c r="B23" s="37" t="s">
        <v>439</v>
      </c>
      <c r="C23" s="123">
        <v>0</v>
      </c>
      <c r="D23" s="110">
        <v>0</v>
      </c>
      <c r="E23" s="110">
        <v>0</v>
      </c>
      <c r="F23" s="123">
        <v>0</v>
      </c>
      <c r="G23" s="112"/>
      <c r="H23" s="109"/>
      <c r="I23" s="133"/>
      <c r="J23" s="109"/>
      <c r="K23" s="112"/>
      <c r="L23" s="109"/>
      <c r="M23" s="109"/>
      <c r="N23" s="110"/>
      <c r="O23" s="81" t="s">
        <v>84</v>
      </c>
    </row>
    <row r="24" spans="1:15" ht="15" customHeight="1">
      <c r="A24" s="8">
        <f>A23+1</f>
        <v>21</v>
      </c>
      <c r="B24" s="37" t="s">
        <v>437</v>
      </c>
      <c r="C24" s="123">
        <v>0</v>
      </c>
      <c r="D24" s="110">
        <v>0</v>
      </c>
      <c r="E24" s="110">
        <v>0</v>
      </c>
      <c r="F24" s="123">
        <v>0</v>
      </c>
      <c r="G24" s="112"/>
      <c r="H24" s="109"/>
      <c r="I24" s="133"/>
      <c r="J24" s="109"/>
      <c r="K24" s="112"/>
      <c r="L24" s="109"/>
      <c r="M24" s="109"/>
      <c r="N24" s="110"/>
      <c r="O24" s="81"/>
    </row>
    <row r="25" spans="1:15" ht="15" customHeight="1">
      <c r="A25" s="8">
        <f>A24+1</f>
        <v>22</v>
      </c>
      <c r="B25" s="37" t="s">
        <v>438</v>
      </c>
      <c r="C25" s="123">
        <v>0</v>
      </c>
      <c r="D25" s="110">
        <v>0</v>
      </c>
      <c r="E25" s="110">
        <v>0</v>
      </c>
      <c r="F25" s="123">
        <v>0</v>
      </c>
      <c r="G25" s="112"/>
      <c r="H25" s="109"/>
      <c r="I25" s="133"/>
      <c r="J25" s="109"/>
      <c r="K25" s="112"/>
      <c r="L25" s="109"/>
      <c r="M25" s="109"/>
      <c r="N25" s="110"/>
      <c r="O25" s="81"/>
    </row>
    <row r="26" spans="1:15" ht="15" customHeight="1">
      <c r="A26" s="8">
        <f t="shared" ref="A26:A62" si="0">A25+1</f>
        <v>23</v>
      </c>
      <c r="B26" s="37" t="s">
        <v>121</v>
      </c>
      <c r="C26" s="123">
        <v>40821.573239999998</v>
      </c>
      <c r="D26" s="110">
        <v>42701.99555</v>
      </c>
      <c r="E26" s="110">
        <v>40194.553760000003</v>
      </c>
      <c r="F26" s="123">
        <v>40125.670279999998</v>
      </c>
      <c r="G26" s="112"/>
      <c r="H26" s="109"/>
      <c r="I26" s="133"/>
      <c r="J26" s="109"/>
      <c r="K26" s="112"/>
      <c r="L26" s="109"/>
      <c r="M26" s="109"/>
      <c r="N26" s="110"/>
      <c r="O26" s="81" t="s">
        <v>52</v>
      </c>
    </row>
    <row r="27" spans="1:15" ht="15" customHeight="1">
      <c r="A27" s="62">
        <f t="shared" si="0"/>
        <v>24</v>
      </c>
      <c r="B27" s="61" t="s">
        <v>122</v>
      </c>
      <c r="C27" s="124">
        <v>18324686.225299999</v>
      </c>
      <c r="D27" s="113">
        <v>18283584.10571</v>
      </c>
      <c r="E27" s="113">
        <v>18275544.44926</v>
      </c>
      <c r="F27" s="124">
        <v>18307497.826190002</v>
      </c>
      <c r="G27" s="116"/>
      <c r="H27" s="115"/>
      <c r="I27" s="134"/>
      <c r="J27" s="115"/>
      <c r="K27" s="116"/>
      <c r="L27" s="115"/>
      <c r="M27" s="115"/>
      <c r="N27" s="113"/>
      <c r="O27" s="82" t="s">
        <v>54</v>
      </c>
    </row>
    <row r="28" spans="1:15" ht="15" customHeight="1">
      <c r="A28" s="8">
        <f t="shared" si="0"/>
        <v>25</v>
      </c>
      <c r="B28" s="37" t="s">
        <v>55</v>
      </c>
      <c r="C28" s="123">
        <v>59866.18161</v>
      </c>
      <c r="D28" s="110">
        <v>140092.77741000001</v>
      </c>
      <c r="E28" s="110">
        <v>164266.27867</v>
      </c>
      <c r="F28" s="123">
        <v>93697.587159999995</v>
      </c>
      <c r="G28" s="112"/>
      <c r="H28" s="109"/>
      <c r="I28" s="133"/>
      <c r="J28" s="109"/>
      <c r="K28" s="112"/>
      <c r="L28" s="109"/>
      <c r="M28" s="109"/>
      <c r="N28" s="110"/>
      <c r="O28" s="83" t="s">
        <v>79</v>
      </c>
    </row>
    <row r="29" spans="1:15" ht="15" customHeight="1">
      <c r="A29" s="8">
        <f t="shared" si="0"/>
        <v>26</v>
      </c>
      <c r="B29" s="37" t="s">
        <v>56</v>
      </c>
      <c r="C29" s="123">
        <v>752170.53922000004</v>
      </c>
      <c r="D29" s="110">
        <v>918745.02569000004</v>
      </c>
      <c r="E29" s="110">
        <v>937822.45164999994</v>
      </c>
      <c r="F29" s="123">
        <v>957403.82262999995</v>
      </c>
      <c r="G29" s="112"/>
      <c r="H29" s="109"/>
      <c r="I29" s="133"/>
      <c r="J29" s="109"/>
      <c r="K29" s="112"/>
      <c r="L29" s="109"/>
      <c r="M29" s="109"/>
      <c r="N29" s="110"/>
      <c r="O29" s="83" t="s">
        <v>80</v>
      </c>
    </row>
    <row r="30" spans="1:15" ht="15" customHeight="1">
      <c r="A30" s="8">
        <f t="shared" si="0"/>
        <v>27</v>
      </c>
      <c r="B30" s="37" t="s">
        <v>376</v>
      </c>
      <c r="C30" s="123">
        <v>3191567.6151099997</v>
      </c>
      <c r="D30" s="110">
        <v>3431090.7750399997</v>
      </c>
      <c r="E30" s="110">
        <v>3425968.79256</v>
      </c>
      <c r="F30" s="123">
        <v>3804981.1084700003</v>
      </c>
      <c r="G30" s="112"/>
      <c r="H30" s="109"/>
      <c r="I30" s="133"/>
      <c r="J30" s="109"/>
      <c r="K30" s="112"/>
      <c r="L30" s="109"/>
      <c r="M30" s="109"/>
      <c r="N30" s="110"/>
      <c r="O30" s="81" t="s">
        <v>397</v>
      </c>
    </row>
    <row r="31" spans="1:15" ht="15" customHeight="1">
      <c r="A31" s="8">
        <f t="shared" si="0"/>
        <v>28</v>
      </c>
      <c r="B31" s="37" t="s">
        <v>377</v>
      </c>
      <c r="C31" s="123">
        <v>8763871.5660399999</v>
      </c>
      <c r="D31" s="110">
        <v>9116999.9087000005</v>
      </c>
      <c r="E31" s="110">
        <v>8956845.0105499998</v>
      </c>
      <c r="F31" s="123">
        <v>9085494.4999199994</v>
      </c>
      <c r="G31" s="112"/>
      <c r="H31" s="109"/>
      <c r="I31" s="133"/>
      <c r="J31" s="109"/>
      <c r="K31" s="112"/>
      <c r="L31" s="109"/>
      <c r="M31" s="109"/>
      <c r="N31" s="110"/>
      <c r="O31" s="81" t="s">
        <v>398</v>
      </c>
    </row>
    <row r="32" spans="1:15" ht="15" customHeight="1">
      <c r="A32" s="8">
        <f t="shared" si="0"/>
        <v>29</v>
      </c>
      <c r="B32" s="37" t="s">
        <v>123</v>
      </c>
      <c r="C32" s="123">
        <v>0</v>
      </c>
      <c r="D32" s="110">
        <v>0</v>
      </c>
      <c r="E32" s="110">
        <v>0</v>
      </c>
      <c r="F32" s="123">
        <v>0</v>
      </c>
      <c r="G32" s="112"/>
      <c r="H32" s="109"/>
      <c r="I32" s="133"/>
      <c r="J32" s="109"/>
      <c r="K32" s="112"/>
      <c r="L32" s="109"/>
      <c r="M32" s="109"/>
      <c r="N32" s="110"/>
      <c r="O32" s="83" t="s">
        <v>81</v>
      </c>
    </row>
    <row r="33" spans="1:15" ht="15" customHeight="1">
      <c r="A33" s="8">
        <f t="shared" si="0"/>
        <v>30</v>
      </c>
      <c r="B33" s="37" t="s">
        <v>378</v>
      </c>
      <c r="C33" s="123">
        <v>705900.51724000007</v>
      </c>
      <c r="D33" s="110">
        <v>710749.43366999994</v>
      </c>
      <c r="E33" s="110">
        <v>771290.82361999992</v>
      </c>
      <c r="F33" s="123">
        <v>705299.24438000005</v>
      </c>
      <c r="G33" s="112"/>
      <c r="H33" s="109"/>
      <c r="I33" s="133"/>
      <c r="J33" s="109"/>
      <c r="K33" s="112"/>
      <c r="L33" s="109"/>
      <c r="M33" s="109"/>
      <c r="N33" s="110"/>
      <c r="O33" s="81" t="s">
        <v>399</v>
      </c>
    </row>
    <row r="34" spans="1:15" ht="15" customHeight="1">
      <c r="A34" s="8">
        <f t="shared" si="0"/>
        <v>31</v>
      </c>
      <c r="B34" s="37" t="s">
        <v>124</v>
      </c>
      <c r="C34" s="123">
        <v>21562.924999999999</v>
      </c>
      <c r="D34" s="110">
        <v>2503.9463999999998</v>
      </c>
      <c r="E34" s="110">
        <v>38844.916400000002</v>
      </c>
      <c r="F34" s="123">
        <v>2869.10322</v>
      </c>
      <c r="G34" s="112"/>
      <c r="H34" s="109"/>
      <c r="I34" s="133"/>
      <c r="J34" s="109"/>
      <c r="K34" s="112"/>
      <c r="L34" s="109"/>
      <c r="M34" s="109"/>
      <c r="N34" s="110"/>
      <c r="O34" s="83" t="s">
        <v>82</v>
      </c>
    </row>
    <row r="35" spans="1:15" ht="15" customHeight="1">
      <c r="A35" s="8">
        <f t="shared" si="0"/>
        <v>32</v>
      </c>
      <c r="B35" s="37" t="s">
        <v>125</v>
      </c>
      <c r="C35" s="123">
        <v>143608.13574</v>
      </c>
      <c r="D35" s="110">
        <v>150913.28009000001</v>
      </c>
      <c r="E35" s="110">
        <v>154066.81393</v>
      </c>
      <c r="F35" s="123">
        <v>161349.17032</v>
      </c>
      <c r="G35" s="112"/>
      <c r="H35" s="109"/>
      <c r="I35" s="133"/>
      <c r="J35" s="109"/>
      <c r="K35" s="112"/>
      <c r="L35" s="109"/>
      <c r="M35" s="109"/>
      <c r="N35" s="110"/>
      <c r="O35" s="83" t="s">
        <v>83</v>
      </c>
    </row>
    <row r="36" spans="1:15" ht="15" customHeight="1">
      <c r="A36" s="8">
        <f t="shared" si="0"/>
        <v>33</v>
      </c>
      <c r="B36" s="37" t="s">
        <v>126</v>
      </c>
      <c r="C36" s="123">
        <v>840533.07617000001</v>
      </c>
      <c r="D36" s="110">
        <v>882335.69047000003</v>
      </c>
      <c r="E36" s="110">
        <v>881163.88452000008</v>
      </c>
      <c r="F36" s="123">
        <v>879520.17535000003</v>
      </c>
      <c r="G36" s="112"/>
      <c r="H36" s="109"/>
      <c r="I36" s="133"/>
      <c r="J36" s="109"/>
      <c r="K36" s="112"/>
      <c r="L36" s="109"/>
      <c r="M36" s="109"/>
      <c r="N36" s="110"/>
      <c r="O36" s="83" t="s">
        <v>85</v>
      </c>
    </row>
    <row r="37" spans="1:15" ht="15" customHeight="1">
      <c r="A37" s="8">
        <f t="shared" si="0"/>
        <v>34</v>
      </c>
      <c r="B37" s="37" t="s">
        <v>379</v>
      </c>
      <c r="C37" s="123">
        <v>0</v>
      </c>
      <c r="D37" s="110">
        <v>0</v>
      </c>
      <c r="E37" s="110">
        <v>0</v>
      </c>
      <c r="F37" s="123">
        <v>0</v>
      </c>
      <c r="G37" s="112"/>
      <c r="H37" s="109"/>
      <c r="I37" s="133"/>
      <c r="J37" s="109"/>
      <c r="K37" s="112"/>
      <c r="L37" s="109"/>
      <c r="M37" s="109"/>
      <c r="N37" s="110"/>
      <c r="O37" s="81" t="s">
        <v>400</v>
      </c>
    </row>
    <row r="38" spans="1:15" ht="15" customHeight="1">
      <c r="A38" s="8">
        <f t="shared" si="0"/>
        <v>35</v>
      </c>
      <c r="B38" s="37" t="s">
        <v>127</v>
      </c>
      <c r="C38" s="123">
        <v>51130.365720000009</v>
      </c>
      <c r="D38" s="110">
        <v>50412.758600000001</v>
      </c>
      <c r="E38" s="110">
        <v>49407.123899999991</v>
      </c>
      <c r="F38" s="123">
        <v>52098.945050000002</v>
      </c>
      <c r="G38" s="112"/>
      <c r="H38" s="109"/>
      <c r="I38" s="133"/>
      <c r="J38" s="109"/>
      <c r="K38" s="112"/>
      <c r="L38" s="109"/>
      <c r="M38" s="109"/>
      <c r="N38" s="110"/>
      <c r="O38" s="83" t="s">
        <v>86</v>
      </c>
    </row>
    <row r="39" spans="1:15" ht="15" customHeight="1">
      <c r="A39" s="8">
        <f t="shared" si="0"/>
        <v>36</v>
      </c>
      <c r="B39" s="37" t="s">
        <v>128</v>
      </c>
      <c r="C39" s="123">
        <v>1587282.8303800002</v>
      </c>
      <c r="D39" s="110">
        <v>1569080.9341999998</v>
      </c>
      <c r="E39" s="110">
        <v>1580817.0776899999</v>
      </c>
      <c r="F39" s="123">
        <v>1569440.3924700001</v>
      </c>
      <c r="G39" s="112"/>
      <c r="H39" s="109"/>
      <c r="I39" s="133"/>
      <c r="J39" s="109"/>
      <c r="K39" s="112"/>
      <c r="L39" s="109"/>
      <c r="M39" s="109"/>
      <c r="N39" s="110"/>
      <c r="O39" s="83" t="s">
        <v>87</v>
      </c>
    </row>
    <row r="40" spans="1:15" ht="15" customHeight="1">
      <c r="A40" s="62">
        <f t="shared" si="0"/>
        <v>37</v>
      </c>
      <c r="B40" s="61" t="s">
        <v>63</v>
      </c>
      <c r="C40" s="124">
        <v>16117493.752349999</v>
      </c>
      <c r="D40" s="113">
        <v>16972924.530480001</v>
      </c>
      <c r="E40" s="113">
        <v>16960493.173659999</v>
      </c>
      <c r="F40" s="124">
        <v>17312154.049139999</v>
      </c>
      <c r="G40" s="116"/>
      <c r="H40" s="115"/>
      <c r="I40" s="134"/>
      <c r="J40" s="115"/>
      <c r="K40" s="116"/>
      <c r="L40" s="115"/>
      <c r="M40" s="115"/>
      <c r="N40" s="113"/>
      <c r="O40" s="82" t="s">
        <v>88</v>
      </c>
    </row>
    <row r="41" spans="1:15" ht="15" customHeight="1">
      <c r="A41" s="62">
        <f t="shared" si="0"/>
        <v>38</v>
      </c>
      <c r="B41" s="61" t="s">
        <v>130</v>
      </c>
      <c r="C41" s="124">
        <v>34442179.977689996</v>
      </c>
      <c r="D41" s="113">
        <v>35256508.636220001</v>
      </c>
      <c r="E41" s="113">
        <v>35236037.622929998</v>
      </c>
      <c r="F41" s="124">
        <v>35619651.875359997</v>
      </c>
      <c r="G41" s="116"/>
      <c r="H41" s="115"/>
      <c r="I41" s="134"/>
      <c r="J41" s="115"/>
      <c r="K41" s="116"/>
      <c r="L41" s="115"/>
      <c r="M41" s="115"/>
      <c r="N41" s="113"/>
      <c r="O41" s="82" t="s">
        <v>89</v>
      </c>
    </row>
    <row r="42" spans="1:15" ht="15" customHeight="1">
      <c r="A42" s="8">
        <f t="shared" si="0"/>
        <v>39</v>
      </c>
      <c r="B42" s="37" t="s">
        <v>147</v>
      </c>
      <c r="C42" s="123">
        <v>971921.97447000002</v>
      </c>
      <c r="D42" s="110">
        <v>883045.49682</v>
      </c>
      <c r="E42" s="110">
        <v>923989.21716999996</v>
      </c>
      <c r="F42" s="123">
        <v>824100.09472000005</v>
      </c>
      <c r="G42" s="112"/>
      <c r="H42" s="109"/>
      <c r="I42" s="133"/>
      <c r="J42" s="109"/>
      <c r="K42" s="112"/>
      <c r="L42" s="109"/>
      <c r="M42" s="109"/>
      <c r="N42" s="110"/>
      <c r="O42" s="83" t="s">
        <v>90</v>
      </c>
    </row>
    <row r="43" spans="1:15" ht="15" customHeight="1">
      <c r="A43" s="8">
        <f t="shared" si="0"/>
        <v>40</v>
      </c>
      <c r="B43" s="37" t="s">
        <v>131</v>
      </c>
      <c r="C43" s="123">
        <v>0</v>
      </c>
      <c r="D43" s="110">
        <v>0</v>
      </c>
      <c r="E43" s="110">
        <v>0</v>
      </c>
      <c r="F43" s="123">
        <v>0</v>
      </c>
      <c r="G43" s="112"/>
      <c r="H43" s="109"/>
      <c r="I43" s="133"/>
      <c r="J43" s="109"/>
      <c r="K43" s="112"/>
      <c r="L43" s="109"/>
      <c r="M43" s="109"/>
      <c r="N43" s="110"/>
      <c r="O43" s="83" t="s">
        <v>91</v>
      </c>
    </row>
    <row r="44" spans="1:15" ht="15" customHeight="1">
      <c r="A44" s="8">
        <f t="shared" si="0"/>
        <v>41</v>
      </c>
      <c r="B44" s="37" t="s">
        <v>67</v>
      </c>
      <c r="C44" s="123">
        <v>2189536.6793300002</v>
      </c>
      <c r="D44" s="110">
        <v>2526569.32161</v>
      </c>
      <c r="E44" s="110">
        <v>2438771.3598200004</v>
      </c>
      <c r="F44" s="123">
        <v>2592724.1022800002</v>
      </c>
      <c r="G44" s="112"/>
      <c r="H44" s="109"/>
      <c r="I44" s="133"/>
      <c r="J44" s="109"/>
      <c r="K44" s="112"/>
      <c r="L44" s="109"/>
      <c r="M44" s="109"/>
      <c r="N44" s="110"/>
      <c r="O44" s="83" t="s">
        <v>92</v>
      </c>
    </row>
    <row r="45" spans="1:15" ht="15" customHeight="1">
      <c r="A45" s="8">
        <f t="shared" si="0"/>
        <v>42</v>
      </c>
      <c r="B45" s="37" t="s">
        <v>133</v>
      </c>
      <c r="C45" s="123">
        <v>8917.31</v>
      </c>
      <c r="D45" s="110">
        <v>11325.93</v>
      </c>
      <c r="E45" s="110">
        <v>13377.88</v>
      </c>
      <c r="F45" s="123">
        <v>15629.06</v>
      </c>
      <c r="G45" s="112"/>
      <c r="H45" s="109"/>
      <c r="I45" s="133"/>
      <c r="J45" s="109"/>
      <c r="K45" s="112"/>
      <c r="L45" s="109"/>
      <c r="M45" s="109"/>
      <c r="N45" s="110"/>
      <c r="O45" s="83" t="s">
        <v>93</v>
      </c>
    </row>
    <row r="46" spans="1:15" ht="15" customHeight="1">
      <c r="A46" s="8">
        <f t="shared" si="0"/>
        <v>43</v>
      </c>
      <c r="B46" s="37" t="s">
        <v>134</v>
      </c>
      <c r="C46" s="123">
        <v>5594.29522</v>
      </c>
      <c r="D46" s="110">
        <v>4285.1127099999994</v>
      </c>
      <c r="E46" s="110">
        <v>19767.441340000001</v>
      </c>
      <c r="F46" s="123">
        <v>11502.626110000001</v>
      </c>
      <c r="G46" s="112"/>
      <c r="H46" s="109"/>
      <c r="I46" s="133"/>
      <c r="J46" s="109"/>
      <c r="K46" s="112"/>
      <c r="L46" s="109"/>
      <c r="M46" s="109"/>
      <c r="N46" s="110"/>
      <c r="O46" s="83" t="s">
        <v>94</v>
      </c>
    </row>
    <row r="47" spans="1:15" ht="15" customHeight="1">
      <c r="A47" s="8">
        <f t="shared" si="0"/>
        <v>44</v>
      </c>
      <c r="B47" s="37" t="s">
        <v>100</v>
      </c>
      <c r="C47" s="123">
        <v>83215.737519999995</v>
      </c>
      <c r="D47" s="110">
        <v>80280.41489</v>
      </c>
      <c r="E47" s="110">
        <v>90690.634939999989</v>
      </c>
      <c r="F47" s="123">
        <v>107413.13860000002</v>
      </c>
      <c r="G47" s="112"/>
      <c r="H47" s="109"/>
      <c r="I47" s="133"/>
      <c r="J47" s="109"/>
      <c r="K47" s="112"/>
      <c r="L47" s="109"/>
      <c r="M47" s="109"/>
      <c r="N47" s="110"/>
      <c r="O47" s="83" t="s">
        <v>70</v>
      </c>
    </row>
    <row r="48" spans="1:15" ht="15" customHeight="1">
      <c r="A48" s="8">
        <f t="shared" si="0"/>
        <v>45</v>
      </c>
      <c r="B48" s="37" t="s">
        <v>136</v>
      </c>
      <c r="C48" s="123">
        <v>732056.9857800001</v>
      </c>
      <c r="D48" s="110">
        <v>743456.26266000001</v>
      </c>
      <c r="E48" s="110">
        <v>717530.83595999994</v>
      </c>
      <c r="F48" s="123">
        <v>665714.28819999995</v>
      </c>
      <c r="G48" s="112"/>
      <c r="H48" s="109"/>
      <c r="I48" s="133"/>
      <c r="J48" s="109"/>
      <c r="K48" s="112"/>
      <c r="L48" s="109"/>
      <c r="M48" s="109"/>
      <c r="N48" s="110"/>
      <c r="O48" s="83" t="s">
        <v>95</v>
      </c>
    </row>
    <row r="49" spans="1:15" ht="15" customHeight="1">
      <c r="A49" s="62">
        <f t="shared" si="0"/>
        <v>46</v>
      </c>
      <c r="B49" s="61" t="s">
        <v>148</v>
      </c>
      <c r="C49" s="124">
        <v>3991242.98239</v>
      </c>
      <c r="D49" s="113">
        <v>4248962.5387400007</v>
      </c>
      <c r="E49" s="113">
        <v>4204127.3693399997</v>
      </c>
      <c r="F49" s="124">
        <v>4217083.309989999</v>
      </c>
      <c r="G49" s="116"/>
      <c r="H49" s="115"/>
      <c r="I49" s="134"/>
      <c r="J49" s="115"/>
      <c r="K49" s="116"/>
      <c r="L49" s="115"/>
      <c r="M49" s="115"/>
      <c r="N49" s="113"/>
      <c r="O49" s="82" t="s">
        <v>96</v>
      </c>
    </row>
    <row r="50" spans="1:15" ht="15" customHeight="1">
      <c r="A50" s="8">
        <f t="shared" si="0"/>
        <v>47</v>
      </c>
      <c r="B50" s="37" t="s">
        <v>137</v>
      </c>
      <c r="C50" s="123">
        <v>3013844.1459800005</v>
      </c>
      <c r="D50" s="110">
        <v>3277280.0600199997</v>
      </c>
      <c r="E50" s="110">
        <v>3233258.7624899996</v>
      </c>
      <c r="F50" s="123">
        <v>3232909.7780499998</v>
      </c>
      <c r="G50" s="112"/>
      <c r="H50" s="109"/>
      <c r="I50" s="133"/>
      <c r="J50" s="109"/>
      <c r="K50" s="112"/>
      <c r="L50" s="109"/>
      <c r="M50" s="109"/>
      <c r="N50" s="110"/>
      <c r="O50" s="83" t="s">
        <v>97</v>
      </c>
    </row>
    <row r="51" spans="1:15" ht="15" customHeight="1">
      <c r="A51" s="8">
        <f t="shared" si="0"/>
        <v>48</v>
      </c>
      <c r="B51" s="37" t="s">
        <v>101</v>
      </c>
      <c r="C51" s="123">
        <v>4085257.7449699999</v>
      </c>
      <c r="D51" s="110">
        <v>4361069.2658599997</v>
      </c>
      <c r="E51" s="110">
        <v>4421137.5493100006</v>
      </c>
      <c r="F51" s="123">
        <v>4431930.9700699998</v>
      </c>
      <c r="G51" s="112"/>
      <c r="H51" s="109"/>
      <c r="I51" s="133"/>
      <c r="J51" s="109"/>
      <c r="K51" s="112"/>
      <c r="L51" s="109"/>
      <c r="M51" s="109"/>
      <c r="N51" s="110"/>
      <c r="O51" s="83" t="s">
        <v>74</v>
      </c>
    </row>
    <row r="52" spans="1:15" ht="15" customHeight="1">
      <c r="A52" s="8">
        <f t="shared" si="0"/>
        <v>49</v>
      </c>
      <c r="B52" s="37" t="s">
        <v>138</v>
      </c>
      <c r="C52" s="123">
        <v>14770984.657779999</v>
      </c>
      <c r="D52" s="110">
        <v>14753914.969589999</v>
      </c>
      <c r="E52" s="110">
        <v>14606970.99351</v>
      </c>
      <c r="F52" s="123">
        <v>14811424.108089998</v>
      </c>
      <c r="G52" s="112"/>
      <c r="H52" s="109"/>
      <c r="I52" s="133"/>
      <c r="J52" s="109"/>
      <c r="K52" s="112"/>
      <c r="L52" s="109"/>
      <c r="M52" s="109"/>
      <c r="N52" s="110"/>
      <c r="O52" s="83" t="s">
        <v>403</v>
      </c>
    </row>
    <row r="53" spans="1:15" ht="15" customHeight="1">
      <c r="A53" s="8">
        <f t="shared" si="0"/>
        <v>50</v>
      </c>
      <c r="B53" s="37" t="s">
        <v>380</v>
      </c>
      <c r="C53" s="123">
        <v>250772.75845999998</v>
      </c>
      <c r="D53" s="110">
        <v>250814.16845999999</v>
      </c>
      <c r="E53" s="110">
        <v>219166.32849000001</v>
      </c>
      <c r="F53" s="123">
        <v>220169.80836999998</v>
      </c>
      <c r="G53" s="112"/>
      <c r="H53" s="109"/>
      <c r="I53" s="133"/>
      <c r="J53" s="109"/>
      <c r="K53" s="112"/>
      <c r="L53" s="109"/>
      <c r="M53" s="109"/>
      <c r="N53" s="110"/>
      <c r="O53" s="81" t="s">
        <v>401</v>
      </c>
    </row>
    <row r="54" spans="1:15" ht="15" customHeight="1">
      <c r="A54" s="62">
        <f t="shared" si="0"/>
        <v>51</v>
      </c>
      <c r="B54" s="61" t="s">
        <v>24</v>
      </c>
      <c r="C54" s="124">
        <v>22120859.307250004</v>
      </c>
      <c r="D54" s="113">
        <v>22643078.46398</v>
      </c>
      <c r="E54" s="113">
        <v>22480533.633850001</v>
      </c>
      <c r="F54" s="124">
        <v>22696434.664650001</v>
      </c>
      <c r="G54" s="116"/>
      <c r="H54" s="115"/>
      <c r="I54" s="134"/>
      <c r="J54" s="115"/>
      <c r="K54" s="116"/>
      <c r="L54" s="115"/>
      <c r="M54" s="115"/>
      <c r="N54" s="113"/>
      <c r="O54" s="82" t="s">
        <v>98</v>
      </c>
    </row>
    <row r="55" spans="1:15" ht="15" customHeight="1">
      <c r="A55" s="62">
        <f t="shared" si="0"/>
        <v>52</v>
      </c>
      <c r="B55" s="61" t="s">
        <v>77</v>
      </c>
      <c r="C55" s="124">
        <v>26112102.289660003</v>
      </c>
      <c r="D55" s="113">
        <v>26892041.002760004</v>
      </c>
      <c r="E55" s="113">
        <v>26684661.003209997</v>
      </c>
      <c r="F55" s="124">
        <v>26913517.974669993</v>
      </c>
      <c r="G55" s="116"/>
      <c r="H55" s="115"/>
      <c r="I55" s="134"/>
      <c r="J55" s="115"/>
      <c r="K55" s="116"/>
      <c r="L55" s="115"/>
      <c r="M55" s="115"/>
      <c r="N55" s="113"/>
      <c r="O55" s="82" t="s">
        <v>99</v>
      </c>
    </row>
    <row r="56" spans="1:15" ht="15" customHeight="1">
      <c r="A56" s="8">
        <f t="shared" si="0"/>
        <v>53</v>
      </c>
      <c r="B56" s="37" t="s">
        <v>22</v>
      </c>
      <c r="C56" s="123">
        <v>1477470.21737</v>
      </c>
      <c r="D56" s="110">
        <v>1466751.4735900001</v>
      </c>
      <c r="E56" s="110">
        <v>1466751.4735900001</v>
      </c>
      <c r="F56" s="123">
        <v>1466751.4735900001</v>
      </c>
      <c r="G56" s="112"/>
      <c r="H56" s="109"/>
      <c r="I56" s="133"/>
      <c r="J56" s="109"/>
      <c r="K56" s="112"/>
      <c r="L56" s="109"/>
      <c r="M56" s="109"/>
      <c r="N56" s="110"/>
      <c r="O56" s="83" t="s">
        <v>78</v>
      </c>
    </row>
    <row r="57" spans="1:15" ht="15" customHeight="1">
      <c r="A57" s="8">
        <f t="shared" si="0"/>
        <v>54</v>
      </c>
      <c r="B57" s="37" t="s">
        <v>103</v>
      </c>
      <c r="C57" s="123">
        <v>2951634.0362</v>
      </c>
      <c r="D57" s="110">
        <v>2951634.0362</v>
      </c>
      <c r="E57" s="110">
        <v>2951634.0362</v>
      </c>
      <c r="F57" s="123">
        <v>2951634.0362</v>
      </c>
      <c r="G57" s="127"/>
      <c r="H57" s="109"/>
      <c r="I57" s="133"/>
      <c r="J57" s="109"/>
      <c r="K57" s="112"/>
      <c r="L57" s="109"/>
      <c r="M57" s="109"/>
      <c r="N57" s="110"/>
      <c r="O57" s="83" t="s">
        <v>111</v>
      </c>
    </row>
    <row r="58" spans="1:15" ht="15" customHeight="1">
      <c r="A58" s="8">
        <f t="shared" si="0"/>
        <v>55</v>
      </c>
      <c r="B58" s="37" t="s">
        <v>104</v>
      </c>
      <c r="C58" s="123">
        <v>451578.53088000003</v>
      </c>
      <c r="D58" s="110">
        <v>451578.53088000003</v>
      </c>
      <c r="E58" s="110">
        <v>451578.53088000003</v>
      </c>
      <c r="F58" s="123">
        <v>451578.53088000003</v>
      </c>
      <c r="G58" s="112"/>
      <c r="H58" s="109"/>
      <c r="I58" s="133"/>
      <c r="J58" s="109"/>
      <c r="K58" s="112"/>
      <c r="L58" s="109"/>
      <c r="M58" s="109"/>
      <c r="N58" s="110"/>
      <c r="O58" s="83" t="s">
        <v>113</v>
      </c>
    </row>
    <row r="59" spans="1:15" ht="15" customHeight="1">
      <c r="A59" s="8">
        <f t="shared" si="0"/>
        <v>56</v>
      </c>
      <c r="B59" s="37" t="s">
        <v>140</v>
      </c>
      <c r="C59" s="123">
        <v>3839129.7387200003</v>
      </c>
      <c r="D59" s="110">
        <v>3885185.4326800001</v>
      </c>
      <c r="E59" s="110">
        <v>4016030.0408600001</v>
      </c>
      <c r="F59" s="123">
        <v>4099361.9578800006</v>
      </c>
      <c r="G59" s="112"/>
      <c r="H59" s="109"/>
      <c r="I59" s="133"/>
      <c r="J59" s="109"/>
      <c r="K59" s="112"/>
      <c r="L59" s="109"/>
      <c r="M59" s="109"/>
      <c r="N59" s="110"/>
      <c r="O59" s="83" t="s">
        <v>108</v>
      </c>
    </row>
    <row r="60" spans="1:15" ht="15" customHeight="1">
      <c r="A60" s="8">
        <f t="shared" si="0"/>
        <v>57</v>
      </c>
      <c r="B60" s="37" t="s">
        <v>141</v>
      </c>
      <c r="C60" s="123">
        <v>-389734.83551</v>
      </c>
      <c r="D60" s="110">
        <v>-390681.84391</v>
      </c>
      <c r="E60" s="110">
        <v>-334617.45962000004</v>
      </c>
      <c r="F60" s="123">
        <v>-263192.10736999998</v>
      </c>
      <c r="G60" s="112"/>
      <c r="H60" s="109"/>
      <c r="I60" s="133"/>
      <c r="J60" s="109"/>
      <c r="K60" s="112"/>
      <c r="L60" s="109"/>
      <c r="M60" s="109"/>
      <c r="N60" s="110"/>
      <c r="O60" s="83" t="s">
        <v>112</v>
      </c>
    </row>
    <row r="61" spans="1:15" ht="15" customHeight="1">
      <c r="A61" s="62">
        <f t="shared" si="0"/>
        <v>58</v>
      </c>
      <c r="B61" s="61" t="s">
        <v>142</v>
      </c>
      <c r="C61" s="124">
        <v>6852607.4703000002</v>
      </c>
      <c r="D61" s="113">
        <v>6897716.1558700008</v>
      </c>
      <c r="E61" s="113">
        <v>7084625.1483399998</v>
      </c>
      <c r="F61" s="124">
        <v>7239382.4176100008</v>
      </c>
      <c r="G61" s="116"/>
      <c r="H61" s="116"/>
      <c r="I61" s="134"/>
      <c r="J61" s="115"/>
      <c r="K61" s="116"/>
      <c r="L61" s="115"/>
      <c r="M61" s="115"/>
      <c r="N61" s="113"/>
      <c r="O61" s="82" t="s">
        <v>106</v>
      </c>
    </row>
    <row r="62" spans="1:15" ht="15" customHeight="1">
      <c r="A62" s="62">
        <f t="shared" si="0"/>
        <v>59</v>
      </c>
      <c r="B62" s="61" t="s">
        <v>149</v>
      </c>
      <c r="C62" s="124">
        <v>34442179.977389999</v>
      </c>
      <c r="D62" s="113">
        <v>35256508.632250004</v>
      </c>
      <c r="E62" s="113">
        <v>35236037.62517</v>
      </c>
      <c r="F62" s="124">
        <v>35619651.865900002</v>
      </c>
      <c r="G62" s="116"/>
      <c r="H62" s="116"/>
      <c r="I62" s="134"/>
      <c r="J62" s="115"/>
      <c r="K62" s="116"/>
      <c r="L62" s="115"/>
      <c r="M62" s="115"/>
      <c r="N62" s="113"/>
      <c r="O62" s="82" t="s">
        <v>110</v>
      </c>
    </row>
    <row r="63" spans="1:15">
      <c r="H63" s="35"/>
    </row>
    <row r="64" spans="1:15" ht="15.5">
      <c r="B64" s="91" t="s">
        <v>440</v>
      </c>
    </row>
    <row r="65" spans="2:2" ht="15.5">
      <c r="B65" s="91"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C5" activePane="bottomRight" state="frozen"/>
      <selection pane="topRight"/>
      <selection pane="bottomLeft"/>
      <selection pane="bottomRight"/>
    </sheetView>
  </sheetViews>
  <sheetFormatPr defaultRowHeight="14.5"/>
  <cols>
    <col min="1" max="1" width="3.81640625" bestFit="1" customWidth="1"/>
    <col min="2" max="2" width="72.1796875" bestFit="1" customWidth="1"/>
    <col min="3" max="3" width="17.81640625" customWidth="1"/>
    <col min="4" max="4" width="20.1796875" customWidth="1"/>
    <col min="5" max="5" width="20.54296875" customWidth="1"/>
    <col min="6" max="7" width="17.81640625" customWidth="1"/>
    <col min="8" max="8" width="20.54296875" customWidth="1"/>
    <col min="9" max="9" width="20.1796875" customWidth="1"/>
    <col min="10" max="14" width="18.81640625" customWidth="1"/>
    <col min="15" max="15" width="57.54296875" bestFit="1" customWidth="1"/>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10">
        <v>90128566.411252424</v>
      </c>
      <c r="D5" s="110">
        <v>80653311.307442144</v>
      </c>
      <c r="E5" s="110">
        <v>75841193.641166002</v>
      </c>
      <c r="F5" s="110">
        <v>82430528.992020234</v>
      </c>
      <c r="G5" s="109"/>
      <c r="H5" s="109"/>
      <c r="I5" s="109"/>
      <c r="J5" s="109"/>
      <c r="K5" s="109"/>
      <c r="L5" s="109"/>
      <c r="M5" s="109"/>
      <c r="N5" s="110"/>
      <c r="O5" s="80" t="s">
        <v>160</v>
      </c>
    </row>
    <row r="6" spans="1:15">
      <c r="A6" s="26">
        <v>2</v>
      </c>
      <c r="B6" s="6" t="s">
        <v>146</v>
      </c>
      <c r="C6" s="110">
        <v>65783559.678449996</v>
      </c>
      <c r="D6" s="110">
        <v>66471461.461162023</v>
      </c>
      <c r="E6" s="110">
        <v>67423859.887473002</v>
      </c>
      <c r="F6" s="110">
        <v>68879465.889554009</v>
      </c>
      <c r="G6" s="109"/>
      <c r="H6" s="109"/>
      <c r="I6" s="109"/>
      <c r="J6" s="109"/>
      <c r="K6" s="109"/>
      <c r="L6" s="109"/>
      <c r="M6" s="109"/>
      <c r="N6" s="110"/>
      <c r="O6" s="80" t="s">
        <v>27</v>
      </c>
    </row>
    <row r="7" spans="1:15">
      <c r="A7" s="26">
        <v>3</v>
      </c>
      <c r="B7" s="6" t="s">
        <v>151</v>
      </c>
      <c r="C7" s="110">
        <v>33550703.130342271</v>
      </c>
      <c r="D7" s="110">
        <v>34143531.906404294</v>
      </c>
      <c r="E7" s="110">
        <v>33038252.580983207</v>
      </c>
      <c r="F7" s="110">
        <v>33026438.264968209</v>
      </c>
      <c r="G7" s="109"/>
      <c r="H7" s="109"/>
      <c r="I7" s="109"/>
      <c r="J7" s="109"/>
      <c r="K7" s="109"/>
      <c r="L7" s="109"/>
      <c r="M7" s="109"/>
      <c r="N7" s="110"/>
      <c r="O7" s="80" t="s">
        <v>405</v>
      </c>
    </row>
    <row r="8" spans="1:15">
      <c r="A8" s="26">
        <v>4</v>
      </c>
      <c r="B8" s="6" t="s">
        <v>152</v>
      </c>
      <c r="C8" s="110">
        <v>416888020.64619136</v>
      </c>
      <c r="D8" s="110">
        <v>431922189.24308544</v>
      </c>
      <c r="E8" s="110">
        <v>454386624.35932988</v>
      </c>
      <c r="F8" s="110">
        <v>456444472.16858965</v>
      </c>
      <c r="G8" s="109"/>
      <c r="H8" s="109"/>
      <c r="I8" s="109"/>
      <c r="J8" s="109"/>
      <c r="K8" s="109"/>
      <c r="L8" s="109"/>
      <c r="M8" s="109"/>
      <c r="N8" s="110"/>
      <c r="O8" s="80" t="s">
        <v>30</v>
      </c>
    </row>
    <row r="9" spans="1:15">
      <c r="A9" s="26">
        <v>5</v>
      </c>
      <c r="B9" s="6" t="s">
        <v>166</v>
      </c>
      <c r="C9" s="110">
        <v>0</v>
      </c>
      <c r="D9" s="110">
        <v>0</v>
      </c>
      <c r="E9" s="110">
        <v>0</v>
      </c>
      <c r="F9" s="110">
        <v>0</v>
      </c>
      <c r="G9" s="109"/>
      <c r="H9" s="109"/>
      <c r="I9" s="109"/>
      <c r="J9" s="109"/>
      <c r="K9" s="109"/>
      <c r="L9" s="109"/>
      <c r="M9" s="109"/>
      <c r="N9" s="110"/>
      <c r="O9" s="80" t="s">
        <v>33</v>
      </c>
    </row>
    <row r="10" spans="1:15">
      <c r="A10" s="26">
        <v>6</v>
      </c>
      <c r="B10" s="6" t="s">
        <v>154</v>
      </c>
      <c r="C10" s="110">
        <v>0</v>
      </c>
      <c r="D10" s="110">
        <v>0</v>
      </c>
      <c r="E10" s="110">
        <v>0</v>
      </c>
      <c r="F10" s="110">
        <v>0</v>
      </c>
      <c r="G10" s="109"/>
      <c r="H10" s="109"/>
      <c r="I10" s="109"/>
      <c r="J10" s="109"/>
      <c r="K10" s="109"/>
      <c r="L10" s="109"/>
      <c r="M10" s="109"/>
      <c r="N10" s="110"/>
      <c r="O10" s="80" t="s">
        <v>35</v>
      </c>
    </row>
    <row r="11" spans="1:15">
      <c r="A11" s="26">
        <v>7</v>
      </c>
      <c r="B11" s="6" t="s">
        <v>36</v>
      </c>
      <c r="C11" s="110">
        <v>0</v>
      </c>
      <c r="D11" s="110">
        <v>0</v>
      </c>
      <c r="E11" s="110">
        <v>0</v>
      </c>
      <c r="F11" s="110">
        <v>0</v>
      </c>
      <c r="G11" s="109"/>
      <c r="H11" s="109"/>
      <c r="I11" s="109"/>
      <c r="J11" s="109"/>
      <c r="K11" s="109"/>
      <c r="L11" s="109"/>
      <c r="M11" s="109"/>
      <c r="N11" s="110"/>
      <c r="O11" s="80" t="s">
        <v>37</v>
      </c>
    </row>
    <row r="12" spans="1:15">
      <c r="A12" s="26">
        <v>8</v>
      </c>
      <c r="B12" s="6" t="s">
        <v>38</v>
      </c>
      <c r="C12" s="110">
        <v>39404814.079152934</v>
      </c>
      <c r="D12" s="110">
        <v>40464748.537170514</v>
      </c>
      <c r="E12" s="110">
        <v>42404123.917460993</v>
      </c>
      <c r="F12" s="110">
        <v>43436447.463318236</v>
      </c>
      <c r="G12" s="109"/>
      <c r="H12" s="109"/>
      <c r="I12" s="109"/>
      <c r="J12" s="109"/>
      <c r="K12" s="109"/>
      <c r="L12" s="109"/>
      <c r="M12" s="109"/>
      <c r="N12" s="110"/>
      <c r="O12" s="80" t="s">
        <v>39</v>
      </c>
    </row>
    <row r="13" spans="1:15">
      <c r="A13" s="26">
        <v>9</v>
      </c>
      <c r="B13" s="6" t="s">
        <v>155</v>
      </c>
      <c r="C13" s="110">
        <v>128755.84832300001</v>
      </c>
      <c r="D13" s="110">
        <v>128479.53406299998</v>
      </c>
      <c r="E13" s="110">
        <v>115592.70536699999</v>
      </c>
      <c r="F13" s="110">
        <v>109567.85633900001</v>
      </c>
      <c r="G13" s="109"/>
      <c r="H13" s="109"/>
      <c r="I13" s="109"/>
      <c r="J13" s="109"/>
      <c r="K13" s="109"/>
      <c r="L13" s="109"/>
      <c r="M13" s="109"/>
      <c r="N13" s="110"/>
      <c r="O13" s="80" t="s">
        <v>161</v>
      </c>
    </row>
    <row r="14" spans="1:15">
      <c r="A14" s="26">
        <v>10</v>
      </c>
      <c r="B14" s="6" t="s">
        <v>156</v>
      </c>
      <c r="C14" s="110">
        <v>0</v>
      </c>
      <c r="D14" s="110">
        <v>0</v>
      </c>
      <c r="E14" s="110">
        <v>0</v>
      </c>
      <c r="F14" s="110">
        <v>0</v>
      </c>
      <c r="G14" s="109"/>
      <c r="H14" s="109"/>
      <c r="I14" s="109"/>
      <c r="J14" s="109"/>
      <c r="K14" s="109"/>
      <c r="L14" s="109"/>
      <c r="M14" s="109"/>
      <c r="N14" s="110"/>
      <c r="O14" s="80" t="s">
        <v>42</v>
      </c>
    </row>
    <row r="15" spans="1:15">
      <c r="A15" s="26">
        <v>11</v>
      </c>
      <c r="B15" s="6" t="s">
        <v>118</v>
      </c>
      <c r="C15" s="110">
        <v>350320</v>
      </c>
      <c r="D15" s="110">
        <v>350320</v>
      </c>
      <c r="E15" s="110">
        <v>350320</v>
      </c>
      <c r="F15" s="110">
        <v>350320</v>
      </c>
      <c r="G15" s="109"/>
      <c r="H15" s="109"/>
      <c r="I15" s="109"/>
      <c r="J15" s="109"/>
      <c r="K15" s="109"/>
      <c r="L15" s="109"/>
      <c r="M15" s="109"/>
      <c r="N15" s="110"/>
      <c r="O15" s="80" t="s">
        <v>44</v>
      </c>
    </row>
    <row r="16" spans="1:15">
      <c r="A16" s="26">
        <v>12</v>
      </c>
      <c r="B16" s="6" t="s">
        <v>157</v>
      </c>
      <c r="C16" s="110">
        <v>2039380.20213548</v>
      </c>
      <c r="D16" s="110">
        <v>2039357.56670548</v>
      </c>
      <c r="E16" s="110">
        <v>2039380.1796649997</v>
      </c>
      <c r="F16" s="110">
        <v>2039679.9847148799</v>
      </c>
      <c r="G16" s="109"/>
      <c r="H16" s="109"/>
      <c r="I16" s="109"/>
      <c r="J16" s="109"/>
      <c r="K16" s="109"/>
      <c r="L16" s="109"/>
      <c r="M16" s="109"/>
      <c r="N16" s="110"/>
      <c r="O16" s="80" t="s">
        <v>45</v>
      </c>
    </row>
    <row r="17" spans="1:15">
      <c r="A17" s="26">
        <v>13</v>
      </c>
      <c r="B17" s="6" t="s">
        <v>158</v>
      </c>
      <c r="C17" s="110">
        <v>0</v>
      </c>
      <c r="D17" s="110">
        <v>0</v>
      </c>
      <c r="E17" s="110">
        <v>0</v>
      </c>
      <c r="F17" s="110">
        <v>0</v>
      </c>
      <c r="G17" s="109"/>
      <c r="H17" s="109"/>
      <c r="I17" s="109"/>
      <c r="J17" s="109"/>
      <c r="K17" s="109"/>
      <c r="L17" s="109"/>
      <c r="M17" s="109"/>
      <c r="N17" s="110"/>
      <c r="O17" s="80" t="s">
        <v>46</v>
      </c>
    </row>
    <row r="18" spans="1:15">
      <c r="A18" s="26">
        <v>14</v>
      </c>
      <c r="B18" s="6" t="s">
        <v>119</v>
      </c>
      <c r="C18" s="110">
        <v>0</v>
      </c>
      <c r="D18" s="110">
        <v>0</v>
      </c>
      <c r="E18" s="110">
        <v>0</v>
      </c>
      <c r="F18" s="110">
        <v>0</v>
      </c>
      <c r="G18" s="109"/>
      <c r="H18" s="109"/>
      <c r="I18" s="109"/>
      <c r="J18" s="109"/>
      <c r="K18" s="109"/>
      <c r="L18" s="109"/>
      <c r="M18" s="109"/>
      <c r="N18" s="110"/>
      <c r="O18" s="80" t="s">
        <v>48</v>
      </c>
    </row>
    <row r="19" spans="1:15">
      <c r="A19" s="26">
        <v>15</v>
      </c>
      <c r="B19" s="6" t="s">
        <v>159</v>
      </c>
      <c r="C19" s="110">
        <v>0</v>
      </c>
      <c r="D19" s="110">
        <v>0</v>
      </c>
      <c r="E19" s="110">
        <v>0</v>
      </c>
      <c r="F19" s="110">
        <v>0</v>
      </c>
      <c r="G19" s="109"/>
      <c r="H19" s="109"/>
      <c r="I19" s="109"/>
      <c r="J19" s="109"/>
      <c r="K19" s="109"/>
      <c r="L19" s="109"/>
      <c r="M19" s="109"/>
      <c r="N19" s="110"/>
      <c r="O19" s="80" t="s">
        <v>50</v>
      </c>
    </row>
    <row r="20" spans="1:15">
      <c r="A20" s="26">
        <v>16</v>
      </c>
      <c r="B20" s="6" t="s">
        <v>446</v>
      </c>
      <c r="C20" s="110">
        <v>0</v>
      </c>
      <c r="D20" s="110">
        <v>0</v>
      </c>
      <c r="E20" s="110">
        <v>0</v>
      </c>
      <c r="F20" s="110">
        <v>0</v>
      </c>
      <c r="G20" s="109"/>
      <c r="H20" s="109"/>
      <c r="I20" s="109"/>
      <c r="J20" s="109"/>
      <c r="K20" s="109"/>
      <c r="L20" s="109"/>
      <c r="M20" s="109"/>
      <c r="N20" s="110"/>
      <c r="O20" s="80" t="s">
        <v>52</v>
      </c>
    </row>
    <row r="21" spans="1:15" s="10" customFormat="1">
      <c r="A21" s="26">
        <v>17</v>
      </c>
      <c r="B21" s="6" t="s">
        <v>121</v>
      </c>
      <c r="C21" s="113">
        <v>0</v>
      </c>
      <c r="D21" s="113">
        <v>0</v>
      </c>
      <c r="E21" s="113">
        <v>0</v>
      </c>
      <c r="F21" s="113">
        <v>0</v>
      </c>
      <c r="G21" s="115"/>
      <c r="H21" s="115"/>
      <c r="I21" s="115"/>
      <c r="J21" s="115"/>
      <c r="K21" s="115"/>
      <c r="L21" s="109"/>
      <c r="M21" s="109"/>
      <c r="N21" s="113"/>
      <c r="O21" s="79" t="s">
        <v>54</v>
      </c>
    </row>
    <row r="22" spans="1:15" s="10" customFormat="1">
      <c r="A22" s="27">
        <v>17</v>
      </c>
      <c r="B22" s="63" t="s">
        <v>192</v>
      </c>
      <c r="C22" s="113">
        <v>648274119.99584746</v>
      </c>
      <c r="D22" s="113">
        <v>656173399.5560329</v>
      </c>
      <c r="E22" s="113">
        <v>675599347.27144504</v>
      </c>
      <c r="F22" s="113">
        <v>686716920.61950421</v>
      </c>
      <c r="G22" s="115"/>
      <c r="H22" s="115"/>
      <c r="I22" s="115"/>
      <c r="J22" s="115"/>
      <c r="K22" s="115"/>
      <c r="L22" s="115"/>
      <c r="M22" s="115"/>
      <c r="N22" s="113"/>
      <c r="O22" s="79" t="s">
        <v>88</v>
      </c>
    </row>
    <row r="23" spans="1:15" s="10" customFormat="1">
      <c r="A23" s="27">
        <v>18</v>
      </c>
      <c r="B23" s="63" t="s">
        <v>327</v>
      </c>
      <c r="C23" s="113">
        <v>118854774.42780128</v>
      </c>
      <c r="D23" s="113">
        <v>119162715.11048128</v>
      </c>
      <c r="E23" s="113">
        <v>106092180.70058987</v>
      </c>
      <c r="F23" s="113">
        <v>107850764.28677444</v>
      </c>
      <c r="G23" s="115"/>
      <c r="H23" s="115"/>
      <c r="I23" s="115"/>
      <c r="J23" s="115"/>
      <c r="K23" s="115"/>
      <c r="L23" s="115"/>
      <c r="M23" s="115"/>
      <c r="N23" s="113"/>
      <c r="O23" s="79" t="s">
        <v>89</v>
      </c>
    </row>
    <row r="24" spans="1:15" s="10" customFormat="1">
      <c r="A24" s="27">
        <v>19</v>
      </c>
      <c r="B24" s="63" t="s">
        <v>21</v>
      </c>
      <c r="C24" s="113">
        <v>767128894.42364872</v>
      </c>
      <c r="D24" s="113">
        <v>775336114.66651416</v>
      </c>
      <c r="E24" s="113">
        <v>781691527.97203505</v>
      </c>
      <c r="F24" s="113">
        <v>794567684.90627861</v>
      </c>
      <c r="G24" s="115"/>
      <c r="H24" s="115"/>
      <c r="I24" s="115"/>
      <c r="J24" s="115"/>
      <c r="K24" s="115"/>
      <c r="L24" s="115"/>
      <c r="M24" s="115"/>
      <c r="N24" s="113"/>
      <c r="O24" s="79" t="s">
        <v>162</v>
      </c>
    </row>
    <row r="25" spans="1:15" s="10" customFormat="1">
      <c r="A25" s="27">
        <v>20</v>
      </c>
      <c r="B25" s="63" t="s">
        <v>194</v>
      </c>
      <c r="C25" s="113">
        <v>58587129.826198392</v>
      </c>
      <c r="D25" s="113">
        <v>58880381.399197437</v>
      </c>
      <c r="E25" s="113">
        <v>59705526.71452909</v>
      </c>
      <c r="F25" s="113">
        <v>59270156.615056641</v>
      </c>
      <c r="G25" s="115"/>
      <c r="H25" s="115"/>
      <c r="I25" s="115"/>
      <c r="J25" s="115"/>
      <c r="K25" s="115"/>
      <c r="L25" s="115"/>
      <c r="M25" s="115"/>
      <c r="N25" s="113"/>
      <c r="O25" s="79" t="s">
        <v>163</v>
      </c>
    </row>
    <row r="26" spans="1:15">
      <c r="A26" s="27">
        <v>21</v>
      </c>
      <c r="B26" s="63" t="s">
        <v>447</v>
      </c>
      <c r="C26" s="115">
        <v>708541764.59744024</v>
      </c>
      <c r="D26" s="115">
        <v>716455733.26729751</v>
      </c>
      <c r="E26" s="115">
        <v>721986001.95983934</v>
      </c>
      <c r="F26" s="113">
        <v>735297523.94856918</v>
      </c>
      <c r="G26" s="115"/>
      <c r="H26" s="115"/>
      <c r="I26" s="115"/>
      <c r="J26" s="115"/>
      <c r="K26" s="115"/>
      <c r="L26" s="115"/>
      <c r="M26" s="115"/>
      <c r="N26" s="115"/>
      <c r="O26" s="79"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C5" activePane="bottomRight" state="frozen"/>
      <selection pane="topRight"/>
      <selection pane="bottomLeft"/>
      <selection pane="bottomRight"/>
    </sheetView>
  </sheetViews>
  <sheetFormatPr defaultColWidth="9.1796875" defaultRowHeight="14.5"/>
  <cols>
    <col min="1" max="1" width="9.1796875" style="19"/>
    <col min="2" max="2" width="67.1796875" style="53" customWidth="1"/>
    <col min="3" max="14" width="18.1796875" style="19" customWidth="1"/>
    <col min="15" max="15" width="56.453125" style="19" bestFit="1" customWidth="1"/>
    <col min="16" max="16384" width="9.1796875" style="19"/>
  </cols>
  <sheetData>
    <row r="1" spans="1:15">
      <c r="O1" s="84" t="s">
        <v>404</v>
      </c>
    </row>
    <row r="2" spans="1:15" ht="22.5" thickBot="1">
      <c r="A2" s="139" t="s">
        <v>114</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47"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3">
        <v>13476733</v>
      </c>
      <c r="D5" s="32">
        <v>13144047</v>
      </c>
      <c r="E5" s="32">
        <v>13499631</v>
      </c>
      <c r="F5" s="118">
        <v>16153651.289999999</v>
      </c>
      <c r="G5" s="32"/>
      <c r="H5" s="32"/>
      <c r="I5" s="118"/>
      <c r="J5" s="32"/>
      <c r="K5" s="118"/>
      <c r="L5" s="32"/>
      <c r="M5" s="32"/>
      <c r="N5" s="32"/>
      <c r="O5" s="80" t="s">
        <v>160</v>
      </c>
    </row>
    <row r="6" spans="1:15">
      <c r="A6" s="20">
        <v>2</v>
      </c>
      <c r="B6" s="37" t="s">
        <v>146</v>
      </c>
      <c r="C6" s="123">
        <v>9270634.3077199999</v>
      </c>
      <c r="D6" s="32">
        <v>9377236.1998399999</v>
      </c>
      <c r="E6" s="32">
        <v>8911537.7897399999</v>
      </c>
      <c r="F6" s="118">
        <v>8186775.07816</v>
      </c>
      <c r="G6" s="32"/>
      <c r="H6" s="32"/>
      <c r="I6" s="118"/>
      <c r="J6" s="32"/>
      <c r="K6" s="118"/>
      <c r="L6" s="32"/>
      <c r="M6" s="32"/>
      <c r="N6" s="32"/>
      <c r="O6" s="80" t="s">
        <v>27</v>
      </c>
    </row>
    <row r="7" spans="1:15">
      <c r="A7" s="20">
        <v>3</v>
      </c>
      <c r="B7" s="37" t="s">
        <v>151</v>
      </c>
      <c r="C7" s="123">
        <v>19333644.391900003</v>
      </c>
      <c r="D7" s="32">
        <v>19288842.188790001</v>
      </c>
      <c r="E7" s="32">
        <v>19256045.240309998</v>
      </c>
      <c r="F7" s="118">
        <v>19061612.826549999</v>
      </c>
      <c r="G7" s="32"/>
      <c r="H7" s="32"/>
      <c r="I7" s="118"/>
      <c r="J7" s="32"/>
      <c r="K7" s="118"/>
      <c r="L7" s="32"/>
      <c r="M7" s="32"/>
      <c r="N7" s="32"/>
      <c r="O7" s="80" t="s">
        <v>405</v>
      </c>
    </row>
    <row r="8" spans="1:15">
      <c r="A8" s="20">
        <v>4</v>
      </c>
      <c r="B8" s="37" t="s">
        <v>152</v>
      </c>
      <c r="C8" s="123">
        <v>61010523.774729997</v>
      </c>
      <c r="D8" s="32">
        <v>61532921.809430003</v>
      </c>
      <c r="E8" s="32">
        <v>61472384.142349996</v>
      </c>
      <c r="F8" s="118">
        <v>61116103.412880003</v>
      </c>
      <c r="G8" s="32"/>
      <c r="H8" s="32"/>
      <c r="I8" s="118"/>
      <c r="J8" s="32"/>
      <c r="K8" s="118"/>
      <c r="L8" s="32"/>
      <c r="M8" s="32"/>
      <c r="N8" s="32"/>
      <c r="O8" s="80" t="s">
        <v>30</v>
      </c>
    </row>
    <row r="9" spans="1:15">
      <c r="A9" s="20">
        <v>5</v>
      </c>
      <c r="B9" s="37" t="s">
        <v>153</v>
      </c>
      <c r="C9" s="123">
        <v>0</v>
      </c>
      <c r="D9" s="32">
        <v>0</v>
      </c>
      <c r="E9" s="32">
        <v>0</v>
      </c>
      <c r="F9" s="32">
        <v>0</v>
      </c>
      <c r="G9" s="32"/>
      <c r="H9" s="32"/>
      <c r="I9" s="32"/>
      <c r="J9" s="32"/>
      <c r="K9" s="118"/>
      <c r="L9" s="32"/>
      <c r="M9" s="32"/>
      <c r="N9" s="32"/>
      <c r="O9" s="80" t="s">
        <v>33</v>
      </c>
    </row>
    <row r="10" spans="1:15">
      <c r="A10" s="20">
        <v>6</v>
      </c>
      <c r="B10" s="37" t="s">
        <v>154</v>
      </c>
      <c r="C10" s="123">
        <v>0</v>
      </c>
      <c r="D10" s="32">
        <v>0</v>
      </c>
      <c r="E10" s="32">
        <v>0</v>
      </c>
      <c r="F10" s="32">
        <v>0</v>
      </c>
      <c r="G10" s="32"/>
      <c r="H10" s="32"/>
      <c r="I10" s="32"/>
      <c r="J10" s="32"/>
      <c r="K10" s="118"/>
      <c r="L10" s="32"/>
      <c r="M10" s="32"/>
      <c r="N10" s="32"/>
      <c r="O10" s="80" t="s">
        <v>35</v>
      </c>
    </row>
    <row r="11" spans="1:15">
      <c r="A11" s="20">
        <v>7</v>
      </c>
      <c r="B11" s="37" t="s">
        <v>36</v>
      </c>
      <c r="C11" s="123">
        <v>0</v>
      </c>
      <c r="D11" s="32">
        <v>0</v>
      </c>
      <c r="E11" s="32">
        <v>0</v>
      </c>
      <c r="F11" s="32">
        <v>0</v>
      </c>
      <c r="G11" s="32"/>
      <c r="H11" s="32"/>
      <c r="I11" s="32"/>
      <c r="J11" s="32"/>
      <c r="K11" s="118"/>
      <c r="L11" s="32"/>
      <c r="M11" s="32"/>
      <c r="N11" s="32"/>
      <c r="O11" s="80" t="s">
        <v>37</v>
      </c>
    </row>
    <row r="12" spans="1:15">
      <c r="A12" s="20">
        <v>8</v>
      </c>
      <c r="B12" s="37" t="s">
        <v>38</v>
      </c>
      <c r="C12" s="123">
        <v>21818559.783330001</v>
      </c>
      <c r="D12" s="32">
        <v>21665830.549209997</v>
      </c>
      <c r="E12" s="32">
        <v>21319261.704659998</v>
      </c>
      <c r="F12" s="118">
        <v>20814766.244490001</v>
      </c>
      <c r="G12" s="32"/>
      <c r="H12" s="32"/>
      <c r="I12" s="118"/>
      <c r="J12" s="32"/>
      <c r="K12" s="118"/>
      <c r="L12" s="32"/>
      <c r="M12" s="32"/>
      <c r="N12" s="32"/>
      <c r="O12" s="80" t="s">
        <v>39</v>
      </c>
    </row>
    <row r="13" spans="1:15">
      <c r="A13" s="20">
        <v>9</v>
      </c>
      <c r="B13" s="37" t="s">
        <v>155</v>
      </c>
      <c r="C13" s="123">
        <v>733912.18625999999</v>
      </c>
      <c r="D13" s="32">
        <v>731922.50725999998</v>
      </c>
      <c r="E13" s="32">
        <v>706305.97783999995</v>
      </c>
      <c r="F13" s="118">
        <v>688390.20423000003</v>
      </c>
      <c r="G13" s="32"/>
      <c r="H13" s="32"/>
      <c r="I13" s="118"/>
      <c r="J13" s="32"/>
      <c r="K13" s="118"/>
      <c r="L13" s="32"/>
      <c r="M13" s="32"/>
      <c r="N13" s="32"/>
      <c r="O13" s="80" t="s">
        <v>161</v>
      </c>
    </row>
    <row r="14" spans="1:15">
      <c r="A14" s="20">
        <v>10</v>
      </c>
      <c r="B14" s="37" t="s">
        <v>156</v>
      </c>
      <c r="C14" s="123">
        <v>106110.2</v>
      </c>
      <c r="D14" s="32">
        <v>104800.2</v>
      </c>
      <c r="E14" s="32">
        <v>104800.2</v>
      </c>
      <c r="F14" s="118">
        <v>104800.2</v>
      </c>
      <c r="G14" s="32"/>
      <c r="H14" s="32"/>
      <c r="I14" s="118"/>
      <c r="J14" s="32"/>
      <c r="K14" s="118"/>
      <c r="L14" s="32"/>
      <c r="M14" s="32"/>
      <c r="N14" s="32"/>
      <c r="O14" s="80" t="s">
        <v>42</v>
      </c>
    </row>
    <row r="15" spans="1:15">
      <c r="A15" s="20">
        <v>11</v>
      </c>
      <c r="B15" s="37" t="s">
        <v>118</v>
      </c>
      <c r="C15" s="123">
        <v>6249072.5430000005</v>
      </c>
      <c r="D15" s="32">
        <v>6257078.1899300003</v>
      </c>
      <c r="E15" s="32">
        <v>6350094.4420100003</v>
      </c>
      <c r="F15" s="118">
        <v>6447832.6202699998</v>
      </c>
      <c r="G15" s="32"/>
      <c r="H15" s="32"/>
      <c r="I15" s="118"/>
      <c r="J15" s="32"/>
      <c r="K15" s="118"/>
      <c r="L15" s="32"/>
      <c r="M15" s="32"/>
      <c r="N15" s="32"/>
      <c r="O15" s="80" t="s">
        <v>44</v>
      </c>
    </row>
    <row r="16" spans="1:15">
      <c r="A16" s="103">
        <v>12</v>
      </c>
      <c r="B16" s="94" t="s">
        <v>157</v>
      </c>
      <c r="C16" s="123">
        <v>531909.48</v>
      </c>
      <c r="D16" s="104">
        <v>530380.74</v>
      </c>
      <c r="E16" s="104">
        <v>523552</v>
      </c>
      <c r="F16" s="119">
        <v>522056.6</v>
      </c>
      <c r="G16" s="104"/>
      <c r="H16" s="104"/>
      <c r="I16" s="119"/>
      <c r="J16" s="104"/>
      <c r="K16" s="119"/>
      <c r="L16" s="104"/>
      <c r="M16" s="104"/>
      <c r="N16" s="104"/>
      <c r="O16" s="105" t="s">
        <v>45</v>
      </c>
    </row>
    <row r="17" spans="1:15">
      <c r="A17" s="20">
        <v>13</v>
      </c>
      <c r="B17" s="37" t="s">
        <v>158</v>
      </c>
      <c r="C17" s="123">
        <v>0</v>
      </c>
      <c r="D17" s="32">
        <v>0</v>
      </c>
      <c r="E17" s="32">
        <v>0</v>
      </c>
      <c r="F17" s="32">
        <v>0</v>
      </c>
      <c r="G17" s="32"/>
      <c r="H17" s="32"/>
      <c r="I17" s="32"/>
      <c r="J17" s="32"/>
      <c r="K17" s="118"/>
      <c r="L17" s="32"/>
      <c r="M17" s="32"/>
      <c r="N17" s="32"/>
      <c r="O17" s="80" t="s">
        <v>46</v>
      </c>
    </row>
    <row r="18" spans="1:15">
      <c r="A18" s="20">
        <v>14</v>
      </c>
      <c r="B18" s="37" t="s">
        <v>119</v>
      </c>
      <c r="C18" s="123">
        <v>0</v>
      </c>
      <c r="D18" s="32">
        <v>0</v>
      </c>
      <c r="E18" s="32">
        <v>0</v>
      </c>
      <c r="F18" s="32">
        <v>0</v>
      </c>
      <c r="G18" s="32"/>
      <c r="H18" s="32"/>
      <c r="I18" s="32"/>
      <c r="J18" s="32"/>
      <c r="K18" s="118"/>
      <c r="L18" s="32"/>
      <c r="M18" s="32"/>
      <c r="N18" s="32"/>
      <c r="O18" s="80" t="s">
        <v>48</v>
      </c>
    </row>
    <row r="19" spans="1:15">
      <c r="A19" s="20">
        <v>15</v>
      </c>
      <c r="B19" s="37" t="s">
        <v>159</v>
      </c>
      <c r="C19" s="123">
        <v>0</v>
      </c>
      <c r="D19" s="32">
        <v>0</v>
      </c>
      <c r="E19" s="32">
        <v>0</v>
      </c>
      <c r="F19" s="32">
        <v>0</v>
      </c>
      <c r="G19" s="32"/>
      <c r="H19" s="32"/>
      <c r="I19" s="32"/>
      <c r="J19" s="32"/>
      <c r="K19" s="118"/>
      <c r="L19" s="32"/>
      <c r="M19" s="32"/>
      <c r="N19" s="32"/>
      <c r="O19" s="80" t="s">
        <v>50</v>
      </c>
    </row>
    <row r="20" spans="1:15">
      <c r="A20" s="20">
        <v>16</v>
      </c>
      <c r="B20" s="37" t="s">
        <v>121</v>
      </c>
      <c r="C20" s="123">
        <v>102451.93191</v>
      </c>
      <c r="D20" s="32">
        <v>393688.20776999998</v>
      </c>
      <c r="E20" s="32">
        <v>392215.33353</v>
      </c>
      <c r="F20" s="118">
        <v>417715.33353</v>
      </c>
      <c r="G20" s="32"/>
      <c r="H20" s="32"/>
      <c r="I20" s="118"/>
      <c r="J20" s="32"/>
      <c r="K20" s="118"/>
      <c r="L20" s="32"/>
      <c r="M20" s="32"/>
      <c r="N20" s="32"/>
      <c r="O20" s="80" t="s">
        <v>52</v>
      </c>
    </row>
    <row r="21" spans="1:15" s="66" customFormat="1">
      <c r="A21" s="65">
        <v>17</v>
      </c>
      <c r="B21" s="61" t="s">
        <v>192</v>
      </c>
      <c r="C21" s="124">
        <v>132633551.59889001</v>
      </c>
      <c r="D21" s="64">
        <v>133026747.59227</v>
      </c>
      <c r="E21" s="64">
        <v>132535827.83048001</v>
      </c>
      <c r="F21" s="120">
        <v>133513703.81014</v>
      </c>
      <c r="G21" s="64"/>
      <c r="H21" s="64"/>
      <c r="I21" s="120"/>
      <c r="J21" s="64"/>
      <c r="K21" s="120"/>
      <c r="L21" s="64"/>
      <c r="M21" s="64"/>
      <c r="N21" s="64"/>
      <c r="O21" s="79" t="s">
        <v>54</v>
      </c>
    </row>
    <row r="22" spans="1:15" s="66" customFormat="1">
      <c r="A22" s="65">
        <v>18</v>
      </c>
      <c r="B22" s="61" t="s">
        <v>327</v>
      </c>
      <c r="C22" s="124">
        <v>30089699.96689</v>
      </c>
      <c r="D22" s="64">
        <v>30027980.430489998</v>
      </c>
      <c r="E22" s="64">
        <v>30685912.38363</v>
      </c>
      <c r="F22" s="120">
        <v>30319097.397680003</v>
      </c>
      <c r="G22" s="64"/>
      <c r="H22" s="64"/>
      <c r="I22" s="120"/>
      <c r="J22" s="64"/>
      <c r="K22" s="120"/>
      <c r="L22" s="64"/>
      <c r="M22" s="64"/>
      <c r="N22" s="64"/>
      <c r="O22" s="79" t="s">
        <v>88</v>
      </c>
    </row>
    <row r="23" spans="1:15" s="66" customFormat="1">
      <c r="A23" s="65">
        <v>19</v>
      </c>
      <c r="B23" s="61" t="s">
        <v>21</v>
      </c>
      <c r="C23" s="124">
        <v>162723251.56578001</v>
      </c>
      <c r="D23" s="64">
        <v>163054728.02276003</v>
      </c>
      <c r="E23" s="64">
        <v>163221740.21410999</v>
      </c>
      <c r="F23" s="120">
        <v>163832801.20782</v>
      </c>
      <c r="G23" s="64"/>
      <c r="H23" s="64"/>
      <c r="I23" s="120"/>
      <c r="J23" s="64"/>
      <c r="K23" s="120"/>
      <c r="L23" s="64"/>
      <c r="M23" s="64"/>
      <c r="N23" s="64"/>
      <c r="O23" s="79" t="s">
        <v>89</v>
      </c>
    </row>
    <row r="24" spans="1:15" s="66" customFormat="1">
      <c r="A24" s="65">
        <v>20</v>
      </c>
      <c r="B24" s="61" t="s">
        <v>194</v>
      </c>
      <c r="C24" s="124">
        <v>142219663.10229999</v>
      </c>
      <c r="D24" s="64">
        <v>142724264.72081</v>
      </c>
      <c r="E24" s="64">
        <v>142919060.38986</v>
      </c>
      <c r="F24" s="120">
        <v>125784436.71796998</v>
      </c>
      <c r="G24" s="64"/>
      <c r="H24" s="64"/>
      <c r="I24" s="120"/>
      <c r="J24" s="64"/>
      <c r="K24" s="120"/>
      <c r="L24" s="64"/>
      <c r="M24" s="64"/>
      <c r="N24" s="64"/>
      <c r="O24" s="79" t="s">
        <v>162</v>
      </c>
    </row>
    <row r="25" spans="1:15" s="66" customFormat="1">
      <c r="A25" s="65">
        <v>21</v>
      </c>
      <c r="B25" s="61" t="s">
        <v>196</v>
      </c>
      <c r="C25" s="124">
        <v>20503588.464510001</v>
      </c>
      <c r="D25" s="64">
        <v>20330463.304750003</v>
      </c>
      <c r="E25" s="64">
        <v>20302679.82869</v>
      </c>
      <c r="F25" s="120">
        <v>38048364.490230002</v>
      </c>
      <c r="G25" s="64"/>
      <c r="H25" s="64"/>
      <c r="I25" s="120"/>
      <c r="J25" s="64"/>
      <c r="K25" s="120"/>
      <c r="L25" s="64"/>
      <c r="M25" s="64"/>
      <c r="N25" s="64"/>
      <c r="O25" s="79" t="s">
        <v>163</v>
      </c>
    </row>
    <row r="26" spans="1:15">
      <c r="J26" s="75"/>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4.5"/>
  <cols>
    <col min="1" max="1" width="3.179687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C5" activePane="bottomRight" state="frozen"/>
      <selection pane="topRight"/>
      <selection pane="bottomLeft"/>
      <selection pane="bottomRight" activeCell="C7" sqref="C7"/>
    </sheetView>
  </sheetViews>
  <sheetFormatPr defaultRowHeight="14.5"/>
  <cols>
    <col min="1" max="1" width="3.81640625" bestFit="1" customWidth="1"/>
    <col min="2" max="2" width="47.1796875" bestFit="1" customWidth="1"/>
    <col min="3" max="3" width="17.81640625" style="25" customWidth="1"/>
    <col min="4" max="7" width="17.81640625" customWidth="1"/>
    <col min="8" max="10" width="19.54296875" customWidth="1"/>
    <col min="11" max="11" width="20.1796875" customWidth="1"/>
    <col min="12" max="14" width="19.54296875" customWidth="1"/>
    <col min="15" max="15" width="66.1796875" bestFit="1" customWidth="1"/>
    <col min="16" max="16" width="41"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352</v>
      </c>
      <c r="B3" s="146"/>
      <c r="C3" s="146"/>
      <c r="D3" s="146"/>
      <c r="E3" s="146"/>
      <c r="F3" s="146"/>
      <c r="G3" s="146"/>
      <c r="H3" s="146"/>
      <c r="I3" s="146"/>
      <c r="J3" s="146"/>
      <c r="K3" s="146"/>
      <c r="L3" s="146"/>
      <c r="M3" s="146"/>
      <c r="N3" s="146"/>
      <c r="O3" s="146"/>
    </row>
    <row r="4" spans="1:15" s="52" customFormat="1" ht="31.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10">
        <v>13866592.891870001</v>
      </c>
      <c r="D5" s="110">
        <v>26774712.975190006</v>
      </c>
      <c r="E5" s="110">
        <v>39729665.45322001</v>
      </c>
      <c r="F5" s="123">
        <v>51161721.705130003</v>
      </c>
      <c r="G5" s="109"/>
      <c r="H5" s="109"/>
      <c r="I5" s="133"/>
      <c r="J5" s="109"/>
      <c r="K5" s="109"/>
      <c r="L5" s="133"/>
      <c r="M5" s="109"/>
      <c r="N5" s="110"/>
      <c r="O5" s="85" t="s">
        <v>244</v>
      </c>
    </row>
    <row r="6" spans="1:15" ht="15" customHeight="1">
      <c r="A6" s="26">
        <v>2</v>
      </c>
      <c r="B6" s="6" t="s">
        <v>215</v>
      </c>
      <c r="C6" s="110">
        <v>794989.16601000004</v>
      </c>
      <c r="D6" s="110">
        <v>1223095.5429500004</v>
      </c>
      <c r="E6" s="110">
        <v>1659086.8706500004</v>
      </c>
      <c r="F6" s="123">
        <v>1974969.29911</v>
      </c>
      <c r="G6" s="109"/>
      <c r="H6" s="109"/>
      <c r="I6" s="133"/>
      <c r="J6" s="109"/>
      <c r="K6" s="109"/>
      <c r="L6" s="133"/>
      <c r="M6" s="109"/>
      <c r="N6" s="110"/>
      <c r="O6" s="85" t="s">
        <v>245</v>
      </c>
    </row>
    <row r="7" spans="1:15" ht="15" customHeight="1">
      <c r="A7" s="26">
        <v>3</v>
      </c>
      <c r="B7" s="6" t="s">
        <v>216</v>
      </c>
      <c r="C7" s="110">
        <v>-1410458.1658399997</v>
      </c>
      <c r="D7" s="110">
        <v>-1344759.8071600003</v>
      </c>
      <c r="E7" s="110">
        <v>-1021897.0413400001</v>
      </c>
      <c r="F7" s="123">
        <v>-2125639.5647100005</v>
      </c>
      <c r="G7" s="109"/>
      <c r="H7" s="109"/>
      <c r="I7" s="133"/>
      <c r="J7" s="109"/>
      <c r="K7" s="109"/>
      <c r="L7" s="133"/>
      <c r="M7" s="109"/>
      <c r="N7" s="110"/>
      <c r="O7" s="85" t="s">
        <v>247</v>
      </c>
    </row>
    <row r="8" spans="1:15" s="10" customFormat="1" ht="15" customHeight="1">
      <c r="A8" s="27">
        <v>4</v>
      </c>
      <c r="B8" s="63" t="s">
        <v>217</v>
      </c>
      <c r="C8" s="113">
        <v>11661145.559760001</v>
      </c>
      <c r="D8" s="113">
        <v>24206857.624819994</v>
      </c>
      <c r="E8" s="113">
        <v>37048681.541090012</v>
      </c>
      <c r="F8" s="124">
        <v>47061112.841040008</v>
      </c>
      <c r="G8" s="115"/>
      <c r="H8" s="115"/>
      <c r="I8" s="134"/>
      <c r="J8" s="115"/>
      <c r="K8" s="115"/>
      <c r="L8" s="134"/>
      <c r="M8" s="115"/>
      <c r="N8" s="113"/>
      <c r="O8" s="87" t="s">
        <v>248</v>
      </c>
    </row>
    <row r="9" spans="1:15" ht="15" customHeight="1">
      <c r="A9" s="26">
        <v>5</v>
      </c>
      <c r="B9" s="6" t="s">
        <v>218</v>
      </c>
      <c r="C9" s="110">
        <v>2136340.6266300003</v>
      </c>
      <c r="D9" s="110">
        <v>3156167.3229599996</v>
      </c>
      <c r="E9" s="110">
        <v>5773786.0762099996</v>
      </c>
      <c r="F9" s="123">
        <v>8948171.787209997</v>
      </c>
      <c r="G9" s="109"/>
      <c r="H9" s="109"/>
      <c r="I9" s="133"/>
      <c r="J9" s="109"/>
      <c r="K9" s="109"/>
      <c r="L9" s="133"/>
      <c r="M9" s="109"/>
      <c r="N9" s="110"/>
      <c r="O9" s="85" t="s">
        <v>246</v>
      </c>
    </row>
    <row r="10" spans="1:15" ht="15" customHeight="1">
      <c r="A10" s="26">
        <v>6</v>
      </c>
      <c r="B10" s="6" t="s">
        <v>219</v>
      </c>
      <c r="C10" s="110">
        <v>45932.384109999992</v>
      </c>
      <c r="D10" s="110">
        <v>91140.741020000001</v>
      </c>
      <c r="E10" s="110">
        <v>138289.04243000003</v>
      </c>
      <c r="F10" s="123">
        <v>183819.36518000002</v>
      </c>
      <c r="G10" s="109"/>
      <c r="H10" s="109"/>
      <c r="I10" s="133"/>
      <c r="J10" s="109"/>
      <c r="K10" s="109"/>
      <c r="L10" s="133"/>
      <c r="M10" s="109"/>
      <c r="N10" s="110"/>
      <c r="O10" s="85" t="s">
        <v>269</v>
      </c>
    </row>
    <row r="11" spans="1:15" ht="15" customHeight="1">
      <c r="A11" s="26">
        <v>7</v>
      </c>
      <c r="B11" s="6" t="s">
        <v>220</v>
      </c>
      <c r="C11" s="128">
        <v>337580.05558999983</v>
      </c>
      <c r="D11" s="110">
        <v>535070.0217299998</v>
      </c>
      <c r="E11" s="110">
        <v>997950.45234000019</v>
      </c>
      <c r="F11" s="123">
        <v>1127840.9280800002</v>
      </c>
      <c r="G11" s="109"/>
      <c r="H11" s="109"/>
      <c r="I11" s="133"/>
      <c r="J11" s="109"/>
      <c r="K11" s="109"/>
      <c r="L11" s="133"/>
      <c r="M11" s="109"/>
      <c r="N11" s="110"/>
      <c r="O11" s="85" t="s">
        <v>250</v>
      </c>
    </row>
    <row r="12" spans="1:15" s="10" customFormat="1" ht="15" customHeight="1">
      <c r="A12" s="27">
        <v>8</v>
      </c>
      <c r="B12" s="63" t="s">
        <v>221</v>
      </c>
      <c r="C12" s="113">
        <v>14180998.626490001</v>
      </c>
      <c r="D12" s="113">
        <v>27989235.710890003</v>
      </c>
      <c r="E12" s="113">
        <v>43958707.112419985</v>
      </c>
      <c r="F12" s="124">
        <v>57320944.921820007</v>
      </c>
      <c r="G12" s="115"/>
      <c r="H12" s="115"/>
      <c r="I12" s="134"/>
      <c r="J12" s="115"/>
      <c r="K12" s="115"/>
      <c r="L12" s="134"/>
      <c r="M12" s="115"/>
      <c r="N12" s="113"/>
      <c r="O12" s="87" t="s">
        <v>249</v>
      </c>
    </row>
    <row r="13" spans="1:15" ht="15" customHeight="1">
      <c r="A13" s="26">
        <v>9</v>
      </c>
      <c r="B13" s="6" t="s">
        <v>222</v>
      </c>
      <c r="C13" s="110">
        <v>5269865.94948</v>
      </c>
      <c r="D13" s="110">
        <v>10605588.460090002</v>
      </c>
      <c r="E13" s="110">
        <v>16096364.681660004</v>
      </c>
      <c r="F13" s="123">
        <v>20716165.701280005</v>
      </c>
      <c r="G13" s="109"/>
      <c r="H13" s="109"/>
      <c r="I13" s="133"/>
      <c r="J13" s="109"/>
      <c r="K13" s="109"/>
      <c r="L13" s="133"/>
      <c r="M13" s="109"/>
      <c r="N13" s="110"/>
      <c r="O13" s="85" t="s">
        <v>257</v>
      </c>
    </row>
    <row r="14" spans="1:15" ht="15" customHeight="1">
      <c r="A14" s="26">
        <v>10</v>
      </c>
      <c r="B14" s="6" t="s">
        <v>381</v>
      </c>
      <c r="C14" s="110">
        <v>6215633.4132499993</v>
      </c>
      <c r="D14" s="110">
        <v>13354134.238590002</v>
      </c>
      <c r="E14" s="110">
        <v>21178070.633940004</v>
      </c>
      <c r="F14" s="123">
        <v>26769699.226939991</v>
      </c>
      <c r="G14" s="109"/>
      <c r="H14" s="109"/>
      <c r="I14" s="133"/>
      <c r="J14" s="109"/>
      <c r="K14" s="109"/>
      <c r="L14" s="133"/>
      <c r="M14" s="109"/>
      <c r="N14" s="110"/>
      <c r="O14" s="85" t="s">
        <v>406</v>
      </c>
    </row>
    <row r="15" spans="1:15" ht="15" customHeight="1">
      <c r="A15" s="26">
        <v>11</v>
      </c>
      <c r="B15" s="6" t="s">
        <v>223</v>
      </c>
      <c r="C15" s="110">
        <v>475279.15821000002</v>
      </c>
      <c r="D15" s="110">
        <v>911914.88631000021</v>
      </c>
      <c r="E15" s="110">
        <v>1323407.1399100001</v>
      </c>
      <c r="F15" s="123">
        <v>1620090.6751499998</v>
      </c>
      <c r="G15" s="109"/>
      <c r="H15" s="109"/>
      <c r="I15" s="133"/>
      <c r="J15" s="109"/>
      <c r="K15" s="109"/>
      <c r="L15" s="133"/>
      <c r="M15" s="109"/>
      <c r="N15" s="110"/>
      <c r="O15" s="85" t="s">
        <v>259</v>
      </c>
    </row>
    <row r="16" spans="1:15" ht="15" customHeight="1">
      <c r="A16" s="26">
        <v>12</v>
      </c>
      <c r="B16" s="6" t="s">
        <v>224</v>
      </c>
      <c r="C16" s="110">
        <v>-655191.96255999978</v>
      </c>
      <c r="D16" s="110">
        <v>-1073310.22979</v>
      </c>
      <c r="E16" s="110">
        <v>217190.76394999991</v>
      </c>
      <c r="F16" s="123">
        <v>1543970.4923900005</v>
      </c>
      <c r="G16" s="109"/>
      <c r="H16" s="109"/>
      <c r="I16" s="133"/>
      <c r="J16" s="109"/>
      <c r="K16" s="109"/>
      <c r="L16" s="133"/>
      <c r="M16" s="109"/>
      <c r="N16" s="110"/>
      <c r="O16" s="85" t="s">
        <v>258</v>
      </c>
    </row>
    <row r="17" spans="1:15" ht="15" customHeight="1">
      <c r="A17" s="26">
        <v>13</v>
      </c>
      <c r="B17" s="6" t="s">
        <v>225</v>
      </c>
      <c r="C17" s="110">
        <v>183826.50605999996</v>
      </c>
      <c r="D17" s="110">
        <v>291064.28200000001</v>
      </c>
      <c r="E17" s="110">
        <v>598105.59897000028</v>
      </c>
      <c r="F17" s="123">
        <v>584161.83266000007</v>
      </c>
      <c r="G17" s="109"/>
      <c r="H17" s="109"/>
      <c r="I17" s="133"/>
      <c r="J17" s="109"/>
      <c r="K17" s="109"/>
      <c r="L17" s="133"/>
      <c r="M17" s="109"/>
      <c r="N17" s="110"/>
      <c r="O17" s="85" t="s">
        <v>407</v>
      </c>
    </row>
    <row r="18" spans="1:15" ht="29">
      <c r="A18" s="92">
        <v>14</v>
      </c>
      <c r="B18" s="71" t="s">
        <v>386</v>
      </c>
      <c r="C18" s="110">
        <v>-836.46125999999981</v>
      </c>
      <c r="D18" s="110">
        <v>13041.324739999998</v>
      </c>
      <c r="E18" s="110">
        <v>18286.86232</v>
      </c>
      <c r="F18" s="123">
        <v>15455.069869999996</v>
      </c>
      <c r="G18" s="109"/>
      <c r="H18" s="109"/>
      <c r="I18" s="133"/>
      <c r="J18" s="109"/>
      <c r="K18" s="109"/>
      <c r="L18" s="133"/>
      <c r="M18" s="109"/>
      <c r="N18" s="110"/>
      <c r="O18" s="88" t="s">
        <v>408</v>
      </c>
    </row>
    <row r="19" spans="1:15" s="10" customFormat="1" ht="15" customHeight="1">
      <c r="A19" s="27">
        <v>15</v>
      </c>
      <c r="B19" s="63" t="s">
        <v>226</v>
      </c>
      <c r="C19" s="113">
        <v>10538018.286830002</v>
      </c>
      <c r="D19" s="113">
        <v>22278603.189529996</v>
      </c>
      <c r="E19" s="113">
        <v>36784611.401060008</v>
      </c>
      <c r="F19" s="124">
        <v>48009361.648140006</v>
      </c>
      <c r="G19" s="115"/>
      <c r="H19" s="115"/>
      <c r="I19" s="134"/>
      <c r="J19" s="115"/>
      <c r="K19" s="115"/>
      <c r="L19" s="134"/>
      <c r="M19" s="115"/>
      <c r="N19" s="113"/>
      <c r="O19" s="87" t="s">
        <v>260</v>
      </c>
    </row>
    <row r="20" spans="1:15" ht="15" customHeight="1">
      <c r="A20" s="26">
        <v>16</v>
      </c>
      <c r="B20" s="6" t="s">
        <v>227</v>
      </c>
      <c r="C20" s="110">
        <v>548288.58135999995</v>
      </c>
      <c r="D20" s="110">
        <v>1092243.1585799998</v>
      </c>
      <c r="E20" s="110">
        <v>1721808.3067300003</v>
      </c>
      <c r="F20" s="123">
        <v>2240842.4262099992</v>
      </c>
      <c r="G20" s="109"/>
      <c r="H20" s="109"/>
      <c r="I20" s="133"/>
      <c r="J20" s="109"/>
      <c r="K20" s="109"/>
      <c r="L20" s="133"/>
      <c r="M20" s="109"/>
      <c r="N20" s="110"/>
      <c r="O20" s="85" t="s">
        <v>261</v>
      </c>
    </row>
    <row r="21" spans="1:15" ht="15" customHeight="1">
      <c r="A21" s="26">
        <v>17</v>
      </c>
      <c r="B21" s="6" t="s">
        <v>228</v>
      </c>
      <c r="C21" s="110">
        <v>272563.42667000002</v>
      </c>
      <c r="D21" s="110">
        <v>518951.13492000022</v>
      </c>
      <c r="E21" s="110">
        <v>742930.61054999998</v>
      </c>
      <c r="F21" s="123">
        <v>960024.81849999982</v>
      </c>
      <c r="G21" s="109"/>
      <c r="H21" s="109"/>
      <c r="I21" s="133"/>
      <c r="J21" s="109"/>
      <c r="K21" s="109"/>
      <c r="L21" s="133"/>
      <c r="M21" s="109"/>
      <c r="N21" s="110"/>
      <c r="O21" s="85" t="s">
        <v>262</v>
      </c>
    </row>
    <row r="22" spans="1:15" ht="15" customHeight="1">
      <c r="A22" s="26">
        <v>18</v>
      </c>
      <c r="B22" s="6" t="s">
        <v>229</v>
      </c>
      <c r="C22" s="110">
        <v>291554.86129999999</v>
      </c>
      <c r="D22" s="110">
        <v>559146.91741999995</v>
      </c>
      <c r="E22" s="110">
        <v>822940.75517999998</v>
      </c>
      <c r="F22" s="123">
        <v>1088261.76593</v>
      </c>
      <c r="G22" s="109"/>
      <c r="H22" s="109"/>
      <c r="I22" s="133"/>
      <c r="J22" s="109"/>
      <c r="K22" s="109"/>
      <c r="L22" s="133"/>
      <c r="M22" s="109"/>
      <c r="N22" s="110"/>
      <c r="O22" s="85" t="s">
        <v>263</v>
      </c>
    </row>
    <row r="23" spans="1:15" ht="15" customHeight="1">
      <c r="A23" s="26">
        <v>19</v>
      </c>
      <c r="B23" s="6" t="s">
        <v>230</v>
      </c>
      <c r="C23" s="110">
        <v>406393.49473000003</v>
      </c>
      <c r="D23" s="110">
        <v>802937.72667999973</v>
      </c>
      <c r="E23" s="110">
        <v>1283467.2945200005</v>
      </c>
      <c r="F23" s="123">
        <v>1697532.1551299996</v>
      </c>
      <c r="G23" s="109"/>
      <c r="H23" s="109"/>
      <c r="I23" s="133"/>
      <c r="J23" s="109"/>
      <c r="K23" s="109"/>
      <c r="L23" s="133"/>
      <c r="M23" s="109"/>
      <c r="N23" s="110"/>
      <c r="O23" s="85" t="s">
        <v>264</v>
      </c>
    </row>
    <row r="24" spans="1:15" s="10" customFormat="1" ht="15" customHeight="1">
      <c r="A24" s="27">
        <v>20</v>
      </c>
      <c r="B24" s="63" t="s">
        <v>231</v>
      </c>
      <c r="C24" s="113">
        <v>1518800.3643800011</v>
      </c>
      <c r="D24" s="113">
        <v>2973278.9379799999</v>
      </c>
      <c r="E24" s="113">
        <v>4571146.9673499987</v>
      </c>
      <c r="F24" s="124">
        <v>5986661.1660699993</v>
      </c>
      <c r="G24" s="115"/>
      <c r="H24" s="115"/>
      <c r="I24" s="134"/>
      <c r="J24" s="115"/>
      <c r="K24" s="115"/>
      <c r="L24" s="134"/>
      <c r="M24" s="115"/>
      <c r="N24" s="113"/>
      <c r="O24" s="87" t="s">
        <v>265</v>
      </c>
    </row>
    <row r="25" spans="1:15" s="10" customFormat="1" ht="15" customHeight="1">
      <c r="A25" s="27">
        <v>21</v>
      </c>
      <c r="B25" s="63" t="s">
        <v>232</v>
      </c>
      <c r="C25" s="113">
        <v>12056818.651419995</v>
      </c>
      <c r="D25" s="113">
        <v>25251882.127669994</v>
      </c>
      <c r="E25" s="113">
        <v>41355758.368579991</v>
      </c>
      <c r="F25" s="124">
        <v>53996022.814430013</v>
      </c>
      <c r="G25" s="115"/>
      <c r="H25" s="115"/>
      <c r="I25" s="134"/>
      <c r="J25" s="115"/>
      <c r="K25" s="115"/>
      <c r="L25" s="134"/>
      <c r="M25" s="115"/>
      <c r="N25" s="113"/>
      <c r="O25" s="87" t="s">
        <v>413</v>
      </c>
    </row>
    <row r="26" spans="1:15" ht="15" customHeight="1">
      <c r="A26" s="26">
        <v>22</v>
      </c>
      <c r="B26" s="6" t="s">
        <v>233</v>
      </c>
      <c r="C26" s="110">
        <v>152654.21726999999</v>
      </c>
      <c r="D26" s="110">
        <v>316374.1742699999</v>
      </c>
      <c r="E26" s="110">
        <v>475274.04386000009</v>
      </c>
      <c r="F26" s="123">
        <v>572394.90675999981</v>
      </c>
      <c r="G26" s="109"/>
      <c r="H26" s="109"/>
      <c r="I26" s="133"/>
      <c r="J26" s="109"/>
      <c r="K26" s="109"/>
      <c r="L26" s="133"/>
      <c r="M26" s="109"/>
      <c r="N26" s="110"/>
      <c r="O26" s="85" t="s">
        <v>256</v>
      </c>
    </row>
    <row r="27" spans="1:15" ht="15" customHeight="1">
      <c r="A27" s="26">
        <v>23</v>
      </c>
      <c r="B27" s="6" t="s">
        <v>234</v>
      </c>
      <c r="C27" s="110">
        <v>695792.19395999995</v>
      </c>
      <c r="D27" s="110">
        <v>1386803.7430600002</v>
      </c>
      <c r="E27" s="110">
        <v>2125139.5877400003</v>
      </c>
      <c r="F27" s="123">
        <v>2935065.7931499998</v>
      </c>
      <c r="G27" s="109"/>
      <c r="H27" s="109"/>
      <c r="I27" s="133"/>
      <c r="J27" s="109"/>
      <c r="K27" s="109"/>
      <c r="L27" s="133"/>
      <c r="M27" s="109"/>
      <c r="N27" s="110"/>
      <c r="O27" s="85" t="s">
        <v>267</v>
      </c>
    </row>
    <row r="28" spans="1:15" ht="15" customHeight="1">
      <c r="A28" s="26">
        <v>24</v>
      </c>
      <c r="B28" s="6" t="s">
        <v>235</v>
      </c>
      <c r="C28" s="110">
        <v>11363.160909999997</v>
      </c>
      <c r="D28" s="110">
        <v>29037.412519999998</v>
      </c>
      <c r="E28" s="110">
        <v>47608.430120000012</v>
      </c>
      <c r="F28" s="123">
        <v>62096.985969999994</v>
      </c>
      <c r="G28" s="109"/>
      <c r="H28" s="109"/>
      <c r="I28" s="133"/>
      <c r="J28" s="109"/>
      <c r="K28" s="109"/>
      <c r="L28" s="133"/>
      <c r="M28" s="109"/>
      <c r="N28" s="110"/>
      <c r="O28" s="85" t="s">
        <v>266</v>
      </c>
    </row>
    <row r="29" spans="1:15" ht="15" customHeight="1">
      <c r="A29" s="26">
        <v>25</v>
      </c>
      <c r="B29" s="6" t="s">
        <v>236</v>
      </c>
      <c r="C29" s="110">
        <v>835914.45600999962</v>
      </c>
      <c r="D29" s="110">
        <v>1437548.5093900003</v>
      </c>
      <c r="E29" s="110">
        <v>2018708.8374699999</v>
      </c>
      <c r="F29" s="123">
        <v>2912188.4338799999</v>
      </c>
      <c r="G29" s="109"/>
      <c r="H29" s="109"/>
      <c r="I29" s="133"/>
      <c r="J29" s="109"/>
      <c r="K29" s="109"/>
      <c r="L29" s="133"/>
      <c r="M29" s="109"/>
      <c r="N29" s="110"/>
      <c r="O29" s="85" t="s">
        <v>268</v>
      </c>
    </row>
    <row r="30" spans="1:15" ht="15" customHeight="1">
      <c r="A30" s="26">
        <v>26</v>
      </c>
      <c r="B30" s="6" t="s">
        <v>382</v>
      </c>
      <c r="C30" s="110">
        <v>14803.385060000002</v>
      </c>
      <c r="D30" s="110">
        <v>27747.685859999998</v>
      </c>
      <c r="E30" s="110">
        <v>42114.944940000009</v>
      </c>
      <c r="F30" s="123">
        <v>56265.091050000003</v>
      </c>
      <c r="G30" s="109"/>
      <c r="H30" s="109"/>
      <c r="I30" s="133"/>
      <c r="J30" s="109"/>
      <c r="K30" s="109"/>
      <c r="L30" s="133"/>
      <c r="M30" s="109"/>
      <c r="N30" s="110"/>
      <c r="O30" s="85" t="s">
        <v>409</v>
      </c>
    </row>
    <row r="31" spans="1:15" ht="15" customHeight="1">
      <c r="A31" s="26">
        <v>27</v>
      </c>
      <c r="B31" s="6" t="s">
        <v>387</v>
      </c>
      <c r="C31" s="110">
        <v>42000.698130000004</v>
      </c>
      <c r="D31" s="110">
        <v>78667.204350000015</v>
      </c>
      <c r="E31" s="110">
        <v>109994.69332000002</v>
      </c>
      <c r="F31" s="123">
        <v>148207.65365000002</v>
      </c>
      <c r="G31" s="109"/>
      <c r="H31" s="109"/>
      <c r="I31" s="133"/>
      <c r="J31" s="109"/>
      <c r="K31" s="109"/>
      <c r="L31" s="133"/>
      <c r="M31" s="109"/>
      <c r="N31" s="110"/>
      <c r="O31" s="85" t="s">
        <v>410</v>
      </c>
    </row>
    <row r="32" spans="1:15" ht="15" customHeight="1">
      <c r="A32" s="26">
        <v>28</v>
      </c>
      <c r="B32" s="6" t="s">
        <v>383</v>
      </c>
      <c r="C32" s="110">
        <v>344441.91390000004</v>
      </c>
      <c r="D32" s="110">
        <v>300599.06353000004</v>
      </c>
      <c r="E32" s="110">
        <v>488339.54963999992</v>
      </c>
      <c r="F32" s="123">
        <v>616076.56726999988</v>
      </c>
      <c r="G32" s="109"/>
      <c r="H32" s="109"/>
      <c r="I32" s="133"/>
      <c r="J32" s="109"/>
      <c r="K32" s="109"/>
      <c r="L32" s="133"/>
      <c r="M32" s="109"/>
      <c r="N32" s="110"/>
      <c r="O32" s="85" t="s">
        <v>411</v>
      </c>
    </row>
    <row r="33" spans="1:15" ht="15" customHeight="1">
      <c r="A33" s="27">
        <v>29</v>
      </c>
      <c r="B33" s="63" t="s">
        <v>330</v>
      </c>
      <c r="C33" s="113">
        <v>2096970.0258600006</v>
      </c>
      <c r="D33" s="113">
        <v>3576777.7936700005</v>
      </c>
      <c r="E33" s="113">
        <v>5307180.0876700003</v>
      </c>
      <c r="F33" s="124">
        <v>7302295.432430001</v>
      </c>
      <c r="G33" s="115"/>
      <c r="H33" s="115"/>
      <c r="I33" s="134"/>
      <c r="J33" s="115"/>
      <c r="K33" s="115"/>
      <c r="L33" s="134"/>
      <c r="M33" s="115"/>
      <c r="N33" s="113"/>
      <c r="O33" s="87" t="s">
        <v>412</v>
      </c>
    </row>
    <row r="34" spans="1:15" s="10" customFormat="1" ht="15" customHeight="1">
      <c r="A34" s="27">
        <v>30</v>
      </c>
      <c r="B34" s="63" t="s">
        <v>238</v>
      </c>
      <c r="C34" s="113">
        <v>14153788.677459998</v>
      </c>
      <c r="D34" s="113">
        <v>28828659.921489991</v>
      </c>
      <c r="E34" s="113">
        <v>46662938.456459999</v>
      </c>
      <c r="F34" s="124">
        <v>61298318.247099996</v>
      </c>
      <c r="G34" s="115"/>
      <c r="H34" s="115"/>
      <c r="I34" s="134"/>
      <c r="J34" s="115"/>
      <c r="K34" s="115"/>
      <c r="L34" s="134"/>
      <c r="M34" s="115"/>
      <c r="N34" s="113"/>
      <c r="O34" s="87" t="s">
        <v>255</v>
      </c>
    </row>
    <row r="35" spans="1:15" s="10" customFormat="1" ht="15" customHeight="1">
      <c r="A35" s="26">
        <v>31</v>
      </c>
      <c r="B35" s="6" t="s">
        <v>384</v>
      </c>
      <c r="C35" s="110">
        <v>-833729.1699900002</v>
      </c>
      <c r="D35" s="110">
        <v>-2928366.7667399999</v>
      </c>
      <c r="E35" s="110">
        <v>-4643019.0621800004</v>
      </c>
      <c r="F35" s="123">
        <v>-5790074.4905300001</v>
      </c>
      <c r="G35" s="109"/>
      <c r="H35" s="109"/>
      <c r="I35" s="133"/>
      <c r="J35" s="109"/>
      <c r="K35" s="109"/>
      <c r="L35" s="133"/>
      <c r="M35" s="109"/>
      <c r="N35" s="110"/>
      <c r="O35" s="85" t="s">
        <v>414</v>
      </c>
    </row>
    <row r="36" spans="1:15" ht="15" customHeight="1">
      <c r="A36" s="26">
        <v>32</v>
      </c>
      <c r="B36" s="6" t="s">
        <v>239</v>
      </c>
      <c r="C36" s="110">
        <v>860939.11910000013</v>
      </c>
      <c r="D36" s="110">
        <v>2088942.5561200001</v>
      </c>
      <c r="E36" s="110">
        <v>1938787.7180699999</v>
      </c>
      <c r="F36" s="123">
        <v>1812701.1653300002</v>
      </c>
      <c r="G36" s="109"/>
      <c r="H36" s="109"/>
      <c r="I36" s="133"/>
      <c r="J36" s="109"/>
      <c r="K36" s="109"/>
      <c r="L36" s="133"/>
      <c r="M36" s="109"/>
      <c r="N36" s="110"/>
      <c r="O36" s="85" t="s">
        <v>254</v>
      </c>
    </row>
    <row r="37" spans="1:15" ht="15" customHeight="1">
      <c r="A37" s="26">
        <v>33</v>
      </c>
      <c r="B37" s="6" t="s">
        <v>240</v>
      </c>
      <c r="C37" s="110">
        <v>258070.35871999999</v>
      </c>
      <c r="D37" s="110">
        <v>393440.73944000003</v>
      </c>
      <c r="E37" s="110">
        <v>421762.07043000008</v>
      </c>
      <c r="F37" s="123">
        <v>644112.51889999979</v>
      </c>
      <c r="G37" s="109"/>
      <c r="H37" s="109"/>
      <c r="I37" s="133"/>
      <c r="J37" s="109"/>
      <c r="K37" s="109"/>
      <c r="L37" s="133"/>
      <c r="M37" s="109"/>
      <c r="N37" s="110"/>
      <c r="O37" s="85" t="s">
        <v>253</v>
      </c>
    </row>
    <row r="38" spans="1:15" ht="15" customHeight="1">
      <c r="A38" s="26">
        <v>34</v>
      </c>
      <c r="B38" s="6" t="s">
        <v>241</v>
      </c>
      <c r="C38" s="110">
        <v>602868.7603000002</v>
      </c>
      <c r="D38" s="110">
        <v>1695501.8166599998</v>
      </c>
      <c r="E38" s="110">
        <v>1517025.6475900002</v>
      </c>
      <c r="F38" s="123">
        <v>1168588.6463800007</v>
      </c>
      <c r="G38" s="109"/>
      <c r="H38" s="109"/>
      <c r="I38" s="133"/>
      <c r="J38" s="109"/>
      <c r="K38" s="109"/>
      <c r="L38" s="133"/>
      <c r="M38" s="109"/>
      <c r="N38" s="110"/>
      <c r="O38" s="85" t="s">
        <v>252</v>
      </c>
    </row>
    <row r="39" spans="1:15" ht="15" customHeight="1">
      <c r="A39" s="26">
        <v>35</v>
      </c>
      <c r="B39" s="6" t="s">
        <v>242</v>
      </c>
      <c r="C39" s="110">
        <v>1341664.3334399997</v>
      </c>
      <c r="D39" s="110">
        <v>765654.32758000004</v>
      </c>
      <c r="E39" s="110">
        <v>1236387.9107300001</v>
      </c>
      <c r="F39" s="123">
        <v>1915346.1380199995</v>
      </c>
      <c r="G39" s="109"/>
      <c r="H39" s="109"/>
      <c r="I39" s="133"/>
      <c r="J39" s="109"/>
      <c r="K39" s="109"/>
      <c r="L39" s="133"/>
      <c r="M39" s="109"/>
      <c r="N39" s="110"/>
      <c r="O39" s="85" t="s">
        <v>251</v>
      </c>
    </row>
    <row r="40" spans="1:15" s="10" customFormat="1" ht="15" customHeight="1">
      <c r="A40" s="26">
        <v>36</v>
      </c>
      <c r="B40" s="63" t="s">
        <v>243</v>
      </c>
      <c r="C40" s="113">
        <v>1944533.0937999999</v>
      </c>
      <c r="D40" s="113">
        <v>2461156.1442799997</v>
      </c>
      <c r="E40" s="113">
        <v>2753413.5584199992</v>
      </c>
      <c r="F40" s="124">
        <v>3083934.7844600007</v>
      </c>
      <c r="G40" s="115"/>
      <c r="H40" s="115"/>
      <c r="I40" s="134"/>
      <c r="J40" s="115"/>
      <c r="K40" s="115"/>
      <c r="L40" s="134"/>
      <c r="M40" s="115"/>
      <c r="N40" s="113"/>
      <c r="O40" s="87" t="s">
        <v>302</v>
      </c>
    </row>
    <row r="41" spans="1:15">
      <c r="D41" s="25"/>
      <c r="E41" s="25"/>
      <c r="H41" s="13"/>
      <c r="K41" s="106"/>
    </row>
    <row r="42" spans="1:15">
      <c r="B42" s="74" t="s">
        <v>385</v>
      </c>
      <c r="D42" s="25"/>
      <c r="E42" s="25"/>
      <c r="K42" s="107"/>
    </row>
    <row r="43" spans="1:15" ht="15.5">
      <c r="B43" s="91"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E5" activePane="bottomRight" state="frozen"/>
      <selection pane="topRight"/>
      <selection pane="bottomLeft"/>
      <selection pane="bottomRight"/>
    </sheetView>
  </sheetViews>
  <sheetFormatPr defaultRowHeight="14.5"/>
  <cols>
    <col min="1" max="1" width="3.81640625" bestFit="1" customWidth="1"/>
    <col min="2" max="2" width="61.54296875" style="30" customWidth="1"/>
    <col min="3" max="14" width="18.1796875" customWidth="1"/>
    <col min="15" max="15" width="53.1796875" style="30"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356</v>
      </c>
      <c r="B3" s="146"/>
      <c r="C3" s="146"/>
      <c r="D3" s="146"/>
      <c r="E3" s="146"/>
      <c r="F3" s="146"/>
      <c r="G3" s="146"/>
      <c r="H3" s="146"/>
      <c r="I3" s="146"/>
      <c r="J3" s="146"/>
      <c r="K3" s="146"/>
      <c r="L3" s="146"/>
      <c r="M3" s="146"/>
      <c r="N3" s="146"/>
      <c r="O3" s="146"/>
    </row>
    <row r="4" spans="1:15" s="52" customFormat="1" ht="31.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3">
        <v>10617811.403909998</v>
      </c>
      <c r="D5" s="110">
        <v>17428248.513179999</v>
      </c>
      <c r="E5" s="110">
        <v>24809489.430270005</v>
      </c>
      <c r="F5" s="112">
        <v>32327495.30948</v>
      </c>
      <c r="G5" s="109"/>
      <c r="H5" s="109"/>
      <c r="I5" s="133"/>
      <c r="J5" s="109"/>
      <c r="K5" s="109"/>
      <c r="L5" s="110"/>
      <c r="M5" s="109"/>
      <c r="N5" s="110"/>
      <c r="O5" s="89" t="s">
        <v>289</v>
      </c>
    </row>
    <row r="6" spans="1:15" ht="15" customHeight="1">
      <c r="A6" s="26">
        <v>2</v>
      </c>
      <c r="B6" s="37" t="s">
        <v>271</v>
      </c>
      <c r="C6" s="123">
        <v>255729.48086999991</v>
      </c>
      <c r="D6" s="110">
        <v>563958.92074999993</v>
      </c>
      <c r="E6" s="110">
        <v>989434.95354000013</v>
      </c>
      <c r="F6" s="112">
        <v>1147875.64114</v>
      </c>
      <c r="G6" s="109"/>
      <c r="H6" s="109"/>
      <c r="I6" s="133"/>
      <c r="J6" s="109"/>
      <c r="K6" s="109"/>
      <c r="L6" s="110"/>
      <c r="M6" s="109"/>
      <c r="N6" s="110"/>
      <c r="O6" s="89" t="s">
        <v>415</v>
      </c>
    </row>
    <row r="7" spans="1:15" ht="15" customHeight="1">
      <c r="A7" s="27">
        <v>3</v>
      </c>
      <c r="B7" s="61" t="s">
        <v>388</v>
      </c>
      <c r="C7" s="124">
        <v>10873540.884949999</v>
      </c>
      <c r="D7" s="113">
        <v>17992207.43417</v>
      </c>
      <c r="E7" s="113">
        <v>25798924.384059988</v>
      </c>
      <c r="F7" s="116">
        <v>33475370.950859994</v>
      </c>
      <c r="G7" s="115"/>
      <c r="H7" s="115"/>
      <c r="I7" s="134"/>
      <c r="J7" s="115"/>
      <c r="K7" s="115"/>
      <c r="L7" s="113"/>
      <c r="M7" s="115"/>
      <c r="N7" s="113"/>
      <c r="O7" s="90" t="s">
        <v>416</v>
      </c>
    </row>
    <row r="8" spans="1:15" ht="15" customHeight="1">
      <c r="A8" s="26">
        <v>4</v>
      </c>
      <c r="B8" s="37" t="s">
        <v>272</v>
      </c>
      <c r="C8" s="123">
        <v>1139960.0244999998</v>
      </c>
      <c r="D8" s="110">
        <v>2081500.8953100005</v>
      </c>
      <c r="E8" s="110">
        <v>3388940.8841400002</v>
      </c>
      <c r="F8" s="112">
        <v>4329296.1192100011</v>
      </c>
      <c r="G8" s="109"/>
      <c r="H8" s="109"/>
      <c r="I8" s="133"/>
      <c r="J8" s="109"/>
      <c r="K8" s="109"/>
      <c r="L8" s="110"/>
      <c r="M8" s="109"/>
      <c r="N8" s="110"/>
      <c r="O8" s="89" t="s">
        <v>417</v>
      </c>
    </row>
    <row r="9" spans="1:15" s="10" customFormat="1" ht="15" customHeight="1">
      <c r="A9" s="27">
        <v>5</v>
      </c>
      <c r="B9" s="61" t="s">
        <v>273</v>
      </c>
      <c r="C9" s="124">
        <v>9733580.8601500001</v>
      </c>
      <c r="D9" s="113">
        <v>15910706.538579997</v>
      </c>
      <c r="E9" s="113">
        <v>22409983.499570008</v>
      </c>
      <c r="F9" s="116">
        <v>29146074.831380006</v>
      </c>
      <c r="G9" s="115"/>
      <c r="H9" s="115"/>
      <c r="I9" s="134"/>
      <c r="J9" s="115"/>
      <c r="K9" s="115"/>
      <c r="L9" s="113"/>
      <c r="M9" s="115"/>
      <c r="N9" s="113"/>
      <c r="O9" s="90" t="s">
        <v>290</v>
      </c>
    </row>
    <row r="10" spans="1:15" ht="15" customHeight="1">
      <c r="A10" s="26">
        <v>6</v>
      </c>
      <c r="B10" s="37" t="s">
        <v>274</v>
      </c>
      <c r="C10" s="123">
        <v>4646751.9479999989</v>
      </c>
      <c r="D10" s="110">
        <v>7672310.3023000006</v>
      </c>
      <c r="E10" s="110">
        <v>10682621.99258</v>
      </c>
      <c r="F10" s="112">
        <v>14021128.978619995</v>
      </c>
      <c r="G10" s="109"/>
      <c r="H10" s="109"/>
      <c r="I10" s="133"/>
      <c r="J10" s="109"/>
      <c r="K10" s="109"/>
      <c r="L10" s="110"/>
      <c r="M10" s="109"/>
      <c r="N10" s="110"/>
      <c r="O10" s="89" t="s">
        <v>291</v>
      </c>
    </row>
    <row r="11" spans="1:15" ht="15" customHeight="1">
      <c r="A11" s="26">
        <v>7</v>
      </c>
      <c r="B11" s="37" t="s">
        <v>275</v>
      </c>
      <c r="C11" s="123">
        <v>601580.01219999976</v>
      </c>
      <c r="D11" s="110">
        <v>1079492.2644400001</v>
      </c>
      <c r="E11" s="110">
        <v>1621618.7126300009</v>
      </c>
      <c r="F11" s="112">
        <v>2089800.6564300004</v>
      </c>
      <c r="G11" s="109"/>
      <c r="H11" s="109"/>
      <c r="I11" s="133"/>
      <c r="J11" s="109"/>
      <c r="K11" s="109"/>
      <c r="L11" s="110"/>
      <c r="M11" s="109"/>
      <c r="N11" s="110"/>
      <c r="O11" s="89" t="s">
        <v>292</v>
      </c>
    </row>
    <row r="12" spans="1:15" s="67" customFormat="1" ht="15" customHeight="1">
      <c r="A12" s="26">
        <v>8</v>
      </c>
      <c r="B12" s="37" t="s">
        <v>276</v>
      </c>
      <c r="C12" s="123">
        <v>4045171.9355200008</v>
      </c>
      <c r="D12" s="110">
        <v>6592818.0375800012</v>
      </c>
      <c r="E12" s="110">
        <v>9061003.279649999</v>
      </c>
      <c r="F12" s="112">
        <v>11931328.321920002</v>
      </c>
      <c r="G12" s="109"/>
      <c r="H12" s="109"/>
      <c r="I12" s="133"/>
      <c r="J12" s="109"/>
      <c r="K12" s="109"/>
      <c r="L12" s="110"/>
      <c r="M12" s="109"/>
      <c r="N12" s="110"/>
      <c r="O12" s="89" t="s">
        <v>293</v>
      </c>
    </row>
    <row r="13" spans="1:15" ht="15" customHeight="1">
      <c r="A13" s="26">
        <v>9</v>
      </c>
      <c r="B13" s="37" t="s">
        <v>277</v>
      </c>
      <c r="C13" s="123">
        <v>5688408.9244200001</v>
      </c>
      <c r="D13" s="110">
        <v>9317888.5007000025</v>
      </c>
      <c r="E13" s="110">
        <v>13348980.219660005</v>
      </c>
      <c r="F13" s="112">
        <v>17214746.509210002</v>
      </c>
      <c r="G13" s="109"/>
      <c r="H13" s="109"/>
      <c r="I13" s="133"/>
      <c r="J13" s="109"/>
      <c r="K13" s="109"/>
      <c r="L13" s="110"/>
      <c r="M13" s="109"/>
      <c r="N13" s="110"/>
      <c r="O13" s="89" t="s">
        <v>294</v>
      </c>
    </row>
    <row r="14" spans="1:15" ht="15" customHeight="1">
      <c r="A14" s="26">
        <v>10</v>
      </c>
      <c r="B14" s="37" t="s">
        <v>278</v>
      </c>
      <c r="C14" s="123">
        <v>290740.56959999987</v>
      </c>
      <c r="D14" s="110">
        <v>384997.3841299999</v>
      </c>
      <c r="E14" s="110">
        <v>356493.50905000005</v>
      </c>
      <c r="F14" s="112">
        <v>189632.31018000009</v>
      </c>
      <c r="G14" s="109"/>
      <c r="H14" s="109"/>
      <c r="I14" s="133"/>
      <c r="J14" s="109"/>
      <c r="K14" s="109"/>
      <c r="L14" s="110"/>
      <c r="M14" s="109"/>
      <c r="N14" s="110"/>
      <c r="O14" s="89" t="s">
        <v>295</v>
      </c>
    </row>
    <row r="15" spans="1:15" ht="15" customHeight="1">
      <c r="A15" s="26">
        <v>11</v>
      </c>
      <c r="B15" s="37" t="s">
        <v>279</v>
      </c>
      <c r="C15" s="123">
        <v>-1622139.5720399995</v>
      </c>
      <c r="D15" s="110">
        <v>-1576864.04128</v>
      </c>
      <c r="E15" s="110">
        <v>-1699088.5087499996</v>
      </c>
      <c r="F15" s="112">
        <v>-1698331.1134000004</v>
      </c>
      <c r="G15" s="109"/>
      <c r="H15" s="109"/>
      <c r="I15" s="133"/>
      <c r="J15" s="109"/>
      <c r="K15" s="109"/>
      <c r="L15" s="110"/>
      <c r="M15" s="109"/>
      <c r="N15" s="110"/>
      <c r="O15" s="89" t="s">
        <v>296</v>
      </c>
    </row>
    <row r="16" spans="1:15" ht="15" customHeight="1">
      <c r="A16" s="26">
        <v>12</v>
      </c>
      <c r="B16" s="37" t="s">
        <v>389</v>
      </c>
      <c r="C16" s="123">
        <v>-145.64364</v>
      </c>
      <c r="D16" s="110">
        <v>-1129.4095700000003</v>
      </c>
      <c r="E16" s="110">
        <v>-500.22018000000003</v>
      </c>
      <c r="F16" s="112">
        <v>1240.4341900000002</v>
      </c>
      <c r="G16" s="109"/>
      <c r="H16" s="109"/>
      <c r="I16" s="133"/>
      <c r="J16" s="109"/>
      <c r="K16" s="109"/>
      <c r="L16" s="110"/>
      <c r="M16" s="109"/>
      <c r="N16" s="110"/>
      <c r="O16" s="89" t="s">
        <v>418</v>
      </c>
    </row>
    <row r="17" spans="1:15" ht="15" customHeight="1">
      <c r="A17" s="26">
        <v>13</v>
      </c>
      <c r="B17" s="71" t="s">
        <v>280</v>
      </c>
      <c r="C17" s="123">
        <v>-1331544.6460599999</v>
      </c>
      <c r="D17" s="110">
        <v>-1192996.0667400002</v>
      </c>
      <c r="E17" s="110">
        <v>-1343095.2198900005</v>
      </c>
      <c r="F17" s="112">
        <v>-1507458.3689800003</v>
      </c>
      <c r="G17" s="109"/>
      <c r="H17" s="109"/>
      <c r="I17" s="133"/>
      <c r="J17" s="109"/>
      <c r="K17" s="109"/>
      <c r="L17" s="110"/>
      <c r="M17" s="109"/>
      <c r="N17" s="110"/>
      <c r="O17" s="89" t="s">
        <v>297</v>
      </c>
    </row>
    <row r="18" spans="1:15" ht="15" customHeight="1">
      <c r="A18" s="27">
        <v>14</v>
      </c>
      <c r="B18" s="61" t="s">
        <v>217</v>
      </c>
      <c r="C18" s="124">
        <v>4356864.2781799994</v>
      </c>
      <c r="D18" s="113">
        <v>8124892.4338699989</v>
      </c>
      <c r="E18" s="113">
        <v>12005884.99966</v>
      </c>
      <c r="F18" s="116">
        <v>15707288.140110003</v>
      </c>
      <c r="G18" s="115"/>
      <c r="H18" s="115"/>
      <c r="I18" s="134"/>
      <c r="J18" s="115"/>
      <c r="K18" s="115"/>
      <c r="L18" s="113"/>
      <c r="M18" s="115"/>
      <c r="N18" s="113"/>
      <c r="O18" s="89" t="s">
        <v>248</v>
      </c>
    </row>
    <row r="19" spans="1:15" ht="15" customHeight="1">
      <c r="A19" s="26">
        <v>15</v>
      </c>
      <c r="B19" s="37" t="s">
        <v>281</v>
      </c>
      <c r="C19" s="123">
        <v>8344.0602099999996</v>
      </c>
      <c r="D19" s="110">
        <v>13036.170559999999</v>
      </c>
      <c r="E19" s="110">
        <v>19866.578600000001</v>
      </c>
      <c r="F19" s="112">
        <v>22914.16445</v>
      </c>
      <c r="G19" s="109"/>
      <c r="H19" s="109"/>
      <c r="I19" s="133"/>
      <c r="J19" s="109"/>
      <c r="K19" s="109"/>
      <c r="L19" s="110"/>
      <c r="M19" s="109"/>
      <c r="N19" s="110"/>
      <c r="O19" s="89" t="s">
        <v>298</v>
      </c>
    </row>
    <row r="20" spans="1:15" s="10" customFormat="1" ht="15" customHeight="1">
      <c r="A20" s="27">
        <v>16</v>
      </c>
      <c r="B20" s="61" t="s">
        <v>282</v>
      </c>
      <c r="C20" s="124">
        <v>4365208.3384300005</v>
      </c>
      <c r="D20" s="113">
        <v>8137928.6044800002</v>
      </c>
      <c r="E20" s="113">
        <v>12025751.57832</v>
      </c>
      <c r="F20" s="116">
        <v>15730202.304630002</v>
      </c>
      <c r="G20" s="115"/>
      <c r="H20" s="115"/>
      <c r="I20" s="134"/>
      <c r="J20" s="115"/>
      <c r="K20" s="115"/>
      <c r="L20" s="113"/>
      <c r="M20" s="115"/>
      <c r="N20" s="113"/>
      <c r="O20" s="90" t="s">
        <v>299</v>
      </c>
    </row>
    <row r="21" spans="1:15" ht="15" customHeight="1">
      <c r="A21" s="26">
        <v>17</v>
      </c>
      <c r="B21" s="37" t="s">
        <v>283</v>
      </c>
      <c r="C21" s="123">
        <v>3277947.9034299986</v>
      </c>
      <c r="D21" s="110">
        <v>6358461.8451899998</v>
      </c>
      <c r="E21" s="110">
        <v>9872758.7943499982</v>
      </c>
      <c r="F21" s="112">
        <v>12264457.808219997</v>
      </c>
      <c r="G21" s="109"/>
      <c r="H21" s="109"/>
      <c r="I21" s="133"/>
      <c r="J21" s="109"/>
      <c r="K21" s="109"/>
      <c r="L21" s="110"/>
      <c r="M21" s="109"/>
      <c r="N21" s="110"/>
      <c r="O21" s="89" t="s">
        <v>165</v>
      </c>
    </row>
    <row r="22" spans="1:15" ht="15" customHeight="1">
      <c r="A22" s="26">
        <v>18</v>
      </c>
      <c r="B22" s="37" t="s">
        <v>223</v>
      </c>
      <c r="C22" s="123">
        <v>1052323.0647400001</v>
      </c>
      <c r="D22" s="110">
        <v>2030947.0817699998</v>
      </c>
      <c r="E22" s="110">
        <v>3218095.3245399999</v>
      </c>
      <c r="F22" s="112">
        <v>3865708.7709399993</v>
      </c>
      <c r="G22" s="109"/>
      <c r="H22" s="109"/>
      <c r="I22" s="133"/>
      <c r="J22" s="109"/>
      <c r="K22" s="109"/>
      <c r="L22" s="110"/>
      <c r="M22" s="109"/>
      <c r="N22" s="110"/>
      <c r="O22" s="89" t="s">
        <v>300</v>
      </c>
    </row>
    <row r="23" spans="1:15" ht="15" customHeight="1">
      <c r="A23" s="26">
        <v>19</v>
      </c>
      <c r="B23" s="37" t="s">
        <v>225</v>
      </c>
      <c r="C23" s="123">
        <v>407527.62987999967</v>
      </c>
      <c r="D23" s="110">
        <v>801279.00219000003</v>
      </c>
      <c r="E23" s="110">
        <v>1109246.9165400006</v>
      </c>
      <c r="F23" s="112">
        <v>1412447.8163699992</v>
      </c>
      <c r="G23" s="109"/>
      <c r="H23" s="109"/>
      <c r="I23" s="133"/>
      <c r="J23" s="109"/>
      <c r="K23" s="109"/>
      <c r="L23" s="110"/>
      <c r="M23" s="109"/>
      <c r="N23" s="110"/>
      <c r="O23" s="89" t="s">
        <v>301</v>
      </c>
    </row>
    <row r="24" spans="1:15" ht="15" customHeight="1">
      <c r="A24" s="26">
        <v>20</v>
      </c>
      <c r="B24" s="37" t="s">
        <v>284</v>
      </c>
      <c r="C24" s="123">
        <v>2633152.4684099997</v>
      </c>
      <c r="D24" s="110">
        <v>5128793.7654100014</v>
      </c>
      <c r="E24" s="110">
        <v>7763910.3861100031</v>
      </c>
      <c r="F24" s="112">
        <v>9811196.8534899969</v>
      </c>
      <c r="G24" s="109"/>
      <c r="H24" s="109"/>
      <c r="I24" s="133"/>
      <c r="J24" s="109"/>
      <c r="K24" s="109"/>
      <c r="L24" s="110"/>
      <c r="M24" s="109"/>
      <c r="N24" s="110"/>
      <c r="O24" s="89" t="s">
        <v>310</v>
      </c>
    </row>
    <row r="25" spans="1:15" ht="15" customHeight="1">
      <c r="A25" s="26">
        <v>21</v>
      </c>
      <c r="B25" s="37" t="s">
        <v>285</v>
      </c>
      <c r="C25" s="123">
        <v>-10294.742280000019</v>
      </c>
      <c r="D25" s="110">
        <v>11433.988519999997</v>
      </c>
      <c r="E25" s="110">
        <v>-8188.0071399999943</v>
      </c>
      <c r="F25" s="112">
        <v>22903.407710000003</v>
      </c>
      <c r="G25" s="109"/>
      <c r="H25" s="109"/>
      <c r="I25" s="133"/>
      <c r="J25" s="109"/>
      <c r="K25" s="109"/>
      <c r="L25" s="110"/>
      <c r="M25" s="109"/>
      <c r="N25" s="110"/>
      <c r="O25" s="89" t="s">
        <v>311</v>
      </c>
    </row>
    <row r="26" spans="1:15" s="10" customFormat="1" ht="15" customHeight="1">
      <c r="A26" s="26">
        <v>22</v>
      </c>
      <c r="B26" s="61" t="s">
        <v>328</v>
      </c>
      <c r="C26" s="124">
        <v>2622857.7262799991</v>
      </c>
      <c r="D26" s="113">
        <v>5140227.7540600011</v>
      </c>
      <c r="E26" s="113">
        <v>7755722.3790499987</v>
      </c>
      <c r="F26" s="116">
        <v>9834100.2613299973</v>
      </c>
      <c r="G26" s="115"/>
      <c r="H26" s="115"/>
      <c r="I26" s="134"/>
      <c r="J26" s="115"/>
      <c r="K26" s="115"/>
      <c r="L26" s="113"/>
      <c r="M26" s="115"/>
      <c r="N26" s="113"/>
      <c r="O26" s="90" t="s">
        <v>308</v>
      </c>
    </row>
    <row r="27" spans="1:15" ht="15" customHeight="1">
      <c r="A27" s="26">
        <v>23</v>
      </c>
      <c r="B27" s="61" t="s">
        <v>329</v>
      </c>
      <c r="C27" s="124">
        <v>1742350.6119999997</v>
      </c>
      <c r="D27" s="113">
        <v>2997700.8501300006</v>
      </c>
      <c r="E27" s="113">
        <v>4270029.1989900013</v>
      </c>
      <c r="F27" s="116">
        <v>5896102.0429799994</v>
      </c>
      <c r="G27" s="115"/>
      <c r="H27" s="115"/>
      <c r="I27" s="134"/>
      <c r="J27" s="115"/>
      <c r="K27" s="115"/>
      <c r="L27" s="113"/>
      <c r="M27" s="115"/>
      <c r="N27" s="113"/>
      <c r="O27" s="90" t="s">
        <v>309</v>
      </c>
    </row>
    <row r="28" spans="1:15" ht="15" customHeight="1">
      <c r="A28" s="26">
        <v>24</v>
      </c>
      <c r="B28" s="37" t="s">
        <v>218</v>
      </c>
      <c r="C28" s="123">
        <v>312965.5247999999</v>
      </c>
      <c r="D28" s="110">
        <v>626409.45934999979</v>
      </c>
      <c r="E28" s="110">
        <v>1102363.4011299994</v>
      </c>
      <c r="F28" s="112">
        <v>1454883.1966400007</v>
      </c>
      <c r="G28" s="109"/>
      <c r="H28" s="109"/>
      <c r="I28" s="133"/>
      <c r="J28" s="109"/>
      <c r="K28" s="109"/>
      <c r="L28" s="110"/>
      <c r="M28" s="109"/>
      <c r="N28" s="110"/>
      <c r="O28" s="89" t="s">
        <v>246</v>
      </c>
    </row>
    <row r="29" spans="1:15" ht="15" customHeight="1">
      <c r="A29" s="26">
        <v>25</v>
      </c>
      <c r="B29" s="37" t="s">
        <v>233</v>
      </c>
      <c r="C29" s="125">
        <v>251440.20353999996</v>
      </c>
      <c r="D29" s="110">
        <v>525324.94782999996</v>
      </c>
      <c r="E29" s="110">
        <v>823399.40436000016</v>
      </c>
      <c r="F29" s="112">
        <v>1092821.6292400004</v>
      </c>
      <c r="G29" s="109"/>
      <c r="H29" s="109"/>
      <c r="I29" s="133"/>
      <c r="J29" s="109"/>
      <c r="K29" s="109"/>
      <c r="L29" s="110"/>
      <c r="M29" s="109"/>
      <c r="N29" s="110"/>
      <c r="O29" s="89" t="s">
        <v>256</v>
      </c>
    </row>
    <row r="30" spans="1:15" ht="15" customHeight="1">
      <c r="A30" s="26">
        <v>26</v>
      </c>
      <c r="B30" s="37" t="s">
        <v>286</v>
      </c>
      <c r="C30" s="123">
        <v>495826.03533999989</v>
      </c>
      <c r="D30" s="110">
        <v>998795.81347000017</v>
      </c>
      <c r="E30" s="110">
        <v>1527502.4186000004</v>
      </c>
      <c r="F30" s="112">
        <v>2228001.1393599999</v>
      </c>
      <c r="G30" s="109"/>
      <c r="H30" s="109"/>
      <c r="I30" s="133"/>
      <c r="J30" s="109"/>
      <c r="K30" s="109"/>
      <c r="L30" s="110"/>
      <c r="M30" s="109"/>
      <c r="N30" s="110"/>
      <c r="O30" s="89" t="s">
        <v>267</v>
      </c>
    </row>
    <row r="31" spans="1:15" ht="15" customHeight="1">
      <c r="A31" s="26">
        <v>27</v>
      </c>
      <c r="B31" s="37" t="s">
        <v>235</v>
      </c>
      <c r="C31" s="123">
        <v>17488.607889999999</v>
      </c>
      <c r="D31" s="110">
        <v>47631.022329999993</v>
      </c>
      <c r="E31" s="110">
        <v>69470.87543</v>
      </c>
      <c r="F31" s="112">
        <v>112929.75075999997</v>
      </c>
      <c r="G31" s="109"/>
      <c r="H31" s="109"/>
      <c r="I31" s="133"/>
      <c r="J31" s="109"/>
      <c r="K31" s="109"/>
      <c r="L31" s="110"/>
      <c r="M31" s="109"/>
      <c r="N31" s="110"/>
      <c r="O31" s="89" t="s">
        <v>266</v>
      </c>
    </row>
    <row r="32" spans="1:15" ht="15" customHeight="1">
      <c r="A32" s="26">
        <v>28</v>
      </c>
      <c r="B32" s="37" t="s">
        <v>287</v>
      </c>
      <c r="C32" s="123">
        <v>381485.21313000011</v>
      </c>
      <c r="D32" s="110">
        <v>770830.41640000022</v>
      </c>
      <c r="E32" s="110">
        <v>1183618.1362399999</v>
      </c>
      <c r="F32" s="112">
        <v>1591988.0650299999</v>
      </c>
      <c r="G32" s="109"/>
      <c r="H32" s="109"/>
      <c r="I32" s="133"/>
      <c r="J32" s="109"/>
      <c r="K32" s="109"/>
      <c r="L32" s="110"/>
      <c r="M32" s="109"/>
      <c r="N32" s="110"/>
      <c r="O32" s="89" t="s">
        <v>268</v>
      </c>
    </row>
    <row r="33" spans="1:15" ht="15" customHeight="1">
      <c r="A33" s="26">
        <v>29</v>
      </c>
      <c r="B33" s="37" t="s">
        <v>390</v>
      </c>
      <c r="C33" s="123">
        <v>0</v>
      </c>
      <c r="D33" s="110">
        <v>0</v>
      </c>
      <c r="E33" s="110">
        <v>0</v>
      </c>
      <c r="F33" s="112">
        <v>0</v>
      </c>
      <c r="G33" s="60"/>
      <c r="H33" s="60"/>
      <c r="I33" s="109"/>
      <c r="J33" s="109"/>
      <c r="K33" s="109"/>
      <c r="L33" s="110"/>
      <c r="M33" s="109"/>
      <c r="N33" s="110"/>
      <c r="O33" s="89" t="s">
        <v>420</v>
      </c>
    </row>
    <row r="34" spans="1:15" ht="15" customHeight="1">
      <c r="A34" s="26">
        <v>30</v>
      </c>
      <c r="B34" s="37" t="s">
        <v>391</v>
      </c>
      <c r="C34" s="123">
        <v>91.119</v>
      </c>
      <c r="D34" s="110">
        <v>133.04668000000001</v>
      </c>
      <c r="E34" s="110">
        <v>300.40231999999997</v>
      </c>
      <c r="F34" s="112">
        <v>312.62916999999999</v>
      </c>
      <c r="G34" s="60"/>
      <c r="H34" s="60"/>
      <c r="I34" s="109"/>
      <c r="J34" s="109"/>
      <c r="K34" s="109"/>
      <c r="L34" s="110"/>
      <c r="M34" s="109"/>
      <c r="N34" s="110"/>
      <c r="O34" s="89" t="s">
        <v>419</v>
      </c>
    </row>
    <row r="35" spans="1:15" s="10" customFormat="1" ht="15" customHeight="1">
      <c r="A35" s="26">
        <v>31</v>
      </c>
      <c r="B35" s="61" t="s">
        <v>330</v>
      </c>
      <c r="C35" s="124">
        <v>1146331.17964</v>
      </c>
      <c r="D35" s="113">
        <v>2342715.2475299998</v>
      </c>
      <c r="E35" s="113">
        <v>3604291.2377900006</v>
      </c>
      <c r="F35" s="116">
        <v>5026053.2144900011</v>
      </c>
      <c r="G35" s="115"/>
      <c r="H35" s="115"/>
      <c r="I35" s="134"/>
      <c r="J35" s="115"/>
      <c r="K35" s="115"/>
      <c r="L35" s="113"/>
      <c r="M35" s="115"/>
      <c r="N35" s="113"/>
      <c r="O35" s="90" t="s">
        <v>307</v>
      </c>
    </row>
    <row r="36" spans="1:15" ht="15" customHeight="1">
      <c r="A36" s="26">
        <v>32</v>
      </c>
      <c r="B36" s="37" t="s">
        <v>331</v>
      </c>
      <c r="C36" s="123">
        <v>908984.95721000037</v>
      </c>
      <c r="D36" s="110">
        <v>1281395.0619899996</v>
      </c>
      <c r="E36" s="110">
        <v>1768101.3624000007</v>
      </c>
      <c r="F36" s="112">
        <v>2324932.0252300007</v>
      </c>
      <c r="G36" s="109"/>
      <c r="H36" s="109"/>
      <c r="I36" s="133"/>
      <c r="J36" s="109"/>
      <c r="K36" s="109"/>
      <c r="L36" s="110"/>
      <c r="M36" s="109"/>
      <c r="N36" s="110"/>
      <c r="O36" s="89" t="s">
        <v>306</v>
      </c>
    </row>
    <row r="37" spans="1:15" ht="15" customHeight="1">
      <c r="A37" s="26">
        <v>33</v>
      </c>
      <c r="B37" s="37" t="s">
        <v>237</v>
      </c>
      <c r="C37" s="123">
        <v>-135667.07708000005</v>
      </c>
      <c r="D37" s="110">
        <v>913818.19340999995</v>
      </c>
      <c r="E37" s="110">
        <v>974085.17077999981</v>
      </c>
      <c r="F37" s="112">
        <v>832955.30787999998</v>
      </c>
      <c r="G37" s="109"/>
      <c r="H37" s="109"/>
      <c r="I37" s="133"/>
      <c r="J37" s="109"/>
      <c r="K37" s="109"/>
      <c r="L37" s="110"/>
      <c r="M37" s="109"/>
      <c r="N37" s="110"/>
      <c r="O37" s="89" t="s">
        <v>305</v>
      </c>
    </row>
    <row r="38" spans="1:15" ht="15" customHeight="1">
      <c r="A38" s="26">
        <v>34</v>
      </c>
      <c r="B38" s="37" t="s">
        <v>239</v>
      </c>
      <c r="C38" s="123">
        <v>773317.88004000019</v>
      </c>
      <c r="D38" s="110">
        <v>2195213.2553300001</v>
      </c>
      <c r="E38" s="110">
        <v>2742186.5331100007</v>
      </c>
      <c r="F38" s="112">
        <v>3157887.3329600003</v>
      </c>
      <c r="G38" s="109"/>
      <c r="H38" s="109"/>
      <c r="I38" s="133"/>
      <c r="J38" s="109"/>
      <c r="K38" s="109"/>
      <c r="L38" s="110"/>
      <c r="M38" s="109"/>
      <c r="N38" s="110"/>
      <c r="O38" s="89" t="s">
        <v>254</v>
      </c>
    </row>
    <row r="39" spans="1:15" ht="15" customHeight="1">
      <c r="A39" s="26">
        <v>35</v>
      </c>
      <c r="B39" s="37" t="s">
        <v>288</v>
      </c>
      <c r="C39" s="123">
        <v>70472.067769999994</v>
      </c>
      <c r="D39" s="110">
        <v>310698.25644000008</v>
      </c>
      <c r="E39" s="110">
        <v>401823.19213999982</v>
      </c>
      <c r="F39" s="112">
        <v>420729.55500000011</v>
      </c>
      <c r="G39" s="109"/>
      <c r="H39" s="109"/>
      <c r="I39" s="133"/>
      <c r="J39" s="109"/>
      <c r="K39" s="109"/>
      <c r="L39" s="110"/>
      <c r="M39" s="109"/>
      <c r="N39" s="110"/>
      <c r="O39" s="89" t="s">
        <v>253</v>
      </c>
    </row>
    <row r="40" spans="1:15" ht="15" customHeight="1">
      <c r="A40" s="26">
        <v>36</v>
      </c>
      <c r="B40" s="37" t="s">
        <v>332</v>
      </c>
      <c r="C40" s="123">
        <v>702845.81218999997</v>
      </c>
      <c r="D40" s="110">
        <v>1884514.998760001</v>
      </c>
      <c r="E40" s="110">
        <v>2340363.3408599999</v>
      </c>
      <c r="F40" s="112">
        <v>2737157.77789</v>
      </c>
      <c r="G40" s="109"/>
      <c r="H40" s="109"/>
      <c r="I40" s="133"/>
      <c r="J40" s="109"/>
      <c r="K40" s="109"/>
      <c r="L40" s="110"/>
      <c r="M40" s="109"/>
      <c r="N40" s="110"/>
      <c r="O40" s="89" t="s">
        <v>304</v>
      </c>
    </row>
    <row r="41" spans="1:15" ht="15" customHeight="1">
      <c r="A41" s="26">
        <v>37</v>
      </c>
      <c r="B41" s="37" t="s">
        <v>242</v>
      </c>
      <c r="C41" s="123">
        <v>286658.51437999995</v>
      </c>
      <c r="D41" s="110">
        <v>269266.35583000001</v>
      </c>
      <c r="E41" s="110">
        <v>-113078.67753</v>
      </c>
      <c r="F41" s="112">
        <v>-14468.693799999932</v>
      </c>
      <c r="G41" s="109"/>
      <c r="H41" s="109"/>
      <c r="I41" s="133"/>
      <c r="J41" s="109"/>
      <c r="K41" s="109"/>
      <c r="L41" s="110"/>
      <c r="M41" s="109"/>
      <c r="N41" s="110"/>
      <c r="O41" s="89" t="s">
        <v>303</v>
      </c>
    </row>
    <row r="42" spans="1:15" s="10" customFormat="1" ht="15" customHeight="1">
      <c r="A42" s="26">
        <v>38</v>
      </c>
      <c r="B42" s="61" t="s">
        <v>333</v>
      </c>
      <c r="C42" s="124">
        <v>989504.32665999979</v>
      </c>
      <c r="D42" s="113">
        <v>2153781.3546700007</v>
      </c>
      <c r="E42" s="113">
        <v>2227284.6633800007</v>
      </c>
      <c r="F42" s="116">
        <v>2722689.0842000004</v>
      </c>
      <c r="G42" s="115"/>
      <c r="H42" s="115"/>
      <c r="I42" s="134"/>
      <c r="J42" s="115"/>
      <c r="K42" s="115"/>
      <c r="L42" s="113"/>
      <c r="M42" s="115"/>
      <c r="N42" s="113"/>
      <c r="O42" s="90" t="s">
        <v>302</v>
      </c>
    </row>
    <row r="43" spans="1:15">
      <c r="D43" s="55"/>
      <c r="J43" s="106"/>
    </row>
    <row r="44" spans="1:15" ht="15.5">
      <c r="B44" s="91" t="s">
        <v>421</v>
      </c>
      <c r="D44" s="25"/>
      <c r="J44" s="108"/>
      <c r="K44" s="108"/>
    </row>
    <row r="45" spans="1:15">
      <c r="N45" s="70"/>
    </row>
    <row r="46" spans="1:15">
      <c r="A46" s="70"/>
      <c r="N46" s="70"/>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C5" activePane="bottomRight" state="frozen"/>
      <selection pane="topRight"/>
      <selection pane="bottomLeft"/>
      <selection pane="bottomRight"/>
    </sheetView>
  </sheetViews>
  <sheetFormatPr defaultRowHeight="14.5"/>
  <cols>
    <col min="1" max="1" width="3.81640625" bestFit="1" customWidth="1"/>
    <col min="2" max="2" width="62.1796875" bestFit="1" customWidth="1"/>
    <col min="3" max="12" width="17.453125" customWidth="1"/>
    <col min="13" max="13" width="18.81640625" customWidth="1"/>
    <col min="14" max="14" width="17.453125" customWidth="1"/>
    <col min="15" max="15" width="72.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354</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3">
        <v>0</v>
      </c>
      <c r="D5" s="123">
        <v>0</v>
      </c>
      <c r="E5" s="123">
        <v>0</v>
      </c>
      <c r="F5" s="110">
        <v>0</v>
      </c>
      <c r="G5" s="112"/>
      <c r="H5" s="109"/>
      <c r="I5" s="133"/>
      <c r="J5" s="109"/>
      <c r="K5" s="112"/>
      <c r="L5" s="109"/>
      <c r="M5" s="109"/>
      <c r="N5" s="110"/>
      <c r="O5" s="89" t="s">
        <v>289</v>
      </c>
    </row>
    <row r="6" spans="1:15" ht="15" customHeight="1">
      <c r="A6" s="26">
        <v>2</v>
      </c>
      <c r="B6" s="6" t="s">
        <v>312</v>
      </c>
      <c r="C6" s="123">
        <v>3196214.7174200001</v>
      </c>
      <c r="D6" s="110">
        <v>4953330.9776100004</v>
      </c>
      <c r="E6" s="110">
        <v>6527241.5576800015</v>
      </c>
      <c r="F6" s="123">
        <v>8462644.1605500001</v>
      </c>
      <c r="G6" s="112"/>
      <c r="H6" s="109"/>
      <c r="I6" s="133"/>
      <c r="J6" s="109"/>
      <c r="K6" s="112"/>
      <c r="L6" s="110"/>
      <c r="M6" s="109"/>
      <c r="N6" s="110"/>
      <c r="O6" s="89" t="s">
        <v>415</v>
      </c>
    </row>
    <row r="7" spans="1:15" ht="15" customHeight="1">
      <c r="A7" s="27">
        <v>3</v>
      </c>
      <c r="B7" s="63" t="s">
        <v>388</v>
      </c>
      <c r="C7" s="124">
        <v>3196214.7174200001</v>
      </c>
      <c r="D7" s="113">
        <v>4953330.9776100004</v>
      </c>
      <c r="E7" s="113">
        <v>6527241.5576800015</v>
      </c>
      <c r="F7" s="124">
        <v>8462644.1605500001</v>
      </c>
      <c r="G7" s="116"/>
      <c r="H7" s="115"/>
      <c r="I7" s="134"/>
      <c r="J7" s="115"/>
      <c r="K7" s="116"/>
      <c r="L7" s="113"/>
      <c r="M7" s="115"/>
      <c r="N7" s="113"/>
      <c r="O7" s="90" t="s">
        <v>416</v>
      </c>
    </row>
    <row r="8" spans="1:15" ht="15" customHeight="1">
      <c r="A8" s="26">
        <v>4</v>
      </c>
      <c r="B8" s="6" t="s">
        <v>272</v>
      </c>
      <c r="C8" s="123">
        <v>274647.33974999998</v>
      </c>
      <c r="D8" s="110">
        <v>601132.28540000005</v>
      </c>
      <c r="E8" s="110">
        <v>893268.30772000016</v>
      </c>
      <c r="F8" s="123">
        <v>1212386.3233999999</v>
      </c>
      <c r="G8" s="112"/>
      <c r="H8" s="109"/>
      <c r="I8" s="133"/>
      <c r="J8" s="109"/>
      <c r="K8" s="112"/>
      <c r="L8" s="110"/>
      <c r="M8" s="109"/>
      <c r="N8" s="110"/>
      <c r="O8" s="89" t="s">
        <v>417</v>
      </c>
    </row>
    <row r="9" spans="1:15" s="10" customFormat="1" ht="15" customHeight="1">
      <c r="A9" s="26">
        <v>5</v>
      </c>
      <c r="B9" s="63" t="s">
        <v>273</v>
      </c>
      <c r="C9" s="124">
        <v>2921567.3776300005</v>
      </c>
      <c r="D9" s="113">
        <v>4352198.6921900008</v>
      </c>
      <c r="E9" s="113">
        <v>5633973.2499299999</v>
      </c>
      <c r="F9" s="124">
        <v>7250257.837129999</v>
      </c>
      <c r="G9" s="116"/>
      <c r="H9" s="115"/>
      <c r="I9" s="134"/>
      <c r="J9" s="115"/>
      <c r="K9" s="116"/>
      <c r="L9" s="113"/>
      <c r="M9" s="115"/>
      <c r="N9" s="113"/>
      <c r="O9" s="90" t="s">
        <v>290</v>
      </c>
    </row>
    <row r="10" spans="1:15" ht="15" customHeight="1">
      <c r="A10" s="26">
        <v>6</v>
      </c>
      <c r="B10" s="6" t="s">
        <v>313</v>
      </c>
      <c r="C10" s="123">
        <v>2222148.6315600001</v>
      </c>
      <c r="D10" s="110">
        <v>2938126.4974399996</v>
      </c>
      <c r="E10" s="110">
        <v>3547639.8963000001</v>
      </c>
      <c r="F10" s="123">
        <v>4412597.0746600004</v>
      </c>
      <c r="G10" s="112"/>
      <c r="H10" s="109"/>
      <c r="I10" s="133"/>
      <c r="J10" s="109"/>
      <c r="K10" s="112"/>
      <c r="L10" s="110"/>
      <c r="M10" s="109"/>
      <c r="N10" s="110"/>
      <c r="O10" s="89" t="s">
        <v>291</v>
      </c>
    </row>
    <row r="11" spans="1:15" ht="15" customHeight="1">
      <c r="A11" s="26">
        <v>7</v>
      </c>
      <c r="B11" s="6" t="s">
        <v>275</v>
      </c>
      <c r="C11" s="123">
        <v>53344.41186</v>
      </c>
      <c r="D11" s="110">
        <v>90502.812290000002</v>
      </c>
      <c r="E11" s="110">
        <v>135327.52987</v>
      </c>
      <c r="F11" s="123">
        <v>171111.20298999999</v>
      </c>
      <c r="G11" s="112"/>
      <c r="H11" s="109"/>
      <c r="I11" s="133"/>
      <c r="J11" s="109"/>
      <c r="K11" s="112"/>
      <c r="L11" s="110"/>
      <c r="M11" s="109"/>
      <c r="N11" s="110"/>
      <c r="O11" s="89" t="s">
        <v>292</v>
      </c>
    </row>
    <row r="12" spans="1:15" s="10" customFormat="1" ht="15" customHeight="1">
      <c r="A12" s="26">
        <v>8</v>
      </c>
      <c r="B12" s="63" t="s">
        <v>276</v>
      </c>
      <c r="C12" s="124">
        <v>2168804.21967</v>
      </c>
      <c r="D12" s="113">
        <v>2847623.6851499998</v>
      </c>
      <c r="E12" s="113">
        <v>3412312.3664000002</v>
      </c>
      <c r="F12" s="124">
        <v>4241485.8716500001</v>
      </c>
      <c r="G12" s="116"/>
      <c r="H12" s="115"/>
      <c r="I12" s="134"/>
      <c r="J12" s="115"/>
      <c r="K12" s="116"/>
      <c r="L12" s="113"/>
      <c r="M12" s="115"/>
      <c r="N12" s="113"/>
      <c r="O12" s="89" t="s">
        <v>293</v>
      </c>
    </row>
    <row r="13" spans="1:15" ht="15" customHeight="1">
      <c r="A13" s="26">
        <v>9</v>
      </c>
      <c r="B13" s="6" t="s">
        <v>277</v>
      </c>
      <c r="C13" s="123">
        <v>752763.15794999991</v>
      </c>
      <c r="D13" s="110">
        <v>1504575.0070299997</v>
      </c>
      <c r="E13" s="110">
        <v>2221660.8835100001</v>
      </c>
      <c r="F13" s="123">
        <v>3008771.9654400004</v>
      </c>
      <c r="G13" s="112"/>
      <c r="H13" s="109"/>
      <c r="I13" s="133"/>
      <c r="J13" s="109"/>
      <c r="K13" s="112"/>
      <c r="L13" s="110"/>
      <c r="M13" s="109"/>
      <c r="N13" s="110"/>
      <c r="O13" s="89" t="s">
        <v>294</v>
      </c>
    </row>
    <row r="14" spans="1:15" ht="15" customHeight="1">
      <c r="A14" s="26">
        <v>10</v>
      </c>
      <c r="B14" s="6" t="s">
        <v>278</v>
      </c>
      <c r="C14" s="123">
        <v>-24015.00189</v>
      </c>
      <c r="D14" s="110">
        <v>-54632.867339999997</v>
      </c>
      <c r="E14" s="110">
        <v>-47664.738149999997</v>
      </c>
      <c r="F14" s="123">
        <v>-70837.102240000007</v>
      </c>
      <c r="G14" s="112"/>
      <c r="H14" s="109"/>
      <c r="I14" s="133"/>
      <c r="J14" s="109"/>
      <c r="K14" s="117"/>
      <c r="L14" s="110"/>
      <c r="M14" s="109"/>
      <c r="N14" s="110"/>
      <c r="O14" s="89" t="s">
        <v>295</v>
      </c>
    </row>
    <row r="15" spans="1:15" ht="15" customHeight="1">
      <c r="A15" s="26">
        <v>11</v>
      </c>
      <c r="B15" s="6" t="s">
        <v>279</v>
      </c>
      <c r="C15" s="123">
        <v>116322.54248000002</v>
      </c>
      <c r="D15" s="110">
        <v>12222.333299999995</v>
      </c>
      <c r="E15" s="110">
        <v>34174.243389999989</v>
      </c>
      <c r="F15" s="123">
        <v>49304.790390000002</v>
      </c>
      <c r="G15" s="112"/>
      <c r="H15" s="109"/>
      <c r="I15" s="133"/>
      <c r="J15" s="109"/>
      <c r="K15" s="112"/>
      <c r="L15" s="110"/>
      <c r="M15" s="109"/>
      <c r="N15" s="110"/>
      <c r="O15" s="89" t="s">
        <v>296</v>
      </c>
    </row>
    <row r="16" spans="1:15" ht="15" customHeight="1">
      <c r="A16" s="26">
        <v>12</v>
      </c>
      <c r="B16" s="6" t="s">
        <v>389</v>
      </c>
      <c r="C16" s="123">
        <v>-138.06</v>
      </c>
      <c r="D16" s="110">
        <v>-179.48</v>
      </c>
      <c r="E16" s="110">
        <v>-455.61</v>
      </c>
      <c r="F16" s="123">
        <v>-505.8</v>
      </c>
      <c r="G16" s="123"/>
      <c r="H16" s="69"/>
      <c r="I16" s="133"/>
      <c r="J16" s="109"/>
      <c r="K16" s="112"/>
      <c r="L16" s="110"/>
      <c r="M16" s="109"/>
      <c r="N16" s="110"/>
      <c r="O16" s="89" t="s">
        <v>418</v>
      </c>
    </row>
    <row r="17" spans="1:15" ht="15" customHeight="1">
      <c r="A17" s="26">
        <v>13</v>
      </c>
      <c r="B17" s="6" t="s">
        <v>280</v>
      </c>
      <c r="C17" s="123">
        <v>92169.480589999992</v>
      </c>
      <c r="D17" s="110">
        <v>-42590.014060000001</v>
      </c>
      <c r="E17" s="110">
        <v>-13946.104760000009</v>
      </c>
      <c r="F17" s="123">
        <v>-22038.111830000009</v>
      </c>
      <c r="G17" s="112"/>
      <c r="H17" s="109"/>
      <c r="I17" s="133"/>
      <c r="J17" s="109"/>
      <c r="K17" s="112"/>
      <c r="L17" s="110"/>
      <c r="M17" s="109"/>
      <c r="N17" s="110"/>
      <c r="O17" s="89" t="s">
        <v>297</v>
      </c>
    </row>
    <row r="18" spans="1:15" ht="15" customHeight="1">
      <c r="A18" s="26">
        <v>14</v>
      </c>
      <c r="B18" s="6" t="s">
        <v>217</v>
      </c>
      <c r="C18" s="123">
        <v>844932.63853000011</v>
      </c>
      <c r="D18" s="110">
        <v>1461984.9929799999</v>
      </c>
      <c r="E18" s="110">
        <v>2207714.7787399995</v>
      </c>
      <c r="F18" s="123">
        <v>2986733.85359</v>
      </c>
      <c r="G18" s="112"/>
      <c r="H18" s="109"/>
      <c r="I18" s="133"/>
      <c r="J18" s="109"/>
      <c r="K18" s="112"/>
      <c r="L18" s="110"/>
      <c r="M18" s="109"/>
      <c r="N18" s="110"/>
      <c r="O18" s="89" t="s">
        <v>248</v>
      </c>
    </row>
    <row r="19" spans="1:15" ht="15" customHeight="1">
      <c r="A19" s="26">
        <v>15</v>
      </c>
      <c r="B19" s="6" t="s">
        <v>281</v>
      </c>
      <c r="C19" s="123">
        <v>25.8919</v>
      </c>
      <c r="D19" s="110">
        <v>25.8919</v>
      </c>
      <c r="E19" s="110">
        <v>898.86351000000002</v>
      </c>
      <c r="F19" s="123">
        <v>575.91233999999997</v>
      </c>
      <c r="G19" s="112"/>
      <c r="H19" s="109"/>
      <c r="I19" s="133"/>
      <c r="J19" s="109"/>
      <c r="K19" s="112"/>
      <c r="L19" s="110"/>
      <c r="M19" s="109"/>
      <c r="N19" s="110"/>
      <c r="O19" s="89" t="s">
        <v>298</v>
      </c>
    </row>
    <row r="20" spans="1:15" s="10" customFormat="1" ht="15" customHeight="1">
      <c r="A20" s="26">
        <v>16</v>
      </c>
      <c r="B20" s="63" t="s">
        <v>334</v>
      </c>
      <c r="C20" s="124">
        <v>844958.53044000012</v>
      </c>
      <c r="D20" s="113">
        <v>1462010.8848899999</v>
      </c>
      <c r="E20" s="113">
        <v>2208613.6422699997</v>
      </c>
      <c r="F20" s="124">
        <v>2987309.7659400003</v>
      </c>
      <c r="G20" s="116"/>
      <c r="H20" s="115"/>
      <c r="I20" s="134"/>
      <c r="J20" s="115"/>
      <c r="K20" s="116"/>
      <c r="L20" s="113"/>
      <c r="M20" s="115"/>
      <c r="N20" s="113"/>
      <c r="O20" s="90" t="s">
        <v>299</v>
      </c>
    </row>
    <row r="21" spans="1:15" ht="15" customHeight="1">
      <c r="A21" s="26">
        <v>17</v>
      </c>
      <c r="B21" s="6" t="s">
        <v>283</v>
      </c>
      <c r="C21" s="123">
        <v>1077487.2001699999</v>
      </c>
      <c r="D21" s="110">
        <v>1876483.3398799996</v>
      </c>
      <c r="E21" s="110">
        <v>2769108.4245700003</v>
      </c>
      <c r="F21" s="123">
        <v>3486000.2444399996</v>
      </c>
      <c r="G21" s="112"/>
      <c r="H21" s="109"/>
      <c r="I21" s="133"/>
      <c r="J21" s="109"/>
      <c r="K21" s="112"/>
      <c r="L21" s="110"/>
      <c r="M21" s="109"/>
      <c r="N21" s="110"/>
      <c r="O21" s="89" t="s">
        <v>165</v>
      </c>
    </row>
    <row r="22" spans="1:15" ht="15" customHeight="1">
      <c r="A22" s="26">
        <v>18</v>
      </c>
      <c r="B22" s="6" t="s">
        <v>223</v>
      </c>
      <c r="C22" s="123">
        <v>596205.75691000011</v>
      </c>
      <c r="D22" s="110">
        <v>821318.8782700001</v>
      </c>
      <c r="E22" s="110">
        <v>1179274.1405499999</v>
      </c>
      <c r="F22" s="123">
        <v>1310848.9633199999</v>
      </c>
      <c r="G22" s="112"/>
      <c r="H22" s="109"/>
      <c r="I22" s="133"/>
      <c r="J22" s="109"/>
      <c r="K22" s="112"/>
      <c r="L22" s="110"/>
      <c r="M22" s="109"/>
      <c r="N22" s="110"/>
      <c r="O22" s="89" t="s">
        <v>300</v>
      </c>
    </row>
    <row r="23" spans="1:15" ht="15" customHeight="1">
      <c r="A23" s="26">
        <v>19</v>
      </c>
      <c r="B23" s="6" t="s">
        <v>225</v>
      </c>
      <c r="C23" s="123">
        <v>165631.97228000002</v>
      </c>
      <c r="D23" s="110">
        <v>174804.27833</v>
      </c>
      <c r="E23" s="110">
        <v>209528.20673999999</v>
      </c>
      <c r="F23" s="123">
        <v>304791.79872000008</v>
      </c>
      <c r="G23" s="112"/>
      <c r="H23" s="109"/>
      <c r="I23" s="133"/>
      <c r="J23" s="109"/>
      <c r="K23" s="112"/>
      <c r="L23" s="110"/>
      <c r="M23" s="109"/>
      <c r="N23" s="110"/>
      <c r="O23" s="89" t="s">
        <v>301</v>
      </c>
    </row>
    <row r="24" spans="1:15" ht="15" customHeight="1">
      <c r="A24" s="26">
        <v>20</v>
      </c>
      <c r="B24" s="6" t="s">
        <v>314</v>
      </c>
      <c r="C24" s="123">
        <v>646913.41553999996</v>
      </c>
      <c r="D24" s="110">
        <v>1229968.7398999999</v>
      </c>
      <c r="E24" s="110">
        <v>1799362.4907199999</v>
      </c>
      <c r="F24" s="123">
        <v>2479943.0798399998</v>
      </c>
      <c r="G24" s="112"/>
      <c r="H24" s="109"/>
      <c r="I24" s="133"/>
      <c r="J24" s="109"/>
      <c r="K24" s="112"/>
      <c r="L24" s="110"/>
      <c r="M24" s="109"/>
      <c r="N24" s="110"/>
      <c r="O24" s="89" t="s">
        <v>310</v>
      </c>
    </row>
    <row r="25" spans="1:15" ht="15" customHeight="1">
      <c r="A25" s="26">
        <v>21</v>
      </c>
      <c r="B25" s="6" t="s">
        <v>285</v>
      </c>
      <c r="C25" s="123">
        <v>1030.5530899999999</v>
      </c>
      <c r="D25" s="110">
        <v>1248.6375399999999</v>
      </c>
      <c r="E25" s="110">
        <v>227.27727999999999</v>
      </c>
      <c r="F25" s="123">
        <v>285.06867999999997</v>
      </c>
      <c r="G25" s="112"/>
      <c r="H25" s="109"/>
      <c r="I25" s="133"/>
      <c r="J25" s="109"/>
      <c r="K25" s="112"/>
      <c r="L25" s="110"/>
      <c r="M25" s="109"/>
      <c r="N25" s="110"/>
      <c r="O25" s="89" t="s">
        <v>311</v>
      </c>
    </row>
    <row r="26" spans="1:15" s="10" customFormat="1" ht="15" customHeight="1">
      <c r="A26" s="26">
        <v>22</v>
      </c>
      <c r="B26" s="63" t="s">
        <v>335</v>
      </c>
      <c r="C26" s="124">
        <v>647943.96866000001</v>
      </c>
      <c r="D26" s="113">
        <v>1231217.3774600001</v>
      </c>
      <c r="E26" s="113">
        <v>1799589.7680200001</v>
      </c>
      <c r="F26" s="124">
        <v>2480228.1485299994</v>
      </c>
      <c r="G26" s="116"/>
      <c r="H26" s="115"/>
      <c r="I26" s="134"/>
      <c r="J26" s="115"/>
      <c r="K26" s="116"/>
      <c r="L26" s="113"/>
      <c r="M26" s="115"/>
      <c r="N26" s="113"/>
      <c r="O26" s="90" t="s">
        <v>308</v>
      </c>
    </row>
    <row r="27" spans="1:15" ht="15" customHeight="1">
      <c r="A27" s="26">
        <v>23</v>
      </c>
      <c r="B27" s="63" t="s">
        <v>329</v>
      </c>
      <c r="C27" s="124">
        <v>197014.56174999999</v>
      </c>
      <c r="D27" s="113">
        <v>230793.50738</v>
      </c>
      <c r="E27" s="113">
        <v>409023.87423000002</v>
      </c>
      <c r="F27" s="124">
        <v>507081.61741000006</v>
      </c>
      <c r="G27" s="116"/>
      <c r="H27" s="115"/>
      <c r="I27" s="134"/>
      <c r="J27" s="115"/>
      <c r="K27" s="116"/>
      <c r="L27" s="113"/>
      <c r="M27" s="115"/>
      <c r="N27" s="113"/>
      <c r="O27" s="90" t="s">
        <v>309</v>
      </c>
    </row>
    <row r="28" spans="1:15" ht="15" customHeight="1">
      <c r="A28" s="26">
        <v>24</v>
      </c>
      <c r="B28" s="6" t="s">
        <v>315</v>
      </c>
      <c r="C28" s="123">
        <v>31294.229049999998</v>
      </c>
      <c r="D28" s="110">
        <v>110657.95155</v>
      </c>
      <c r="E28" s="110">
        <v>166087.19882999998</v>
      </c>
      <c r="F28" s="123">
        <v>231484.84096</v>
      </c>
      <c r="G28" s="112"/>
      <c r="H28" s="109"/>
      <c r="I28" s="133"/>
      <c r="J28" s="109"/>
      <c r="K28" s="112"/>
      <c r="L28" s="110"/>
      <c r="M28" s="109"/>
      <c r="N28" s="110"/>
      <c r="O28" s="89" t="s">
        <v>246</v>
      </c>
    </row>
    <row r="29" spans="1:15" ht="15" customHeight="1">
      <c r="A29" s="26">
        <v>25</v>
      </c>
      <c r="B29" s="6" t="s">
        <v>233</v>
      </c>
      <c r="C29" s="123">
        <v>426.79887999999994</v>
      </c>
      <c r="D29" s="110">
        <v>1300.0359799999999</v>
      </c>
      <c r="E29" s="110">
        <v>2589.3037099999997</v>
      </c>
      <c r="F29" s="123">
        <v>3737.6511800000003</v>
      </c>
      <c r="G29" s="112"/>
      <c r="H29" s="109"/>
      <c r="I29" s="133"/>
      <c r="J29" s="109"/>
      <c r="K29" s="112"/>
      <c r="L29" s="110"/>
      <c r="M29" s="109"/>
      <c r="N29" s="110"/>
      <c r="O29" s="89" t="s">
        <v>256</v>
      </c>
    </row>
    <row r="30" spans="1:15" ht="15" customHeight="1">
      <c r="A30" s="26">
        <v>26</v>
      </c>
      <c r="B30" s="6" t="s">
        <v>286</v>
      </c>
      <c r="C30" s="123">
        <v>31592.768119999997</v>
      </c>
      <c r="D30" s="110">
        <v>72182.983319999985</v>
      </c>
      <c r="E30" s="110">
        <v>113344.25777</v>
      </c>
      <c r="F30" s="123">
        <v>164482.03344999999</v>
      </c>
      <c r="G30" s="112"/>
      <c r="H30" s="109"/>
      <c r="I30" s="133"/>
      <c r="J30" s="109"/>
      <c r="K30" s="112"/>
      <c r="L30" s="110"/>
      <c r="M30" s="109"/>
      <c r="N30" s="110"/>
      <c r="O30" s="89" t="s">
        <v>267</v>
      </c>
    </row>
    <row r="31" spans="1:15" ht="15" customHeight="1">
      <c r="A31" s="26">
        <v>27</v>
      </c>
      <c r="B31" s="6" t="s">
        <v>316</v>
      </c>
      <c r="C31" s="123">
        <v>396.73109999999997</v>
      </c>
      <c r="D31" s="110">
        <v>961.40431999999998</v>
      </c>
      <c r="E31" s="110">
        <v>1645.5804699999999</v>
      </c>
      <c r="F31" s="123">
        <v>1505.19776</v>
      </c>
      <c r="G31" s="112"/>
      <c r="H31" s="109"/>
      <c r="I31" s="133"/>
      <c r="J31" s="109"/>
      <c r="K31" s="112"/>
      <c r="L31" s="110"/>
      <c r="M31" s="109"/>
      <c r="N31" s="110"/>
      <c r="O31" s="89" t="s">
        <v>266</v>
      </c>
    </row>
    <row r="32" spans="1:15" ht="15" customHeight="1">
      <c r="A32" s="26">
        <v>28</v>
      </c>
      <c r="B32" s="6" t="s">
        <v>287</v>
      </c>
      <c r="C32" s="123">
        <v>13968.063759999999</v>
      </c>
      <c r="D32" s="110">
        <v>29537.352460000002</v>
      </c>
      <c r="E32" s="110">
        <v>46520.047980000003</v>
      </c>
      <c r="F32" s="123">
        <v>64605.661159999996</v>
      </c>
      <c r="G32" s="112"/>
      <c r="H32" s="109"/>
      <c r="I32" s="133"/>
      <c r="J32" s="109"/>
      <c r="K32" s="112"/>
      <c r="L32" s="110"/>
      <c r="M32" s="109"/>
      <c r="N32" s="110"/>
      <c r="O32" s="89" t="s">
        <v>268</v>
      </c>
    </row>
    <row r="33" spans="1:15" ht="15" customHeight="1">
      <c r="A33" s="26">
        <v>29</v>
      </c>
      <c r="B33" s="6" t="s">
        <v>390</v>
      </c>
      <c r="C33" s="123">
        <v>0</v>
      </c>
      <c r="D33" s="110">
        <v>0</v>
      </c>
      <c r="E33" s="110">
        <v>0</v>
      </c>
      <c r="F33" s="123">
        <v>0</v>
      </c>
      <c r="G33" s="112"/>
      <c r="H33" s="69"/>
      <c r="I33" s="133"/>
      <c r="J33" s="109"/>
      <c r="K33" s="109"/>
      <c r="L33" s="109"/>
      <c r="M33" s="109"/>
      <c r="N33" s="110"/>
      <c r="O33" s="89" t="s">
        <v>420</v>
      </c>
    </row>
    <row r="34" spans="1:15" ht="15" customHeight="1">
      <c r="A34" s="26">
        <v>30</v>
      </c>
      <c r="B34" s="6" t="s">
        <v>391</v>
      </c>
      <c r="C34" s="123">
        <v>0</v>
      </c>
      <c r="D34" s="110">
        <v>0</v>
      </c>
      <c r="E34" s="110">
        <v>0</v>
      </c>
      <c r="F34" s="123">
        <v>0</v>
      </c>
      <c r="G34" s="112"/>
      <c r="H34" s="69"/>
      <c r="I34" s="133"/>
      <c r="J34" s="109"/>
      <c r="K34" s="109"/>
      <c r="L34" s="109"/>
      <c r="M34" s="109"/>
      <c r="N34" s="110"/>
      <c r="O34" s="89" t="s">
        <v>419</v>
      </c>
    </row>
    <row r="35" spans="1:15" s="10" customFormat="1" ht="15" customHeight="1">
      <c r="A35" s="26">
        <v>31</v>
      </c>
      <c r="B35" s="63" t="s">
        <v>330</v>
      </c>
      <c r="C35" s="124">
        <v>46384.361930000006</v>
      </c>
      <c r="D35" s="113">
        <v>103981.77613000001</v>
      </c>
      <c r="E35" s="113">
        <v>164099.18999999997</v>
      </c>
      <c r="F35" s="124">
        <v>234330.5436</v>
      </c>
      <c r="G35" s="116"/>
      <c r="H35" s="115"/>
      <c r="I35" s="134"/>
      <c r="J35" s="115"/>
      <c r="K35" s="116"/>
      <c r="L35" s="113"/>
      <c r="M35" s="115"/>
      <c r="N35" s="113"/>
      <c r="O35" s="90" t="s">
        <v>307</v>
      </c>
    </row>
    <row r="36" spans="1:15" ht="15" customHeight="1">
      <c r="A36" s="26">
        <v>32</v>
      </c>
      <c r="B36" s="6" t="s">
        <v>331</v>
      </c>
      <c r="C36" s="123">
        <v>181924.42885999999</v>
      </c>
      <c r="D36" s="110">
        <v>237469.68278</v>
      </c>
      <c r="E36" s="110">
        <v>411011.88308</v>
      </c>
      <c r="F36" s="123">
        <v>504235.91476000001</v>
      </c>
      <c r="G36" s="112"/>
      <c r="H36" s="109"/>
      <c r="I36" s="133"/>
      <c r="J36" s="109"/>
      <c r="K36" s="112"/>
      <c r="L36" s="110"/>
      <c r="M36" s="109"/>
      <c r="N36" s="110"/>
      <c r="O36" s="89" t="s">
        <v>306</v>
      </c>
    </row>
    <row r="37" spans="1:15" ht="15" customHeight="1">
      <c r="A37" s="26">
        <v>33</v>
      </c>
      <c r="B37" s="6" t="s">
        <v>237</v>
      </c>
      <c r="C37" s="123">
        <v>-42380.765009999996</v>
      </c>
      <c r="D37" s="110">
        <v>-33734.700350000006</v>
      </c>
      <c r="E37" s="110">
        <v>-61511.482999999993</v>
      </c>
      <c r="F37" s="123">
        <v>-72687.092709999997</v>
      </c>
      <c r="G37" s="112"/>
      <c r="H37" s="109"/>
      <c r="I37" s="133"/>
      <c r="J37" s="109"/>
      <c r="K37" s="112"/>
      <c r="L37" s="110"/>
      <c r="M37" s="109"/>
      <c r="N37" s="110"/>
      <c r="O37" s="89" t="s">
        <v>305</v>
      </c>
    </row>
    <row r="38" spans="1:15" ht="15" customHeight="1">
      <c r="A38" s="26">
        <v>34</v>
      </c>
      <c r="B38" s="6" t="s">
        <v>239</v>
      </c>
      <c r="C38" s="123">
        <v>139543.66383999996</v>
      </c>
      <c r="D38" s="110">
        <v>203734.98243999999</v>
      </c>
      <c r="E38" s="110">
        <v>349500.40009000001</v>
      </c>
      <c r="F38" s="123">
        <v>431548.82206999999</v>
      </c>
      <c r="G38" s="112"/>
      <c r="H38" s="109"/>
      <c r="I38" s="133"/>
      <c r="J38" s="109"/>
      <c r="K38" s="112"/>
      <c r="L38" s="110"/>
      <c r="M38" s="109"/>
      <c r="N38" s="110"/>
      <c r="O38" s="89" t="s">
        <v>254</v>
      </c>
    </row>
    <row r="39" spans="1:15" ht="15" customHeight="1">
      <c r="A39" s="26">
        <v>35</v>
      </c>
      <c r="B39" s="6" t="s">
        <v>240</v>
      </c>
      <c r="C39" s="123">
        <v>-34104.767569999996</v>
      </c>
      <c r="D39" s="110">
        <v>-1191.4326399999991</v>
      </c>
      <c r="E39" s="110">
        <v>-9157.9335599999995</v>
      </c>
      <c r="F39" s="123">
        <v>11680.449519999998</v>
      </c>
      <c r="G39" s="112"/>
      <c r="H39" s="109"/>
      <c r="I39" s="133"/>
      <c r="J39" s="109"/>
      <c r="K39" s="112"/>
      <c r="L39" s="110"/>
      <c r="M39" s="109"/>
      <c r="N39" s="110"/>
      <c r="O39" s="89" t="s">
        <v>253</v>
      </c>
    </row>
    <row r="40" spans="1:15" ht="15" customHeight="1">
      <c r="A40" s="26">
        <v>36</v>
      </c>
      <c r="B40" s="6" t="s">
        <v>332</v>
      </c>
      <c r="C40" s="123">
        <v>173648.43138999998</v>
      </c>
      <c r="D40" s="110">
        <v>204926.41508000001</v>
      </c>
      <c r="E40" s="110">
        <v>358658.33363000001</v>
      </c>
      <c r="F40" s="123">
        <v>419868.37254000007</v>
      </c>
      <c r="G40" s="112"/>
      <c r="H40" s="109"/>
      <c r="I40" s="133"/>
      <c r="J40" s="109"/>
      <c r="K40" s="112"/>
      <c r="L40" s="110"/>
      <c r="M40" s="109"/>
      <c r="N40" s="110"/>
      <c r="O40" s="89" t="s">
        <v>304</v>
      </c>
    </row>
    <row r="41" spans="1:15" ht="15" customHeight="1">
      <c r="A41" s="26">
        <v>37</v>
      </c>
      <c r="B41" s="6" t="s">
        <v>242</v>
      </c>
      <c r="C41" s="123">
        <v>62918.555789999999</v>
      </c>
      <c r="D41" s="110">
        <v>3841.13868</v>
      </c>
      <c r="E41" s="110">
        <v>39135.68204</v>
      </c>
      <c r="F41" s="123">
        <v>109249.58661</v>
      </c>
      <c r="G41" s="112"/>
      <c r="H41" s="109"/>
      <c r="I41" s="133"/>
      <c r="J41" s="109"/>
      <c r="K41" s="112"/>
      <c r="L41" s="110"/>
      <c r="M41" s="109"/>
      <c r="N41" s="110"/>
      <c r="O41" s="89" t="s">
        <v>303</v>
      </c>
    </row>
    <row r="42" spans="1:15" s="10" customFormat="1" ht="15" customHeight="1">
      <c r="A42" s="26">
        <v>38</v>
      </c>
      <c r="B42" s="63" t="s">
        <v>333</v>
      </c>
      <c r="C42" s="124">
        <v>236566.98717999997</v>
      </c>
      <c r="D42" s="113">
        <v>208767.55373999997</v>
      </c>
      <c r="E42" s="113">
        <v>397794.01567999995</v>
      </c>
      <c r="F42" s="124">
        <v>529117.95917000005</v>
      </c>
      <c r="G42" s="116"/>
      <c r="H42" s="115"/>
      <c r="I42" s="134"/>
      <c r="J42" s="115"/>
      <c r="K42" s="116"/>
      <c r="L42" s="113"/>
      <c r="M42" s="115"/>
      <c r="N42" s="113"/>
      <c r="O42" s="90" t="s">
        <v>302</v>
      </c>
    </row>
    <row r="43" spans="1:15">
      <c r="H43" s="13"/>
    </row>
    <row r="44" spans="1:15" ht="15.5">
      <c r="B44" s="91"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sheetView>
  </sheetViews>
  <sheetFormatPr defaultRowHeight="14.5"/>
  <cols>
    <col min="1" max="1" width="4.453125" customWidth="1"/>
    <col min="2" max="2" width="13.54296875" bestFit="1" customWidth="1"/>
    <col min="3" max="14" width="15" customWidth="1"/>
    <col min="15" max="15" width="37.8164062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0</v>
      </c>
      <c r="B3" s="146"/>
      <c r="C3" s="146"/>
      <c r="D3" s="146"/>
      <c r="E3" s="146"/>
      <c r="F3" s="146"/>
      <c r="G3" s="146"/>
      <c r="H3" s="146"/>
      <c r="I3" s="146"/>
      <c r="J3" s="146"/>
      <c r="K3" s="146"/>
      <c r="L3" s="146"/>
      <c r="M3" s="146"/>
      <c r="N3" s="146"/>
      <c r="O3" s="146"/>
    </row>
    <row r="4" spans="1:15" ht="31.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9">
        <v>19364158.569367997</v>
      </c>
      <c r="D5" s="112">
        <v>39397421.812532</v>
      </c>
      <c r="E5" s="110">
        <v>60077534.680692002</v>
      </c>
      <c r="F5" s="110">
        <v>80672863.432631999</v>
      </c>
      <c r="G5" s="109"/>
      <c r="H5" s="109"/>
      <c r="I5" s="109"/>
      <c r="J5" s="109"/>
      <c r="K5" s="109"/>
      <c r="L5" s="110"/>
      <c r="M5" s="109"/>
      <c r="N5" s="60"/>
      <c r="O5" s="85" t="s">
        <v>164</v>
      </c>
    </row>
    <row r="6" spans="1:15">
      <c r="A6">
        <v>2</v>
      </c>
      <c r="B6" s="6" t="s">
        <v>283</v>
      </c>
      <c r="C6" s="109">
        <v>15220712.613911001</v>
      </c>
      <c r="D6" s="112">
        <v>30712370.25584</v>
      </c>
      <c r="E6" s="110">
        <v>47571200.118348002</v>
      </c>
      <c r="F6" s="110">
        <v>62697857.549778998</v>
      </c>
      <c r="G6" s="109"/>
      <c r="H6" s="109"/>
      <c r="I6" s="109"/>
      <c r="J6" s="109"/>
      <c r="K6" s="109"/>
      <c r="L6" s="110"/>
      <c r="M6" s="109"/>
      <c r="N6" s="60"/>
      <c r="O6" s="85"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C5" activePane="bottomRight" state="frozen"/>
      <selection pane="topRight"/>
      <selection pane="bottomLeft"/>
      <selection pane="bottomRight"/>
    </sheetView>
  </sheetViews>
  <sheetFormatPr defaultRowHeight="14.5"/>
  <cols>
    <col min="1" max="1" width="3.81640625" bestFit="1" customWidth="1"/>
    <col min="2" max="2" width="13.1796875" bestFit="1" customWidth="1"/>
    <col min="3" max="14" width="15.1796875" customWidth="1"/>
    <col min="15" max="15" width="38.1796875" bestFit="1" customWidth="1"/>
  </cols>
  <sheetData>
    <row r="1" spans="1:15">
      <c r="O1" s="84" t="s">
        <v>404</v>
      </c>
    </row>
    <row r="2" spans="1:15" ht="22.5" thickBot="1">
      <c r="A2" s="139" t="s">
        <v>191</v>
      </c>
      <c r="B2" s="140"/>
      <c r="C2" s="140"/>
      <c r="D2" s="140"/>
      <c r="E2" s="140"/>
      <c r="F2" s="140"/>
      <c r="G2" s="140"/>
      <c r="H2" s="140"/>
      <c r="I2" s="140"/>
      <c r="J2" s="140"/>
      <c r="K2" s="140"/>
      <c r="L2" s="140"/>
      <c r="M2" s="140"/>
      <c r="N2" s="140"/>
      <c r="O2" s="140"/>
    </row>
    <row r="3" spans="1:15" ht="22.5" thickBot="1">
      <c r="A3" s="145" t="s">
        <v>444</v>
      </c>
      <c r="B3" s="146"/>
      <c r="C3" s="146"/>
      <c r="D3" s="146"/>
      <c r="E3" s="146"/>
      <c r="F3" s="146"/>
      <c r="G3" s="146"/>
      <c r="H3" s="146"/>
      <c r="I3" s="146"/>
      <c r="J3" s="146"/>
      <c r="K3" s="146"/>
      <c r="L3" s="146"/>
      <c r="M3" s="146"/>
      <c r="N3" s="146"/>
      <c r="O3" s="146"/>
    </row>
    <row r="4" spans="1:15" s="57" customFormat="1" ht="31.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2">
        <v>988097.67918000009</v>
      </c>
      <c r="D5" s="112">
        <v>1931928.7123499999</v>
      </c>
      <c r="E5" s="123">
        <v>2902901.7456999999</v>
      </c>
      <c r="F5" s="123">
        <v>3667815.15252</v>
      </c>
      <c r="G5" s="109"/>
      <c r="H5" s="109"/>
      <c r="I5" s="112"/>
      <c r="J5" s="109"/>
      <c r="K5" s="112"/>
      <c r="L5" s="110"/>
      <c r="M5" s="109"/>
      <c r="N5" s="110"/>
      <c r="O5" s="85" t="s">
        <v>164</v>
      </c>
    </row>
    <row r="6" spans="1:15">
      <c r="A6" s="26">
        <v>2</v>
      </c>
      <c r="B6" s="6" t="s">
        <v>283</v>
      </c>
      <c r="C6" s="112">
        <v>2536621.2796500004</v>
      </c>
      <c r="D6" s="112">
        <v>3938547.44142</v>
      </c>
      <c r="E6" s="123">
        <v>5240634.0020000003</v>
      </c>
      <c r="F6" s="123">
        <v>6497202.2494700002</v>
      </c>
      <c r="G6" s="109"/>
      <c r="H6" s="109"/>
      <c r="I6" s="112"/>
      <c r="J6" s="109"/>
      <c r="K6" s="112"/>
      <c r="L6" s="110"/>
      <c r="M6" s="109"/>
      <c r="N6" s="110"/>
      <c r="O6" s="85"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4.5"/>
  <cols>
    <col min="1" max="1" width="3.1796875" style="16" customWidth="1"/>
    <col min="2" max="2" width="3.1796875" customWidth="1"/>
    <col min="3" max="3" width="30.81640625" customWidth="1"/>
    <col min="4" max="4" width="50.81640625" customWidth="1"/>
    <col min="5" max="5" width="3.1796875" customWidth="1"/>
    <col min="6" max="6" width="30.81640625" customWidth="1"/>
    <col min="7" max="7" width="50.8164062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58">
      <c r="C19" s="28" t="s">
        <v>201</v>
      </c>
      <c r="D19" s="30" t="s">
        <v>339</v>
      </c>
      <c r="F19" s="28" t="s">
        <v>209</v>
      </c>
      <c r="G19" s="22" t="s">
        <v>342</v>
      </c>
    </row>
    <row r="20" spans="3:7" ht="15.75" customHeight="1">
      <c r="C20" s="28"/>
      <c r="F20" s="28"/>
    </row>
    <row r="21" spans="3:7" ht="87">
      <c r="C21" s="28" t="s">
        <v>202</v>
      </c>
      <c r="D21" s="30" t="s">
        <v>340</v>
      </c>
      <c r="F21" s="28" t="s">
        <v>210</v>
      </c>
      <c r="G21" s="22" t="s">
        <v>343</v>
      </c>
    </row>
    <row r="22" spans="3:7" ht="15" customHeight="1"/>
    <row r="23" spans="3:7" ht="72.5">
      <c r="C23" s="28" t="s">
        <v>203</v>
      </c>
      <c r="D23" s="22" t="s">
        <v>341</v>
      </c>
      <c r="F23" s="28" t="s">
        <v>211</v>
      </c>
      <c r="G23" s="22" t="s">
        <v>345</v>
      </c>
    </row>
    <row r="24" spans="3:7" ht="18" customHeight="1"/>
    <row r="25" spans="3:7" ht="101.5">
      <c r="C25" s="28" t="s">
        <v>204</v>
      </c>
      <c r="D25" s="22" t="s">
        <v>338</v>
      </c>
      <c r="F25" s="28" t="s">
        <v>212</v>
      </c>
      <c r="G25" s="22" t="s">
        <v>344</v>
      </c>
    </row>
    <row r="26" spans="3:7" ht="22.5" customHeight="1"/>
    <row r="27" spans="3:7" ht="67.5" customHeight="1">
      <c r="C27" s="28" t="s">
        <v>205</v>
      </c>
      <c r="D27" s="22" t="s">
        <v>346</v>
      </c>
      <c r="F27" s="28" t="s">
        <v>188</v>
      </c>
      <c r="G27" s="22" t="s">
        <v>347</v>
      </c>
    </row>
    <row r="28" spans="3:7" ht="72.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EB6BF-F531-45D9-862E-BCDD44FE5F3F}">
  <ds:schemaRefs>
    <ds:schemaRef ds:uri="http://schemas.microsoft.com/sharepoint/v3"/>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DBC0616C-0BDF-4472-8435-5C6FD45F3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Oksidea Riveta</cp:lastModifiedBy>
  <cp:lastPrinted>2017-02-17T04:51:43Z</cp:lastPrinted>
  <dcterms:created xsi:type="dcterms:W3CDTF">2016-02-23T06:03:52Z</dcterms:created>
  <dcterms:modified xsi:type="dcterms:W3CDTF">2023-06-08T02:22:36Z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