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907" activeTab="5"/>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52511"/>
</workbook>
</file>

<file path=xl/calcChain.xml><?xml version="1.0" encoding="utf-8"?>
<calcChain xmlns="http://schemas.openxmlformats.org/spreadsheetml/2006/main">
  <c r="D12" i="13" l="1"/>
  <c r="O11" i="13" l="1"/>
  <c r="N11" i="13"/>
  <c r="M11" i="13"/>
  <c r="L11" i="13"/>
  <c r="K11" i="13"/>
  <c r="J11" i="13"/>
  <c r="I11" i="13"/>
  <c r="H11" i="13"/>
  <c r="G11" i="13"/>
  <c r="F11" i="13"/>
  <c r="E11" i="13"/>
  <c r="D11" i="13"/>
  <c r="O9" i="13"/>
  <c r="N9" i="13"/>
  <c r="M9" i="13"/>
  <c r="L9" i="13"/>
  <c r="K9" i="13"/>
  <c r="J9" i="13"/>
  <c r="I9" i="13"/>
  <c r="H9" i="13"/>
  <c r="G9" i="13"/>
  <c r="F9" i="13"/>
  <c r="E9" i="13"/>
  <c r="D9" i="13"/>
  <c r="O8" i="13"/>
  <c r="N8" i="13"/>
  <c r="M8" i="13"/>
  <c r="L8" i="13"/>
  <c r="K8" i="13"/>
  <c r="J8" i="13"/>
  <c r="I8" i="13"/>
  <c r="H8" i="13"/>
  <c r="G8" i="13"/>
  <c r="F8" i="13"/>
  <c r="E8" i="13"/>
  <c r="D8" i="13"/>
  <c r="O7" i="13"/>
  <c r="N7" i="13"/>
  <c r="M7" i="13"/>
  <c r="L7" i="13"/>
  <c r="K7" i="13"/>
  <c r="J7" i="13"/>
  <c r="I7" i="13"/>
  <c r="H7" i="13"/>
  <c r="G7" i="13"/>
  <c r="F7" i="13"/>
  <c r="E7" i="13"/>
  <c r="D7" i="13"/>
  <c r="O4" i="13"/>
  <c r="N4" i="13"/>
  <c r="M4" i="13"/>
  <c r="L4" i="13"/>
  <c r="K4" i="13"/>
  <c r="J4" i="13"/>
  <c r="I4" i="13"/>
  <c r="H4" i="13"/>
  <c r="G4" i="13"/>
  <c r="F4" i="13"/>
  <c r="E4" i="13"/>
  <c r="O5" i="13"/>
  <c r="N5" i="13"/>
  <c r="M5" i="13"/>
  <c r="L5" i="13"/>
  <c r="K5" i="13"/>
  <c r="J5" i="13"/>
  <c r="I5" i="13"/>
  <c r="H5" i="13"/>
  <c r="G5" i="13"/>
  <c r="F5" i="13"/>
  <c r="E5" i="13"/>
  <c r="D5" i="13"/>
  <c r="D4" i="13"/>
  <c r="O3" i="13"/>
  <c r="N3" i="13"/>
  <c r="M3" i="13"/>
  <c r="L3" i="13"/>
  <c r="K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M12" i="13"/>
  <c r="L12" i="13"/>
  <c r="K12" i="13"/>
  <c r="J12" i="13"/>
  <c r="I12" i="13"/>
  <c r="H12" i="13"/>
  <c r="G12" i="13"/>
  <c r="F12" i="13"/>
  <c r="E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<sst xmlns="http://schemas.openxmlformats.org/spreadsheetml/2006/main" count="1040" uniqueCount="451">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</sst>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4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71"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6" fontId="13" fillId="0"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32" fontId="13" fillId="0" borderId="0" xfId="1" applyNumberFormat="1" applyFont="1" applyFill="1" applyBorder="1" applyAlignment="1">
      <alignment vertical="center"/>
    </xf>
    <xf numFmtId="233" fontId="13" fillId="0" borderId="0" xfId="3" applyNumberFormat="1" applyFont="1" applyFill="1" applyBorder="1" applyAlignment="1">
      <alignment horizontal="right" vertical="center"/>
    </xf>
    <xf numFmtId="346" fontId="0" fillId="0" borderId="0" xfId="0" applyNumberFormat="1"/>
    <xf numFmtId="240" fontId="13" fillId="0" borderId="0" xfId="1" applyNumberFormat="1" applyFont="1" applyFill="1" applyBorder="1" applyAlignment="1">
      <alignment vertical="center"/>
    </xf>
    <xf numFmtId="168" fontId="245" fillId="0" borderId="0" xfId="1" applyFont="1" applyFill="1" applyBorder="1" applyAlignment="1">
      <alignment horizontal="left" vertical="center"/>
    </xf>
    <xf numFmtId="240" fontId="71" fillId="0" borderId="0" xfId="1" applyNumberFormat="1" applyFont="1" applyFill="1" applyBorder="1" applyAlignment="1">
      <alignment vertical="center"/>
    </xf>
    <xf numFmtId="240" fontId="13" fillId="0" borderId="0" xfId="3" applyNumberFormat="1" applyFont="1" applyFill="1" applyBorder="1" applyAlignment="1">
      <alignment horizontal="right" vertical="center"/>
    </xf>
    <xf numFmtId="240" fontId="71" fillId="0" borderId="0" xfId="3" applyNumberFormat="1" applyFont="1" applyFill="1" applyBorder="1" applyAlignment="1">
      <alignment horizontal="right" vertical="center"/>
    </xf>
    <xf numFmtId="0" fontId="17" fillId="0" borderId="0" xfId="50" applyAlignment="1">
      <alignment horizontal="center" vertical="center"/>
    </xf>
    <xf numFmtId="168" fontId="13" fillId="0" borderId="0" xfId="1" applyFont="1" applyFill="1" applyBorder="1" applyAlignment="1">
      <alignment vertical="center"/>
    </xf>
    <xf numFmtId="168" fontId="245" fillId="0" borderId="0" xfId="1" applyFont="1" applyFill="1" applyBorder="1" applyAlignment="1">
      <alignment vertical="center"/>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85" zoomScaleNormal="100" zoomScaleSheetLayoutView="85" workbookViewId="0">
      <selection activeCell="I20" sqref="I20"/>
    </sheetView>
  </sheetViews>
  <sheetFormatPr defaultRowHeight="14.4"/>
  <cols>
    <col min="1" max="1" width="3.33203125" style="18" customWidth="1"/>
    <col min="2" max="2" width="3.33203125" customWidth="1"/>
    <col min="3" max="3" width="10.6640625" bestFit="1" customWidth="1"/>
    <col min="9" max="9" width="13.6640625" customWidth="1"/>
    <col min="10" max="10" width="12.6640625"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35" t="s">
        <v>450</v>
      </c>
      <c r="J19" s="136"/>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K20" sqref="K20"/>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02" t="s">
        <v>411</v>
      </c>
    </row>
    <row r="2" spans="1:15" ht="22.8" thickBot="1">
      <c r="A2" s="139" t="s">
        <v>115</v>
      </c>
      <c r="B2" s="140"/>
      <c r="C2" s="140"/>
      <c r="D2" s="140"/>
      <c r="E2" s="140"/>
      <c r="F2" s="140"/>
      <c r="G2" s="140"/>
      <c r="H2" s="140"/>
      <c r="I2" s="140"/>
      <c r="J2" s="140"/>
      <c r="K2" s="140"/>
      <c r="L2" s="140"/>
      <c r="M2" s="140"/>
      <c r="N2" s="140"/>
      <c r="O2" s="140"/>
    </row>
    <row r="3" spans="1:15" ht="22.8" thickBot="1">
      <c r="A3" s="145" t="s">
        <v>161</v>
      </c>
      <c r="B3" s="146"/>
      <c r="C3" s="146"/>
      <c r="D3" s="146"/>
      <c r="E3" s="146"/>
      <c r="F3" s="146"/>
      <c r="G3" s="146"/>
      <c r="H3" s="146"/>
      <c r="I3" s="146"/>
      <c r="J3" s="146"/>
      <c r="K3" s="146"/>
      <c r="L3" s="146"/>
      <c r="M3" s="146"/>
      <c r="N3" s="146"/>
      <c r="O3" s="146"/>
    </row>
    <row r="4" spans="1:15" s="53"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3">
        <v>1</v>
      </c>
      <c r="B5" s="41" t="s">
        <v>151</v>
      </c>
      <c r="C5" s="79">
        <v>16986000</v>
      </c>
      <c r="D5" s="85">
        <v>17233650</v>
      </c>
      <c r="E5" s="85">
        <v>16558099.999999998</v>
      </c>
      <c r="F5" s="85">
        <v>15812300</v>
      </c>
      <c r="G5" s="85">
        <v>12390000</v>
      </c>
      <c r="H5" s="85">
        <v>14727000</v>
      </c>
      <c r="I5" s="85">
        <v>16082100</v>
      </c>
      <c r="J5" s="36"/>
      <c r="K5" s="36"/>
      <c r="L5" s="36"/>
      <c r="M5" s="36"/>
      <c r="N5" s="36"/>
      <c r="O5" s="98" t="s">
        <v>162</v>
      </c>
    </row>
    <row r="6" spans="1:15">
      <c r="A6" s="23">
        <v>2</v>
      </c>
      <c r="B6" s="41" t="s">
        <v>147</v>
      </c>
      <c r="C6" s="79">
        <v>14601940.711795</v>
      </c>
      <c r="D6" s="85">
        <v>14131479.90136</v>
      </c>
      <c r="E6" s="85">
        <v>14176306.961480001</v>
      </c>
      <c r="F6" s="85">
        <v>13937894.004280001</v>
      </c>
      <c r="G6" s="85">
        <v>13496210.300840002</v>
      </c>
      <c r="H6" s="85">
        <v>12690431.871780001</v>
      </c>
      <c r="I6" s="85">
        <v>11868529.444340002</v>
      </c>
      <c r="J6" s="36"/>
      <c r="K6" s="36"/>
      <c r="L6" s="36"/>
      <c r="M6" s="36"/>
      <c r="N6" s="36"/>
      <c r="O6" s="98" t="s">
        <v>28</v>
      </c>
    </row>
    <row r="7" spans="1:15">
      <c r="A7" s="23">
        <v>3</v>
      </c>
      <c r="B7" s="41" t="s">
        <v>152</v>
      </c>
      <c r="C7" s="79">
        <v>31484000.853360999</v>
      </c>
      <c r="D7" s="85">
        <v>31431940.849369999</v>
      </c>
      <c r="E7" s="85">
        <v>31448218.055939998</v>
      </c>
      <c r="F7" s="85">
        <v>31820326.326730002</v>
      </c>
      <c r="G7" s="85">
        <v>33273286.937510006</v>
      </c>
      <c r="H7" s="85">
        <v>32704086.208490003</v>
      </c>
      <c r="I7" s="85">
        <v>32911777.648310002</v>
      </c>
      <c r="J7" s="36"/>
      <c r="K7" s="36"/>
      <c r="L7" s="36"/>
      <c r="M7" s="36"/>
      <c r="N7" s="36"/>
      <c r="O7" s="98" t="s">
        <v>412</v>
      </c>
    </row>
    <row r="8" spans="1:15">
      <c r="A8" s="23">
        <v>4</v>
      </c>
      <c r="B8" s="41" t="s">
        <v>153</v>
      </c>
      <c r="C8" s="79">
        <v>30734436.282827001</v>
      </c>
      <c r="D8" s="85">
        <v>31721407.313370001</v>
      </c>
      <c r="E8" s="85">
        <v>34422059.308369994</v>
      </c>
      <c r="F8" s="85">
        <v>33303431.725540001</v>
      </c>
      <c r="G8" s="85">
        <v>33177983.307750002</v>
      </c>
      <c r="H8" s="85">
        <v>35332168.968309999</v>
      </c>
      <c r="I8" s="85">
        <v>34482960.983879998</v>
      </c>
      <c r="J8" s="36"/>
      <c r="K8" s="36"/>
      <c r="L8" s="36"/>
      <c r="M8" s="36"/>
      <c r="N8" s="36"/>
      <c r="O8" s="98" t="s">
        <v>31</v>
      </c>
    </row>
    <row r="9" spans="1:15">
      <c r="A9" s="23">
        <v>5</v>
      </c>
      <c r="B9" s="41" t="s">
        <v>154</v>
      </c>
      <c r="C9" s="79">
        <v>0</v>
      </c>
      <c r="D9" s="85">
        <v>0</v>
      </c>
      <c r="E9" s="85">
        <v>0</v>
      </c>
      <c r="F9" s="85">
        <v>0</v>
      </c>
      <c r="G9" s="85">
        <v>0</v>
      </c>
      <c r="H9" s="85">
        <v>0</v>
      </c>
      <c r="I9" s="85">
        <v>0</v>
      </c>
      <c r="J9" s="36"/>
      <c r="K9" s="36"/>
      <c r="L9" s="36"/>
      <c r="M9" s="36"/>
      <c r="N9" s="36"/>
      <c r="O9" s="98" t="s">
        <v>34</v>
      </c>
    </row>
    <row r="10" spans="1:15">
      <c r="A10" s="23">
        <v>6</v>
      </c>
      <c r="B10" s="41" t="s">
        <v>155</v>
      </c>
      <c r="C10" s="79">
        <v>0</v>
      </c>
      <c r="D10" s="85">
        <v>0</v>
      </c>
      <c r="E10" s="85">
        <v>0</v>
      </c>
      <c r="F10" s="85">
        <v>0</v>
      </c>
      <c r="G10" s="85">
        <v>0</v>
      </c>
      <c r="H10" s="85">
        <v>0</v>
      </c>
      <c r="I10" s="85">
        <v>0</v>
      </c>
      <c r="J10" s="36"/>
      <c r="K10" s="36"/>
      <c r="L10" s="36"/>
      <c r="M10" s="36"/>
      <c r="N10" s="36"/>
      <c r="O10" s="98" t="s">
        <v>36</v>
      </c>
    </row>
    <row r="11" spans="1:15">
      <c r="A11" s="23">
        <v>7</v>
      </c>
      <c r="B11" s="41" t="s">
        <v>37</v>
      </c>
      <c r="C11" s="79">
        <v>0</v>
      </c>
      <c r="D11" s="85">
        <v>0</v>
      </c>
      <c r="E11" s="85">
        <v>0</v>
      </c>
      <c r="F11" s="85">
        <v>0</v>
      </c>
      <c r="G11" s="85">
        <v>0</v>
      </c>
      <c r="H11" s="85">
        <v>0</v>
      </c>
      <c r="I11" s="85">
        <v>0</v>
      </c>
      <c r="J11" s="36"/>
      <c r="K11" s="36"/>
      <c r="L11" s="36"/>
      <c r="M11" s="36"/>
      <c r="N11" s="36"/>
      <c r="O11" s="98" t="s">
        <v>38</v>
      </c>
    </row>
    <row r="12" spans="1:15">
      <c r="A12" s="23">
        <v>8</v>
      </c>
      <c r="B12" s="41" t="s">
        <v>39</v>
      </c>
      <c r="C12" s="79">
        <v>22562310.981156997</v>
      </c>
      <c r="D12" s="85">
        <v>22442425.337250002</v>
      </c>
      <c r="E12" s="85">
        <v>21331434.91195</v>
      </c>
      <c r="F12" s="85">
        <v>20693394.77691</v>
      </c>
      <c r="G12" s="85">
        <v>22175955.722040001</v>
      </c>
      <c r="H12" s="85">
        <v>21074110.998969998</v>
      </c>
      <c r="I12" s="85">
        <v>20625132.027059998</v>
      </c>
      <c r="J12" s="36"/>
      <c r="K12" s="36"/>
      <c r="L12" s="36"/>
      <c r="M12" s="36"/>
      <c r="N12" s="36"/>
      <c r="O12" s="98" t="s">
        <v>40</v>
      </c>
    </row>
    <row r="13" spans="1:15">
      <c r="A13" s="23">
        <v>9</v>
      </c>
      <c r="B13" s="41" t="s">
        <v>156</v>
      </c>
      <c r="C13" s="79">
        <v>2425925.7533320002</v>
      </c>
      <c r="D13" s="85">
        <v>2442576.9755500001</v>
      </c>
      <c r="E13" s="85">
        <v>2415551.0228199996</v>
      </c>
      <c r="F13" s="85">
        <v>2367285.4259199998</v>
      </c>
      <c r="G13" s="85">
        <v>2355746.7916900003</v>
      </c>
      <c r="H13" s="85">
        <v>2345443.27935</v>
      </c>
      <c r="I13" s="85">
        <v>2311639.5999000003</v>
      </c>
      <c r="J13" s="36"/>
      <c r="K13" s="36"/>
      <c r="L13" s="36"/>
      <c r="M13" s="36"/>
      <c r="N13" s="36"/>
      <c r="O13" s="98" t="s">
        <v>163</v>
      </c>
    </row>
    <row r="14" spans="1:15">
      <c r="A14" s="23">
        <v>10</v>
      </c>
      <c r="B14" s="41" t="s">
        <v>157</v>
      </c>
      <c r="C14" s="79">
        <v>104800.2</v>
      </c>
      <c r="D14" s="85">
        <v>111350.21</v>
      </c>
      <c r="E14" s="85">
        <v>98250.19</v>
      </c>
      <c r="F14" s="85">
        <v>85150.16</v>
      </c>
      <c r="G14" s="85">
        <v>85150.16</v>
      </c>
      <c r="H14" s="85">
        <v>96940.19</v>
      </c>
      <c r="I14" s="85">
        <v>106110.2</v>
      </c>
      <c r="J14" s="36"/>
      <c r="K14" s="36"/>
      <c r="L14" s="36"/>
      <c r="M14" s="36"/>
      <c r="N14" s="36"/>
      <c r="O14" s="98" t="s">
        <v>43</v>
      </c>
    </row>
    <row r="15" spans="1:15">
      <c r="A15" s="23">
        <v>11</v>
      </c>
      <c r="B15" s="41" t="s">
        <v>119</v>
      </c>
      <c r="C15" s="79">
        <v>3132342.059715</v>
      </c>
      <c r="D15" s="85">
        <v>3139890.0910300002</v>
      </c>
      <c r="E15" s="85">
        <v>3151942.78278</v>
      </c>
      <c r="F15" s="85">
        <v>3183207.3527600002</v>
      </c>
      <c r="G15" s="85">
        <v>3204641.7654200001</v>
      </c>
      <c r="H15" s="85">
        <v>3315045.4517900003</v>
      </c>
      <c r="I15" s="85">
        <v>3392675.0903400001</v>
      </c>
      <c r="J15" s="36"/>
      <c r="K15" s="36"/>
      <c r="L15" s="36"/>
      <c r="M15" s="36"/>
      <c r="N15" s="36"/>
      <c r="O15" s="98" t="s">
        <v>45</v>
      </c>
    </row>
    <row r="16" spans="1:15">
      <c r="A16" s="132">
        <v>12</v>
      </c>
      <c r="B16" s="116" t="s">
        <v>158</v>
      </c>
      <c r="C16" s="79">
        <v>392555.83</v>
      </c>
      <c r="D16" s="87">
        <v>407188.1</v>
      </c>
      <c r="E16" s="87">
        <v>406513.49</v>
      </c>
      <c r="F16" s="87">
        <v>404859.76</v>
      </c>
      <c r="G16" s="87">
        <v>400561.04</v>
      </c>
      <c r="H16" s="87">
        <v>399099.31</v>
      </c>
      <c r="I16" s="87">
        <v>397957.58</v>
      </c>
      <c r="J16" s="133"/>
      <c r="K16" s="133"/>
      <c r="L16" s="133"/>
      <c r="M16" s="133"/>
      <c r="N16" s="133"/>
      <c r="O16" s="134" t="s">
        <v>46</v>
      </c>
    </row>
    <row r="17" spans="1:15">
      <c r="A17" s="23">
        <v>13</v>
      </c>
      <c r="B17" s="41" t="s">
        <v>159</v>
      </c>
      <c r="C17" s="79">
        <v>0</v>
      </c>
      <c r="D17" s="85">
        <v>0</v>
      </c>
      <c r="E17" s="85">
        <v>0</v>
      </c>
      <c r="F17" s="85">
        <v>0</v>
      </c>
      <c r="G17" s="85">
        <v>0</v>
      </c>
      <c r="H17" s="85">
        <v>0</v>
      </c>
      <c r="I17" s="85">
        <v>0</v>
      </c>
      <c r="J17" s="36"/>
      <c r="K17" s="36"/>
      <c r="L17" s="36"/>
      <c r="M17" s="36"/>
      <c r="N17" s="36"/>
      <c r="O17" s="98" t="s">
        <v>47</v>
      </c>
    </row>
    <row r="18" spans="1:15">
      <c r="A18" s="23">
        <v>14</v>
      </c>
      <c r="B18" s="41" t="s">
        <v>120</v>
      </c>
      <c r="C18" s="79">
        <v>0</v>
      </c>
      <c r="D18" s="85">
        <v>0</v>
      </c>
      <c r="E18" s="85">
        <v>0</v>
      </c>
      <c r="F18" s="85">
        <v>0</v>
      </c>
      <c r="G18" s="85">
        <v>0</v>
      </c>
      <c r="H18" s="85">
        <v>0</v>
      </c>
      <c r="I18" s="85">
        <v>0</v>
      </c>
      <c r="J18" s="36"/>
      <c r="K18" s="36"/>
      <c r="L18" s="36"/>
      <c r="M18" s="36"/>
      <c r="N18" s="36"/>
      <c r="O18" s="98" t="s">
        <v>49</v>
      </c>
    </row>
    <row r="19" spans="1:15">
      <c r="A19" s="23">
        <v>15</v>
      </c>
      <c r="B19" s="41" t="s">
        <v>160</v>
      </c>
      <c r="C19" s="79">
        <v>0</v>
      </c>
      <c r="D19" s="85">
        <v>0</v>
      </c>
      <c r="E19" s="85">
        <v>0</v>
      </c>
      <c r="F19" s="85">
        <v>0</v>
      </c>
      <c r="G19" s="85">
        <v>0</v>
      </c>
      <c r="H19" s="85">
        <v>0</v>
      </c>
      <c r="I19" s="85">
        <v>0</v>
      </c>
      <c r="J19" s="36"/>
      <c r="K19" s="36"/>
      <c r="L19" s="36"/>
      <c r="M19" s="36"/>
      <c r="N19" s="36"/>
      <c r="O19" s="98" t="s">
        <v>51</v>
      </c>
    </row>
    <row r="20" spans="1:15">
      <c r="A20" s="23">
        <v>16</v>
      </c>
      <c r="B20" s="41" t="s">
        <v>122</v>
      </c>
      <c r="C20" s="79">
        <v>0</v>
      </c>
      <c r="D20" s="85">
        <v>0</v>
      </c>
      <c r="E20" s="85">
        <v>0</v>
      </c>
      <c r="F20" s="85">
        <v>0</v>
      </c>
      <c r="G20" s="85">
        <v>0</v>
      </c>
      <c r="H20" s="85">
        <v>0</v>
      </c>
      <c r="I20" s="85">
        <v>0</v>
      </c>
      <c r="J20" s="36"/>
      <c r="K20" s="36"/>
      <c r="L20" s="36"/>
      <c r="M20" s="36"/>
      <c r="N20" s="36"/>
      <c r="O20" s="98" t="s">
        <v>53</v>
      </c>
    </row>
    <row r="21" spans="1:15" s="76" customFormat="1">
      <c r="A21" s="75">
        <v>17</v>
      </c>
      <c r="B21" s="69" t="s">
        <v>196</v>
      </c>
      <c r="C21" s="80">
        <v>122424312.67218702</v>
      </c>
      <c r="D21" s="82">
        <v>123061908.77794999</v>
      </c>
      <c r="E21" s="82">
        <v>124008376.72336</v>
      </c>
      <c r="F21" s="82">
        <v>121607849.53216998</v>
      </c>
      <c r="G21" s="82">
        <v>120559536.02526</v>
      </c>
      <c r="H21" s="82">
        <v>122684326.27872001</v>
      </c>
      <c r="I21" s="82">
        <v>122178882.57385001</v>
      </c>
      <c r="J21" s="74"/>
      <c r="K21" s="74"/>
      <c r="L21" s="74"/>
      <c r="M21" s="74"/>
      <c r="N21" s="74"/>
      <c r="O21" s="97" t="s">
        <v>55</v>
      </c>
    </row>
    <row r="22" spans="1:15" s="76" customFormat="1">
      <c r="A22" s="75">
        <v>18</v>
      </c>
      <c r="B22" s="69" t="s">
        <v>333</v>
      </c>
      <c r="C22" s="80">
        <v>10864258.354803</v>
      </c>
      <c r="D22" s="82">
        <v>10807689.577679999</v>
      </c>
      <c r="E22" s="82">
        <v>10930729.33715</v>
      </c>
      <c r="F22" s="82">
        <v>11632843.107890001</v>
      </c>
      <c r="G22" s="82">
        <v>11842474.38211</v>
      </c>
      <c r="H22" s="82">
        <v>11347734.794049999</v>
      </c>
      <c r="I22" s="82">
        <v>10944900.105659999</v>
      </c>
      <c r="J22" s="74"/>
      <c r="K22" s="74"/>
      <c r="L22" s="74"/>
      <c r="M22" s="74"/>
      <c r="N22" s="74"/>
      <c r="O22" s="97" t="s">
        <v>89</v>
      </c>
    </row>
    <row r="23" spans="1:15" s="76" customFormat="1">
      <c r="A23" s="75">
        <v>19</v>
      </c>
      <c r="B23" s="69" t="s">
        <v>22</v>
      </c>
      <c r="C23" s="80">
        <v>133288571.02699001</v>
      </c>
      <c r="D23" s="82">
        <v>133869598.35564002</v>
      </c>
      <c r="E23" s="82">
        <v>134939106.06051001</v>
      </c>
      <c r="F23" s="82">
        <v>133240692.64006001</v>
      </c>
      <c r="G23" s="82">
        <v>132402010.40738</v>
      </c>
      <c r="H23" s="82">
        <v>134032061.07278003</v>
      </c>
      <c r="I23" s="82">
        <v>133123782.67952003</v>
      </c>
      <c r="J23" s="74"/>
      <c r="K23" s="74"/>
      <c r="L23" s="74"/>
      <c r="M23" s="74"/>
      <c r="N23" s="74"/>
      <c r="O23" s="97" t="s">
        <v>90</v>
      </c>
    </row>
    <row r="24" spans="1:15" s="76" customFormat="1">
      <c r="A24" s="75">
        <v>20</v>
      </c>
      <c r="B24" s="69" t="s">
        <v>198</v>
      </c>
      <c r="C24" s="80">
        <v>111981480.43779801</v>
      </c>
      <c r="D24" s="82">
        <v>112496544.93692999</v>
      </c>
      <c r="E24" s="82">
        <v>113609576.85546</v>
      </c>
      <c r="F24" s="82">
        <v>112476836.2102</v>
      </c>
      <c r="G24" s="82">
        <v>112682581.27089</v>
      </c>
      <c r="H24" s="82">
        <v>113670781.66858001</v>
      </c>
      <c r="I24" s="82">
        <v>113679132.23228</v>
      </c>
      <c r="J24" s="74"/>
      <c r="K24" s="74"/>
      <c r="L24" s="74"/>
      <c r="M24" s="74"/>
      <c r="N24" s="74"/>
      <c r="O24" s="97" t="s">
        <v>164</v>
      </c>
    </row>
    <row r="25" spans="1:15" s="76" customFormat="1">
      <c r="A25" s="75">
        <v>21</v>
      </c>
      <c r="B25" s="69" t="s">
        <v>200</v>
      </c>
      <c r="C25" s="80">
        <v>21307090.589191999</v>
      </c>
      <c r="D25" s="82">
        <v>21373053.418699998</v>
      </c>
      <c r="E25" s="82">
        <v>21329529.205310002</v>
      </c>
      <c r="F25" s="82">
        <v>20763856.43011</v>
      </c>
      <c r="G25" s="82">
        <v>19719429.13648</v>
      </c>
      <c r="H25" s="82">
        <v>20361279.40419</v>
      </c>
      <c r="I25" s="82">
        <v>19444650.447230004</v>
      </c>
      <c r="J25" s="74"/>
      <c r="K25" s="74"/>
      <c r="L25" s="74"/>
      <c r="M25" s="74"/>
      <c r="N25" s="74"/>
      <c r="O25" s="97" t="s">
        <v>165</v>
      </c>
    </row>
    <row r="26" spans="1:15">
      <c r="J26" s="93"/>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343</v>
      </c>
    </row>
    <row r="10" spans="4:4">
      <c r="D10" t="s">
        <v>344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J17" sqref="J17"/>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359</v>
      </c>
      <c r="B3" s="146"/>
      <c r="C3" s="146"/>
      <c r="D3" s="146"/>
      <c r="E3" s="146"/>
      <c r="F3" s="146"/>
      <c r="G3" s="146"/>
      <c r="H3" s="146"/>
      <c r="I3" s="146"/>
      <c r="J3" s="146"/>
      <c r="K3" s="146"/>
      <c r="L3" s="146"/>
      <c r="M3" s="146"/>
      <c r="N3" s="146"/>
      <c r="O3" s="146"/>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ht="15" customHeight="1">
      <c r="A5" s="29">
        <v>1</v>
      </c>
      <c r="B5" s="12" t="s">
        <v>218</v>
      </c>
      <c r="C5" s="113">
        <v>15353642.8156</v>
      </c>
      <c r="D5" s="67">
        <v>29182932.898220003</v>
      </c>
      <c r="E5" s="130">
        <v>44275786.015849993</v>
      </c>
      <c r="F5" s="67">
        <v>58789796.687370002</v>
      </c>
      <c r="G5" s="79">
        <v>73180707.906949982</v>
      </c>
      <c r="H5" s="79">
        <v>85646024.304760009</v>
      </c>
      <c r="I5" s="79">
        <v>104246440.71259999</v>
      </c>
      <c r="J5" s="79"/>
      <c r="K5" s="79"/>
      <c r="L5" s="79"/>
      <c r="M5" s="79"/>
      <c r="N5" s="79"/>
      <c r="O5" s="103" t="s">
        <v>248</v>
      </c>
    </row>
    <row r="6" spans="1:15" ht="15" customHeight="1">
      <c r="A6" s="29">
        <v>2</v>
      </c>
      <c r="B6" s="12" t="s">
        <v>219</v>
      </c>
      <c r="C6" s="113">
        <v>684385.71379999979</v>
      </c>
      <c r="D6" s="67">
        <v>1272792.6701800004</v>
      </c>
      <c r="E6" s="130">
        <v>1795364.4347599999</v>
      </c>
      <c r="F6" s="67">
        <v>2290133.4331000005</v>
      </c>
      <c r="G6" s="79">
        <v>2720013.9591899998</v>
      </c>
      <c r="H6" s="79">
        <v>3139730.45536</v>
      </c>
      <c r="I6" s="79">
        <v>3610424.6462900001</v>
      </c>
      <c r="J6" s="79"/>
      <c r="K6" s="79"/>
      <c r="L6" s="79"/>
      <c r="M6" s="79"/>
      <c r="N6" s="79"/>
      <c r="O6" s="103" t="s">
        <v>249</v>
      </c>
    </row>
    <row r="7" spans="1:15" ht="15" customHeight="1">
      <c r="A7" s="29">
        <v>3</v>
      </c>
      <c r="B7" s="12" t="s">
        <v>220</v>
      </c>
      <c r="C7" s="125">
        <v>-1045027.55564</v>
      </c>
      <c r="D7" s="67">
        <v>-938637.81467000046</v>
      </c>
      <c r="E7" s="130">
        <v>-814920.00907000003</v>
      </c>
      <c r="F7" s="67">
        <v>-1179777.2523100001</v>
      </c>
      <c r="G7" s="79">
        <v>-1014432.1564200001</v>
      </c>
      <c r="H7" s="79">
        <v>-941615.91422999999</v>
      </c>
      <c r="I7" s="79">
        <v>-1032838.9259700002</v>
      </c>
      <c r="J7" s="79"/>
      <c r="K7" s="79"/>
      <c r="L7" s="79"/>
      <c r="M7" s="79"/>
      <c r="N7" s="79"/>
      <c r="O7" s="103" t="s">
        <v>251</v>
      </c>
    </row>
    <row r="8" spans="1:15" s="11" customFormat="1" ht="15" customHeight="1">
      <c r="A8" s="30">
        <v>4</v>
      </c>
      <c r="B8" s="73" t="s">
        <v>221</v>
      </c>
      <c r="C8" s="114">
        <v>13624229.545939999</v>
      </c>
      <c r="D8" s="70">
        <v>26971502.413139999</v>
      </c>
      <c r="E8" s="131">
        <v>41665501.571729995</v>
      </c>
      <c r="F8" s="70">
        <v>55319886.001610018</v>
      </c>
      <c r="G8" s="80">
        <v>69446261.791050017</v>
      </c>
      <c r="H8" s="80">
        <v>81564677.934820041</v>
      </c>
      <c r="I8" s="80">
        <v>99603177.140059993</v>
      </c>
      <c r="J8" s="80"/>
      <c r="K8" s="80"/>
      <c r="L8" s="80"/>
      <c r="M8" s="80"/>
      <c r="N8" s="80"/>
      <c r="O8" s="105" t="s">
        <v>252</v>
      </c>
    </row>
    <row r="9" spans="1:15" ht="15" customHeight="1">
      <c r="A9" s="29">
        <v>5</v>
      </c>
      <c r="B9" s="12" t="s">
        <v>222</v>
      </c>
      <c r="C9" s="113">
        <v>8774238.6878200024</v>
      </c>
      <c r="D9" s="67">
        <v>5649784.0624399986</v>
      </c>
      <c r="E9" s="130">
        <v>10008681.191900002</v>
      </c>
      <c r="F9" s="67">
        <v>10105645.38721</v>
      </c>
      <c r="G9" s="79">
        <v>4492846.0362199992</v>
      </c>
      <c r="H9" s="79">
        <v>15199537.644369999</v>
      </c>
      <c r="I9" s="79">
        <v>15342418.006739996</v>
      </c>
      <c r="J9" s="79"/>
      <c r="K9" s="79"/>
      <c r="L9" s="79"/>
      <c r="M9" s="79"/>
      <c r="N9" s="79"/>
      <c r="O9" s="103" t="s">
        <v>250</v>
      </c>
    </row>
    <row r="10" spans="1:15" ht="15" customHeight="1">
      <c r="A10" s="29">
        <v>6</v>
      </c>
      <c r="B10" s="12" t="s">
        <v>223</v>
      </c>
      <c r="C10" s="113">
        <v>120003.47344</v>
      </c>
      <c r="D10" s="67">
        <v>229980.97105999995</v>
      </c>
      <c r="E10" s="130">
        <v>348588.13156999997</v>
      </c>
      <c r="F10" s="67">
        <v>356375.82888000004</v>
      </c>
      <c r="G10" s="79">
        <v>467505.53573</v>
      </c>
      <c r="H10" s="79">
        <v>553158.99686999992</v>
      </c>
      <c r="I10" s="79">
        <v>651469.29509000003</v>
      </c>
      <c r="J10" s="79"/>
      <c r="K10" s="79"/>
      <c r="L10" s="79"/>
      <c r="M10" s="79"/>
      <c r="N10" s="79"/>
      <c r="O10" s="103" t="s">
        <v>273</v>
      </c>
    </row>
    <row r="11" spans="1:15" ht="15" customHeight="1">
      <c r="A11" s="29">
        <v>7</v>
      </c>
      <c r="B11" s="12" t="s">
        <v>224</v>
      </c>
      <c r="C11" s="113">
        <v>681177.00195000006</v>
      </c>
      <c r="D11" s="67">
        <v>876091.2570900002</v>
      </c>
      <c r="E11" s="130">
        <v>1323817.5000700005</v>
      </c>
      <c r="F11" s="67">
        <v>1710050.4543799998</v>
      </c>
      <c r="G11" s="79">
        <v>1553234.0350700002</v>
      </c>
      <c r="H11" s="79">
        <v>1726221.6353599995</v>
      </c>
      <c r="I11" s="79">
        <v>1997159.8213100003</v>
      </c>
      <c r="J11" s="79"/>
      <c r="K11" s="79"/>
      <c r="L11" s="79"/>
      <c r="M11" s="79"/>
      <c r="N11" s="79"/>
      <c r="O11" s="103" t="s">
        <v>254</v>
      </c>
    </row>
    <row r="12" spans="1:15" s="11" customFormat="1" ht="15" customHeight="1">
      <c r="A12" s="30">
        <v>8</v>
      </c>
      <c r="B12" s="73" t="s">
        <v>225</v>
      </c>
      <c r="C12" s="114">
        <v>23199648.709489994</v>
      </c>
      <c r="D12" s="70">
        <v>33727358.704089999</v>
      </c>
      <c r="E12" s="131">
        <v>53346588.395650007</v>
      </c>
      <c r="F12" s="70">
        <v>67491957.672429994</v>
      </c>
      <c r="G12" s="80">
        <v>75959847.398470029</v>
      </c>
      <c r="H12" s="80">
        <v>99043596.21187</v>
      </c>
      <c r="I12" s="80">
        <v>117594224.26361004</v>
      </c>
      <c r="J12" s="80"/>
      <c r="K12" s="80"/>
      <c r="L12" s="80"/>
      <c r="M12" s="80"/>
      <c r="N12" s="80"/>
      <c r="O12" s="105" t="s">
        <v>253</v>
      </c>
    </row>
    <row r="13" spans="1:15" ht="15" customHeight="1">
      <c r="A13" s="29">
        <v>9</v>
      </c>
      <c r="B13" s="12" t="s">
        <v>226</v>
      </c>
      <c r="C13" s="113">
        <v>6138092.4681200013</v>
      </c>
      <c r="D13" s="67">
        <v>12070427.010369999</v>
      </c>
      <c r="E13" s="130">
        <v>19618639.061469991</v>
      </c>
      <c r="F13" s="67">
        <v>27450740.731550001</v>
      </c>
      <c r="G13" s="79">
        <v>35360382.210579991</v>
      </c>
      <c r="H13" s="79">
        <v>41085575.402119994</v>
      </c>
      <c r="I13" s="79">
        <v>48108352.654180005</v>
      </c>
      <c r="J13" s="79"/>
      <c r="K13" s="79"/>
      <c r="L13" s="79"/>
      <c r="M13" s="79"/>
      <c r="N13" s="79"/>
      <c r="O13" s="103" t="s">
        <v>261</v>
      </c>
    </row>
    <row r="14" spans="1:15" ht="15" customHeight="1">
      <c r="A14" s="29">
        <v>10</v>
      </c>
      <c r="B14" s="12" t="s">
        <v>388</v>
      </c>
      <c r="C14" s="113">
        <v>6017951.8645200003</v>
      </c>
      <c r="D14" s="67">
        <v>11882662.643780001</v>
      </c>
      <c r="E14" s="130">
        <v>16774189.797040006</v>
      </c>
      <c r="F14" s="67">
        <v>22987959.056110006</v>
      </c>
      <c r="G14" s="79">
        <v>28043203.694639999</v>
      </c>
      <c r="H14" s="67">
        <v>31974243.703710001</v>
      </c>
      <c r="I14" s="79">
        <v>39290898.542799994</v>
      </c>
      <c r="J14" s="79"/>
      <c r="K14" s="79"/>
      <c r="L14" s="79"/>
      <c r="M14" s="79"/>
      <c r="N14" s="79"/>
      <c r="O14" s="103" t="s">
        <v>413</v>
      </c>
    </row>
    <row r="15" spans="1:15" ht="15" customHeight="1">
      <c r="A15" s="29">
        <v>11</v>
      </c>
      <c r="B15" s="12" t="s">
        <v>227</v>
      </c>
      <c r="C15" s="113">
        <v>385379.54707000009</v>
      </c>
      <c r="D15" s="67">
        <v>777253.8163699999</v>
      </c>
      <c r="E15" s="130">
        <v>1167475.0183300001</v>
      </c>
      <c r="F15" s="67">
        <v>1597840.9284399999</v>
      </c>
      <c r="G15" s="79">
        <v>2096841.35732</v>
      </c>
      <c r="H15" s="79">
        <v>2474196.2048000009</v>
      </c>
      <c r="I15" s="79">
        <v>2922178.0637600012</v>
      </c>
      <c r="J15" s="79"/>
      <c r="K15" s="79"/>
      <c r="L15" s="79"/>
      <c r="M15" s="79"/>
      <c r="N15" s="79"/>
      <c r="O15" s="103" t="s">
        <v>263</v>
      </c>
    </row>
    <row r="16" spans="1:15" ht="15" customHeight="1">
      <c r="A16" s="29">
        <v>12</v>
      </c>
      <c r="B16" s="12" t="s">
        <v>228</v>
      </c>
      <c r="C16" s="125">
        <v>-438923.35225</v>
      </c>
      <c r="D16" s="67">
        <v>-1661845.5197800007</v>
      </c>
      <c r="E16" s="130">
        <v>-1726637.6371800005</v>
      </c>
      <c r="F16" s="67">
        <v>-3057650.0263700006</v>
      </c>
      <c r="G16" s="79">
        <v>-4806250.0085199988</v>
      </c>
      <c r="H16" s="79">
        <v>-5279855.3609499987</v>
      </c>
      <c r="I16" s="79">
        <v>-3656782.2285400014</v>
      </c>
      <c r="J16" s="79"/>
      <c r="K16" s="79"/>
      <c r="L16" s="79"/>
      <c r="M16" s="79"/>
      <c r="N16" s="79"/>
      <c r="O16" s="103" t="s">
        <v>262</v>
      </c>
    </row>
    <row r="17" spans="1:15" ht="15" customHeight="1">
      <c r="A17" s="29">
        <v>13</v>
      </c>
      <c r="B17" s="12" t="s">
        <v>229</v>
      </c>
      <c r="C17" s="113">
        <v>39315.612309999997</v>
      </c>
      <c r="D17" s="67">
        <v>-102997.32104999995</v>
      </c>
      <c r="E17" s="130">
        <v>-589282.73037000012</v>
      </c>
      <c r="F17" s="67">
        <v>-709615.09499000013</v>
      </c>
      <c r="G17" s="79">
        <v>-521748.19769999967</v>
      </c>
      <c r="H17" s="79">
        <v>-444490.83906999964</v>
      </c>
      <c r="I17" s="79">
        <v>-342943.88726999989</v>
      </c>
      <c r="J17" s="79"/>
      <c r="K17" s="79"/>
      <c r="L17" s="79"/>
      <c r="M17" s="79"/>
      <c r="N17" s="79"/>
      <c r="O17" s="103" t="s">
        <v>414</v>
      </c>
    </row>
    <row r="18" spans="1:15" ht="28.8">
      <c r="A18" s="112">
        <v>14</v>
      </c>
      <c r="B18" s="86" t="s">
        <v>393</v>
      </c>
      <c r="C18" s="125">
        <v>-70591.914410000012</v>
      </c>
      <c r="D18" s="67">
        <v>-71804.409409999993</v>
      </c>
      <c r="E18" s="130">
        <v>-77808.569590000014</v>
      </c>
      <c r="F18" s="67">
        <v>-73798.994710000014</v>
      </c>
      <c r="G18" s="79">
        <v>-76648.603069999968</v>
      </c>
      <c r="H18" s="67">
        <v>-47086.947290000011</v>
      </c>
      <c r="I18" s="79">
        <v>-39233.673049999998</v>
      </c>
      <c r="J18" s="79"/>
      <c r="K18" s="79"/>
      <c r="L18" s="79"/>
      <c r="M18" s="79"/>
      <c r="N18" s="79"/>
      <c r="O18" s="106" t="s">
        <v>415</v>
      </c>
    </row>
    <row r="19" spans="1:15" s="11" customFormat="1" ht="15" customHeight="1">
      <c r="A19" s="30">
        <v>15</v>
      </c>
      <c r="B19" s="73" t="s">
        <v>230</v>
      </c>
      <c r="C19" s="114">
        <v>11300465.131330002</v>
      </c>
      <c r="D19" s="70">
        <v>21339188.58763</v>
      </c>
      <c r="E19" s="131">
        <v>32831624.90309</v>
      </c>
      <c r="F19" s="70">
        <v>44999794.743269995</v>
      </c>
      <c r="G19" s="80">
        <v>55902097.738540001</v>
      </c>
      <c r="H19" s="80">
        <v>64814189.753779985</v>
      </c>
      <c r="I19" s="80">
        <v>80438113.344580024</v>
      </c>
      <c r="J19" s="80"/>
      <c r="K19" s="80"/>
      <c r="L19" s="80"/>
      <c r="M19" s="80"/>
      <c r="N19" s="80"/>
      <c r="O19" s="105" t="s">
        <v>264</v>
      </c>
    </row>
    <row r="20" spans="1:15" ht="15" customHeight="1">
      <c r="A20" s="29">
        <v>16</v>
      </c>
      <c r="B20" s="12" t="s">
        <v>231</v>
      </c>
      <c r="C20" s="113">
        <v>510069.08928000001</v>
      </c>
      <c r="D20" s="67">
        <v>1056343.1347399999</v>
      </c>
      <c r="E20" s="130">
        <v>1664245.7100599997</v>
      </c>
      <c r="F20" s="67">
        <v>2196042.5293999999</v>
      </c>
      <c r="G20" s="79">
        <v>2761399.5009999988</v>
      </c>
      <c r="H20" s="79">
        <v>3319600.7515299986</v>
      </c>
      <c r="I20" s="79">
        <v>3967220.1480799997</v>
      </c>
      <c r="J20" s="79"/>
      <c r="K20" s="79"/>
      <c r="L20" s="79"/>
      <c r="M20" s="79"/>
      <c r="N20" s="79"/>
      <c r="O20" s="103" t="s">
        <v>265</v>
      </c>
    </row>
    <row r="21" spans="1:15" ht="15" customHeight="1">
      <c r="A21" s="29">
        <v>17</v>
      </c>
      <c r="B21" s="12" t="s">
        <v>232</v>
      </c>
      <c r="C21" s="113">
        <v>311865.38690000004</v>
      </c>
      <c r="D21" s="67">
        <v>579980.74407000013</v>
      </c>
      <c r="E21" s="130">
        <v>854378.40787000011</v>
      </c>
      <c r="F21" s="67">
        <v>1157141.4943100002</v>
      </c>
      <c r="G21" s="79">
        <v>1428596.0680499999</v>
      </c>
      <c r="H21" s="79">
        <v>1690816.3324300004</v>
      </c>
      <c r="I21" s="79">
        <v>1943494.1100899992</v>
      </c>
      <c r="J21" s="79"/>
      <c r="K21" s="79"/>
      <c r="L21" s="79"/>
      <c r="M21" s="79"/>
      <c r="N21" s="79"/>
      <c r="O21" s="103" t="s">
        <v>266</v>
      </c>
    </row>
    <row r="22" spans="1:15" ht="15" customHeight="1">
      <c r="A22" s="29">
        <v>18</v>
      </c>
      <c r="B22" s="12" t="s">
        <v>233</v>
      </c>
      <c r="C22" s="113">
        <v>231110.08176999993</v>
      </c>
      <c r="D22" s="67">
        <v>503329.48287999991</v>
      </c>
      <c r="E22" s="130">
        <v>805220.56938000012</v>
      </c>
      <c r="F22" s="67">
        <v>1058540.7152999998</v>
      </c>
      <c r="G22" s="79">
        <v>1274191.8526499998</v>
      </c>
      <c r="H22" s="79">
        <v>1588425.3468499999</v>
      </c>
      <c r="I22" s="79">
        <v>1909084.1732399997</v>
      </c>
      <c r="J22" s="79"/>
      <c r="K22" s="79"/>
      <c r="L22" s="79"/>
      <c r="M22" s="79"/>
      <c r="N22" s="79"/>
      <c r="O22" s="103" t="s">
        <v>267</v>
      </c>
    </row>
    <row r="23" spans="1:15" ht="15" customHeight="1">
      <c r="A23" s="29">
        <v>19</v>
      </c>
      <c r="B23" s="12" t="s">
        <v>234</v>
      </c>
      <c r="C23" s="113">
        <v>414948.56326000008</v>
      </c>
      <c r="D23" s="67">
        <v>815491.38140000019</v>
      </c>
      <c r="E23" s="130">
        <v>1167377.8700300001</v>
      </c>
      <c r="F23" s="67">
        <v>1574436.9782799999</v>
      </c>
      <c r="G23" s="79">
        <v>2029732.1576900003</v>
      </c>
      <c r="H23" s="79">
        <v>2356333.0064300005</v>
      </c>
      <c r="I23" s="79">
        <v>2866952.7174300002</v>
      </c>
      <c r="J23" s="79"/>
      <c r="K23" s="79"/>
      <c r="L23" s="79"/>
      <c r="M23" s="79"/>
      <c r="N23" s="79"/>
      <c r="O23" s="103" t="s">
        <v>268</v>
      </c>
    </row>
    <row r="24" spans="1:15" s="11" customFormat="1" ht="15" customHeight="1">
      <c r="A24" s="30">
        <v>20</v>
      </c>
      <c r="B24" s="73" t="s">
        <v>235</v>
      </c>
      <c r="C24" s="114">
        <v>1467993.12154</v>
      </c>
      <c r="D24" s="70">
        <v>2955144.7434500009</v>
      </c>
      <c r="E24" s="131">
        <v>4491222.5577600002</v>
      </c>
      <c r="F24" s="70">
        <v>5986161.7176699992</v>
      </c>
      <c r="G24" s="80">
        <v>7493919.579830002</v>
      </c>
      <c r="H24" s="80">
        <v>8955175.4376700018</v>
      </c>
      <c r="I24" s="80">
        <v>10686751.149350004</v>
      </c>
      <c r="J24" s="80"/>
      <c r="K24" s="80"/>
      <c r="L24" s="80"/>
      <c r="M24" s="80"/>
      <c r="N24" s="80"/>
      <c r="O24" s="105" t="s">
        <v>269</v>
      </c>
    </row>
    <row r="25" spans="1:15" s="11" customFormat="1" ht="15" customHeight="1">
      <c r="A25" s="30">
        <v>21</v>
      </c>
      <c r="B25" s="73" t="s">
        <v>236</v>
      </c>
      <c r="C25" s="114">
        <v>12768458.253049999</v>
      </c>
      <c r="D25" s="70">
        <v>24294333.331300009</v>
      </c>
      <c r="E25" s="131">
        <v>37322847.461010017</v>
      </c>
      <c r="F25" s="70">
        <v>50985956.461109981</v>
      </c>
      <c r="G25" s="80">
        <v>63396017.318579994</v>
      </c>
      <c r="H25" s="80">
        <v>73769365.191650018</v>
      </c>
      <c r="I25" s="80">
        <v>91124864.494120032</v>
      </c>
      <c r="J25" s="80"/>
      <c r="K25" s="80"/>
      <c r="L25" s="80"/>
      <c r="M25" s="80"/>
      <c r="N25" s="80"/>
      <c r="O25" s="105" t="s">
        <v>420</v>
      </c>
    </row>
    <row r="26" spans="1:15" ht="15" customHeight="1">
      <c r="A26" s="29">
        <v>22</v>
      </c>
      <c r="B26" s="12" t="s">
        <v>237</v>
      </c>
      <c r="C26" s="113">
        <v>171525.09350000008</v>
      </c>
      <c r="D26" s="67">
        <v>367758.37336999993</v>
      </c>
      <c r="E26" s="130">
        <v>601473.19082999986</v>
      </c>
      <c r="F26" s="67">
        <v>822628.6480200002</v>
      </c>
      <c r="G26" s="79">
        <v>1046469.3531699996</v>
      </c>
      <c r="H26" s="79">
        <v>1265252.4320099999</v>
      </c>
      <c r="I26" s="79">
        <v>1505274.5982700002</v>
      </c>
      <c r="J26" s="79"/>
      <c r="K26" s="79"/>
      <c r="L26" s="79"/>
      <c r="M26" s="79"/>
      <c r="N26" s="79"/>
      <c r="O26" s="103" t="s">
        <v>260</v>
      </c>
    </row>
    <row r="27" spans="1:15" ht="15" customHeight="1">
      <c r="A27" s="29">
        <v>23</v>
      </c>
      <c r="B27" s="12" t="s">
        <v>238</v>
      </c>
      <c r="C27" s="113">
        <v>673933.30605000001</v>
      </c>
      <c r="D27" s="67">
        <v>1289327.6306299996</v>
      </c>
      <c r="E27" s="130">
        <v>1932084.8080500001</v>
      </c>
      <c r="F27" s="67">
        <v>2528375.192100001</v>
      </c>
      <c r="G27" s="79">
        <v>3253266.7652199999</v>
      </c>
      <c r="H27" s="79">
        <v>3840522.1746900012</v>
      </c>
      <c r="I27" s="79">
        <v>4433731.03529</v>
      </c>
      <c r="J27" s="79"/>
      <c r="K27" s="79"/>
      <c r="L27" s="79"/>
      <c r="M27" s="79"/>
      <c r="N27" s="79"/>
      <c r="O27" s="103" t="s">
        <v>271</v>
      </c>
    </row>
    <row r="28" spans="1:15" ht="15" customHeight="1">
      <c r="A28" s="29">
        <v>24</v>
      </c>
      <c r="B28" s="12" t="s">
        <v>239</v>
      </c>
      <c r="C28" s="113">
        <v>29598.350879999991</v>
      </c>
      <c r="D28" s="67">
        <v>51081.631809999992</v>
      </c>
      <c r="E28" s="130">
        <v>79374.854490000027</v>
      </c>
      <c r="F28" s="67">
        <v>94914.74585000005</v>
      </c>
      <c r="G28" s="79">
        <v>114209.24305</v>
      </c>
      <c r="H28" s="79">
        <v>130425.68749</v>
      </c>
      <c r="I28" s="79">
        <v>154666.63024999999</v>
      </c>
      <c r="J28" s="79"/>
      <c r="K28" s="79"/>
      <c r="L28" s="79"/>
      <c r="M28" s="79"/>
      <c r="N28" s="79"/>
      <c r="O28" s="103" t="s">
        <v>270</v>
      </c>
    </row>
    <row r="29" spans="1:15" ht="15" customHeight="1">
      <c r="A29" s="29">
        <v>25</v>
      </c>
      <c r="B29" s="12" t="s">
        <v>240</v>
      </c>
      <c r="C29" s="113">
        <v>591484.70835000009</v>
      </c>
      <c r="D29" s="67">
        <v>1277367.2447999998</v>
      </c>
      <c r="E29" s="130">
        <v>1907449.9811499999</v>
      </c>
      <c r="F29" s="67">
        <v>2663458.5820699991</v>
      </c>
      <c r="G29" s="79">
        <v>3228585.6625200002</v>
      </c>
      <c r="H29" s="79">
        <v>3916571.7051200001</v>
      </c>
      <c r="I29" s="79">
        <v>4682792.1087400001</v>
      </c>
      <c r="J29" s="79"/>
      <c r="K29" s="79"/>
      <c r="L29" s="79"/>
      <c r="M29" s="79"/>
      <c r="N29" s="79"/>
      <c r="O29" s="103" t="s">
        <v>272</v>
      </c>
    </row>
    <row r="30" spans="1:15" ht="15" customHeight="1">
      <c r="A30" s="29">
        <v>26</v>
      </c>
      <c r="B30" s="12" t="s">
        <v>389</v>
      </c>
      <c r="C30" s="113">
        <v>169073.46856000001</v>
      </c>
      <c r="D30" s="67">
        <v>261005.45844000005</v>
      </c>
      <c r="E30" s="130">
        <v>383037.75359000004</v>
      </c>
      <c r="F30" s="67">
        <v>447362.93934000004</v>
      </c>
      <c r="G30" s="79">
        <v>321868.05544000003</v>
      </c>
      <c r="H30" s="67">
        <v>374914.64538</v>
      </c>
      <c r="I30" s="79">
        <v>457736.33852999995</v>
      </c>
      <c r="J30" s="79"/>
      <c r="K30" s="79"/>
      <c r="L30" s="79"/>
      <c r="M30" s="79"/>
      <c r="N30" s="79"/>
      <c r="O30" s="103" t="s">
        <v>416</v>
      </c>
    </row>
    <row r="31" spans="1:15" ht="15" customHeight="1">
      <c r="A31" s="29">
        <v>27</v>
      </c>
      <c r="B31" s="12" t="s">
        <v>394</v>
      </c>
      <c r="C31" s="113">
        <v>460923.5171</v>
      </c>
      <c r="D31" s="67">
        <v>915247.60762999998</v>
      </c>
      <c r="E31" s="130">
        <v>1364209.6268500001</v>
      </c>
      <c r="F31" s="67">
        <v>864084.04345</v>
      </c>
      <c r="G31" s="79">
        <v>699693.28902000003</v>
      </c>
      <c r="H31" s="67">
        <v>841326.73894999991</v>
      </c>
      <c r="I31" s="79">
        <v>997644.99082000006</v>
      </c>
      <c r="J31" s="79"/>
      <c r="K31" s="79"/>
      <c r="L31" s="79"/>
      <c r="M31" s="79"/>
      <c r="N31" s="79"/>
      <c r="O31" s="103" t="s">
        <v>417</v>
      </c>
    </row>
    <row r="32" spans="1:15" ht="15" customHeight="1">
      <c r="A32" s="29">
        <v>28</v>
      </c>
      <c r="B32" s="12" t="s">
        <v>390</v>
      </c>
      <c r="C32" s="113">
        <v>473656.72440000006</v>
      </c>
      <c r="D32" s="67">
        <v>405041.27420999983</v>
      </c>
      <c r="E32" s="130">
        <v>376764.38099000003</v>
      </c>
      <c r="F32" s="67">
        <v>912039.26910000003</v>
      </c>
      <c r="G32" s="79">
        <v>449850.55761000002</v>
      </c>
      <c r="H32" s="67">
        <v>833270.40292999987</v>
      </c>
      <c r="I32" s="79">
        <v>1080612.1475499996</v>
      </c>
      <c r="J32" s="79"/>
      <c r="K32" s="79"/>
      <c r="L32" s="79"/>
      <c r="M32" s="79"/>
      <c r="N32" s="79"/>
      <c r="O32" s="103" t="s">
        <v>418</v>
      </c>
    </row>
    <row r="33" spans="1:15" ht="15" customHeight="1">
      <c r="A33" s="30">
        <v>29</v>
      </c>
      <c r="B33" s="73" t="s">
        <v>337</v>
      </c>
      <c r="C33" s="114">
        <v>2570195.16952</v>
      </c>
      <c r="D33" s="70">
        <v>4566829.2215899993</v>
      </c>
      <c r="E33" s="130">
        <v>6644394.5966999987</v>
      </c>
      <c r="F33" s="67">
        <v>8332863.4206000026</v>
      </c>
      <c r="G33" s="79">
        <v>9113942.9268600009</v>
      </c>
      <c r="H33" s="67">
        <v>11202283.787289998</v>
      </c>
      <c r="I33" s="79">
        <v>13312457.850229995</v>
      </c>
      <c r="J33" s="80"/>
      <c r="K33" s="80"/>
      <c r="L33" s="80"/>
      <c r="M33" s="80"/>
      <c r="N33" s="80"/>
      <c r="O33" s="105" t="s">
        <v>419</v>
      </c>
    </row>
    <row r="34" spans="1:15" s="11" customFormat="1" ht="15" customHeight="1">
      <c r="A34" s="30">
        <v>30</v>
      </c>
      <c r="B34" s="73" t="s">
        <v>242</v>
      </c>
      <c r="C34" s="114">
        <v>15338653.422799997</v>
      </c>
      <c r="D34" s="70">
        <v>28861162.553089999</v>
      </c>
      <c r="E34" s="131">
        <v>43967242.057890005</v>
      </c>
      <c r="F34" s="70">
        <v>59318819.881970026</v>
      </c>
      <c r="G34" s="80">
        <v>72509960.245679989</v>
      </c>
      <c r="H34" s="80">
        <v>84971648.979139999</v>
      </c>
      <c r="I34" s="80">
        <v>104437322.34459999</v>
      </c>
      <c r="J34" s="80"/>
      <c r="K34" s="80"/>
      <c r="L34" s="80"/>
      <c r="M34" s="80"/>
      <c r="N34" s="80"/>
      <c r="O34" s="105" t="s">
        <v>259</v>
      </c>
    </row>
    <row r="35" spans="1:15" s="11" customFormat="1" ht="15" customHeight="1">
      <c r="A35" s="29">
        <v>31</v>
      </c>
      <c r="B35" s="12" t="s">
        <v>391</v>
      </c>
      <c r="C35" s="113">
        <v>7397054.304800001</v>
      </c>
      <c r="D35" s="67">
        <v>4616535.9545500008</v>
      </c>
      <c r="E35" s="130">
        <v>9198019.0013200007</v>
      </c>
      <c r="F35" s="67">
        <v>11714161.77077</v>
      </c>
      <c r="G35" s="79">
        <v>7741956.2898699995</v>
      </c>
      <c r="H35" s="67">
        <v>17151818.584690001</v>
      </c>
      <c r="I35" s="79">
        <v>18353194.238560006</v>
      </c>
      <c r="J35" s="79"/>
      <c r="K35" s="79"/>
      <c r="L35" s="79"/>
      <c r="M35" s="79"/>
      <c r="N35" s="79"/>
      <c r="O35" s="103" t="s">
        <v>421</v>
      </c>
    </row>
    <row r="36" spans="1:15" ht="15" customHeight="1">
      <c r="A36" s="29">
        <v>32</v>
      </c>
      <c r="B36" s="12" t="s">
        <v>243</v>
      </c>
      <c r="C36" s="113">
        <v>463940.98163000017</v>
      </c>
      <c r="D36" s="67">
        <v>249660.1963000001</v>
      </c>
      <c r="E36" s="130">
        <v>181327.33617999969</v>
      </c>
      <c r="F36" s="67">
        <v>-3541023.9805599982</v>
      </c>
      <c r="G36" s="79">
        <v>-4292069.1371799987</v>
      </c>
      <c r="H36" s="79">
        <v>-3079871.3521899991</v>
      </c>
      <c r="I36" s="79">
        <v>-5196292.3196600024</v>
      </c>
      <c r="J36" s="79"/>
      <c r="K36" s="79"/>
      <c r="L36" s="79"/>
      <c r="M36" s="79"/>
      <c r="N36" s="79"/>
      <c r="O36" s="103" t="s">
        <v>258</v>
      </c>
    </row>
    <row r="37" spans="1:15" ht="15" customHeight="1">
      <c r="A37" s="29">
        <v>33</v>
      </c>
      <c r="B37" s="12" t="s">
        <v>244</v>
      </c>
      <c r="C37" s="113">
        <v>223049.31378</v>
      </c>
      <c r="D37" s="67">
        <v>435710.98593999993</v>
      </c>
      <c r="E37" s="130">
        <v>612484.64513999992</v>
      </c>
      <c r="F37" s="67">
        <v>751413.14409000007</v>
      </c>
      <c r="G37" s="79">
        <v>990627.71877999988</v>
      </c>
      <c r="H37" s="79">
        <v>1096142.8854800004</v>
      </c>
      <c r="I37" s="79">
        <v>1193675.8118800002</v>
      </c>
      <c r="J37" s="79"/>
      <c r="K37" s="79"/>
      <c r="L37" s="79"/>
      <c r="M37" s="79"/>
      <c r="N37" s="79"/>
      <c r="O37" s="103" t="s">
        <v>257</v>
      </c>
    </row>
    <row r="38" spans="1:15" ht="15" customHeight="1">
      <c r="A38" s="29">
        <v>34</v>
      </c>
      <c r="B38" s="12" t="s">
        <v>245</v>
      </c>
      <c r="C38" s="113">
        <v>240891.66779000001</v>
      </c>
      <c r="D38" s="67">
        <v>-186050.78969000015</v>
      </c>
      <c r="E38" s="130">
        <v>-431157.30901000078</v>
      </c>
      <c r="F38" s="67">
        <v>-4292437.1246999968</v>
      </c>
      <c r="G38" s="79">
        <v>-5282696.8560099965</v>
      </c>
      <c r="H38" s="79">
        <v>-4176014.2377100037</v>
      </c>
      <c r="I38" s="79">
        <v>-6389968.1315800007</v>
      </c>
      <c r="J38" s="79"/>
      <c r="K38" s="79"/>
      <c r="L38" s="79"/>
      <c r="M38" s="79"/>
      <c r="N38" s="79"/>
      <c r="O38" s="103" t="s">
        <v>256</v>
      </c>
    </row>
    <row r="39" spans="1:15" ht="15" customHeight="1">
      <c r="A39" s="29">
        <v>35</v>
      </c>
      <c r="B39" s="12" t="s">
        <v>246</v>
      </c>
      <c r="C39" s="113">
        <v>1019334.4584799999</v>
      </c>
      <c r="D39" s="67">
        <v>1763373.3510100003</v>
      </c>
      <c r="E39" s="130">
        <v>2739214.0106999995</v>
      </c>
      <c r="F39" s="67">
        <v>2503325.9123299997</v>
      </c>
      <c r="G39" s="79">
        <v>2031855.9215800001</v>
      </c>
      <c r="H39" s="79">
        <v>4489883.5392699977</v>
      </c>
      <c r="I39" s="79">
        <v>5618453.0984699987</v>
      </c>
      <c r="J39" s="79"/>
      <c r="K39" s="79"/>
      <c r="L39" s="79"/>
      <c r="M39" s="79"/>
      <c r="N39" s="79"/>
      <c r="O39" s="103" t="s">
        <v>255</v>
      </c>
    </row>
    <row r="40" spans="1:15" s="11" customFormat="1" ht="15" customHeight="1">
      <c r="A40" s="29">
        <v>36</v>
      </c>
      <c r="B40" s="73" t="s">
        <v>247</v>
      </c>
      <c r="C40" s="114">
        <v>1260226.1263300001</v>
      </c>
      <c r="D40" s="70">
        <v>1577322.5613899988</v>
      </c>
      <c r="E40" s="131">
        <v>2308056.7017200007</v>
      </c>
      <c r="F40" s="70">
        <v>-1789111.2122499999</v>
      </c>
      <c r="G40" s="80">
        <v>-3250840.9343899977</v>
      </c>
      <c r="H40" s="80">
        <v>313869.30161000014</v>
      </c>
      <c r="I40" s="80">
        <v>-771515.03306000284</v>
      </c>
      <c r="J40" s="80"/>
      <c r="K40" s="80"/>
      <c r="L40" s="80"/>
      <c r="M40" s="80"/>
      <c r="N40" s="80"/>
      <c r="O40" s="105" t="s">
        <v>306</v>
      </c>
    </row>
    <row r="41" spans="1:15">
      <c r="D41" s="28"/>
      <c r="E41" s="28"/>
    </row>
    <row r="42" spans="1:15">
      <c r="B42" s="92" t="s">
        <v>392</v>
      </c>
      <c r="D42" s="28"/>
      <c r="E42" s="28"/>
    </row>
    <row r="43" spans="1:15" ht="15.6">
      <c r="B43" s="109" t="s">
        <v>428</v>
      </c>
      <c r="D43" s="28"/>
      <c r="E43" s="28"/>
    </row>
    <row r="44" spans="1:15">
      <c r="D44" s="28"/>
      <c r="E44"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F5" activePane="bottomRight" state="frozen"/>
      <selection pane="topRight"/>
      <selection pane="bottomLeft"/>
      <selection pane="bottomRight" activeCell="I34" sqref="I34"/>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363</v>
      </c>
      <c r="B3" s="146"/>
      <c r="C3" s="146"/>
      <c r="D3" s="146"/>
      <c r="E3" s="146"/>
      <c r="F3" s="146"/>
      <c r="G3" s="146"/>
      <c r="H3" s="146"/>
      <c r="I3" s="146"/>
      <c r="J3" s="146"/>
      <c r="K3" s="146"/>
      <c r="L3" s="146"/>
      <c r="M3" s="146"/>
      <c r="N3" s="146"/>
      <c r="O3" s="146"/>
    </row>
    <row r="4" spans="1:15" s="58" customFormat="1" ht="31.8" thickBot="1">
      <c r="A4" s="40" t="s">
        <v>2</v>
      </c>
      <c r="B4" s="60" t="s">
        <v>32</v>
      </c>
      <c r="C4" s="51" t="s">
        <v>375</v>
      </c>
      <c r="D4" s="51" t="s">
        <v>374</v>
      </c>
      <c r="E4" s="51" t="s">
        <v>373</v>
      </c>
      <c r="F4" s="51" t="s">
        <v>372</v>
      </c>
      <c r="G4" s="51" t="s">
        <v>371</v>
      </c>
      <c r="H4" s="51" t="s">
        <v>370</v>
      </c>
      <c r="I4" s="51" t="s">
        <v>369</v>
      </c>
      <c r="J4" s="51" t="s">
        <v>368</v>
      </c>
      <c r="K4" s="51" t="s">
        <v>367</v>
      </c>
      <c r="L4" s="51" t="s">
        <v>366</v>
      </c>
      <c r="M4" s="51" t="s">
        <v>365</v>
      </c>
      <c r="N4" s="51" t="s">
        <v>364</v>
      </c>
      <c r="O4" s="60" t="s">
        <v>26</v>
      </c>
    </row>
    <row r="5" spans="1:15" ht="15" customHeight="1">
      <c r="A5" s="29">
        <v>1</v>
      </c>
      <c r="B5" s="41" t="s">
        <v>274</v>
      </c>
      <c r="C5" s="79">
        <v>6594430.8423800012</v>
      </c>
      <c r="D5" s="79">
        <v>11360086.023979999</v>
      </c>
      <c r="E5" s="79">
        <v>18750575.514130004</v>
      </c>
      <c r="F5" s="67">
        <v>25891512.722560011</v>
      </c>
      <c r="G5" s="79">
        <v>31465460.68744</v>
      </c>
      <c r="H5" s="67">
        <v>38176851.839629985</v>
      </c>
      <c r="I5" s="79">
        <v>43610956.400639996</v>
      </c>
      <c r="J5" s="67"/>
      <c r="K5" s="79"/>
      <c r="L5" s="67"/>
      <c r="M5" s="79"/>
      <c r="N5" s="67"/>
      <c r="O5" s="107" t="s">
        <v>293</v>
      </c>
    </row>
    <row r="6" spans="1:15" ht="15" customHeight="1">
      <c r="A6" s="29">
        <v>2</v>
      </c>
      <c r="B6" s="41" t="s">
        <v>275</v>
      </c>
      <c r="C6" s="79">
        <v>317145.83209999994</v>
      </c>
      <c r="D6" s="79">
        <v>565944.93826999993</v>
      </c>
      <c r="E6" s="79">
        <v>796921.17023000016</v>
      </c>
      <c r="F6" s="67">
        <v>1081671.0747400001</v>
      </c>
      <c r="G6" s="79">
        <v>1385906.0518700001</v>
      </c>
      <c r="H6" s="67">
        <v>1952905.9344299999</v>
      </c>
      <c r="I6" s="79">
        <v>2306430.2813100005</v>
      </c>
      <c r="J6" s="67"/>
      <c r="K6" s="79"/>
      <c r="L6" s="67"/>
      <c r="M6" s="79"/>
      <c r="N6" s="67"/>
      <c r="O6" s="107" t="s">
        <v>422</v>
      </c>
    </row>
    <row r="7" spans="1:15" ht="15" customHeight="1">
      <c r="A7" s="30">
        <v>3</v>
      </c>
      <c r="B7" s="69" t="s">
        <v>395</v>
      </c>
      <c r="C7" s="80">
        <v>6911576.674610002</v>
      </c>
      <c r="D7" s="80">
        <v>11926030.962459996</v>
      </c>
      <c r="E7" s="80">
        <v>19547496.684550002</v>
      </c>
      <c r="F7" s="70">
        <v>26973183.797439996</v>
      </c>
      <c r="G7" s="80">
        <v>32851366.739490017</v>
      </c>
      <c r="H7" s="70">
        <v>40129757.774259992</v>
      </c>
      <c r="I7" s="80">
        <v>45917386.682170004</v>
      </c>
      <c r="J7" s="70"/>
      <c r="K7" s="80"/>
      <c r="L7" s="70"/>
      <c r="M7" s="80"/>
      <c r="N7" s="70"/>
      <c r="O7" s="108" t="s">
        <v>423</v>
      </c>
    </row>
    <row r="8" spans="1:15" ht="15" customHeight="1">
      <c r="A8" s="29">
        <v>4</v>
      </c>
      <c r="B8" s="41" t="s">
        <v>276</v>
      </c>
      <c r="C8" s="79">
        <v>877798.16550000035</v>
      </c>
      <c r="D8" s="79">
        <v>1624012.7175099996</v>
      </c>
      <c r="E8" s="79">
        <v>2448197.881659999</v>
      </c>
      <c r="F8" s="67">
        <v>3295218.5583000011</v>
      </c>
      <c r="G8" s="79">
        <v>4258402.8823599992</v>
      </c>
      <c r="H8" s="67">
        <v>5057147.0841499986</v>
      </c>
      <c r="I8" s="79">
        <v>5928702.7853100002</v>
      </c>
      <c r="J8" s="67"/>
      <c r="K8" s="79"/>
      <c r="L8" s="67"/>
      <c r="M8" s="79"/>
      <c r="N8" s="67"/>
      <c r="O8" s="107" t="s">
        <v>424</v>
      </c>
    </row>
    <row r="9" spans="1:15" s="11" customFormat="1" ht="15" customHeight="1">
      <c r="A9" s="30">
        <v>5</v>
      </c>
      <c r="B9" s="69" t="s">
        <v>277</v>
      </c>
      <c r="C9" s="80">
        <v>6033778.5089100003</v>
      </c>
      <c r="D9" s="80">
        <v>10302018.244700002</v>
      </c>
      <c r="E9" s="80">
        <v>17099298.802560005</v>
      </c>
      <c r="F9" s="70">
        <v>23677965.238900002</v>
      </c>
      <c r="G9" s="80">
        <v>28592963.856880002</v>
      </c>
      <c r="H9" s="70">
        <v>35072610.689899996</v>
      </c>
      <c r="I9" s="80">
        <v>39988683.896549992</v>
      </c>
      <c r="J9" s="70"/>
      <c r="K9" s="80"/>
      <c r="L9" s="70"/>
      <c r="M9" s="80"/>
      <c r="N9" s="70"/>
      <c r="O9" s="108" t="s">
        <v>294</v>
      </c>
    </row>
    <row r="10" spans="1:15" ht="15" customHeight="1">
      <c r="A10" s="29">
        <v>6</v>
      </c>
      <c r="B10" s="41" t="s">
        <v>278</v>
      </c>
      <c r="C10" s="79">
        <v>2644946.1907499996</v>
      </c>
      <c r="D10" s="79">
        <v>4524885.0718399985</v>
      </c>
      <c r="E10" s="79">
        <v>7822726.7976799989</v>
      </c>
      <c r="F10" s="67">
        <v>11399315.744539998</v>
      </c>
      <c r="G10" s="79">
        <v>13835713.056119997</v>
      </c>
      <c r="H10" s="67">
        <v>18018455.484719992</v>
      </c>
      <c r="I10" s="79">
        <v>20070450.755399995</v>
      </c>
      <c r="J10" s="67"/>
      <c r="K10" s="79"/>
      <c r="L10" s="67"/>
      <c r="M10" s="79"/>
      <c r="N10" s="67"/>
      <c r="O10" s="107" t="s">
        <v>295</v>
      </c>
    </row>
    <row r="11" spans="1:15" ht="15" customHeight="1">
      <c r="A11" s="29">
        <v>7</v>
      </c>
      <c r="B11" s="41" t="s">
        <v>279</v>
      </c>
      <c r="C11" s="79">
        <v>433032.14597999991</v>
      </c>
      <c r="D11" s="79">
        <v>830205.58622000029</v>
      </c>
      <c r="E11" s="79">
        <v>1310507.3836099999</v>
      </c>
      <c r="F11" s="67">
        <v>1764872.5002599999</v>
      </c>
      <c r="G11" s="79">
        <v>2187273.8367899992</v>
      </c>
      <c r="H11" s="67">
        <v>2767014.8401599992</v>
      </c>
      <c r="I11" s="79">
        <v>3150964.7529600011</v>
      </c>
      <c r="J11" s="67"/>
      <c r="K11" s="79"/>
      <c r="L11" s="67"/>
      <c r="M11" s="79"/>
      <c r="N11" s="67"/>
      <c r="O11" s="107" t="s">
        <v>296</v>
      </c>
    </row>
    <row r="12" spans="1:15" s="77" customFormat="1" ht="15" customHeight="1">
      <c r="A12" s="29">
        <v>8</v>
      </c>
      <c r="B12" s="41" t="s">
        <v>280</v>
      </c>
      <c r="C12" s="79">
        <v>2211914.0445300001</v>
      </c>
      <c r="D12" s="79">
        <v>3694679.4853600003</v>
      </c>
      <c r="E12" s="79">
        <v>6512219.4138500001</v>
      </c>
      <c r="F12" s="67">
        <v>9634443.2439800035</v>
      </c>
      <c r="G12" s="79">
        <v>11648439.219089998</v>
      </c>
      <c r="H12" s="67">
        <v>15251440.644349998</v>
      </c>
      <c r="I12" s="79">
        <v>16919486.002220001</v>
      </c>
      <c r="J12" s="67"/>
      <c r="K12" s="79"/>
      <c r="L12" s="67"/>
      <c r="M12" s="79"/>
      <c r="N12" s="67"/>
      <c r="O12" s="107" t="s">
        <v>297</v>
      </c>
    </row>
    <row r="13" spans="1:15" ht="15" customHeight="1">
      <c r="A13" s="29">
        <v>9</v>
      </c>
      <c r="B13" s="41" t="s">
        <v>281</v>
      </c>
      <c r="C13" s="79">
        <v>3821864.4641699987</v>
      </c>
      <c r="D13" s="79">
        <v>6607338.7590900017</v>
      </c>
      <c r="E13" s="79">
        <v>10587079.388500001</v>
      </c>
      <c r="F13" s="67">
        <v>14043521.994630003</v>
      </c>
      <c r="G13" s="79">
        <v>16944524.637590002</v>
      </c>
      <c r="H13" s="67">
        <v>19821170.045320008</v>
      </c>
      <c r="I13" s="79">
        <v>23069197.894120004</v>
      </c>
      <c r="J13" s="67"/>
      <c r="K13" s="79"/>
      <c r="L13" s="67"/>
      <c r="M13" s="79"/>
      <c r="N13" s="67"/>
      <c r="O13" s="107" t="s">
        <v>298</v>
      </c>
    </row>
    <row r="14" spans="1:15" ht="15" customHeight="1">
      <c r="A14" s="29">
        <v>10</v>
      </c>
      <c r="B14" s="41" t="s">
        <v>282</v>
      </c>
      <c r="C14" s="79">
        <v>-58158.658240000041</v>
      </c>
      <c r="D14" s="79">
        <v>-165030.10953000002</v>
      </c>
      <c r="E14" s="79">
        <v>-14060.787239999921</v>
      </c>
      <c r="F14" s="67">
        <v>-204691.89090000006</v>
      </c>
      <c r="G14" s="79">
        <v>-350097.00327000004</v>
      </c>
      <c r="H14" s="67">
        <v>-373331.30658000003</v>
      </c>
      <c r="I14" s="79">
        <v>-521076.17746000004</v>
      </c>
      <c r="J14" s="67"/>
      <c r="K14" s="79"/>
      <c r="L14" s="67"/>
      <c r="M14" s="79"/>
      <c r="N14" s="67"/>
      <c r="O14" s="107" t="s">
        <v>299</v>
      </c>
    </row>
    <row r="15" spans="1:15" ht="15" customHeight="1">
      <c r="A15" s="29">
        <v>11</v>
      </c>
      <c r="B15" s="41" t="s">
        <v>283</v>
      </c>
      <c r="C15" s="79">
        <v>-984315.1972800002</v>
      </c>
      <c r="D15" s="79">
        <v>-839725.30056999973</v>
      </c>
      <c r="E15" s="79">
        <v>-1225793.4886899996</v>
      </c>
      <c r="F15" s="67">
        <v>-1060611.2935200001</v>
      </c>
      <c r="G15" s="79">
        <v>-848894.44101999991</v>
      </c>
      <c r="H15" s="67">
        <v>-854975.65520000004</v>
      </c>
      <c r="I15" s="79">
        <v>-673496.52314000006</v>
      </c>
      <c r="J15" s="67"/>
      <c r="K15" s="79"/>
      <c r="L15" s="67"/>
      <c r="M15" s="79"/>
      <c r="N15" s="67"/>
      <c r="O15" s="107" t="s">
        <v>300</v>
      </c>
    </row>
    <row r="16" spans="1:15" ht="15" customHeight="1">
      <c r="A16" s="29">
        <v>12</v>
      </c>
      <c r="B16" s="41" t="s">
        <v>396</v>
      </c>
      <c r="C16" s="79">
        <v>-761.35464000000002</v>
      </c>
      <c r="D16" s="79">
        <v>-2926.3257200000003</v>
      </c>
      <c r="E16" s="79">
        <v>-1905.4739300000001</v>
      </c>
      <c r="F16" s="67">
        <v>-2804.6887699999997</v>
      </c>
      <c r="G16" s="79">
        <v>-872.70717999999988</v>
      </c>
      <c r="H16" s="67">
        <v>-535.15522000000021</v>
      </c>
      <c r="I16" s="79">
        <v>-294416.88306999992</v>
      </c>
      <c r="J16" s="67"/>
      <c r="K16" s="79"/>
      <c r="L16" s="67"/>
      <c r="M16" s="79"/>
      <c r="N16" s="67"/>
      <c r="O16" s="107" t="s">
        <v>425</v>
      </c>
    </row>
    <row r="17" spans="1:15" ht="15" customHeight="1">
      <c r="A17" s="29">
        <v>13</v>
      </c>
      <c r="B17" s="86" t="s">
        <v>284</v>
      </c>
      <c r="C17" s="79">
        <v>-1043235.2101700006</v>
      </c>
      <c r="D17" s="79">
        <v>-1007681.7358500001</v>
      </c>
      <c r="E17" s="79">
        <v>-1241759.7498599999</v>
      </c>
      <c r="F17" s="67">
        <v>-1268107.8732300003</v>
      </c>
      <c r="G17" s="79">
        <v>-1199864.1514999999</v>
      </c>
      <c r="H17" s="67">
        <v>-1228842.1170399997</v>
      </c>
      <c r="I17" s="79">
        <v>-1488989.5836700001</v>
      </c>
      <c r="J17" s="67"/>
      <c r="K17" s="79"/>
      <c r="L17" s="67"/>
      <c r="M17" s="79"/>
      <c r="N17" s="67"/>
      <c r="O17" s="107" t="s">
        <v>301</v>
      </c>
    </row>
    <row r="18" spans="1:15" ht="15" customHeight="1">
      <c r="A18" s="30">
        <v>14</v>
      </c>
      <c r="B18" s="69" t="s">
        <v>221</v>
      </c>
      <c r="C18" s="80">
        <v>2778629.2538700001</v>
      </c>
      <c r="D18" s="80">
        <v>5599657.0231300015</v>
      </c>
      <c r="E18" s="80">
        <v>9345319.6385999992</v>
      </c>
      <c r="F18" s="70">
        <v>12775414.121260002</v>
      </c>
      <c r="G18" s="80">
        <v>15744660.485970004</v>
      </c>
      <c r="H18" s="70">
        <v>18592327.928199995</v>
      </c>
      <c r="I18" s="80">
        <v>21580208.31036</v>
      </c>
      <c r="J18" s="70"/>
      <c r="K18" s="80"/>
      <c r="L18" s="70"/>
      <c r="M18" s="80"/>
      <c r="N18" s="70"/>
      <c r="O18" s="107" t="s">
        <v>252</v>
      </c>
    </row>
    <row r="19" spans="1:15" ht="15" customHeight="1">
      <c r="A19" s="29">
        <v>15</v>
      </c>
      <c r="B19" s="41" t="s">
        <v>285</v>
      </c>
      <c r="C19" s="79">
        <v>7215.0661199999995</v>
      </c>
      <c r="D19" s="79">
        <v>12922.733910000001</v>
      </c>
      <c r="E19" s="79">
        <v>18313.450920000003</v>
      </c>
      <c r="F19" s="67">
        <v>24189.751340000003</v>
      </c>
      <c r="G19" s="79">
        <v>29695.503829999998</v>
      </c>
      <c r="H19" s="67">
        <v>42146.294900000001</v>
      </c>
      <c r="I19" s="79">
        <v>54985.309500000003</v>
      </c>
      <c r="J19" s="67"/>
      <c r="K19" s="79"/>
      <c r="L19" s="67"/>
      <c r="M19" s="79"/>
      <c r="N19" s="67"/>
      <c r="O19" s="107" t="s">
        <v>302</v>
      </c>
    </row>
    <row r="20" spans="1:15" s="11" customFormat="1" ht="15" customHeight="1">
      <c r="A20" s="30">
        <v>16</v>
      </c>
      <c r="B20" s="69" t="s">
        <v>286</v>
      </c>
      <c r="C20" s="80">
        <v>2785844.3200300005</v>
      </c>
      <c r="D20" s="80">
        <v>5612579.7570900014</v>
      </c>
      <c r="E20" s="80">
        <v>9363633.0895599984</v>
      </c>
      <c r="F20" s="70">
        <v>12799603.872620005</v>
      </c>
      <c r="G20" s="80">
        <v>15774355.989840003</v>
      </c>
      <c r="H20" s="70">
        <v>18634474.223139998</v>
      </c>
      <c r="I20" s="80">
        <v>21635193.619880002</v>
      </c>
      <c r="J20" s="70"/>
      <c r="K20" s="80"/>
      <c r="L20" s="70"/>
      <c r="M20" s="80"/>
      <c r="N20" s="70"/>
      <c r="O20" s="108" t="s">
        <v>303</v>
      </c>
    </row>
    <row r="21" spans="1:15" ht="15" customHeight="1">
      <c r="A21" s="29">
        <v>17</v>
      </c>
      <c r="B21" s="41" t="s">
        <v>287</v>
      </c>
      <c r="C21" s="79">
        <v>2701388.3321799999</v>
      </c>
      <c r="D21" s="79">
        <v>5058610.8535099979</v>
      </c>
      <c r="E21" s="79">
        <v>8216777.4941800013</v>
      </c>
      <c r="F21" s="67">
        <v>11343373.448540006</v>
      </c>
      <c r="G21" s="79">
        <v>14380318.066290006</v>
      </c>
      <c r="H21" s="67">
        <v>16207281.69871</v>
      </c>
      <c r="I21" s="79">
        <v>19314095.025540002</v>
      </c>
      <c r="J21" s="67"/>
      <c r="K21" s="79"/>
      <c r="L21" s="67"/>
      <c r="M21" s="79"/>
      <c r="N21" s="67"/>
      <c r="O21" s="107" t="s">
        <v>167</v>
      </c>
    </row>
    <row r="22" spans="1:15" ht="15" customHeight="1">
      <c r="A22" s="29">
        <v>18</v>
      </c>
      <c r="B22" s="41" t="s">
        <v>227</v>
      </c>
      <c r="C22" s="79">
        <v>1041731.5549399998</v>
      </c>
      <c r="D22" s="79">
        <v>2028967.4741200006</v>
      </c>
      <c r="E22" s="79">
        <v>3217012.4670699998</v>
      </c>
      <c r="F22" s="67">
        <v>4231391.2432199987</v>
      </c>
      <c r="G22" s="79">
        <v>5227962.5832999991</v>
      </c>
      <c r="H22" s="67">
        <v>5899719.6346299993</v>
      </c>
      <c r="I22" s="79">
        <v>7278366.5939799994</v>
      </c>
      <c r="J22" s="67"/>
      <c r="K22" s="79"/>
      <c r="L22" s="67"/>
      <c r="M22" s="79"/>
      <c r="N22" s="67"/>
      <c r="O22" s="107" t="s">
        <v>304</v>
      </c>
    </row>
    <row r="23" spans="1:15" ht="15" customHeight="1">
      <c r="A23" s="29">
        <v>19</v>
      </c>
      <c r="B23" s="41" t="s">
        <v>229</v>
      </c>
      <c r="C23" s="79">
        <v>44534.368199999997</v>
      </c>
      <c r="D23" s="79">
        <v>174467.83787999998</v>
      </c>
      <c r="E23" s="79">
        <v>573695.46178000001</v>
      </c>
      <c r="F23" s="67">
        <v>640730.70639999991</v>
      </c>
      <c r="G23" s="79">
        <v>402774.26214000006</v>
      </c>
      <c r="H23" s="67">
        <v>561678.77382999985</v>
      </c>
      <c r="I23" s="79">
        <v>611369.33326000022</v>
      </c>
      <c r="J23" s="67"/>
      <c r="K23" s="79"/>
      <c r="L23" s="67"/>
      <c r="M23" s="79"/>
      <c r="N23" s="67"/>
      <c r="O23" s="107" t="s">
        <v>305</v>
      </c>
    </row>
    <row r="24" spans="1:15" ht="15" customHeight="1">
      <c r="A24" s="29">
        <v>20</v>
      </c>
      <c r="B24" s="41" t="s">
        <v>288</v>
      </c>
      <c r="C24" s="79">
        <v>1704191.1453</v>
      </c>
      <c r="D24" s="79">
        <v>3204111.2170400005</v>
      </c>
      <c r="E24" s="79">
        <v>5573460.4885800006</v>
      </c>
      <c r="F24" s="67">
        <v>7752712.9116200022</v>
      </c>
      <c r="G24" s="79">
        <v>9555129.7449399978</v>
      </c>
      <c r="H24" s="67">
        <v>10869240.837760001</v>
      </c>
      <c r="I24" s="79">
        <v>12647097.764610004</v>
      </c>
      <c r="J24" s="67"/>
      <c r="K24" s="79"/>
      <c r="L24" s="67"/>
      <c r="M24" s="79"/>
      <c r="N24" s="67"/>
      <c r="O24" s="107" t="s">
        <v>314</v>
      </c>
    </row>
    <row r="25" spans="1:15" ht="15" customHeight="1">
      <c r="A25" s="29">
        <v>21</v>
      </c>
      <c r="B25" s="41" t="s">
        <v>289</v>
      </c>
      <c r="C25" s="79">
        <v>73488.128909999999</v>
      </c>
      <c r="D25" s="79">
        <v>138124.36453999998</v>
      </c>
      <c r="E25" s="79">
        <v>214799.30834000005</v>
      </c>
      <c r="F25" s="67">
        <v>300431.86200000002</v>
      </c>
      <c r="G25" s="79">
        <v>412672.30384000007</v>
      </c>
      <c r="H25" s="67">
        <v>484760.78704000008</v>
      </c>
      <c r="I25" s="79">
        <v>561260.14070000022</v>
      </c>
      <c r="J25" s="67"/>
      <c r="K25" s="79"/>
      <c r="L25" s="67"/>
      <c r="M25" s="79"/>
      <c r="N25" s="67"/>
      <c r="O25" s="107" t="s">
        <v>315</v>
      </c>
    </row>
    <row r="26" spans="1:15" s="11" customFormat="1" ht="15" customHeight="1">
      <c r="A26" s="29">
        <v>22</v>
      </c>
      <c r="B26" s="69" t="s">
        <v>335</v>
      </c>
      <c r="C26" s="80">
        <v>1777679.2742800002</v>
      </c>
      <c r="D26" s="80">
        <v>3342235.5816300008</v>
      </c>
      <c r="E26" s="80">
        <v>5788259.7970500011</v>
      </c>
      <c r="F26" s="70">
        <v>8053144.7737700008</v>
      </c>
      <c r="G26" s="80">
        <v>9967802.0489099976</v>
      </c>
      <c r="H26" s="70">
        <v>11354001.624930002</v>
      </c>
      <c r="I26" s="80">
        <v>13208357.905420007</v>
      </c>
      <c r="J26" s="70"/>
      <c r="K26" s="80"/>
      <c r="L26" s="70"/>
      <c r="M26" s="80"/>
      <c r="N26" s="70"/>
      <c r="O26" s="108" t="s">
        <v>312</v>
      </c>
    </row>
    <row r="27" spans="1:15" ht="15" customHeight="1">
      <c r="A27" s="29">
        <v>23</v>
      </c>
      <c r="B27" s="69" t="s">
        <v>336</v>
      </c>
      <c r="C27" s="80">
        <v>1008165.0455500003</v>
      </c>
      <c r="D27" s="80">
        <v>2270344.1752399998</v>
      </c>
      <c r="E27" s="80">
        <v>3575373.2922199997</v>
      </c>
      <c r="F27" s="70">
        <v>4746459.0986000001</v>
      </c>
      <c r="G27" s="80">
        <v>5806553.9407199975</v>
      </c>
      <c r="H27" s="70">
        <v>7280472.5979599981</v>
      </c>
      <c r="I27" s="80">
        <v>8426835.7141899951</v>
      </c>
      <c r="J27" s="70"/>
      <c r="K27" s="80"/>
      <c r="L27" s="70"/>
      <c r="M27" s="80"/>
      <c r="N27" s="70"/>
      <c r="O27" s="108" t="s">
        <v>313</v>
      </c>
    </row>
    <row r="28" spans="1:15" ht="15" customHeight="1">
      <c r="A28" s="29">
        <v>24</v>
      </c>
      <c r="B28" s="41" t="s">
        <v>222</v>
      </c>
      <c r="C28" s="79">
        <v>314320.46355000004</v>
      </c>
      <c r="D28" s="79">
        <v>643453.10063999996</v>
      </c>
      <c r="E28" s="79">
        <v>1019631.1401399998</v>
      </c>
      <c r="F28" s="67">
        <v>1338646.9958400002</v>
      </c>
      <c r="G28" s="79">
        <v>1680329.0472299997</v>
      </c>
      <c r="H28" s="67">
        <v>2068638.6841100003</v>
      </c>
      <c r="I28" s="79">
        <v>2575126.5110499994</v>
      </c>
      <c r="J28" s="67"/>
      <c r="K28" s="79"/>
      <c r="L28" s="67"/>
      <c r="M28" s="79"/>
      <c r="N28" s="67"/>
      <c r="O28" s="107" t="s">
        <v>250</v>
      </c>
    </row>
    <row r="29" spans="1:15" ht="15" customHeight="1">
      <c r="A29" s="29">
        <v>25</v>
      </c>
      <c r="B29" s="41" t="s">
        <v>237</v>
      </c>
      <c r="C29" s="126">
        <v>205418.40082999997</v>
      </c>
      <c r="D29" s="79">
        <v>322756.52047000005</v>
      </c>
      <c r="E29" s="79">
        <v>503677.40591999999</v>
      </c>
      <c r="F29" s="67">
        <v>686362.31257000007</v>
      </c>
      <c r="G29" s="79">
        <v>867838.2671500002</v>
      </c>
      <c r="H29" s="67">
        <v>1020315.8577100002</v>
      </c>
      <c r="I29" s="79">
        <v>1178482.76504</v>
      </c>
      <c r="J29" s="67"/>
      <c r="K29" s="79"/>
      <c r="L29" s="67"/>
      <c r="M29" s="79"/>
      <c r="N29" s="67"/>
      <c r="O29" s="107" t="s">
        <v>260</v>
      </c>
    </row>
    <row r="30" spans="1:15" ht="15" customHeight="1">
      <c r="A30" s="29">
        <v>26</v>
      </c>
      <c r="B30" s="41" t="s">
        <v>290</v>
      </c>
      <c r="C30" s="79">
        <v>409155.32111000002</v>
      </c>
      <c r="D30" s="79">
        <v>844125.32481999998</v>
      </c>
      <c r="E30" s="79">
        <v>1283967.8646400003</v>
      </c>
      <c r="F30" s="67">
        <v>1735840.9632899996</v>
      </c>
      <c r="G30" s="79">
        <v>2301822.836170001</v>
      </c>
      <c r="H30" s="67">
        <v>2943169.3622400002</v>
      </c>
      <c r="I30" s="79">
        <v>3397613.264489999</v>
      </c>
      <c r="J30" s="67"/>
      <c r="K30" s="79"/>
      <c r="L30" s="67"/>
      <c r="M30" s="79"/>
      <c r="N30" s="67"/>
      <c r="O30" s="107" t="s">
        <v>271</v>
      </c>
    </row>
    <row r="31" spans="1:15" ht="15" customHeight="1">
      <c r="A31" s="29">
        <v>27</v>
      </c>
      <c r="B31" s="41" t="s">
        <v>239</v>
      </c>
      <c r="C31" s="79">
        <v>14980.988099999997</v>
      </c>
      <c r="D31" s="79">
        <v>31170.452569999994</v>
      </c>
      <c r="E31" s="79">
        <v>55765.96256</v>
      </c>
      <c r="F31" s="67">
        <v>83546.824089999995</v>
      </c>
      <c r="G31" s="79">
        <v>103336.73951</v>
      </c>
      <c r="H31" s="67">
        <v>123047.54755000003</v>
      </c>
      <c r="I31" s="79">
        <v>142576.39443000001</v>
      </c>
      <c r="J31" s="67"/>
      <c r="K31" s="79"/>
      <c r="L31" s="67"/>
      <c r="M31" s="79"/>
      <c r="N31" s="67"/>
      <c r="O31" s="107" t="s">
        <v>270</v>
      </c>
    </row>
    <row r="32" spans="1:15" ht="15" customHeight="1">
      <c r="A32" s="29">
        <v>28</v>
      </c>
      <c r="B32" s="41" t="s">
        <v>291</v>
      </c>
      <c r="C32" s="79">
        <v>322064.96879000001</v>
      </c>
      <c r="D32" s="79">
        <v>665174.80551000021</v>
      </c>
      <c r="E32" s="79">
        <v>973032.4561500001</v>
      </c>
      <c r="F32" s="67">
        <v>1329351.0822300001</v>
      </c>
      <c r="G32" s="79">
        <v>1757351.60732</v>
      </c>
      <c r="H32" s="67">
        <v>2086469.5176300006</v>
      </c>
      <c r="I32" s="79">
        <v>2440973.9667099994</v>
      </c>
      <c r="J32" s="67"/>
      <c r="K32" s="79"/>
      <c r="L32" s="67"/>
      <c r="M32" s="79"/>
      <c r="N32" s="67"/>
      <c r="O32" s="107" t="s">
        <v>272</v>
      </c>
    </row>
    <row r="33" spans="1:15" ht="15" customHeight="1">
      <c r="A33" s="29">
        <v>29</v>
      </c>
      <c r="B33" s="41" t="s">
        <v>397</v>
      </c>
      <c r="C33" s="79">
        <v>0</v>
      </c>
      <c r="D33" s="79">
        <v>0</v>
      </c>
      <c r="E33" s="79">
        <v>0</v>
      </c>
      <c r="F33" s="67">
        <v>0</v>
      </c>
      <c r="G33" s="79">
        <v>0</v>
      </c>
      <c r="H33" s="67">
        <v>0</v>
      </c>
      <c r="I33" s="79">
        <v>0</v>
      </c>
      <c r="J33" s="67"/>
      <c r="K33" s="67"/>
      <c r="L33" s="67"/>
      <c r="M33" s="79"/>
      <c r="N33" s="67"/>
      <c r="O33" s="107" t="s">
        <v>427</v>
      </c>
    </row>
    <row r="34" spans="1:15" ht="15" customHeight="1">
      <c r="A34" s="29">
        <v>30</v>
      </c>
      <c r="B34" s="41" t="s">
        <v>398</v>
      </c>
      <c r="C34" s="79">
        <v>0</v>
      </c>
      <c r="D34" s="79">
        <v>0</v>
      </c>
      <c r="E34" s="79">
        <v>0</v>
      </c>
      <c r="F34" s="67">
        <v>0</v>
      </c>
      <c r="G34" s="79">
        <v>0</v>
      </c>
      <c r="H34" s="67">
        <v>0</v>
      </c>
      <c r="I34" s="79">
        <v>0</v>
      </c>
      <c r="J34" s="67"/>
      <c r="K34" s="67"/>
      <c r="L34" s="67"/>
      <c r="M34" s="79"/>
      <c r="N34" s="67"/>
      <c r="O34" s="107" t="s">
        <v>426</v>
      </c>
    </row>
    <row r="35" spans="1:15" s="11" customFormat="1" ht="15" customHeight="1">
      <c r="A35" s="29">
        <v>31</v>
      </c>
      <c r="B35" s="69" t="s">
        <v>337</v>
      </c>
      <c r="C35" s="80">
        <v>951619.67942000006</v>
      </c>
      <c r="D35" s="80">
        <v>1863227.10406</v>
      </c>
      <c r="E35" s="80">
        <v>2816443.6899900003</v>
      </c>
      <c r="F35" s="70">
        <v>3835101.1828699997</v>
      </c>
      <c r="G35" s="80">
        <v>5030349.4508600002</v>
      </c>
      <c r="H35" s="70">
        <v>6173002.285910001</v>
      </c>
      <c r="I35" s="80">
        <v>7159646.39145</v>
      </c>
      <c r="J35" s="70"/>
      <c r="K35" s="80"/>
      <c r="L35" s="70"/>
      <c r="M35" s="80"/>
      <c r="N35" s="70"/>
      <c r="O35" s="108" t="s">
        <v>311</v>
      </c>
    </row>
    <row r="36" spans="1:15" ht="15" customHeight="1">
      <c r="A36" s="29">
        <v>32</v>
      </c>
      <c r="B36" s="41" t="s">
        <v>338</v>
      </c>
      <c r="C36" s="79">
        <v>370865.82972000004</v>
      </c>
      <c r="D36" s="79">
        <v>1050570.1718399997</v>
      </c>
      <c r="E36" s="79">
        <v>1778560.74245</v>
      </c>
      <c r="F36" s="67">
        <v>2250004.9115999998</v>
      </c>
      <c r="G36" s="79">
        <v>2456533.5372099993</v>
      </c>
      <c r="H36" s="67">
        <v>3176108.9962400002</v>
      </c>
      <c r="I36" s="79">
        <v>3842315.8338800007</v>
      </c>
      <c r="J36" s="67"/>
      <c r="K36" s="79"/>
      <c r="L36" s="67"/>
      <c r="M36" s="79"/>
      <c r="N36" s="67"/>
      <c r="O36" s="107" t="s">
        <v>310</v>
      </c>
    </row>
    <row r="37" spans="1:15" ht="15" customHeight="1">
      <c r="A37" s="29">
        <v>33</v>
      </c>
      <c r="B37" s="41" t="s">
        <v>241</v>
      </c>
      <c r="C37" s="79">
        <v>23274.348529999974</v>
      </c>
      <c r="D37" s="79">
        <v>-54941.576959999999</v>
      </c>
      <c r="E37" s="79">
        <v>-77792.515349999987</v>
      </c>
      <c r="F37" s="67">
        <v>-46179.385690000003</v>
      </c>
      <c r="G37" s="79">
        <v>-41675.906629999998</v>
      </c>
      <c r="H37" s="67">
        <v>-119273.24122000003</v>
      </c>
      <c r="I37" s="79">
        <v>-160347.58870999998</v>
      </c>
      <c r="J37" s="67"/>
      <c r="K37" s="79"/>
      <c r="L37" s="67"/>
      <c r="M37" s="79"/>
      <c r="N37" s="67"/>
      <c r="O37" s="107" t="s">
        <v>309</v>
      </c>
    </row>
    <row r="38" spans="1:15" ht="15" customHeight="1">
      <c r="A38" s="29">
        <v>34</v>
      </c>
      <c r="B38" s="41" t="s">
        <v>243</v>
      </c>
      <c r="C38" s="79">
        <v>394140.17830000015</v>
      </c>
      <c r="D38" s="79">
        <v>995628.59484999999</v>
      </c>
      <c r="E38" s="79">
        <v>1700768.2270799999</v>
      </c>
      <c r="F38" s="67">
        <v>2203825.5258599999</v>
      </c>
      <c r="G38" s="79">
        <v>2414857.6305400003</v>
      </c>
      <c r="H38" s="67">
        <v>3056835.7549200007</v>
      </c>
      <c r="I38" s="79">
        <v>3681968.2450999999</v>
      </c>
      <c r="J38" s="67"/>
      <c r="K38" s="79"/>
      <c r="L38" s="67"/>
      <c r="M38" s="79"/>
      <c r="N38" s="67"/>
      <c r="O38" s="107" t="s">
        <v>258</v>
      </c>
    </row>
    <row r="39" spans="1:15" ht="15" customHeight="1">
      <c r="A39" s="29">
        <v>35</v>
      </c>
      <c r="B39" s="41" t="s">
        <v>292</v>
      </c>
      <c r="C39" s="79">
        <v>72793.681890000007</v>
      </c>
      <c r="D39" s="79">
        <v>159004.23447999998</v>
      </c>
      <c r="E39" s="79">
        <v>236883.98922000002</v>
      </c>
      <c r="F39" s="67">
        <v>299659.38789999986</v>
      </c>
      <c r="G39" s="79">
        <v>336317.62502999988</v>
      </c>
      <c r="H39" s="67">
        <v>427616.07529999997</v>
      </c>
      <c r="I39" s="79">
        <v>460115.63719000004</v>
      </c>
      <c r="J39" s="67"/>
      <c r="K39" s="79"/>
      <c r="L39" s="67"/>
      <c r="M39" s="79"/>
      <c r="N39" s="67"/>
      <c r="O39" s="107" t="s">
        <v>257</v>
      </c>
    </row>
    <row r="40" spans="1:15" ht="15" customHeight="1">
      <c r="A40" s="29">
        <v>36</v>
      </c>
      <c r="B40" s="41" t="s">
        <v>339</v>
      </c>
      <c r="C40" s="79">
        <v>321346.49631000002</v>
      </c>
      <c r="D40" s="79">
        <v>836624.36025999975</v>
      </c>
      <c r="E40" s="79">
        <v>1463884.2377499994</v>
      </c>
      <c r="F40" s="67">
        <v>1904166.1378599999</v>
      </c>
      <c r="G40" s="79">
        <v>2078540.0054599999</v>
      </c>
      <c r="H40" s="67">
        <v>2629219.6795400009</v>
      </c>
      <c r="I40" s="79">
        <v>3221852.6078400011</v>
      </c>
      <c r="J40" s="67"/>
      <c r="K40" s="79"/>
      <c r="L40" s="67"/>
      <c r="M40" s="79"/>
      <c r="N40" s="67"/>
      <c r="O40" s="107" t="s">
        <v>308</v>
      </c>
    </row>
    <row r="41" spans="1:15" ht="15" customHeight="1">
      <c r="A41" s="29">
        <v>37</v>
      </c>
      <c r="B41" s="41" t="s">
        <v>246</v>
      </c>
      <c r="C41" s="79">
        <v>-25660.996829999989</v>
      </c>
      <c r="D41" s="79">
        <v>61161.919560000002</v>
      </c>
      <c r="E41" s="79">
        <v>431842.46468999994</v>
      </c>
      <c r="F41" s="67">
        <v>620588.77781</v>
      </c>
      <c r="G41" s="79">
        <v>593732.75813999993</v>
      </c>
      <c r="H41" s="67">
        <v>943532.39719000016</v>
      </c>
      <c r="I41" s="79">
        <v>1154150.3144599998</v>
      </c>
      <c r="J41" s="67"/>
      <c r="K41" s="79"/>
      <c r="L41" s="67"/>
      <c r="M41" s="79"/>
      <c r="N41" s="67"/>
      <c r="O41" s="107" t="s">
        <v>307</v>
      </c>
    </row>
    <row r="42" spans="1:15" s="11" customFormat="1" ht="15" customHeight="1">
      <c r="A42" s="29">
        <v>38</v>
      </c>
      <c r="B42" s="69" t="s">
        <v>340</v>
      </c>
      <c r="C42" s="80">
        <v>295685.49952999997</v>
      </c>
      <c r="D42" s="80">
        <v>897786.27987000009</v>
      </c>
      <c r="E42" s="80">
        <v>1895726.7025199989</v>
      </c>
      <c r="F42" s="70">
        <v>2524754.9157700003</v>
      </c>
      <c r="G42" s="80">
        <v>2672272.7636799994</v>
      </c>
      <c r="H42" s="70">
        <v>3572752.0767999999</v>
      </c>
      <c r="I42" s="80">
        <v>4376002.9223499978</v>
      </c>
      <c r="J42" s="70"/>
      <c r="K42" s="80"/>
      <c r="L42" s="70"/>
      <c r="M42" s="80"/>
      <c r="N42" s="70"/>
      <c r="O42" s="108" t="s">
        <v>306</v>
      </c>
    </row>
    <row r="43" spans="1:15">
      <c r="B43" s="62"/>
      <c r="C43" s="20"/>
      <c r="D43" s="61"/>
    </row>
    <row r="44" spans="1:15" ht="15.6">
      <c r="B44" s="109" t="s">
        <v>428</v>
      </c>
      <c r="D44" s="28"/>
    </row>
    <row r="45" spans="1:15">
      <c r="A45" s="84"/>
      <c r="N45" s="83"/>
    </row>
    <row r="46" spans="1:15">
      <c r="A46" s="83"/>
      <c r="N46" s="83"/>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G5" activePane="bottomRight" state="frozen"/>
      <selection pane="topRight" activeCell="C1" sqref="C1"/>
      <selection pane="bottomLeft" activeCell="A5" sqref="A5"/>
      <selection pane="bottomRight" activeCell="J5" sqref="J5"/>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361</v>
      </c>
      <c r="B3" s="146"/>
      <c r="C3" s="146"/>
      <c r="D3" s="146"/>
      <c r="E3" s="146"/>
      <c r="F3" s="146"/>
      <c r="G3" s="146"/>
      <c r="H3" s="146"/>
      <c r="I3" s="146"/>
      <c r="J3" s="146"/>
      <c r="K3" s="146"/>
      <c r="L3" s="146"/>
      <c r="M3" s="146"/>
      <c r="N3" s="146"/>
      <c r="O3" s="146"/>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ht="15" customHeight="1">
      <c r="A5" s="29">
        <v>1</v>
      </c>
      <c r="B5" s="12" t="s">
        <v>274</v>
      </c>
      <c r="C5" s="79">
        <v>0</v>
      </c>
      <c r="D5" s="67">
        <v>0</v>
      </c>
      <c r="E5" s="79">
        <v>0</v>
      </c>
      <c r="F5" s="67">
        <v>0</v>
      </c>
      <c r="G5" s="79">
        <v>0</v>
      </c>
      <c r="H5" s="67">
        <v>0</v>
      </c>
      <c r="I5" s="79">
        <v>0</v>
      </c>
      <c r="J5" s="67"/>
      <c r="K5" s="67"/>
      <c r="L5" s="67"/>
      <c r="M5" s="79"/>
      <c r="N5" s="67"/>
      <c r="O5" s="107" t="s">
        <v>293</v>
      </c>
    </row>
    <row r="6" spans="1:15" ht="15" customHeight="1">
      <c r="A6" s="29">
        <v>2</v>
      </c>
      <c r="B6" s="12" t="s">
        <v>316</v>
      </c>
      <c r="C6" s="79">
        <v>1579397.77513</v>
      </c>
      <c r="D6" s="67">
        <v>3330788.8118000003</v>
      </c>
      <c r="E6" s="79">
        <v>5439192.7134299995</v>
      </c>
      <c r="F6" s="67">
        <v>7181759.4327900009</v>
      </c>
      <c r="G6" s="79">
        <v>8980595.88081</v>
      </c>
      <c r="H6" s="67">
        <v>10797423.696529999</v>
      </c>
      <c r="I6" s="79">
        <v>12947904.50175</v>
      </c>
      <c r="J6" s="67"/>
      <c r="K6" s="79"/>
      <c r="L6" s="67"/>
      <c r="M6" s="79"/>
      <c r="N6" s="67"/>
      <c r="O6" s="107" t="s">
        <v>422</v>
      </c>
    </row>
    <row r="7" spans="1:15" ht="15" customHeight="1">
      <c r="A7" s="30">
        <v>3</v>
      </c>
      <c r="B7" s="73" t="s">
        <v>395</v>
      </c>
      <c r="C7" s="80">
        <v>1579397.77513</v>
      </c>
      <c r="D7" s="70">
        <v>3330788.8118000003</v>
      </c>
      <c r="E7" s="80">
        <v>5439192.7134299995</v>
      </c>
      <c r="F7" s="70">
        <v>7181759.4327900009</v>
      </c>
      <c r="G7" s="80">
        <v>8980595.88081</v>
      </c>
      <c r="H7" s="70">
        <v>10797423.696529999</v>
      </c>
      <c r="I7" s="80">
        <v>12947904.50175</v>
      </c>
      <c r="J7" s="70"/>
      <c r="K7" s="80"/>
      <c r="L7" s="70"/>
      <c r="M7" s="80"/>
      <c r="N7" s="70"/>
      <c r="O7" s="108" t="s">
        <v>423</v>
      </c>
    </row>
    <row r="8" spans="1:15" ht="15" customHeight="1">
      <c r="A8" s="29">
        <v>4</v>
      </c>
      <c r="B8" s="12" t="s">
        <v>276</v>
      </c>
      <c r="C8" s="79">
        <v>335680.5404</v>
      </c>
      <c r="D8" s="67">
        <v>726187.52396000002</v>
      </c>
      <c r="E8" s="79">
        <v>1216386.0115100001</v>
      </c>
      <c r="F8" s="67">
        <v>1574190.6028399998</v>
      </c>
      <c r="G8" s="79">
        <v>1891343.6838700003</v>
      </c>
      <c r="H8" s="67">
        <v>2346861.3668499999</v>
      </c>
      <c r="I8" s="79">
        <v>2766842.1337299999</v>
      </c>
      <c r="J8" s="67"/>
      <c r="K8" s="79"/>
      <c r="L8" s="67"/>
      <c r="M8" s="79"/>
      <c r="N8" s="67"/>
      <c r="O8" s="107" t="s">
        <v>424</v>
      </c>
    </row>
    <row r="9" spans="1:15" s="11" customFormat="1" ht="15" customHeight="1">
      <c r="A9" s="29">
        <v>5</v>
      </c>
      <c r="B9" s="73" t="s">
        <v>277</v>
      </c>
      <c r="C9" s="80">
        <v>1243717.23471</v>
      </c>
      <c r="D9" s="70">
        <v>2604601.2878399999</v>
      </c>
      <c r="E9" s="80">
        <v>4222806.7019100003</v>
      </c>
      <c r="F9" s="70">
        <v>5607568.8299099999</v>
      </c>
      <c r="G9" s="80">
        <v>7089252.1969100004</v>
      </c>
      <c r="H9" s="70">
        <v>8450562.3296399992</v>
      </c>
      <c r="I9" s="80">
        <v>10181062.36799</v>
      </c>
      <c r="J9" s="70"/>
      <c r="K9" s="80"/>
      <c r="L9" s="70"/>
      <c r="M9" s="80"/>
      <c r="N9" s="70"/>
      <c r="O9" s="108" t="s">
        <v>294</v>
      </c>
    </row>
    <row r="10" spans="1:15" ht="15" customHeight="1">
      <c r="A10" s="29">
        <v>6</v>
      </c>
      <c r="B10" s="12" t="s">
        <v>317</v>
      </c>
      <c r="C10" s="79">
        <v>535608.06198</v>
      </c>
      <c r="D10" s="67">
        <v>1301313.42582</v>
      </c>
      <c r="E10" s="79">
        <v>2192818.14696</v>
      </c>
      <c r="F10" s="67">
        <v>3043931.0936099999</v>
      </c>
      <c r="G10" s="79">
        <v>3915916.8937200001</v>
      </c>
      <c r="H10" s="67">
        <v>4614499.5723600006</v>
      </c>
      <c r="I10" s="79">
        <v>5579803.6990800006</v>
      </c>
      <c r="J10" s="67"/>
      <c r="K10" s="79"/>
      <c r="L10" s="67"/>
      <c r="M10" s="79"/>
      <c r="N10" s="67"/>
      <c r="O10" s="107" t="s">
        <v>295</v>
      </c>
    </row>
    <row r="11" spans="1:15" ht="15" customHeight="1">
      <c r="A11" s="29">
        <v>7</v>
      </c>
      <c r="B11" s="12" t="s">
        <v>279</v>
      </c>
      <c r="C11" s="79">
        <v>34096.034829999997</v>
      </c>
      <c r="D11" s="67">
        <v>89807.084940000001</v>
      </c>
      <c r="E11" s="79">
        <v>273963.64879000001</v>
      </c>
      <c r="F11" s="67">
        <v>367246.47476999997</v>
      </c>
      <c r="G11" s="79">
        <v>409115.67758999998</v>
      </c>
      <c r="H11" s="67">
        <v>515843.85436</v>
      </c>
      <c r="I11" s="79">
        <v>603713.29764999996</v>
      </c>
      <c r="J11" s="67"/>
      <c r="K11" s="79"/>
      <c r="L11" s="67"/>
      <c r="M11" s="79"/>
      <c r="N11" s="67"/>
      <c r="O11" s="107" t="s">
        <v>296</v>
      </c>
    </row>
    <row r="12" spans="1:15" s="11" customFormat="1" ht="15" customHeight="1">
      <c r="A12" s="29">
        <v>8</v>
      </c>
      <c r="B12" s="73" t="s">
        <v>280</v>
      </c>
      <c r="C12" s="80">
        <v>501512.02713</v>
      </c>
      <c r="D12" s="70">
        <v>1211506.3408599999</v>
      </c>
      <c r="E12" s="80">
        <v>1918854.4981500001</v>
      </c>
      <c r="F12" s="70">
        <v>2676684.6188200004</v>
      </c>
      <c r="G12" s="80">
        <v>3506801.2161200005</v>
      </c>
      <c r="H12" s="70">
        <v>4098655.7179699992</v>
      </c>
      <c r="I12" s="80">
        <v>4976090.4014100004</v>
      </c>
      <c r="J12" s="70"/>
      <c r="K12" s="80"/>
      <c r="L12" s="70"/>
      <c r="M12" s="80"/>
      <c r="N12" s="70"/>
      <c r="O12" s="107" t="s">
        <v>297</v>
      </c>
    </row>
    <row r="13" spans="1:15" ht="15" customHeight="1">
      <c r="A13" s="29">
        <v>9</v>
      </c>
      <c r="B13" s="12" t="s">
        <v>281</v>
      </c>
      <c r="C13" s="79">
        <v>742205.20754999993</v>
      </c>
      <c r="D13" s="67">
        <v>1393094.9469599999</v>
      </c>
      <c r="E13" s="79">
        <v>2303952.20371</v>
      </c>
      <c r="F13" s="67">
        <v>2930884.2110799998</v>
      </c>
      <c r="G13" s="79">
        <v>3582450.9807800003</v>
      </c>
      <c r="H13" s="67">
        <v>4351906.6116300002</v>
      </c>
      <c r="I13" s="79">
        <v>5204971.9665699992</v>
      </c>
      <c r="J13" s="67"/>
      <c r="K13" s="79"/>
      <c r="L13" s="67"/>
      <c r="M13" s="79"/>
      <c r="N13" s="67"/>
      <c r="O13" s="107" t="s">
        <v>298</v>
      </c>
    </row>
    <row r="14" spans="1:15" ht="15" customHeight="1">
      <c r="A14" s="29">
        <v>10</v>
      </c>
      <c r="B14" s="12" t="s">
        <v>282</v>
      </c>
      <c r="C14" s="79">
        <v>-26597.15249</v>
      </c>
      <c r="D14" s="67">
        <v>3469.81619</v>
      </c>
      <c r="E14" s="79">
        <v>9006.3094300000012</v>
      </c>
      <c r="F14" s="67">
        <v>2491.3445999999999</v>
      </c>
      <c r="G14" s="79">
        <v>9341.4042800000007</v>
      </c>
      <c r="H14" s="67">
        <v>-14652.050950000001</v>
      </c>
      <c r="I14" s="79">
        <v>-14051.083260000001</v>
      </c>
      <c r="J14" s="67"/>
      <c r="K14" s="79"/>
      <c r="L14" s="67"/>
      <c r="M14" s="79"/>
      <c r="N14" s="67"/>
      <c r="O14" s="107" t="s">
        <v>299</v>
      </c>
    </row>
    <row r="15" spans="1:15" ht="15" customHeight="1">
      <c r="A15" s="29">
        <v>11</v>
      </c>
      <c r="B15" s="12" t="s">
        <v>283</v>
      </c>
      <c r="C15" s="79">
        <v>-127022.32962999999</v>
      </c>
      <c r="D15" s="67">
        <v>-101556.30017999999</v>
      </c>
      <c r="E15" s="79">
        <v>-189867.18927</v>
      </c>
      <c r="F15" s="67">
        <v>-133540.66260000001</v>
      </c>
      <c r="G15" s="79">
        <v>-172885.63353999998</v>
      </c>
      <c r="H15" s="67">
        <v>-155218.92846</v>
      </c>
      <c r="I15" s="79">
        <v>-158536.27400999999</v>
      </c>
      <c r="J15" s="67"/>
      <c r="K15" s="79"/>
      <c r="L15" s="67"/>
      <c r="M15" s="79"/>
      <c r="N15" s="67"/>
      <c r="O15" s="107" t="s">
        <v>300</v>
      </c>
    </row>
    <row r="16" spans="1:15" ht="15" customHeight="1">
      <c r="A16" s="29">
        <v>12</v>
      </c>
      <c r="B16" s="12" t="s">
        <v>396</v>
      </c>
      <c r="C16" s="79">
        <v>0</v>
      </c>
      <c r="D16" s="67">
        <v>0</v>
      </c>
      <c r="E16" s="79">
        <v>0</v>
      </c>
      <c r="F16" s="67">
        <v>0</v>
      </c>
      <c r="G16" s="79">
        <v>0</v>
      </c>
      <c r="H16" s="67">
        <v>0</v>
      </c>
      <c r="I16" s="79">
        <v>0</v>
      </c>
      <c r="J16" s="67"/>
      <c r="K16" s="67"/>
      <c r="L16" s="67"/>
      <c r="M16" s="79"/>
      <c r="N16" s="67"/>
      <c r="O16" s="107" t="s">
        <v>425</v>
      </c>
    </row>
    <row r="17" spans="1:15" ht="15" customHeight="1">
      <c r="A17" s="29">
        <v>13</v>
      </c>
      <c r="B17" s="12" t="s">
        <v>284</v>
      </c>
      <c r="C17" s="79">
        <v>-153619.48212999999</v>
      </c>
      <c r="D17" s="67">
        <v>-98086.483990000008</v>
      </c>
      <c r="E17" s="79">
        <v>-180860.87984000001</v>
      </c>
      <c r="F17" s="67">
        <v>-131049.31799</v>
      </c>
      <c r="G17" s="79">
        <v>-163544.22927999997</v>
      </c>
      <c r="H17" s="67">
        <v>-169870.97943000001</v>
      </c>
      <c r="I17" s="79">
        <v>-172587.35728</v>
      </c>
      <c r="J17" s="67"/>
      <c r="K17" s="79"/>
      <c r="L17" s="67"/>
      <c r="M17" s="79"/>
      <c r="N17" s="67"/>
      <c r="O17" s="107" t="s">
        <v>301</v>
      </c>
    </row>
    <row r="18" spans="1:15" ht="15" customHeight="1">
      <c r="A18" s="29">
        <v>14</v>
      </c>
      <c r="B18" s="12" t="s">
        <v>221</v>
      </c>
      <c r="C18" s="79">
        <v>588585.72540999996</v>
      </c>
      <c r="D18" s="67">
        <v>1295008.4629599999</v>
      </c>
      <c r="E18" s="79">
        <v>2123091.3238599999</v>
      </c>
      <c r="F18" s="67">
        <v>2799834.8930899999</v>
      </c>
      <c r="G18" s="79">
        <v>3418906.7515000002</v>
      </c>
      <c r="H18" s="67">
        <v>4182035.6322100004</v>
      </c>
      <c r="I18" s="79">
        <v>5032384.6092900001</v>
      </c>
      <c r="J18" s="67"/>
      <c r="K18" s="79"/>
      <c r="L18" s="67"/>
      <c r="M18" s="79"/>
      <c r="N18" s="67"/>
      <c r="O18" s="107" t="s">
        <v>252</v>
      </c>
    </row>
    <row r="19" spans="1:15" ht="15" customHeight="1">
      <c r="A19" s="29">
        <v>15</v>
      </c>
      <c r="B19" s="12" t="s">
        <v>285</v>
      </c>
      <c r="C19" s="79">
        <v>0</v>
      </c>
      <c r="D19" s="67">
        <v>-474.76060000000001</v>
      </c>
      <c r="E19" s="79">
        <v>-474.81112000000002</v>
      </c>
      <c r="F19" s="67">
        <v>-469.14157999999998</v>
      </c>
      <c r="G19" s="79">
        <v>-469.14157999999998</v>
      </c>
      <c r="H19" s="67">
        <v>-143.84997000000001</v>
      </c>
      <c r="I19" s="79">
        <v>-124.17711</v>
      </c>
      <c r="J19" s="67"/>
      <c r="K19" s="79"/>
      <c r="L19" s="67"/>
      <c r="M19" s="79"/>
      <c r="N19" s="67"/>
      <c r="O19" s="107" t="s">
        <v>302</v>
      </c>
    </row>
    <row r="20" spans="1:15" s="11" customFormat="1" ht="15" customHeight="1">
      <c r="A20" s="29">
        <v>16</v>
      </c>
      <c r="B20" s="73" t="s">
        <v>341</v>
      </c>
      <c r="C20" s="80">
        <v>588585.72540999996</v>
      </c>
      <c r="D20" s="70">
        <v>1294533.7023499999</v>
      </c>
      <c r="E20" s="80">
        <v>2122616.5127299996</v>
      </c>
      <c r="F20" s="70">
        <v>2799365.7515099999</v>
      </c>
      <c r="G20" s="80">
        <v>3418437.6099199997</v>
      </c>
      <c r="H20" s="70">
        <v>4181891.78223</v>
      </c>
      <c r="I20" s="80">
        <v>5032260.4321800005</v>
      </c>
      <c r="J20" s="70"/>
      <c r="K20" s="80"/>
      <c r="L20" s="70"/>
      <c r="M20" s="80"/>
      <c r="N20" s="70"/>
      <c r="O20" s="108" t="s">
        <v>303</v>
      </c>
    </row>
    <row r="21" spans="1:15" ht="15" customHeight="1">
      <c r="A21" s="29">
        <v>17</v>
      </c>
      <c r="B21" s="12" t="s">
        <v>287</v>
      </c>
      <c r="C21" s="79">
        <v>585392.62546000001</v>
      </c>
      <c r="D21" s="67">
        <v>1221907.59424</v>
      </c>
      <c r="E21" s="79">
        <v>2024198.6246599997</v>
      </c>
      <c r="F21" s="67">
        <v>2770533.3356699999</v>
      </c>
      <c r="G21" s="79">
        <v>3566907.8909</v>
      </c>
      <c r="H21" s="67">
        <v>4170527.4405699992</v>
      </c>
      <c r="I21" s="79">
        <v>5128720.5023699999</v>
      </c>
      <c r="J21" s="67"/>
      <c r="K21" s="79"/>
      <c r="L21" s="67"/>
      <c r="M21" s="79"/>
      <c r="N21" s="67"/>
      <c r="O21" s="107" t="s">
        <v>167</v>
      </c>
    </row>
    <row r="22" spans="1:15" ht="15" customHeight="1">
      <c r="A22" s="29">
        <v>18</v>
      </c>
      <c r="B22" s="12" t="s">
        <v>227</v>
      </c>
      <c r="C22" s="79">
        <v>97465.962800000008</v>
      </c>
      <c r="D22" s="67">
        <v>217588.07738999999</v>
      </c>
      <c r="E22" s="79">
        <v>388715.07574</v>
      </c>
      <c r="F22" s="67">
        <v>521172.22830000002</v>
      </c>
      <c r="G22" s="79">
        <v>677332.58689999999</v>
      </c>
      <c r="H22" s="67">
        <v>783085.95326999994</v>
      </c>
      <c r="I22" s="79">
        <v>1064872.20532</v>
      </c>
      <c r="J22" s="67"/>
      <c r="K22" s="79"/>
      <c r="L22" s="67"/>
      <c r="M22" s="79"/>
      <c r="N22" s="67"/>
      <c r="O22" s="107" t="s">
        <v>304</v>
      </c>
    </row>
    <row r="23" spans="1:15" ht="15" customHeight="1">
      <c r="A23" s="29">
        <v>19</v>
      </c>
      <c r="B23" s="12" t="s">
        <v>229</v>
      </c>
      <c r="C23" s="79">
        <v>34632.40481</v>
      </c>
      <c r="D23" s="67">
        <v>110961.24583999999</v>
      </c>
      <c r="E23" s="79">
        <v>220625.82241000002</v>
      </c>
      <c r="F23" s="67">
        <v>252513.82740000001</v>
      </c>
      <c r="G23" s="79">
        <v>200754.07261</v>
      </c>
      <c r="H23" s="67">
        <v>250476.73204</v>
      </c>
      <c r="I23" s="79">
        <v>335725.71313000005</v>
      </c>
      <c r="J23" s="67"/>
      <c r="K23" s="79"/>
      <c r="L23" s="67"/>
      <c r="M23" s="79"/>
      <c r="N23" s="67"/>
      <c r="O23" s="107" t="s">
        <v>305</v>
      </c>
    </row>
    <row r="24" spans="1:15" ht="15" customHeight="1">
      <c r="A24" s="29">
        <v>20</v>
      </c>
      <c r="B24" s="12" t="s">
        <v>318</v>
      </c>
      <c r="C24" s="79">
        <v>522559.06747000007</v>
      </c>
      <c r="D24" s="67">
        <v>1115280.7626800002</v>
      </c>
      <c r="E24" s="79">
        <v>1856109.3713400001</v>
      </c>
      <c r="F24" s="67">
        <v>2501874.9347799998</v>
      </c>
      <c r="G24" s="79">
        <v>3090329.3765900005</v>
      </c>
      <c r="H24" s="67">
        <v>3637918.2193100001</v>
      </c>
      <c r="I24" s="79">
        <v>4399574.0101599991</v>
      </c>
      <c r="J24" s="67"/>
      <c r="K24" s="79"/>
      <c r="L24" s="67"/>
      <c r="M24" s="79"/>
      <c r="N24" s="67"/>
      <c r="O24" s="107" t="s">
        <v>314</v>
      </c>
    </row>
    <row r="25" spans="1:15" ht="15" customHeight="1">
      <c r="A25" s="29">
        <v>21</v>
      </c>
      <c r="B25" s="12" t="s">
        <v>289</v>
      </c>
      <c r="C25" s="79">
        <v>2267.80717</v>
      </c>
      <c r="D25" s="67">
        <v>2395.8133600000001</v>
      </c>
      <c r="E25" s="79">
        <v>1346.49566</v>
      </c>
      <c r="F25" s="67">
        <v>5444.3673699999999</v>
      </c>
      <c r="G25" s="79">
        <v>7010.9462399999993</v>
      </c>
      <c r="H25" s="67">
        <v>8235.1477400000003</v>
      </c>
      <c r="I25" s="79">
        <v>9368.4343499999995</v>
      </c>
      <c r="J25" s="67"/>
      <c r="K25" s="79"/>
      <c r="L25" s="67"/>
      <c r="M25" s="79"/>
      <c r="N25" s="67"/>
      <c r="O25" s="107" t="s">
        <v>315</v>
      </c>
    </row>
    <row r="26" spans="1:15" s="11" customFormat="1" ht="15" customHeight="1">
      <c r="A26" s="29">
        <v>22</v>
      </c>
      <c r="B26" s="73" t="s">
        <v>342</v>
      </c>
      <c r="C26" s="80">
        <v>524826.87465000001</v>
      </c>
      <c r="D26" s="70">
        <v>1117676.57605</v>
      </c>
      <c r="E26" s="80">
        <v>1857455.8670000001</v>
      </c>
      <c r="F26" s="70">
        <v>2507319.30216</v>
      </c>
      <c r="G26" s="80">
        <v>3097340.32283</v>
      </c>
      <c r="H26" s="70">
        <v>3646153.3670700002</v>
      </c>
      <c r="I26" s="80">
        <v>4408942.44453</v>
      </c>
      <c r="J26" s="70"/>
      <c r="K26" s="80"/>
      <c r="L26" s="70"/>
      <c r="M26" s="80"/>
      <c r="N26" s="70"/>
      <c r="O26" s="108" t="s">
        <v>312</v>
      </c>
    </row>
    <row r="27" spans="1:15" ht="15" customHeight="1">
      <c r="A27" s="29">
        <v>23</v>
      </c>
      <c r="B27" s="73" t="s">
        <v>336</v>
      </c>
      <c r="C27" s="80">
        <v>63758.85076999999</v>
      </c>
      <c r="D27" s="70">
        <v>176857.12628999999</v>
      </c>
      <c r="E27" s="80">
        <v>265160.64571999997</v>
      </c>
      <c r="F27" s="70">
        <v>292046.44931000005</v>
      </c>
      <c r="G27" s="80">
        <v>321097.28707000002</v>
      </c>
      <c r="H27" s="70">
        <v>535738.41512999998</v>
      </c>
      <c r="I27" s="80">
        <v>623317.98761999991</v>
      </c>
      <c r="J27" s="70"/>
      <c r="K27" s="80"/>
      <c r="L27" s="70"/>
      <c r="M27" s="80"/>
      <c r="N27" s="70"/>
      <c r="O27" s="108" t="s">
        <v>313</v>
      </c>
    </row>
    <row r="28" spans="1:15" ht="15" customHeight="1">
      <c r="A28" s="29">
        <v>24</v>
      </c>
      <c r="B28" s="12" t="s">
        <v>319</v>
      </c>
      <c r="C28" s="79">
        <v>82464.148219999988</v>
      </c>
      <c r="D28" s="67">
        <v>122034.30536000001</v>
      </c>
      <c r="E28" s="79">
        <v>210485.28553000002</v>
      </c>
      <c r="F28" s="67">
        <v>266983.90711000003</v>
      </c>
      <c r="G28" s="79">
        <v>309449.73948999995</v>
      </c>
      <c r="H28" s="67">
        <v>406150.01292000001</v>
      </c>
      <c r="I28" s="79">
        <v>466142.84961999999</v>
      </c>
      <c r="J28" s="67"/>
      <c r="K28" s="79"/>
      <c r="L28" s="67"/>
      <c r="M28" s="79"/>
      <c r="N28" s="67"/>
      <c r="O28" s="107" t="s">
        <v>250</v>
      </c>
    </row>
    <row r="29" spans="1:15" ht="15" customHeight="1">
      <c r="A29" s="29">
        <v>25</v>
      </c>
      <c r="B29" s="12" t="s">
        <v>237</v>
      </c>
      <c r="C29" s="79">
        <v>1661.01819</v>
      </c>
      <c r="D29" s="67">
        <v>3800.3384299999998</v>
      </c>
      <c r="E29" s="79">
        <v>6865.6975999999995</v>
      </c>
      <c r="F29" s="67">
        <v>10079.32755</v>
      </c>
      <c r="G29" s="79">
        <v>12619.102490000001</v>
      </c>
      <c r="H29" s="67">
        <v>14069.923410000001</v>
      </c>
      <c r="I29" s="79">
        <v>16440.254820000002</v>
      </c>
      <c r="J29" s="67"/>
      <c r="K29" s="79"/>
      <c r="L29" s="67"/>
      <c r="M29" s="79"/>
      <c r="N29" s="67"/>
      <c r="O29" s="107" t="s">
        <v>260</v>
      </c>
    </row>
    <row r="30" spans="1:15" ht="15" customHeight="1">
      <c r="A30" s="29">
        <v>26</v>
      </c>
      <c r="B30" s="12" t="s">
        <v>290</v>
      </c>
      <c r="C30" s="79">
        <v>30453.567640000001</v>
      </c>
      <c r="D30" s="67">
        <v>65313.518409999997</v>
      </c>
      <c r="E30" s="79">
        <v>91640.321509999994</v>
      </c>
      <c r="F30" s="67">
        <v>138177.18518</v>
      </c>
      <c r="G30" s="79">
        <v>193520.78149999998</v>
      </c>
      <c r="H30" s="67">
        <v>247511.12954999998</v>
      </c>
      <c r="I30" s="79">
        <v>284300.53124000004</v>
      </c>
      <c r="J30" s="67"/>
      <c r="K30" s="79"/>
      <c r="L30" s="67"/>
      <c r="M30" s="79"/>
      <c r="N30" s="67"/>
      <c r="O30" s="107" t="s">
        <v>271</v>
      </c>
    </row>
    <row r="31" spans="1:15" ht="15" customHeight="1">
      <c r="A31" s="29">
        <v>27</v>
      </c>
      <c r="B31" s="12" t="s">
        <v>320</v>
      </c>
      <c r="C31" s="79">
        <v>816.39893999999993</v>
      </c>
      <c r="D31" s="67">
        <v>980.77781000000004</v>
      </c>
      <c r="E31" s="79">
        <v>1761.7144499999999</v>
      </c>
      <c r="F31" s="67">
        <v>2787.7137999999995</v>
      </c>
      <c r="G31" s="79">
        <v>3082.74118</v>
      </c>
      <c r="H31" s="67">
        <v>3676.9449400000003</v>
      </c>
      <c r="I31" s="79">
        <v>4647.6105200000002</v>
      </c>
      <c r="J31" s="67"/>
      <c r="K31" s="79"/>
      <c r="L31" s="67"/>
      <c r="M31" s="79"/>
      <c r="N31" s="67"/>
      <c r="O31" s="107" t="s">
        <v>270</v>
      </c>
    </row>
    <row r="32" spans="1:15" ht="15" customHeight="1">
      <c r="A32" s="29">
        <v>28</v>
      </c>
      <c r="B32" s="12" t="s">
        <v>291</v>
      </c>
      <c r="C32" s="79">
        <v>10654.634470000001</v>
      </c>
      <c r="D32" s="67">
        <v>23459.100269999999</v>
      </c>
      <c r="E32" s="79">
        <v>43388.530989999999</v>
      </c>
      <c r="F32" s="67">
        <v>43944.365489999996</v>
      </c>
      <c r="G32" s="79">
        <v>59514.488379999995</v>
      </c>
      <c r="H32" s="67">
        <v>72244.933399999994</v>
      </c>
      <c r="I32" s="79">
        <v>86701.912840000005</v>
      </c>
      <c r="J32" s="67"/>
      <c r="K32" s="79"/>
      <c r="L32" s="67"/>
      <c r="M32" s="79"/>
      <c r="N32" s="67"/>
      <c r="O32" s="107" t="s">
        <v>272</v>
      </c>
    </row>
    <row r="33" spans="1:15" ht="15" customHeight="1">
      <c r="A33" s="29">
        <v>29</v>
      </c>
      <c r="B33" s="12" t="s">
        <v>397</v>
      </c>
      <c r="C33" s="79">
        <v>0</v>
      </c>
      <c r="D33" s="67">
        <v>0</v>
      </c>
      <c r="E33" s="79">
        <v>0</v>
      </c>
      <c r="F33" s="67">
        <v>0</v>
      </c>
      <c r="G33" s="79">
        <v>0</v>
      </c>
      <c r="H33" s="67">
        <v>0</v>
      </c>
      <c r="I33" s="79">
        <v>0</v>
      </c>
      <c r="J33" s="67"/>
      <c r="K33" s="67"/>
      <c r="L33" s="67"/>
      <c r="M33" s="79"/>
      <c r="N33" s="67"/>
      <c r="O33" s="107" t="s">
        <v>427</v>
      </c>
    </row>
    <row r="34" spans="1:15" ht="15" customHeight="1">
      <c r="A34" s="29">
        <v>30</v>
      </c>
      <c r="B34" s="12" t="s">
        <v>398</v>
      </c>
      <c r="C34" s="79">
        <v>0</v>
      </c>
      <c r="D34" s="67">
        <v>0</v>
      </c>
      <c r="E34" s="79">
        <v>0</v>
      </c>
      <c r="F34" s="67">
        <v>0</v>
      </c>
      <c r="G34" s="79">
        <v>0</v>
      </c>
      <c r="H34" s="67">
        <v>0</v>
      </c>
      <c r="I34" s="79">
        <v>0</v>
      </c>
      <c r="J34" s="67"/>
      <c r="K34" s="67"/>
      <c r="L34" s="67"/>
      <c r="M34" s="79"/>
      <c r="N34" s="67"/>
      <c r="O34" s="107" t="s">
        <v>426</v>
      </c>
    </row>
    <row r="35" spans="1:15" s="11" customFormat="1" ht="15" customHeight="1">
      <c r="A35" s="29">
        <v>31</v>
      </c>
      <c r="B35" s="73" t="s">
        <v>337</v>
      </c>
      <c r="C35" s="80">
        <v>43585.619279999999</v>
      </c>
      <c r="D35" s="70">
        <v>93553.734960000002</v>
      </c>
      <c r="E35" s="80">
        <v>143656.26461000001</v>
      </c>
      <c r="F35" s="70">
        <v>194988.59210000001</v>
      </c>
      <c r="G35" s="80">
        <v>268737.11361999996</v>
      </c>
      <c r="H35" s="70">
        <v>337502.93134999997</v>
      </c>
      <c r="I35" s="80">
        <v>392090.30948</v>
      </c>
      <c r="J35" s="70"/>
      <c r="K35" s="80"/>
      <c r="L35" s="70"/>
      <c r="M35" s="80"/>
      <c r="N35" s="70"/>
      <c r="O35" s="108" t="s">
        <v>311</v>
      </c>
    </row>
    <row r="36" spans="1:15" ht="15" customHeight="1">
      <c r="A36" s="29">
        <v>32</v>
      </c>
      <c r="B36" s="12" t="s">
        <v>338</v>
      </c>
      <c r="C36" s="79">
        <v>102637.37969</v>
      </c>
      <c r="D36" s="67">
        <v>205337.69667999999</v>
      </c>
      <c r="E36" s="79">
        <v>331989.66665000003</v>
      </c>
      <c r="F36" s="67">
        <v>364041.76433000003</v>
      </c>
      <c r="G36" s="79">
        <v>361809.91295000003</v>
      </c>
      <c r="H36" s="67">
        <v>604385.49671000009</v>
      </c>
      <c r="I36" s="79">
        <v>697370.52775999997</v>
      </c>
      <c r="J36" s="67"/>
      <c r="K36" s="79"/>
      <c r="L36" s="67"/>
      <c r="M36" s="79"/>
      <c r="N36" s="67"/>
      <c r="O36" s="107" t="s">
        <v>310</v>
      </c>
    </row>
    <row r="37" spans="1:15" ht="15" customHeight="1">
      <c r="A37" s="29">
        <v>33</v>
      </c>
      <c r="B37" s="12" t="s">
        <v>241</v>
      </c>
      <c r="C37" s="79">
        <v>-30432.850910000001</v>
      </c>
      <c r="D37" s="67">
        <v>-49346.533869999999</v>
      </c>
      <c r="E37" s="79">
        <v>-49717.241899999994</v>
      </c>
      <c r="F37" s="67">
        <v>-48902.129180000004</v>
      </c>
      <c r="G37" s="79">
        <v>-48733.599259999995</v>
      </c>
      <c r="H37" s="67">
        <v>-62476.930200000003</v>
      </c>
      <c r="I37" s="79">
        <v>-85645.08034</v>
      </c>
      <c r="J37" s="67"/>
      <c r="K37" s="79"/>
      <c r="L37" s="67"/>
      <c r="M37" s="79"/>
      <c r="N37" s="67"/>
      <c r="O37" s="107" t="s">
        <v>309</v>
      </c>
    </row>
    <row r="38" spans="1:15" ht="15" customHeight="1">
      <c r="A38" s="29">
        <v>34</v>
      </c>
      <c r="B38" s="12" t="s">
        <v>243</v>
      </c>
      <c r="C38" s="79">
        <v>72204.528770000004</v>
      </c>
      <c r="D38" s="67">
        <v>155991.16280999998</v>
      </c>
      <c r="E38" s="79">
        <v>282272.42473999999</v>
      </c>
      <c r="F38" s="67">
        <v>315139.63514000003</v>
      </c>
      <c r="G38" s="79">
        <v>313076.31367</v>
      </c>
      <c r="H38" s="67">
        <v>541908.56651000003</v>
      </c>
      <c r="I38" s="79">
        <v>611725.44743000006</v>
      </c>
      <c r="J38" s="67"/>
      <c r="K38" s="79"/>
      <c r="L38" s="67"/>
      <c r="M38" s="79"/>
      <c r="N38" s="67"/>
      <c r="O38" s="107" t="s">
        <v>258</v>
      </c>
    </row>
    <row r="39" spans="1:15" ht="15" customHeight="1">
      <c r="A39" s="29">
        <v>35</v>
      </c>
      <c r="B39" s="12" t="s">
        <v>244</v>
      </c>
      <c r="C39" s="79">
        <v>15557.964969999999</v>
      </c>
      <c r="D39" s="67">
        <v>22620.38334</v>
      </c>
      <c r="E39" s="79">
        <v>40121.237999999998</v>
      </c>
      <c r="F39" s="67">
        <v>37974.930139999997</v>
      </c>
      <c r="G39" s="79">
        <v>38025.104290000003</v>
      </c>
      <c r="H39" s="67">
        <v>87910.417890000012</v>
      </c>
      <c r="I39" s="79">
        <v>68162.102589999995</v>
      </c>
      <c r="J39" s="67"/>
      <c r="K39" s="79"/>
      <c r="L39" s="67"/>
      <c r="M39" s="79"/>
      <c r="N39" s="67"/>
      <c r="O39" s="107" t="s">
        <v>257</v>
      </c>
    </row>
    <row r="40" spans="1:15" ht="15" customHeight="1">
      <c r="A40" s="29">
        <v>36</v>
      </c>
      <c r="B40" s="12" t="s">
        <v>339</v>
      </c>
      <c r="C40" s="79">
        <v>56646.563780000004</v>
      </c>
      <c r="D40" s="67">
        <v>133370.77945999999</v>
      </c>
      <c r="E40" s="79">
        <v>242151.18673000002</v>
      </c>
      <c r="F40" s="67">
        <v>277164.70499</v>
      </c>
      <c r="G40" s="79">
        <v>275051.20937</v>
      </c>
      <c r="H40" s="67">
        <v>453998.14859</v>
      </c>
      <c r="I40" s="79">
        <v>543563.34482999996</v>
      </c>
      <c r="J40" s="67"/>
      <c r="K40" s="79"/>
      <c r="L40" s="67"/>
      <c r="M40" s="79"/>
      <c r="N40" s="67"/>
      <c r="O40" s="107" t="s">
        <v>308</v>
      </c>
    </row>
    <row r="41" spans="1:15" ht="15" customHeight="1">
      <c r="A41" s="29">
        <v>37</v>
      </c>
      <c r="B41" s="12" t="s">
        <v>246</v>
      </c>
      <c r="C41" s="79">
        <v>-17499.054940000002</v>
      </c>
      <c r="D41" s="67">
        <v>26309.409</v>
      </c>
      <c r="E41" s="79">
        <v>32729.518349999991</v>
      </c>
      <c r="F41" s="67">
        <v>10362.218830000005</v>
      </c>
      <c r="G41" s="79">
        <v>-12216.182029999996</v>
      </c>
      <c r="H41" s="67">
        <v>112349.73879</v>
      </c>
      <c r="I41" s="79">
        <v>129802.33624999999</v>
      </c>
      <c r="J41" s="67"/>
      <c r="K41" s="79"/>
      <c r="L41" s="67"/>
      <c r="M41" s="79"/>
      <c r="N41" s="67"/>
      <c r="O41" s="107" t="s">
        <v>307</v>
      </c>
    </row>
    <row r="42" spans="1:15" s="11" customFormat="1" ht="15" customHeight="1">
      <c r="A42" s="29">
        <v>38</v>
      </c>
      <c r="B42" s="73" t="s">
        <v>340</v>
      </c>
      <c r="C42" s="80">
        <v>39147.508840000002</v>
      </c>
      <c r="D42" s="70">
        <v>159680.18846</v>
      </c>
      <c r="E42" s="80">
        <v>274880.70507999999</v>
      </c>
      <c r="F42" s="70">
        <v>287526.92384</v>
      </c>
      <c r="G42" s="80">
        <v>262835.02734999999</v>
      </c>
      <c r="H42" s="70">
        <v>566347.88740000001</v>
      </c>
      <c r="I42" s="80">
        <v>673365.68110000005</v>
      </c>
      <c r="J42" s="70"/>
      <c r="K42" s="80"/>
      <c r="L42" s="70"/>
      <c r="M42" s="80"/>
      <c r="N42" s="70"/>
      <c r="O42" s="108" t="s">
        <v>306</v>
      </c>
    </row>
    <row r="44" spans="1:15" ht="15.6">
      <c r="B44" s="109" t="s">
        <v>428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H20" sqref="H20"/>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ht="31.8" thickBot="1">
      <c r="A4" s="16" t="s">
        <v>2</v>
      </c>
      <c r="B4" s="16" t="s">
        <v>32</v>
      </c>
      <c r="C4" s="51" t="s">
        <v>375</v>
      </c>
      <c r="D4" s="51" t="s">
        <v>374</v>
      </c>
      <c r="E4" s="51" t="s">
        <v>373</v>
      </c>
      <c r="F4" s="51" t="s">
        <v>372</v>
      </c>
      <c r="G4" s="51" t="s">
        <v>371</v>
      </c>
      <c r="H4" s="51" t="s">
        <v>370</v>
      </c>
      <c r="I4" s="51" t="s">
        <v>369</v>
      </c>
      <c r="J4" s="51" t="s">
        <v>368</v>
      </c>
      <c r="K4" s="51" t="s">
        <v>367</v>
      </c>
      <c r="L4" s="51" t="s">
        <v>366</v>
      </c>
      <c r="M4" s="51" t="s">
        <v>365</v>
      </c>
      <c r="N4" s="51" t="s">
        <v>364</v>
      </c>
      <c r="O4" s="16" t="s">
        <v>26</v>
      </c>
    </row>
    <row r="5" spans="1:15">
      <c r="A5">
        <v>1</v>
      </c>
      <c r="B5" s="12" t="s">
        <v>322</v>
      </c>
      <c r="C5" s="79">
        <v>11196361.422520621</v>
      </c>
      <c r="D5" s="67">
        <v>24600372.05729983</v>
      </c>
      <c r="E5" s="79">
        <v>37984656.291069858</v>
      </c>
      <c r="F5" s="67">
        <v>51466606.15904858</v>
      </c>
      <c r="G5" s="79">
        <v>65948652.751717545</v>
      </c>
      <c r="H5" s="67">
        <v>78591688.727813378</v>
      </c>
      <c r="I5" s="79">
        <v>93253299.988743335</v>
      </c>
      <c r="J5" s="67"/>
      <c r="K5" s="81"/>
      <c r="L5" s="67"/>
      <c r="M5" s="113"/>
      <c r="N5" s="67"/>
      <c r="O5" s="103" t="s">
        <v>166</v>
      </c>
    </row>
    <row r="6" spans="1:15">
      <c r="A6">
        <v>2</v>
      </c>
      <c r="B6" s="12" t="s">
        <v>287</v>
      </c>
      <c r="C6" s="79">
        <v>10678664.663259594</v>
      </c>
      <c r="D6" s="67">
        <v>21327252.114230808</v>
      </c>
      <c r="E6" s="79">
        <v>33335678.506401084</v>
      </c>
      <c r="F6" s="67">
        <v>46238290.035913281</v>
      </c>
      <c r="G6" s="79">
        <v>60148527.275192082</v>
      </c>
      <c r="H6" s="67">
        <v>67880731.31583938</v>
      </c>
      <c r="I6" s="79">
        <v>81202340.315137878</v>
      </c>
      <c r="J6" s="67"/>
      <c r="K6" s="81"/>
      <c r="L6" s="67"/>
      <c r="M6" s="113"/>
      <c r="N6" s="67"/>
      <c r="O6" s="103" t="s">
        <v>321</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selection pane="bottomLeft"/>
      <selection pane="bottomRight" activeCell="G19" sqref="G19"/>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02" t="s">
        <v>411</v>
      </c>
    </row>
    <row r="2" spans="1:15" ht="22.8" thickBot="1">
      <c r="A2" s="139" t="s">
        <v>194</v>
      </c>
      <c r="B2" s="140"/>
      <c r="C2" s="140"/>
      <c r="D2" s="140"/>
      <c r="E2" s="140"/>
      <c r="F2" s="140"/>
      <c r="G2" s="140"/>
      <c r="H2" s="140"/>
      <c r="I2" s="140"/>
      <c r="J2" s="140"/>
      <c r="K2" s="140"/>
      <c r="L2" s="140"/>
      <c r="M2" s="140"/>
      <c r="N2" s="140"/>
      <c r="O2" s="140"/>
    </row>
    <row r="3" spans="1:15" ht="22.8" thickBot="1">
      <c r="A3" s="145" t="s">
        <v>195</v>
      </c>
      <c r="B3" s="146"/>
      <c r="C3" s="146"/>
      <c r="D3" s="146"/>
      <c r="E3" s="146"/>
      <c r="F3" s="146"/>
      <c r="G3" s="146"/>
      <c r="H3" s="146"/>
      <c r="I3" s="146"/>
      <c r="J3" s="146"/>
      <c r="K3" s="146"/>
      <c r="L3" s="146"/>
      <c r="M3" s="146"/>
      <c r="N3" s="146"/>
      <c r="O3" s="146"/>
    </row>
    <row r="4" spans="1:15" s="64" customFormat="1" ht="31.8" thickBot="1">
      <c r="A4" s="63" t="s">
        <v>2</v>
      </c>
      <c r="B4" s="63" t="s">
        <v>32</v>
      </c>
      <c r="C4" s="51" t="s">
        <v>375</v>
      </c>
      <c r="D4" s="51" t="s">
        <v>374</v>
      </c>
      <c r="E4" s="51" t="s">
        <v>373</v>
      </c>
      <c r="F4" s="51" t="s">
        <v>372</v>
      </c>
      <c r="G4" s="51" t="s">
        <v>371</v>
      </c>
      <c r="H4" s="51" t="s">
        <v>370</v>
      </c>
      <c r="I4" s="51" t="s">
        <v>369</v>
      </c>
      <c r="J4" s="51" t="s">
        <v>368</v>
      </c>
      <c r="K4" s="51" t="s">
        <v>367</v>
      </c>
      <c r="L4" s="51" t="s">
        <v>366</v>
      </c>
      <c r="M4" s="51" t="s">
        <v>365</v>
      </c>
      <c r="N4" s="51" t="s">
        <v>364</v>
      </c>
      <c r="O4" s="63" t="s">
        <v>26</v>
      </c>
    </row>
    <row r="5" spans="1:15">
      <c r="A5" s="29">
        <v>1</v>
      </c>
      <c r="B5" s="12" t="s">
        <v>322</v>
      </c>
      <c r="C5" s="79">
        <v>1011414.4350920001</v>
      </c>
      <c r="D5" s="67">
        <v>2046868.22062</v>
      </c>
      <c r="E5" s="79">
        <v>3003954.9689099998</v>
      </c>
      <c r="F5" s="67">
        <v>4055377.6832699999</v>
      </c>
      <c r="G5" s="79">
        <v>5030335.5767700002</v>
      </c>
      <c r="H5" s="67">
        <v>5976428.1341500003</v>
      </c>
      <c r="I5" s="79">
        <v>7056870.1419900004</v>
      </c>
      <c r="J5" s="67"/>
      <c r="K5" s="81"/>
      <c r="L5" s="67"/>
      <c r="M5" s="79"/>
      <c r="N5" s="67"/>
      <c r="O5" s="103" t="s">
        <v>166</v>
      </c>
    </row>
    <row r="6" spans="1:15">
      <c r="A6" s="29">
        <v>2</v>
      </c>
      <c r="B6" s="12" t="s">
        <v>287</v>
      </c>
      <c r="C6" s="79">
        <v>1540630.2544819999</v>
      </c>
      <c r="D6" s="67">
        <v>2637221.2086999998</v>
      </c>
      <c r="E6" s="79">
        <v>3674103.6645599999</v>
      </c>
      <c r="F6" s="67">
        <v>4790543.7790799998</v>
      </c>
      <c r="G6" s="79">
        <v>6090047.1670599999</v>
      </c>
      <c r="H6" s="67">
        <v>7161497.0880099991</v>
      </c>
      <c r="I6" s="79">
        <v>8530753.2189799994</v>
      </c>
      <c r="J6" s="67"/>
      <c r="K6" s="81"/>
      <c r="L6" s="67"/>
      <c r="M6" s="79"/>
      <c r="N6" s="67"/>
      <c r="O6" s="103" t="s">
        <v>321</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topLeftCell="A16"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324</v>
      </c>
      <c r="E2" s="30"/>
      <c r="F2" s="30"/>
      <c r="G2" s="30" t="s">
        <v>323</v>
      </c>
    </row>
    <row r="5" spans="3:7" ht="67.5" customHeight="1">
      <c r="C5" s="31" t="s">
        <v>169</v>
      </c>
      <c r="D5" s="27" t="s">
        <v>170</v>
      </c>
      <c r="E5" s="27"/>
      <c r="F5" s="31" t="s">
        <v>173</v>
      </c>
      <c r="G5" s="26" t="s">
        <v>174</v>
      </c>
    </row>
    <row r="6" spans="3:7" ht="100.5" customHeight="1">
      <c r="D6" s="27" t="s">
        <v>171</v>
      </c>
      <c r="E6" s="27"/>
      <c r="G6" s="26" t="s">
        <v>175</v>
      </c>
    </row>
    <row r="7" spans="3:7" ht="84.75" customHeight="1">
      <c r="D7" s="27" t="s">
        <v>172</v>
      </c>
      <c r="E7" s="27"/>
      <c r="G7" s="26" t="s">
        <v>176</v>
      </c>
    </row>
    <row r="8" spans="3:7" ht="15" customHeight="1"/>
    <row r="9" spans="3:7" ht="134.25" customHeight="1">
      <c r="C9" s="31" t="s">
        <v>177</v>
      </c>
      <c r="D9" s="27" t="s">
        <v>178</v>
      </c>
      <c r="E9" s="27"/>
      <c r="F9" s="31" t="s">
        <v>179</v>
      </c>
      <c r="G9" s="26" t="s">
        <v>180</v>
      </c>
    </row>
    <row r="10" spans="3:7" ht="15" customHeight="1">
      <c r="D10" s="25"/>
      <c r="E10" s="25"/>
    </row>
    <row r="11" spans="3:7" ht="99.75" customHeight="1">
      <c r="C11" s="31" t="s">
        <v>181</v>
      </c>
      <c r="D11" s="27" t="s">
        <v>182</v>
      </c>
      <c r="E11" s="27"/>
      <c r="F11" s="31" t="s">
        <v>183</v>
      </c>
      <c r="G11" s="26" t="s">
        <v>184</v>
      </c>
    </row>
    <row r="12" spans="3:7" ht="15" customHeight="1"/>
    <row r="13" spans="3:7" ht="57" customHeight="1">
      <c r="C13" s="31" t="s">
        <v>185</v>
      </c>
      <c r="D13" s="27" t="s">
        <v>186</v>
      </c>
      <c r="E13" s="27"/>
      <c r="F13" s="31" t="s">
        <v>187</v>
      </c>
      <c r="G13" s="26" t="s">
        <v>188</v>
      </c>
    </row>
    <row r="14" spans="3:7" ht="15" customHeight="1"/>
    <row r="15" spans="3:7" ht="59.25" customHeight="1">
      <c r="C15" s="31" t="s">
        <v>325</v>
      </c>
      <c r="D15" s="32" t="s">
        <v>328</v>
      </c>
      <c r="E15" s="32"/>
      <c r="F15" s="31" t="s">
        <v>329</v>
      </c>
      <c r="G15" s="32" t="s">
        <v>326</v>
      </c>
    </row>
    <row r="16" spans="3:7" ht="15" customHeight="1">
      <c r="D16" s="24"/>
      <c r="E16" s="24"/>
    </row>
    <row r="17" spans="3:7" ht="40.5" customHeight="1">
      <c r="C17" s="31" t="s">
        <v>327</v>
      </c>
      <c r="D17" s="32" t="s">
        <v>332</v>
      </c>
      <c r="E17" s="32"/>
      <c r="F17" s="31" t="s">
        <v>330</v>
      </c>
      <c r="G17" s="32" t="s">
        <v>331</v>
      </c>
    </row>
    <row r="18" spans="3:7" ht="15" customHeight="1"/>
    <row r="19" spans="3:7" ht="57.6">
      <c r="C19" s="31" t="s">
        <v>205</v>
      </c>
      <c r="D19" s="34" t="s">
        <v>346</v>
      </c>
      <c r="F19" s="31" t="s">
        <v>213</v>
      </c>
      <c r="G19" s="25" t="s">
        <v>349</v>
      </c>
    </row>
    <row r="20" spans="3:7" ht="15.75" customHeight="1">
      <c r="C20" s="31"/>
      <c r="F20" s="31"/>
    </row>
    <row r="21" spans="3:7" ht="86.4">
      <c r="C21" s="31" t="s">
        <v>206</v>
      </c>
      <c r="D21" s="34" t="s">
        <v>347</v>
      </c>
      <c r="F21" s="31" t="s">
        <v>214</v>
      </c>
      <c r="G21" s="25" t="s">
        <v>350</v>
      </c>
    </row>
    <row r="22" spans="3:7" ht="15" customHeight="1"/>
    <row r="23" spans="3:7" ht="72">
      <c r="C23" s="31" t="s">
        <v>207</v>
      </c>
      <c r="D23" s="25" t="s">
        <v>348</v>
      </c>
      <c r="F23" s="31" t="s">
        <v>215</v>
      </c>
      <c r="G23" s="25" t="s">
        <v>352</v>
      </c>
    </row>
    <row r="24" spans="3:7" ht="18" customHeight="1"/>
    <row r="25" spans="3:7" ht="100.8">
      <c r="C25" s="31" t="s">
        <v>208</v>
      </c>
      <c r="D25" s="25" t="s">
        <v>345</v>
      </c>
      <c r="F25" s="31" t="s">
        <v>216</v>
      </c>
      <c r="G25" s="25" t="s">
        <v>351</v>
      </c>
    </row>
    <row r="26" spans="3:7" ht="22.5" customHeight="1"/>
    <row r="27" spans="3:7" ht="67.5" customHeight="1">
      <c r="C27" s="31" t="s">
        <v>209</v>
      </c>
      <c r="D27" s="25" t="s">
        <v>353</v>
      </c>
      <c r="F27" s="31" t="s">
        <v>190</v>
      </c>
      <c r="G27" s="25" t="s">
        <v>354</v>
      </c>
    </row>
    <row r="28" spans="3:7" ht="72">
      <c r="C28" s="31" t="s">
        <v>210</v>
      </c>
      <c r="D28" s="34" t="s">
        <v>355</v>
      </c>
      <c r="F28" s="31" t="s">
        <v>217</v>
      </c>
      <c r="G28" s="25" t="s">
        <v>356</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145</v>
      </c>
      <c r="D9" s="17" t="s">
        <v>15</v>
      </c>
      <c r="E9" s="17"/>
    </row>
    <row r="10" spans="2:5">
      <c r="B10" s="19"/>
    </row>
    <row r="11" spans="2:5">
      <c r="B11" s="19"/>
      <c r="C11" t="s">
        <v>11</v>
      </c>
      <c r="D11" t="s">
        <v>13</v>
      </c>
    </row>
    <row r="12" spans="2:5">
      <c r="B12" s="19"/>
      <c r="C12" t="s">
        <v>432</v>
      </c>
      <c r="D12" t="s">
        <v>432</v>
      </c>
    </row>
    <row r="13" spans="2:5">
      <c r="B13" s="19"/>
      <c r="C13" t="s">
        <v>430</v>
      </c>
      <c r="D13" t="s">
        <v>430</v>
      </c>
    </row>
    <row r="14" spans="2:5">
      <c r="B14" s="19"/>
      <c r="C14" t="s">
        <v>431</v>
      </c>
      <c r="D14" t="s">
        <v>431</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146</v>
      </c>
      <c r="D9" s="2"/>
      <c r="E9" s="2"/>
    </row>
    <row r="10" spans="3:5" ht="15.6">
      <c r="C10" s="21"/>
      <c r="D10" s="2"/>
      <c r="E10" s="2"/>
    </row>
    <row r="11" spans="3:5" ht="15.6">
      <c r="C11" s="21" t="s">
        <v>191</v>
      </c>
      <c r="D11" s="2"/>
      <c r="E11" s="2"/>
    </row>
    <row r="12" spans="3:5" ht="15.6">
      <c r="C12" s="21"/>
      <c r="D12" s="2"/>
      <c r="E12" s="2"/>
    </row>
    <row r="13" spans="3:5" ht="15.6">
      <c r="C13" s="21" t="s">
        <v>359</v>
      </c>
      <c r="D13" s="2"/>
      <c r="E13" s="3">
        <v>1</v>
      </c>
    </row>
    <row r="14" spans="3:5" ht="15.6">
      <c r="C14" s="21"/>
      <c r="D14" s="2"/>
      <c r="E14" s="2"/>
    </row>
    <row r="15" spans="3:5" ht="15.6">
      <c r="C15" s="21" t="s">
        <v>360</v>
      </c>
      <c r="D15" s="2"/>
      <c r="E15" s="3">
        <v>2</v>
      </c>
    </row>
    <row r="16" spans="3:5" ht="15.6">
      <c r="C16" s="21"/>
      <c r="D16" s="2"/>
      <c r="E16" s="2"/>
    </row>
    <row r="17" spans="3:5" ht="15.6">
      <c r="C17" s="21" t="s">
        <v>361</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192</v>
      </c>
    </row>
    <row r="26" spans="3:5" ht="15.6">
      <c r="C26" s="21" t="s">
        <v>359</v>
      </c>
      <c r="E26" s="3">
        <v>6</v>
      </c>
    </row>
    <row r="27" spans="3:5" ht="15.6">
      <c r="C27" s="21"/>
    </row>
    <row r="28" spans="3:5" ht="15.6">
      <c r="C28" s="21" t="s">
        <v>360</v>
      </c>
      <c r="E28" s="3">
        <v>7</v>
      </c>
    </row>
    <row r="29" spans="3:5" ht="15.6">
      <c r="C29" s="21"/>
    </row>
    <row r="30" spans="3:5" ht="15.6">
      <c r="C30" s="21" t="s">
        <v>361</v>
      </c>
      <c r="E30" s="3">
        <v>8</v>
      </c>
    </row>
    <row r="32" spans="3:5" ht="15.6">
      <c r="C32" s="21" t="s">
        <v>193</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C38" sqref="C38"/>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37"/>
      <c r="B1" s="138"/>
      <c r="C1" s="138"/>
      <c r="D1" s="138"/>
      <c r="E1" s="138"/>
      <c r="F1" s="138"/>
      <c r="G1" s="138"/>
      <c r="H1" s="138"/>
      <c r="I1" s="138"/>
      <c r="J1" s="138"/>
      <c r="K1" s="138"/>
      <c r="L1" s="138"/>
      <c r="M1" s="138"/>
      <c r="N1" s="138"/>
      <c r="O1" s="138"/>
      <c r="P1" s="138"/>
      <c r="Q1" s="35"/>
      <c r="R1" s="35"/>
      <c r="S1" s="35"/>
      <c r="T1" s="35"/>
      <c r="U1" s="35"/>
      <c r="V1" s="35"/>
      <c r="W1" s="35"/>
      <c r="X1" s="35"/>
      <c r="Y1" s="35"/>
      <c r="Z1" s="35"/>
      <c r="AA1" s="35"/>
      <c r="AB1" s="35"/>
      <c r="AC1" s="35"/>
      <c r="AD1" s="35"/>
    </row>
    <row r="2" spans="1:30" ht="16.2" thickBot="1">
      <c r="D2" s="16" t="s">
        <v>3</v>
      </c>
      <c r="E2" s="16" t="s">
        <v>5</v>
      </c>
      <c r="F2" s="16" t="s">
        <v>6</v>
      </c>
      <c r="G2" s="16" t="s">
        <v>7</v>
      </c>
      <c r="H2" s="16" t="s">
        <v>144</v>
      </c>
      <c r="I2" s="16" t="s">
        <v>8</v>
      </c>
      <c r="J2" s="16" t="s">
        <v>9</v>
      </c>
      <c r="K2" s="44" t="s">
        <v>17</v>
      </c>
      <c r="L2" s="44" t="s">
        <v>18</v>
      </c>
      <c r="M2" s="44" t="s">
        <v>19</v>
      </c>
      <c r="N2" s="44" t="s">
        <v>20</v>
      </c>
      <c r="O2" s="44" t="s">
        <v>21</v>
      </c>
      <c r="P2" s="16" t="s">
        <v>26</v>
      </c>
      <c r="Q2" s="37"/>
    </row>
    <row r="3" spans="1:30">
      <c r="C3" t="s">
        <v>196</v>
      </c>
      <c r="D3" s="15">
        <f>'FP-Life Insurance'!C27+'FP-General Insurance'!C27+'FP- Reinsurance'!C27+'FP- Social Insurance'!C21+'FP- Mandatory Insurance'!C21</f>
        <v>1060318397.8263251</v>
      </c>
      <c r="E3" s="15">
        <f>'FP-Life Insurance'!D27+'FP-General Insurance'!D27+'FP- Reinsurance'!D27+'FP- Social Insurance'!D21+'FP- Mandatory Insurance'!D21</f>
        <v>1059355590.794126</v>
      </c>
      <c r="F3" s="15">
        <f>'FP-Life Insurance'!E27+'FP-General Insurance'!E27+'FP- Reinsurance'!E27+'FP- Social Insurance'!E21+'FP- Mandatory Insurance'!E21</f>
        <v>1074915775.8029056</v>
      </c>
      <c r="G3" s="15">
        <f>'FP-Life Insurance'!F27+'FP-General Insurance'!F27+'FP- Reinsurance'!F27+'FP- Social Insurance'!F21+'FP- Mandatory Insurance'!F21</f>
        <v>1072098403.7034413</v>
      </c>
      <c r="H3" s="15">
        <f>'FP-Life Insurance'!G27+'FP-General Insurance'!G27+'FP- Reinsurance'!G27+'FP- Social Insurance'!G21+'FP- Mandatory Insurance'!G21</f>
        <v>1069568666.7222478</v>
      </c>
      <c r="I3" s="15">
        <f>'FP-Life Insurance'!H27+'FP-General Insurance'!H27+'FP- Reinsurance'!H27+'FP- Social Insurance'!H21+'FP- Mandatory Insurance'!H21</f>
        <v>1096719338.8579252</v>
      </c>
      <c r="J3" s="15">
        <f>'FP-Life Insurance'!I27+'FP-General Insurance'!I27+'FP- Reinsurance'!I27+'FP- Social Insurance'!I21+'FP- Mandatory Insurance'!I21</f>
        <v>1104193340.8718851</v>
      </c>
      <c r="K3" s="45">
        <f>'FP-Life Insurance'!J27+'FP-General Insurance'!J27+'FP- Reinsurance'!J27+'FP- Social Insurance'!J21+'FP- Mandatory Insurance'!J21</f>
        <v>0</v>
      </c>
      <c r="L3" s="45">
        <f>'FP-Life Insurance'!K27+'FP-General Insurance'!K27+'FP- Reinsurance'!K27+'FP- Social Insurance'!K21+'FP- Mandatory Insurance'!K21</f>
        <v>0</v>
      </c>
      <c r="M3" s="45">
        <f>'FP-Life Insurance'!L27+'FP-General Insurance'!L27+'FP- Reinsurance'!L27+'FP- Social Insurance'!L21+'FP- Mandatory Insurance'!L21</f>
        <v>0</v>
      </c>
      <c r="N3" s="45">
        <f>'FP-Life Insurance'!M27+'FP-General Insurance'!M27+'FP- Reinsurance'!M27+'FP- Social Insurance'!M21+'FP- Mandatory Insurance'!M21</f>
        <v>0</v>
      </c>
      <c r="O3" s="45">
        <f>'FP-Life Insurance'!N27+'FP-General Insurance'!N27+'FP- Reinsurance'!N27+'FP- Social Insurance'!N21+'FP- Mandatory Insurance'!N21</f>
        <v>0</v>
      </c>
      <c r="P3" s="94" t="s">
        <v>55</v>
      </c>
    </row>
    <row r="4" spans="1:30">
      <c r="C4" t="s">
        <v>197</v>
      </c>
      <c r="D4" s="15">
        <f>'FP-Life Insurance'!C40+'FP-General Insurance'!C40+'FP- Reinsurance'!C40+'FP- Social Insurance'!C22+'FP- Mandatory Insurance'!C22</f>
        <v>173424363.01846907</v>
      </c>
      <c r="E4" s="15">
        <f>'FP-Life Insurance'!D40+'FP-General Insurance'!D40+'FP- Reinsurance'!D40+'FP- Social Insurance'!D22+'FP- Mandatory Insurance'!D22</f>
        <v>173503665.89613318</v>
      </c>
      <c r="F4" s="15">
        <f>'FP-Life Insurance'!E40+'FP-General Insurance'!E40+'FP- Reinsurance'!E40+'FP- Social Insurance'!E22+'FP- Mandatory Insurance'!E22</f>
        <v>174251707.25748268</v>
      </c>
      <c r="G4" s="15">
        <f>'FP-Life Insurance'!F40+'FP-General Insurance'!F40+'FP- Reinsurance'!F40+'FP- Social Insurance'!F22+'FP- Mandatory Insurance'!F22</f>
        <v>183095170.07621685</v>
      </c>
      <c r="H4" s="15">
        <f>'FP-Life Insurance'!G40+'FP-General Insurance'!G40+'FP- Reinsurance'!G40+'FP- Social Insurance'!G22+'FP- Mandatory Insurance'!G22</f>
        <v>182634629.62698978</v>
      </c>
      <c r="I4" s="15">
        <f>'FP-Life Insurance'!H40+'FP-General Insurance'!H40+'FP- Reinsurance'!H40+'FP- Social Insurance'!H22+'FP- Mandatory Insurance'!H22</f>
        <v>185669780.16081387</v>
      </c>
      <c r="J4" s="15">
        <f>'FP-Life Insurance'!I40+'FP-General Insurance'!I40+'FP- Reinsurance'!I40+'FP- Social Insurance'!I22+'FP- Mandatory Insurance'!I22</f>
        <v>185883085.33614257</v>
      </c>
      <c r="K4" s="45">
        <f>'FP-Life Insurance'!J40+'FP-General Insurance'!J40+'FP- Reinsurance'!J40+'FP- Social Insurance'!J22+'FP- Mandatory Insurance'!J22</f>
        <v>0</v>
      </c>
      <c r="L4" s="45">
        <f>'FP-Life Insurance'!K40+'FP-General Insurance'!K40+'FP- Reinsurance'!K40+'FP- Social Insurance'!K22+'FP- Mandatory Insurance'!K22</f>
        <v>0</v>
      </c>
      <c r="M4" s="45">
        <f>'FP-Life Insurance'!L40+'FP-General Insurance'!L40+'FP- Reinsurance'!L40+'FP- Social Insurance'!L22+'FP- Mandatory Insurance'!L22</f>
        <v>0</v>
      </c>
      <c r="N4" s="45">
        <f>'FP-Life Insurance'!M40+'FP-General Insurance'!M40+'FP- Reinsurance'!M40+'FP- Social Insurance'!M22+'FP- Mandatory Insurance'!M22</f>
        <v>0</v>
      </c>
      <c r="O4" s="45">
        <f>'FP-Life Insurance'!N40+'FP-General Insurance'!N40+'FP- Reinsurance'!N40+'FP- Social Insurance'!N22+'FP- Mandatory Insurance'!N22</f>
        <v>0</v>
      </c>
      <c r="P4" s="94" t="s">
        <v>89</v>
      </c>
    </row>
    <row r="5" spans="1:30">
      <c r="C5" t="s">
        <v>22</v>
      </c>
      <c r="D5" s="15">
        <f>'FP-Life Insurance'!C41+'FP-General Insurance'!C41+'FP- Reinsurance'!C41+'FP- Social Insurance'!C23+'FP- Mandatory Insurance'!C23</f>
        <v>1233742760.8453243</v>
      </c>
      <c r="E5" s="15">
        <f>'FP-Life Insurance'!D41+'FP-General Insurance'!D41+'FP- Reinsurance'!D41+'FP- Social Insurance'!D23+'FP- Mandatory Insurance'!D23</f>
        <v>1232859256.6908088</v>
      </c>
      <c r="F5" s="15">
        <f>'FP-Life Insurance'!E41+'FP-General Insurance'!E41+'FP- Reinsurance'!E41+'FP- Social Insurance'!E23+'FP- Mandatory Insurance'!E23</f>
        <v>1249167483.0609283</v>
      </c>
      <c r="G5" s="15">
        <f>'FP-Life Insurance'!F41+'FP-General Insurance'!F41+'FP- Reinsurance'!F41+'FP- Social Insurance'!F23+'FP- Mandatory Insurance'!F23</f>
        <v>1255193573.780138</v>
      </c>
      <c r="H5" s="15">
        <f>'FP-Life Insurance'!G41+'FP-General Insurance'!G41+'FP- Reinsurance'!G41+'FP- Social Insurance'!G23+'FP- Mandatory Insurance'!G23</f>
        <v>1252203296.3497381</v>
      </c>
      <c r="I5" s="15">
        <f>'FP-Life Insurance'!H41+'FP-General Insurance'!H41+'FP- Reinsurance'!H41+'FP- Social Insurance'!H23+'FP- Mandatory Insurance'!H23</f>
        <v>1282389119.0192497</v>
      </c>
      <c r="J5" s="15">
        <f>'FP-Life Insurance'!I41+'FP-General Insurance'!I41+'FP- Reinsurance'!I41+'FP- Social Insurance'!I23+'FP- Mandatory Insurance'!I23</f>
        <v>1290076426.2085378</v>
      </c>
      <c r="K5" s="45">
        <f>'FP-Life Insurance'!J41+'FP-General Insurance'!J41+'FP- Reinsurance'!J41+'FP- Social Insurance'!J23+'FP- Mandatory Insurance'!J23</f>
        <v>0</v>
      </c>
      <c r="L5" s="45">
        <f>'FP-Life Insurance'!K41+'FP-General Insurance'!K41+'FP- Reinsurance'!K41+'FP- Social Insurance'!K23+'FP- Mandatory Insurance'!K23</f>
        <v>0</v>
      </c>
      <c r="M5" s="45">
        <f>'FP-Life Insurance'!L41+'FP-General Insurance'!L41+'FP- Reinsurance'!L41+'FP- Social Insurance'!L23+'FP- Mandatory Insurance'!L23</f>
        <v>0</v>
      </c>
      <c r="N5" s="45">
        <f>'FP-Life Insurance'!M41+'FP-General Insurance'!M41+'FP- Reinsurance'!M41+'FP- Social Insurance'!M23+'FP- Mandatory Insurance'!M23</f>
        <v>0</v>
      </c>
      <c r="O5" s="45">
        <f>'FP-Life Insurance'!N41+'FP-General Insurance'!N41+'FP- Reinsurance'!N41+'FP- Social Insurance'!N23+'FP- Mandatory Insurance'!N23</f>
        <v>0</v>
      </c>
      <c r="P5" s="94" t="s">
        <v>90</v>
      </c>
    </row>
    <row r="6" spans="1:30">
      <c r="P6" s="94"/>
    </row>
    <row r="7" spans="1:30">
      <c r="C7" t="s">
        <v>198</v>
      </c>
      <c r="D7" s="15">
        <f>'FP-Life Insurance'!C55+'FP-General Insurance'!C55+'FP- Reinsurance'!C55+'FP- Social Insurance'!C24+'FP- Mandatory Insurance'!C24</f>
        <v>745316882.69830143</v>
      </c>
      <c r="E7" s="15">
        <f>'FP-Life Insurance'!D55+'FP-General Insurance'!D55+'FP- Reinsurance'!D55+'FP- Social Insurance'!D24+'FP- Mandatory Insurance'!D24</f>
        <v>742988900.61021805</v>
      </c>
      <c r="F7" s="15">
        <f>'FP-Life Insurance'!E55+'FP-General Insurance'!E55+'FP- Reinsurance'!E55+'FP- Social Insurance'!E24+'FP- Mandatory Insurance'!E24</f>
        <v>753834328.08001792</v>
      </c>
      <c r="G7" s="15">
        <f>'FP-Life Insurance'!F55+'FP-General Insurance'!F55+'FP- Reinsurance'!F55+'FP- Social Insurance'!F24+'FP- Mandatory Insurance'!F24</f>
        <v>762431941.21909034</v>
      </c>
      <c r="H7" s="15">
        <f>'FP-Life Insurance'!G55+'FP-General Insurance'!G55+'FP- Reinsurance'!G55+'FP- Social Insurance'!G24+'FP- Mandatory Insurance'!G24</f>
        <v>760014804.14046729</v>
      </c>
      <c r="I7" s="15">
        <f>'FP-Life Insurance'!H55+'FP-General Insurance'!H55+'FP- Reinsurance'!H55+'FP- Social Insurance'!H24+'FP- Mandatory Insurance'!H24</f>
        <v>772950914.42100596</v>
      </c>
      <c r="J7" s="15">
        <f>'FP-Life Insurance'!I55+'FP-General Insurance'!I55+'FP- Reinsurance'!I55+'FP- Social Insurance'!I24+'FP- Mandatory Insurance'!I24</f>
        <v>779875387.52407479</v>
      </c>
      <c r="K7" s="45">
        <f>'FP-Life Insurance'!J55+'FP-General Insurance'!J55+'FP- Reinsurance'!J55+'FP- Social Insurance'!J24+'FP- Mandatory Insurance'!J24</f>
        <v>0</v>
      </c>
      <c r="L7" s="45">
        <f>'FP-Life Insurance'!K55+'FP-General Insurance'!K55+'FP- Reinsurance'!K55+'FP- Social Insurance'!K24+'FP- Mandatory Insurance'!K24</f>
        <v>0</v>
      </c>
      <c r="M7" s="45">
        <f>'FP-Life Insurance'!L55+'FP-General Insurance'!L55+'FP- Reinsurance'!L55+'FP- Social Insurance'!L24+'FP- Mandatory Insurance'!L24</f>
        <v>0</v>
      </c>
      <c r="N7" s="45">
        <f>'FP-Life Insurance'!M55+'FP-General Insurance'!M55+'FP- Reinsurance'!M55+'FP- Social Insurance'!M24+'FP- Mandatory Insurance'!M24</f>
        <v>0</v>
      </c>
      <c r="O7" s="45">
        <f>'FP-Life Insurance'!N55+'FP-General Insurance'!N55+'FP- Reinsurance'!N55+'FP- Social Insurance'!N24+'FP- Mandatory Insurance'!N24</f>
        <v>0</v>
      </c>
      <c r="P7" s="94" t="s">
        <v>100</v>
      </c>
    </row>
    <row r="8" spans="1:30">
      <c r="C8" t="s">
        <v>199</v>
      </c>
      <c r="D8" s="15">
        <f>'FP-Life Insurance'!C56+'FP-General Insurance'!C56+'FP- Reinsurance'!C56</f>
        <v>1548572.8893000002</v>
      </c>
      <c r="E8" s="15">
        <f>'FP-Life Insurance'!D56+'FP-General Insurance'!D56+'FP- Reinsurance'!D56</f>
        <v>1550594.8814699999</v>
      </c>
      <c r="F8" s="15">
        <f>'FP-Life Insurance'!E56+'FP-General Insurance'!E56+'FP- Reinsurance'!E56</f>
        <v>1549899.9378800001</v>
      </c>
      <c r="G8" s="15">
        <f>'FP-Life Insurance'!F56+'FP-General Insurance'!F56+'FP- Reinsurance'!F56</f>
        <v>1546411.3753</v>
      </c>
      <c r="H8" s="15">
        <f>'FP-Life Insurance'!G56+'FP-General Insurance'!G56+'FP- Reinsurance'!G56</f>
        <v>1593784.6694699998</v>
      </c>
      <c r="I8" s="15">
        <f>'FP-Life Insurance'!H56+'FP-General Insurance'!H56+'FP- Reinsurance'!H56</f>
        <v>1593324.4131599998</v>
      </c>
      <c r="J8" s="15">
        <f>'FP-Life Insurance'!I56+'FP-General Insurance'!I56+'FP- Reinsurance'!I56</f>
        <v>1592816.6217499999</v>
      </c>
      <c r="K8" s="45">
        <f>'FP-Life Insurance'!J56+'FP-General Insurance'!J56+'FP- Reinsurance'!J56</f>
        <v>0</v>
      </c>
      <c r="L8" s="45">
        <f>'FP-Life Insurance'!K56+'FP-General Insurance'!K56+'FP- Reinsurance'!K56</f>
        <v>0</v>
      </c>
      <c r="M8" s="45">
        <f>'FP-Life Insurance'!L56+'FP-General Insurance'!L56+'FP- Reinsurance'!L56</f>
        <v>0</v>
      </c>
      <c r="N8" s="45">
        <f>'FP-Life Insurance'!M56+'FP-General Insurance'!M56+'FP- Reinsurance'!M56</f>
        <v>0</v>
      </c>
      <c r="O8" s="45">
        <f>'FP-Life Insurance'!N56+'FP-General Insurance'!N56+'FP- Reinsurance'!N56</f>
        <v>0</v>
      </c>
      <c r="P8" s="94" t="s">
        <v>201</v>
      </c>
    </row>
    <row r="9" spans="1:30">
      <c r="C9" t="s">
        <v>200</v>
      </c>
      <c r="D9" s="15">
        <f>'FP-Life Insurance'!C61+'FP-General Insurance'!C61+'FP- Reinsurance'!C61+'FP- Social Insurance'!C25+'FP- Mandatory Insurance'!C25</f>
        <v>486877305.23595268</v>
      </c>
      <c r="E9" s="15">
        <f>'FP-Life Insurance'!D61+'FP-General Insurance'!D61+'FP- Reinsurance'!D61+'FP- Social Insurance'!D25+'FP- Mandatory Insurance'!D25</f>
        <v>488319761.19203085</v>
      </c>
      <c r="F9" s="15">
        <f>'FP-Life Insurance'!E61+'FP-General Insurance'!E61+'FP- Reinsurance'!E61+'FP- Social Insurance'!E25+'FP- Mandatory Insurance'!E25</f>
        <v>493783255.06777036</v>
      </c>
      <c r="G9" s="15">
        <f>'FP-Life Insurance'!F61+'FP-General Insurance'!F61+'FP- Reinsurance'!F61+'FP- Social Insurance'!F25+'FP- Mandatory Insurance'!F25</f>
        <v>491215221.18585771</v>
      </c>
      <c r="H9" s="15">
        <f>'FP-Life Insurance'!G61+'FP-General Insurance'!G61+'FP- Reinsurance'!G61+'FP- Social Insurance'!G25+'FP- Mandatory Insurance'!G25</f>
        <v>490594707.5501405</v>
      </c>
      <c r="I9" s="15">
        <f>'FP-Life Insurance'!H61+'FP-General Insurance'!H61+'FP- Reinsurance'!H61+'FP- Social Insurance'!H25+'FP- Mandatory Insurance'!H25</f>
        <v>507844880.18385321</v>
      </c>
      <c r="J9" s="15">
        <f>'FP-Life Insurance'!I61+'FP-General Insurance'!I61+'FP- Reinsurance'!I61+'FP- Social Insurance'!I25+'FP- Mandatory Insurance'!I25</f>
        <v>508608222.07939273</v>
      </c>
      <c r="K9" s="45">
        <f>'FP-Life Insurance'!J61+'FP-General Insurance'!J61+'FP- Reinsurance'!J61+'FP- Social Insurance'!J25+'FP- Mandatory Insurance'!J25</f>
        <v>0</v>
      </c>
      <c r="L9" s="45">
        <f>'FP-Life Insurance'!K61+'FP-General Insurance'!K61+'FP- Reinsurance'!K61+'FP- Social Insurance'!K25+'FP- Mandatory Insurance'!K25</f>
        <v>0</v>
      </c>
      <c r="M9" s="45">
        <f>'FP-Life Insurance'!L61+'FP-General Insurance'!L61+'FP- Reinsurance'!L61+'FP- Social Insurance'!L25+'FP- Mandatory Insurance'!L25</f>
        <v>0</v>
      </c>
      <c r="N9" s="45">
        <f>'FP-Life Insurance'!M61+'FP-General Insurance'!M61+'FP- Reinsurance'!M61+'FP- Social Insurance'!M25+'FP- Mandatory Insurance'!M25</f>
        <v>0</v>
      </c>
      <c r="O9" s="45">
        <f>'FP-Life Insurance'!N61+'FP-General Insurance'!N61+'FP- Reinsurance'!N61+'FP- Social Insurance'!N25+'FP- Mandatory Insurance'!N25</f>
        <v>0</v>
      </c>
      <c r="P9" s="94" t="s">
        <v>107</v>
      </c>
    </row>
    <row r="10" spans="1:30">
      <c r="K10" s="45"/>
      <c r="P10" s="94"/>
    </row>
    <row r="11" spans="1:30">
      <c r="C11" t="s">
        <v>357</v>
      </c>
      <c r="D11" s="33">
        <f>'IS-Life Insurance'!C5+'IS-General Insurance'!C7+'IS-Reinsurance'!C7+'IS-Social Insurance'!C5+'IS-Mandatory Insurance'!C5</f>
        <v>36052393.122952625</v>
      </c>
      <c r="E11" s="33">
        <f>'IS-Life Insurance'!D5+'IS-General Insurance'!D7+'IS-Reinsurance'!D7+'IS-Social Insurance'!D5+'IS-Mandatory Insurance'!D5</f>
        <v>71086992.950399846</v>
      </c>
      <c r="F11" s="33">
        <f>'IS-Life Insurance'!E5+'IS-General Insurance'!E7+'IS-Reinsurance'!E7+'IS-Social Insurance'!E5+'IS-Mandatory Insurance'!E5</f>
        <v>110251086.67380984</v>
      </c>
      <c r="G11" s="33">
        <f>'IS-Life Insurance'!F5+'IS-General Insurance'!F7+'IS-Reinsurance'!F7+'IS-Social Insurance'!F5+'IS-Mandatory Insurance'!F5</f>
        <v>148466723.75991857</v>
      </c>
      <c r="H11" s="33">
        <f>'IS-Life Insurance'!G5+'IS-General Insurance'!G7+'IS-Reinsurance'!G7+'IS-Social Insurance'!G5+'IS-Mandatory Insurance'!G5</f>
        <v>185991658.85573754</v>
      </c>
      <c r="I11" s="33">
        <f>'IS-Life Insurance'!H5+'IS-General Insurance'!H7+'IS-Reinsurance'!H7+'IS-Social Insurance'!H5+'IS-Mandatory Insurance'!H5</f>
        <v>221141322.63751337</v>
      </c>
      <c r="J11" s="33">
        <f>'IS-Life Insurance'!I5+'IS-General Insurance'!I7+'IS-Reinsurance'!I7+'IS-Social Insurance'!I5+'IS-Mandatory Insurance'!I5</f>
        <v>263421902.02725333</v>
      </c>
      <c r="K11" s="46">
        <f>'IS-Life Insurance'!J5+'IS-General Insurance'!J7+'IS-Reinsurance'!J7+'IS-Social Insurance'!J5+'IS-Mandatory Insurance'!J5</f>
        <v>0</v>
      </c>
      <c r="L11" s="46">
        <f>'IS-Life Insurance'!K5+'IS-General Insurance'!K7+'IS-Reinsurance'!K7+'IS-Social Insurance'!K5+'IS-Mandatory Insurance'!K5</f>
        <v>0</v>
      </c>
      <c r="M11" s="46">
        <f>'IS-Life Insurance'!L5+'IS-General Insurance'!L7+'IS-Reinsurance'!L7+'IS-Social Insurance'!L5+'IS-Mandatory Insurance'!L5</f>
        <v>0</v>
      </c>
      <c r="N11" s="46">
        <f>'IS-Life Insurance'!M5+'IS-General Insurance'!M7+'IS-Reinsurance'!M7+'IS-Social Insurance'!M5+'IS-Mandatory Insurance'!M5</f>
        <v>0</v>
      </c>
      <c r="O11" s="46">
        <f>'IS-Life Insurance'!N5+'IS-General Insurance'!N7+'IS-Reinsurance'!N7+'IS-Social Insurance'!N5+'IS-Mandatory Insurance'!N5</f>
        <v>0</v>
      </c>
      <c r="P11" s="94" t="s">
        <v>203</v>
      </c>
    </row>
    <row r="12" spans="1:30">
      <c r="C12" t="s">
        <v>202</v>
      </c>
      <c r="D12" s="28">
        <f>'IS-Life Insurance'!C13+'IS-Life Insurance'!C14+'IS-General Insurance'!C21+'IS-Reinsurance'!C21+'IS-Social Insurance'!C6+'IS-Mandatory Insurance'!C6</f>
        <v>27662120.208021596</v>
      </c>
      <c r="E12" s="28">
        <f>'IS-Life Insurance'!D13+'IS-Life Insurance'!D14+'IS-General Insurance'!D21+'IS-Reinsurance'!D21+'IS-Mandatory Insurance'!D6+'IS-Social Insurance'!D6</f>
        <v>54198081.424830809</v>
      </c>
      <c r="F12" s="28">
        <f>'IS-Life Insurance'!E13+'IS-Life Insurance'!E14+'IS-General Insurance'!E21+'IS-Reinsurance'!E21+'IS-Mandatory Insurance'!E6+'IS-Social Insurance'!E6</f>
        <v>83643587.148311079</v>
      </c>
      <c r="G12" s="28">
        <f>'IS-Life Insurance'!F13+'IS-Life Insurance'!F14+'IS-General Insurance'!F21+'IS-Reinsurance'!F21+'IS-Mandatory Insurance'!F6+'IS-Social Insurance'!F6</f>
        <v>115581440.38686329</v>
      </c>
      <c r="H12" s="28">
        <f>'IS-Life Insurance'!G13+'IS-Life Insurance'!G14+'IS-General Insurance'!G21+'IS-Reinsurance'!G21+'IS-Mandatory Insurance'!G6+'IS-Social Insurance'!G6</f>
        <v>147589386.30466208</v>
      </c>
      <c r="I12" s="28">
        <f>'IS-Life Insurance'!H13+'IS-Life Insurance'!H14+'IS-General Insurance'!H21+'IS-Reinsurance'!H21+'IS-Mandatory Insurance'!H6+'IS-Social Insurance'!H6</f>
        <v>168479856.64895937</v>
      </c>
      <c r="J12" s="28">
        <f>'IS-Life Insurance'!I13+'IS-Life Insurance'!I14+'IS-General Insurance'!I21+'IS-Reinsurance'!I21+'IS-Mandatory Insurance'!I6+'IS-Social Insurance'!I6</f>
        <v>201575160.25900787</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94" t="s">
        <v>189</v>
      </c>
    </row>
    <row r="13" spans="1:30">
      <c r="E13" s="28"/>
      <c r="F13" s="15"/>
    </row>
    <row r="14" spans="1:30">
      <c r="E14" s="28"/>
    </row>
    <row r="15" spans="1:30">
      <c r="C15" s="11" t="s">
        <v>358</v>
      </c>
      <c r="E15" s="28"/>
    </row>
    <row r="16" spans="1:30">
      <c r="C16" s="11" t="s">
        <v>409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C44" sqref="C44"/>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37"/>
      <c r="B1" s="138"/>
      <c r="C1" s="138"/>
      <c r="D1" s="138"/>
      <c r="E1" s="138"/>
      <c r="F1" s="138"/>
      <c r="G1" s="138"/>
      <c r="H1" s="138"/>
      <c r="I1" s="138"/>
      <c r="J1" s="138"/>
      <c r="K1" s="138"/>
      <c r="L1" s="138"/>
      <c r="M1" s="138"/>
      <c r="N1" s="138"/>
      <c r="O1" s="138"/>
      <c r="P1" s="138"/>
      <c r="Q1" s="35"/>
      <c r="R1" s="35"/>
      <c r="S1" s="35"/>
      <c r="T1" s="35"/>
      <c r="U1" s="35"/>
      <c r="V1" s="35"/>
      <c r="W1" s="35"/>
      <c r="X1" s="35"/>
      <c r="Y1" s="35"/>
      <c r="Z1" s="35"/>
      <c r="AA1" s="35"/>
      <c r="AB1" s="35"/>
      <c r="AC1" s="35"/>
      <c r="AD1" s="35"/>
    </row>
    <row r="2" spans="1:30" s="50" customFormat="1" ht="31.8" thickBot="1">
      <c r="A2" s="49"/>
      <c r="D2" s="51" t="s">
        <v>375</v>
      </c>
      <c r="E2" s="51" t="s">
        <v>374</v>
      </c>
      <c r="F2" s="51" t="s">
        <v>373</v>
      </c>
      <c r="G2" s="51" t="s">
        <v>372</v>
      </c>
      <c r="H2" s="51" t="s">
        <v>371</v>
      </c>
      <c r="I2" s="51" t="s">
        <v>370</v>
      </c>
      <c r="J2" s="51" t="s">
        <v>369</v>
      </c>
      <c r="K2" s="51" t="s">
        <v>368</v>
      </c>
      <c r="L2" s="51" t="s">
        <v>367</v>
      </c>
      <c r="M2" s="51" t="s">
        <v>366</v>
      </c>
      <c r="N2" s="51" t="s">
        <v>365</v>
      </c>
      <c r="O2" s="51" t="s">
        <v>364</v>
      </c>
      <c r="P2" s="51" t="s">
        <v>26</v>
      </c>
      <c r="Q2" s="52"/>
      <c r="R2" s="52"/>
      <c r="S2" s="52"/>
      <c r="T2" s="52"/>
      <c r="U2" s="52"/>
      <c r="V2" s="52"/>
      <c r="W2" s="52"/>
      <c r="X2" s="52"/>
      <c r="Y2" s="52"/>
      <c r="Z2" s="52"/>
      <c r="AA2" s="52"/>
      <c r="AB2" s="52"/>
      <c r="AC2" s="52"/>
      <c r="AD2" s="52"/>
    </row>
    <row r="3" spans="1:30" s="20" customFormat="1" ht="22.95" customHeight="1">
      <c r="A3" s="18"/>
      <c r="B3"/>
      <c r="C3" s="65" t="s">
        <v>204</v>
      </c>
      <c r="D3" s="64"/>
      <c r="E3" s="64"/>
      <c r="F3" s="64"/>
      <c r="G3" s="64"/>
      <c r="H3" s="64"/>
      <c r="I3" s="64"/>
      <c r="J3" s="64"/>
      <c r="K3" s="64"/>
      <c r="L3" s="64"/>
      <c r="M3" s="64"/>
      <c r="N3" s="64"/>
      <c r="O3" s="64"/>
      <c r="P3" s="50"/>
    </row>
    <row r="4" spans="1:30" s="20" customFormat="1" ht="22.95" customHeight="1">
      <c r="A4" s="18"/>
      <c r="B4"/>
      <c r="C4" s="50" t="s">
        <v>205</v>
      </c>
      <c r="D4" s="66">
        <f>IFERROR('IS-Life Insurance'!C5/('IS-Life Insurance'!C13+'IS-Life Insurance'!C14),"-")</f>
        <v>1.263045970832319</v>
      </c>
      <c r="E4" s="66">
        <f>IFERROR('IS-Life Insurance'!D5/('IS-Life Insurance'!D13+'IS-Life Insurance'!D14),"-")</f>
        <v>1.2183368959738312</v>
      </c>
      <c r="F4" s="66">
        <f>IFERROR('IS-Life Insurance'!E5/('IS-Life Insurance'!E13+'IS-Life Insurance'!E14),"-")</f>
        <v>1.2166074307657639</v>
      </c>
      <c r="G4" s="66">
        <f>IFERROR('IS-Life Insurance'!F5/('IS-Life Insurance'!F13+'IS-Life Insurance'!F14),"-")</f>
        <v>1.1655692342361514</v>
      </c>
      <c r="H4" s="66">
        <f>IFERROR('IS-Life Insurance'!G5/('IS-Life Insurance'!G13+'IS-Life Insurance'!G14),"-")</f>
        <v>1.1542045589715619</v>
      </c>
      <c r="I4" s="66">
        <f>IFERROR('IS-Life Insurance'!H5/('IS-Life Insurance'!H13+'IS-Life Insurance'!H14),"-")</f>
        <v>1.1722726028201411</v>
      </c>
      <c r="J4" s="66">
        <f>IFERROR('IS-Life Insurance'!I5/('IS-Life Insurance'!I13+'IS-Life Insurance'!I14),"-")</f>
        <v>1.1927612569317085</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5" t="s">
        <v>213</v>
      </c>
    </row>
    <row r="5" spans="1:30" s="20" customFormat="1" ht="22.95" customHeight="1">
      <c r="A5" s="18"/>
      <c r="B5"/>
      <c r="C5" s="50" t="s">
        <v>206</v>
      </c>
      <c r="D5" s="66">
        <f>IFERROR('IS-Life Insurance'!C5/('IS-Life Insurance'!C13+'IS-Life Insurance'!C14+'IS-Life Insurance'!C26+'IS-Life Insurance'!C27+'IS-Life Insurance'!C28+'IS-Life Insurance'!C29),"-")</f>
        <v>1.1270725727615001</v>
      </c>
      <c r="E5" s="66">
        <f>IFERROR('IS-Life Insurance'!D5/('IS-Life Insurance'!D13+'IS-Life Insurance'!D14+'IS-Life Insurance'!D26+'IS-Life Insurance'!D27+'IS-Life Insurance'!D28+'IS-Life Insurance'!D29),"-")</f>
        <v>1.083311913737989</v>
      </c>
      <c r="F5" s="66">
        <f>IFERROR('IS-Life Insurance'!E5/('IS-Life Insurance'!E13+'IS-Life Insurance'!E14+'IS-Life Insurance'!E26+'IS-Life Insurance'!E27+'IS-Life Insurance'!E28+'IS-Life Insurance'!E29),"-")</f>
        <v>1.0821879824064962</v>
      </c>
      <c r="G5" s="66">
        <f>IFERROR('IS-Life Insurance'!F5/('IS-Life Insurance'!F13+'IS-Life Insurance'!F14+'IS-Life Insurance'!F26+'IS-Life Insurance'!F27+'IS-Life Insurance'!F28+'IS-Life Insurance'!F29),"-")</f>
        <v>1.0396427226592722</v>
      </c>
      <c r="H5" s="66">
        <f>IFERROR('IS-Life Insurance'!G5/('IS-Life Insurance'!G13+'IS-Life Insurance'!G14+'IS-Life Insurance'!G26+'IS-Life Insurance'!G27+'IS-Life Insurance'!G28+'IS-Life Insurance'!G29),"-")</f>
        <v>1.0300451463082465</v>
      </c>
      <c r="I5" s="66">
        <f>IFERROR('IS-Life Insurance'!H5/('IS-Life Insurance'!H13+'IS-Life Insurance'!H14+'IS-Life Insurance'!H26+'IS-Life Insurance'!H27+'IS-Life Insurance'!H28+'IS-Life Insurance'!H29),"-")</f>
        <v>1.0417628632483928</v>
      </c>
      <c r="J5" s="66">
        <f>IFERROR('IS-Life Insurance'!I5/('IS-Life Insurance'!I13+'IS-Life Insurance'!I14+'IS-Life Insurance'!I26+'IS-Life Insurance'!I27+'IS-Life Insurance'!I28+'IS-Life Insurance'!I29),"-")</f>
        <v>1.0618353032402454</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5" t="s">
        <v>214</v>
      </c>
    </row>
    <row r="6" spans="1:30" s="20" customFormat="1" ht="22.95" customHeight="1">
      <c r="A6" s="18"/>
      <c r="B6"/>
      <c r="C6" s="50" t="s">
        <v>207</v>
      </c>
      <c r="D6" s="66">
        <f>IFERROR(('IS-Life Insurance'!C5+'IS-Life Insurance'!C9)/('IS-Life Insurance'!C13+'IS-Life Insurance'!C14),"-")</f>
        <v>1.984846455243225</v>
      </c>
      <c r="E6" s="66">
        <f>IFERROR(('IS-Life Insurance'!D5+'IS-Life Insurance'!D9)/('IS-Life Insurance'!D13+'IS-Life Insurance'!D14),"-")</f>
        <v>1.4542055936664959</v>
      </c>
      <c r="F6" s="66">
        <f>IFERROR(('IS-Life Insurance'!E5+'IS-Life Insurance'!E9)/('IS-Life Insurance'!E13+'IS-Life Insurance'!E14),"-")</f>
        <v>1.4916253808902868</v>
      </c>
      <c r="G6" s="66">
        <f>IFERROR(('IS-Life Insurance'!F5+'IS-Life Insurance'!F9)/('IS-Life Insurance'!F13+'IS-Life Insurance'!F14),"-")</f>
        <v>1.3659242281149266</v>
      </c>
      <c r="H6" s="66">
        <f>IFERROR(('IS-Life Insurance'!G5+'IS-Life Insurance'!G9)/('IS-Life Insurance'!G13+'IS-Life Insurance'!G14),"-")</f>
        <v>1.2250656305036394</v>
      </c>
      <c r="I6" s="66">
        <f>IFERROR(('IS-Life Insurance'!H5+'IS-Life Insurance'!H9)/('IS-Life Insurance'!H13+'IS-Life Insurance'!H14),"-")</f>
        <v>1.3803149690673513</v>
      </c>
      <c r="J6" s="66">
        <f>IFERROR(('IS-Life Insurance'!I5+'IS-Life Insurance'!I9)/('IS-Life Insurance'!I13+'IS-Life Insurance'!I14),"-")</f>
        <v>1.3683053010352597</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5" t="s">
        <v>215</v>
      </c>
    </row>
    <row r="7" spans="1:30" s="20" customFormat="1" ht="22.95" customHeight="1">
      <c r="A7" s="18"/>
      <c r="B7"/>
      <c r="C7" s="50" t="s">
        <v>208</v>
      </c>
      <c r="D7" s="66">
        <f>IFERROR(('IS-Life Insurance'!C5+'IS-Life Insurance'!C9)/('IS-Life Insurance'!C13+'IS-Life Insurance'!C14+'IS-Life Insurance'!C26+'IS-Life Insurance'!C27+'IS-Life Insurance'!C28+'IS-Life Insurance'!C29),"-")</f>
        <v>1.7711675208253497</v>
      </c>
      <c r="E7" s="66">
        <f>IFERROR(('IS-Life Insurance'!D5+'IS-Life Insurance'!D9)/('IS-Life Insurance'!D13+'IS-Life Insurance'!D14+'IS-Life Insurance'!D26+'IS-Life Insurance'!D27+'IS-Life Insurance'!D28+'IS-Life Insurance'!D29),"-")</f>
        <v>1.2930399217567301</v>
      </c>
      <c r="F7" s="66">
        <f>IFERROR(('IS-Life Insurance'!E5+'IS-Life Insurance'!E9)/('IS-Life Insurance'!E13+'IS-Life Insurance'!E14+'IS-Life Insurance'!E26+'IS-Life Insurance'!E27+'IS-Life Insurance'!E28+'IS-Life Insurance'!E29),"-")</f>
        <v>1.3268199919146886</v>
      </c>
      <c r="G7" s="66">
        <f>IFERROR(('IS-Life Insurance'!F5+'IS-Life Insurance'!F9)/('IS-Life Insurance'!F13+'IS-Life Insurance'!F14+'IS-Life Insurance'!F26+'IS-Life Insurance'!F27+'IS-Life Insurance'!F28+'IS-Life Insurance'!F29),"-")</f>
        <v>1.2183516360521502</v>
      </c>
      <c r="H7" s="66">
        <f>IFERROR(('IS-Life Insurance'!G5+'IS-Life Insurance'!G9)/('IS-Life Insurance'!G13+'IS-Life Insurance'!G14+'IS-Life Insurance'!G26+'IS-Life Insurance'!G27+'IS-Life Insurance'!G28+'IS-Life Insurance'!G29),"-")</f>
        <v>1.0932835924107767</v>
      </c>
      <c r="I7" s="66">
        <f>IFERROR(('IS-Life Insurance'!H5+'IS-Life Insurance'!H9)/('IS-Life Insurance'!H13+'IS-Life Insurance'!H14+'IS-Life Insurance'!H26+'IS-Life Insurance'!H27+'IS-Life Insurance'!H28+'IS-Life Insurance'!H29),"-")</f>
        <v>1.2266437609314695</v>
      </c>
      <c r="J7" s="66">
        <f>IFERROR(('IS-Life Insurance'!I5+'IS-Life Insurance'!I9)/('IS-Life Insurance'!I13+'IS-Life Insurance'!I14+'IS-Life Insurance'!I26+'IS-Life Insurance'!I27+'IS-Life Insurance'!I28+'IS-Life Insurance'!I29),"-")</f>
        <v>1.2181103852983355</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5" t="s">
        <v>216</v>
      </c>
    </row>
    <row r="8" spans="1:30" s="20" customFormat="1" ht="22.95" customHeight="1">
      <c r="A8" s="18"/>
      <c r="B8"/>
      <c r="C8" s="50" t="s">
        <v>209</v>
      </c>
      <c r="D8" s="66">
        <f>IFERROR('IS-Life Insurance'!C6/'IS-Life Insurance'!C5,"-")</f>
        <v>4.457481016196578E-2</v>
      </c>
      <c r="E8" s="66">
        <f>IFERROR('IS-Life Insurance'!D6/'IS-Life Insurance'!D5,"-")</f>
        <v>4.3614282177156828E-2</v>
      </c>
      <c r="F8" s="66">
        <f>IFERROR('IS-Life Insurance'!E6/'IS-Life Insurance'!E5,"-")</f>
        <v>4.05495779141513E-2</v>
      </c>
      <c r="G8" s="66">
        <f>IFERROR('IS-Life Insurance'!F6/'IS-Life Insurance'!F5,"-")</f>
        <v>3.8954607128144692E-2</v>
      </c>
      <c r="H8" s="66">
        <f>IFERROR('IS-Life Insurance'!G6/'IS-Life Insurance'!G5,"-")</f>
        <v>3.7168456509720095E-2</v>
      </c>
      <c r="I8" s="66">
        <f>IFERROR('IS-Life Insurance'!H6/'IS-Life Insurance'!H5,"-")</f>
        <v>3.6659383559798246E-2</v>
      </c>
      <c r="J8" s="66">
        <f>IFERROR('IS-Life Insurance'!I6/'IS-Life Insurance'!I5,"-")</f>
        <v>3.4633553161241094E-2</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5" t="s">
        <v>190</v>
      </c>
    </row>
    <row r="9" spans="1:30" s="20" customFormat="1" ht="22.95" customHeight="1">
      <c r="A9" s="18"/>
      <c r="B9"/>
      <c r="C9" s="50" t="s">
        <v>210</v>
      </c>
      <c r="D9" s="66">
        <f>IFERROR('FP-Life Insurance'!C27/'FP-Life Insurance'!C54,"-")</f>
        <v>1.1269711846221553</v>
      </c>
      <c r="E9" s="66">
        <f>IFERROR('FP-Life Insurance'!D27/'FP-Life Insurance'!D54,"-")</f>
        <v>1.131463680830876</v>
      </c>
      <c r="F9" s="66">
        <f>IFERROR('FP-Life Insurance'!E27/'FP-Life Insurance'!E54,"-")</f>
        <v>1.1322511700199587</v>
      </c>
      <c r="G9" s="66">
        <f>IFERROR('FP-Life Insurance'!F27/'FP-Life Insurance'!F54,"-")</f>
        <v>1.1164992100118944</v>
      </c>
      <c r="H9" s="66">
        <f>IFERROR('FP-Life Insurance'!G27/'FP-Life Insurance'!G54,"-")</f>
        <v>1.1176069785975777</v>
      </c>
      <c r="I9" s="66">
        <f>IFERROR('FP-Life Insurance'!H27/'FP-Life Insurance'!H54,"-")</f>
        <v>1.1244336613611594</v>
      </c>
      <c r="J9" s="66">
        <f>IFERROR('FP-Life Insurance'!I27/'FP-Life Insurance'!I54,"-")</f>
        <v>1.1198673243716375</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5" t="s">
        <v>217</v>
      </c>
    </row>
    <row r="10" spans="1:30" s="20" customFormat="1" ht="22.95" hidden="1" customHeight="1">
      <c r="A10" s="18"/>
      <c r="B10"/>
      <c r="C10" s="50" t="s">
        <v>433</v>
      </c>
      <c r="D10" s="66">
        <v>2.517000787934653</v>
      </c>
      <c r="E10" s="66"/>
      <c r="F10" s="66"/>
      <c r="G10" s="66"/>
      <c r="H10" s="66"/>
      <c r="I10" s="66"/>
      <c r="J10" s="66"/>
      <c r="K10" s="66"/>
      <c r="L10" s="66"/>
      <c r="M10" s="66"/>
      <c r="N10" s="66"/>
      <c r="O10" s="66"/>
      <c r="P10" s="95" t="s">
        <v>439</v>
      </c>
    </row>
    <row r="11" spans="1:30" s="20" customFormat="1" ht="22.95" hidden="1" customHeight="1">
      <c r="A11" s="18"/>
      <c r="B11"/>
      <c r="C11" s="50" t="s">
        <v>434</v>
      </c>
      <c r="D11" s="117">
        <v>5.0362355655666535</v>
      </c>
      <c r="E11" s="66"/>
      <c r="F11" s="66"/>
      <c r="G11" s="66"/>
      <c r="H11" s="66"/>
      <c r="I11" s="66"/>
      <c r="J11" s="66"/>
      <c r="K11" s="66"/>
      <c r="L11" s="66"/>
      <c r="M11" s="66"/>
      <c r="N11" s="66"/>
      <c r="O11" s="66"/>
      <c r="P11" s="95" t="s">
        <v>440</v>
      </c>
    </row>
    <row r="12" spans="1:30" s="20" customFormat="1" ht="22.95" hidden="1" customHeight="1">
      <c r="A12" s="18"/>
      <c r="B12"/>
      <c r="C12" s="50" t="s">
        <v>436</v>
      </c>
      <c r="D12" s="120"/>
      <c r="E12" s="66"/>
      <c r="F12" s="66"/>
      <c r="G12" s="66"/>
      <c r="H12" s="66"/>
      <c r="I12" s="66"/>
      <c r="J12" s="66"/>
      <c r="K12" s="66"/>
      <c r="L12" s="66"/>
      <c r="M12" s="66"/>
      <c r="N12" s="66"/>
      <c r="O12" s="66"/>
      <c r="P12" s="95" t="s">
        <v>435</v>
      </c>
    </row>
    <row r="13" spans="1:30" s="20" customFormat="1" ht="22.95" hidden="1" customHeight="1">
      <c r="A13" s="18"/>
      <c r="B13"/>
      <c r="C13" s="50" t="s">
        <v>437</v>
      </c>
      <c r="D13" s="120"/>
      <c r="E13" s="66"/>
      <c r="F13" s="66"/>
      <c r="G13" s="66"/>
      <c r="H13" s="66"/>
      <c r="I13" s="66"/>
      <c r="J13" s="66"/>
      <c r="K13" s="66"/>
      <c r="L13" s="66"/>
      <c r="M13" s="66"/>
      <c r="N13" s="66"/>
      <c r="O13" s="66"/>
      <c r="P13" s="95" t="s">
        <v>438</v>
      </c>
    </row>
    <row r="14" spans="1:30" ht="20.399999999999999" customHeight="1">
      <c r="C14" s="50"/>
      <c r="D14" s="66"/>
      <c r="E14" s="66"/>
      <c r="F14" s="66"/>
      <c r="G14" s="66"/>
      <c r="H14" s="66"/>
      <c r="I14" s="66"/>
      <c r="J14" s="66"/>
      <c r="K14" s="66"/>
      <c r="L14" s="66"/>
      <c r="M14" s="66"/>
      <c r="N14" s="66"/>
      <c r="O14" s="66"/>
      <c r="P14" s="95"/>
    </row>
    <row r="15" spans="1:30" s="20" customFormat="1" ht="20.399999999999999" customHeight="1">
      <c r="A15" s="18"/>
      <c r="B15"/>
      <c r="C15" s="65" t="s">
        <v>211</v>
      </c>
      <c r="D15" s="66"/>
      <c r="E15" s="66"/>
      <c r="F15" s="66"/>
      <c r="G15" s="66"/>
      <c r="H15" s="66"/>
      <c r="I15" s="66"/>
      <c r="J15" s="66"/>
      <c r="K15" s="66"/>
      <c r="L15" s="66"/>
      <c r="M15" s="66"/>
      <c r="N15" s="66"/>
      <c r="O15" s="66"/>
      <c r="P15" s="95"/>
    </row>
    <row r="16" spans="1:30" s="20" customFormat="1" ht="21" customHeight="1">
      <c r="A16" s="18"/>
      <c r="B16"/>
      <c r="C16" s="50" t="s">
        <v>205</v>
      </c>
      <c r="D16" s="96">
        <f>IFERROR(('IS-General Insurance'!C5+'IS-General Insurance'!C6)/('IS-General Insurance'!C21),"-")</f>
        <v>2.5585276252757083</v>
      </c>
      <c r="E16" s="96">
        <f>IFERROR(('IS-General Insurance'!D5+'IS-General Insurance'!D6)/('IS-General Insurance'!D21),"-")</f>
        <v>2.3575703503610943</v>
      </c>
      <c r="F16" s="96">
        <f>IFERROR(('IS-General Insurance'!E5+'IS-General Insurance'!E6)/('IS-General Insurance'!E21),"-")</f>
        <v>2.3789735937483556</v>
      </c>
      <c r="G16" s="96">
        <f>IFERROR(('IS-General Insurance'!F5+'IS-General Insurance'!F6)/('IS-General Insurance'!F21),"-")</f>
        <v>2.3778802593131325</v>
      </c>
      <c r="H16" s="96">
        <f>IFERROR(('IS-General Insurance'!G5+'IS-General Insurance'!G6)/('IS-General Insurance'!G21),"-")</f>
        <v>2.284467324566303</v>
      </c>
      <c r="I16" s="96">
        <f>IFERROR(('IS-General Insurance'!H5+'IS-General Insurance'!H6)/('IS-General Insurance'!H21),"-")</f>
        <v>2.4760325957223333</v>
      </c>
      <c r="J16" s="96">
        <f>IFERROR(('IS-General Insurance'!I5+'IS-General Insurance'!I6)/('IS-General Insurance'!I21),"-")</f>
        <v>2.3774029599228501</v>
      </c>
      <c r="K16" s="96" t="str">
        <f>IFERROR(('IS-General Insurance'!J5+'IS-General Insurance'!J6)/('IS-General Insurance'!J21),"-")</f>
        <v>-</v>
      </c>
      <c r="L16" s="96" t="str">
        <f>IFERROR(('IS-General Insurance'!K5+'IS-General Insurance'!K6)/('IS-General Insurance'!K21),"-")</f>
        <v>-</v>
      </c>
      <c r="M16" s="96" t="str">
        <f>IFERROR(('IS-General Insurance'!L5+'IS-General Insurance'!L6)/('IS-General Insurance'!L21),"-")</f>
        <v>-</v>
      </c>
      <c r="N16" s="96" t="str">
        <f>IFERROR(('IS-General Insurance'!M5+'IS-General Insurance'!M6)/('IS-General Insurance'!M21),"-")</f>
        <v>-</v>
      </c>
      <c r="O16" s="96" t="str">
        <f>IFERROR(('IS-General Insurance'!N5+'IS-General Insurance'!N6)/('IS-General Insurance'!N21),"-")</f>
        <v>-</v>
      </c>
      <c r="P16" s="95" t="s">
        <v>213</v>
      </c>
    </row>
    <row r="17" spans="1:16" s="20" customFormat="1" ht="21" customHeight="1">
      <c r="A17" s="18"/>
      <c r="B17"/>
      <c r="C17" s="50" t="s">
        <v>206</v>
      </c>
      <c r="D17" s="96">
        <f>IFERROR(('IS-General Insurance'!C5+'IS-General Insurance'!C6)/('IS-General Insurance'!C21+'IS-General Insurance'!C29+'IS-General Insurance'!C30+'IS-General Insurance'!C31+'IS-General Insurance'!C32),"-")</f>
        <v>1.892023410200258</v>
      </c>
      <c r="E17" s="96">
        <f>IFERROR(('IS-General Insurance'!D5+'IS-General Insurance'!D6)/('IS-General Insurance'!D21+'IS-General Insurance'!D29+'IS-General Insurance'!D30+'IS-General Insurance'!D31+'IS-General Insurance'!D32),"-")</f>
        <v>1.7229572602744996</v>
      </c>
      <c r="F17" s="96">
        <f>IFERROR(('IS-General Insurance'!E5+'IS-General Insurance'!E6)/('IS-General Insurance'!E21+'IS-General Insurance'!E29+'IS-General Insurance'!E30+'IS-General Insurance'!E31+'IS-General Insurance'!E32),"-")</f>
        <v>1.7716944452887018</v>
      </c>
      <c r="G17" s="96">
        <f>IFERROR(('IS-General Insurance'!F5+'IS-General Insurance'!F6)/('IS-General Insurance'!F21+'IS-General Insurance'!F29+'IS-General Insurance'!F30+'IS-General Insurance'!F31+'IS-General Insurance'!F32),"-")</f>
        <v>1.7770681477247039</v>
      </c>
      <c r="H17" s="96">
        <f>IFERROR(('IS-General Insurance'!G5+'IS-General Insurance'!G6)/('IS-General Insurance'!G21+'IS-General Insurance'!G29+'IS-General Insurance'!G30+'IS-General Insurance'!G31+'IS-General Insurance'!G32),"-")</f>
        <v>1.6924387948784498</v>
      </c>
      <c r="I17" s="96">
        <f>IFERROR(('IS-General Insurance'!H5+'IS-General Insurance'!H6)/('IS-General Insurance'!H21+'IS-General Insurance'!H29+'IS-General Insurance'!H30+'IS-General Insurance'!H31+'IS-General Insurance'!H32),"-")</f>
        <v>1.7930852800186199</v>
      </c>
      <c r="J17" s="96">
        <f>IFERROR(('IS-General Insurance'!I5+'IS-General Insurance'!I6)/('IS-General Insurance'!I21+'IS-General Insurance'!I29+'IS-General Insurance'!I30+'IS-General Insurance'!I31+'IS-General Insurance'!I32),"-")</f>
        <v>1.7344502222052589</v>
      </c>
      <c r="K17" s="96" t="str">
        <f>IFERROR(('IS-General Insurance'!J5+'IS-General Insurance'!J6)/('IS-General Insurance'!J21+'IS-General Insurance'!J29+'IS-General Insurance'!J30+'IS-General Insurance'!J31+'IS-General Insurance'!J32),"-")</f>
        <v>-</v>
      </c>
      <c r="L17" s="96" t="str">
        <f>IFERROR(('IS-General Insurance'!K5+'IS-General Insurance'!K6)/('IS-General Insurance'!K21+'IS-General Insurance'!K29+'IS-General Insurance'!K30+'IS-General Insurance'!K31+'IS-General Insurance'!K32),"-")</f>
        <v>-</v>
      </c>
      <c r="M17" s="96" t="str">
        <f>IFERROR(('IS-General Insurance'!L5+'IS-General Insurance'!L6)/('IS-General Insurance'!L21+'IS-General Insurance'!L29+'IS-General Insurance'!L30+'IS-General Insurance'!L31+'IS-General Insurance'!L32),"-")</f>
        <v>-</v>
      </c>
      <c r="N17" s="96" t="str">
        <f>IFERROR(('IS-General Insurance'!M5+'IS-General Insurance'!M6)/('IS-General Insurance'!M21+'IS-General Insurance'!M29+'IS-General Insurance'!M30+'IS-General Insurance'!M31+'IS-General Insurance'!M32),"-")</f>
        <v>-</v>
      </c>
      <c r="O17" s="96" t="str">
        <f>IFERROR(('IS-General Insurance'!N5+'IS-General Insurance'!N6)/('IS-General Insurance'!N21+'IS-General Insurance'!N29+'IS-General Insurance'!N30+'IS-General Insurance'!N31+'IS-General Insurance'!N32),"-")</f>
        <v>-</v>
      </c>
      <c r="P17" s="95" t="s">
        <v>214</v>
      </c>
    </row>
    <row r="18" spans="1:16" s="20" customFormat="1" ht="21" customHeight="1">
      <c r="A18" s="18"/>
      <c r="B18"/>
      <c r="C18" s="50" t="s">
        <v>207</v>
      </c>
      <c r="D18" s="96">
        <f>IFERROR(('IS-General Insurance'!C5+'IS-General Insurance'!C6+'IS-General Insurance'!C28)/'IS-General Insurance'!C21,"-")</f>
        <v>2.6748827822909704</v>
      </c>
      <c r="E18" s="96">
        <f>IFERROR(('IS-General Insurance'!D5+'IS-General Insurance'!D6+'IS-General Insurance'!D28)/'IS-General Insurance'!D21,"-")</f>
        <v>2.4847699154736254</v>
      </c>
      <c r="F18" s="96">
        <f>IFERROR(('IS-General Insurance'!E5+'IS-General Insurance'!E6+'IS-General Insurance'!E28)/'IS-General Insurance'!E21,"-")</f>
        <v>2.5030649593551537</v>
      </c>
      <c r="G18" s="96">
        <f>IFERROR(('IS-General Insurance'!F5+'IS-General Insurance'!F6+'IS-General Insurance'!F28)/'IS-General Insurance'!F21,"-")</f>
        <v>2.4958916253245635</v>
      </c>
      <c r="H18" s="96">
        <f>IFERROR(('IS-General Insurance'!G5+'IS-General Insurance'!G6+'IS-General Insurance'!G28)/'IS-General Insurance'!G21,"-")</f>
        <v>2.4013165513694976</v>
      </c>
      <c r="I18" s="96">
        <f>IFERROR(('IS-General Insurance'!H5+'IS-General Insurance'!H6+'IS-General Insurance'!H28)/'IS-General Insurance'!H21,"-")</f>
        <v>2.6036689706904226</v>
      </c>
      <c r="J18" s="96">
        <f>IFERROR(('IS-General Insurance'!I5+'IS-General Insurance'!I6+'IS-General Insurance'!I28)/'IS-General Insurance'!I21,"-")</f>
        <v>2.5107318323160315</v>
      </c>
      <c r="K18" s="96" t="str">
        <f>IFERROR(('IS-General Insurance'!J5+'IS-General Insurance'!J6+'IS-General Insurance'!J28)/'IS-General Insurance'!J21,"-")</f>
        <v>-</v>
      </c>
      <c r="L18" s="96" t="str">
        <f>IFERROR(('IS-General Insurance'!K5+'IS-General Insurance'!K6+'IS-General Insurance'!K28)/'IS-General Insurance'!K21,"-")</f>
        <v>-</v>
      </c>
      <c r="M18" s="96" t="str">
        <f>IFERROR(('IS-General Insurance'!L5+'IS-General Insurance'!L6+'IS-General Insurance'!L28)/'IS-General Insurance'!L21,"-")</f>
        <v>-</v>
      </c>
      <c r="N18" s="96" t="str">
        <f>IFERROR(('IS-General Insurance'!M5+'IS-General Insurance'!M6+'IS-General Insurance'!M28)/'IS-General Insurance'!M21,"-")</f>
        <v>-</v>
      </c>
      <c r="O18" s="96" t="str">
        <f>IFERROR(('IS-General Insurance'!N5+'IS-General Insurance'!N6+'IS-General Insurance'!N28)/'IS-General Insurance'!N21,"-")</f>
        <v>-</v>
      </c>
      <c r="P18" s="95" t="s">
        <v>215</v>
      </c>
    </row>
    <row r="19" spans="1:16" s="20" customFormat="1" ht="21" customHeight="1">
      <c r="A19" s="18"/>
      <c r="B19"/>
      <c r="C19" s="50" t="s">
        <v>208</v>
      </c>
      <c r="D19" s="96">
        <f>IFERROR(('IS-General Insurance'!C5+'IS-General Insurance'!C6+'IS-General Insurance'!C28)/('IS-General Insurance'!C21+'IS-General Insurance'!C29+'IS-General Insurance'!C30+'IS-General Insurance'!C31+'IS-General Insurance'!C32),"-")</f>
        <v>1.9780676955132528</v>
      </c>
      <c r="E19" s="96">
        <f>IFERROR(('IS-General Insurance'!D5+'IS-General Insurance'!D6+'IS-General Insurance'!D28)/('IS-General Insurance'!D21+'IS-General Insurance'!D29+'IS-General Insurance'!D30+'IS-General Insurance'!D31+'IS-General Insurance'!D32),"-")</f>
        <v>1.8159171221852275</v>
      </c>
      <c r="F19" s="96">
        <f>IFERROR(('IS-General Insurance'!E5+'IS-General Insurance'!E6+'IS-General Insurance'!E28)/('IS-General Insurance'!E21+'IS-General Insurance'!E29+'IS-General Insurance'!E30+'IS-General Insurance'!E31+'IS-General Insurance'!E32),"-")</f>
        <v>1.8641090831525255</v>
      </c>
      <c r="G19" s="96">
        <f>IFERROR(('IS-General Insurance'!F5+'IS-General Insurance'!F6+'IS-General Insurance'!F28)/('IS-General Insurance'!F21+'IS-General Insurance'!F29+'IS-General Insurance'!F30+'IS-General Insurance'!F31+'IS-General Insurance'!F32),"-")</f>
        <v>1.8652619240038228</v>
      </c>
      <c r="H19" s="96">
        <f>IFERROR(('IS-General Insurance'!G5+'IS-General Insurance'!G6+'IS-General Insurance'!G28)/('IS-General Insurance'!G21+'IS-General Insurance'!G29+'IS-General Insurance'!G30+'IS-General Insurance'!G31+'IS-General Insurance'!G32),"-")</f>
        <v>1.7790060932882976</v>
      </c>
      <c r="I19" s="96">
        <f>IFERROR(('IS-General Insurance'!H5+'IS-General Insurance'!H6+'IS-General Insurance'!H28)/('IS-General Insurance'!H21+'IS-General Insurance'!H29+'IS-General Insurance'!H30+'IS-General Insurance'!H31+'IS-General Insurance'!H32),"-")</f>
        <v>1.8855165773874867</v>
      </c>
      <c r="J19" s="96">
        <f>IFERROR(('IS-General Insurance'!I5+'IS-General Insurance'!I6+'IS-General Insurance'!I28)/('IS-General Insurance'!I21+'IS-General Insurance'!I29+'IS-General Insurance'!I30+'IS-General Insurance'!I31+'IS-General Insurance'!I32),"-")</f>
        <v>1.8317211923550709</v>
      </c>
      <c r="K19" s="96" t="str">
        <f>IFERROR(('IS-General Insurance'!J5+'IS-General Insurance'!J6+'IS-General Insurance'!J28)/('IS-General Insurance'!J21+'IS-General Insurance'!J29+'IS-General Insurance'!J30+'IS-General Insurance'!J31+'IS-General Insurance'!J32),"-")</f>
        <v>-</v>
      </c>
      <c r="L19" s="96" t="str">
        <f>IFERROR(('IS-General Insurance'!K5+'IS-General Insurance'!K6+'IS-General Insurance'!K28)/('IS-General Insurance'!K21+'IS-General Insurance'!K29+'IS-General Insurance'!K30+'IS-General Insurance'!K31+'IS-General Insurance'!K32),"-")</f>
        <v>-</v>
      </c>
      <c r="M19" s="96" t="str">
        <f>IFERROR(('IS-General Insurance'!L5+'IS-General Insurance'!L6+'IS-General Insurance'!L28)/('IS-General Insurance'!L21+'IS-General Insurance'!L29+'IS-General Insurance'!L30+'IS-General Insurance'!L31+'IS-General Insurance'!L32),"-")</f>
        <v>-</v>
      </c>
      <c r="N19" s="96" t="str">
        <f>IFERROR(('IS-General Insurance'!M5+'IS-General Insurance'!M6+'IS-General Insurance'!M28)/('IS-General Insurance'!M21+'IS-General Insurance'!M29+'IS-General Insurance'!M30+'IS-General Insurance'!M31+'IS-General Insurance'!M32),"-")</f>
        <v>-</v>
      </c>
      <c r="O19" s="96" t="str">
        <f>IFERROR(('IS-General Insurance'!N5+'IS-General Insurance'!N6+'IS-General Insurance'!N28)/('IS-General Insurance'!N21+'IS-General Insurance'!N29+'IS-General Insurance'!N30+'IS-General Insurance'!N31+'IS-General Insurance'!N32),"-")</f>
        <v>-</v>
      </c>
      <c r="P19" s="95" t="s">
        <v>216</v>
      </c>
    </row>
    <row r="20" spans="1:16" s="20" customFormat="1" ht="21" customHeight="1">
      <c r="A20" s="18"/>
      <c r="B20"/>
      <c r="C20" s="50" t="s">
        <v>209</v>
      </c>
      <c r="D20" s="96">
        <f>IFERROR('IS-General Insurance'!C10/('IS-General Insurance'!C5+'IS-General Insurance'!C6),"-")</f>
        <v>0.38268347662496188</v>
      </c>
      <c r="E20" s="96">
        <f>IFERROR('IS-General Insurance'!D10/('IS-General Insurance'!D5+'IS-General Insurance'!D6),"-")</f>
        <v>0.37941248737009153</v>
      </c>
      <c r="F20" s="96">
        <f>IFERROR('IS-General Insurance'!E10/('IS-General Insurance'!E5+'IS-General Insurance'!E6),"-")</f>
        <v>0.40019072129778027</v>
      </c>
      <c r="G20" s="96">
        <f>IFERROR('IS-General Insurance'!F10/('IS-General Insurance'!F5+'IS-General Insurance'!F6),"-")</f>
        <v>0.42261661916533039</v>
      </c>
      <c r="H20" s="96">
        <f>IFERROR('IS-General Insurance'!G10/('IS-General Insurance'!G5+'IS-General Insurance'!G6),"-")</f>
        <v>0.42116095704365808</v>
      </c>
      <c r="I20" s="96">
        <f>IFERROR('IS-General Insurance'!H10/('IS-General Insurance'!H5+'IS-General Insurance'!H6),"-")</f>
        <v>0.44900484040218108</v>
      </c>
      <c r="J20" s="96">
        <f>IFERROR('IS-General Insurance'!I10/('IS-General Insurance'!I5+'IS-General Insurance'!I6),"-")</f>
        <v>0.43709915144821682</v>
      </c>
      <c r="K20" s="96" t="str">
        <f>IFERROR('IS-General Insurance'!J10/('IS-General Insurance'!J5+'IS-General Insurance'!J6),"-")</f>
        <v>-</v>
      </c>
      <c r="L20" s="96" t="str">
        <f>IFERROR('IS-General Insurance'!K10/('IS-General Insurance'!K5+'IS-General Insurance'!K6),"-")</f>
        <v>-</v>
      </c>
      <c r="M20" s="96" t="str">
        <f>IFERROR('IS-General Insurance'!L10/('IS-General Insurance'!L5+'IS-General Insurance'!L6),"-")</f>
        <v>-</v>
      </c>
      <c r="N20" s="96" t="str">
        <f>IFERROR('IS-General Insurance'!M10/('IS-General Insurance'!M5+'IS-General Insurance'!M6),"-")</f>
        <v>-</v>
      </c>
      <c r="O20" s="96" t="str">
        <f>IFERROR('IS-General Insurance'!N10/('IS-General Insurance'!N5+'IS-General Insurance'!N6),"-")</f>
        <v>-</v>
      </c>
      <c r="P20" s="95" t="s">
        <v>190</v>
      </c>
    </row>
    <row r="21" spans="1:16" s="20" customFormat="1" ht="21" customHeight="1">
      <c r="A21" s="18"/>
      <c r="B21"/>
      <c r="C21" s="50" t="s">
        <v>210</v>
      </c>
      <c r="D21" s="96">
        <f>IFERROR('FP-General Insurance'!C27/'FP-General Insurance'!C54,"-")</f>
        <v>1.1773248285428957</v>
      </c>
      <c r="E21" s="96">
        <f>IFERROR('FP-General Insurance'!D27/'FP-General Insurance'!D54,"-")</f>
        <v>1.1857481748310823</v>
      </c>
      <c r="F21" s="96">
        <f>IFERROR('FP-General Insurance'!E27/'FP-General Insurance'!E54,"-")</f>
        <v>1.2064499546837013</v>
      </c>
      <c r="G21" s="96">
        <f>IFERROR('FP-General Insurance'!F27/'FP-General Insurance'!F54,"-")</f>
        <v>1.1689750598264754</v>
      </c>
      <c r="H21" s="96">
        <f>IFERROR('FP-General Insurance'!G27/'FP-General Insurance'!G54,"-")</f>
        <v>1.1730064373107014</v>
      </c>
      <c r="I21" s="96">
        <f>IFERROR('FP-General Insurance'!H27/'FP-General Insurance'!H54,"-")</f>
        <v>1.1748724726020567</v>
      </c>
      <c r="J21" s="96">
        <f>IFERROR('FP-General Insurance'!I27/'FP-General Insurance'!I54,"-")</f>
        <v>1.1754997884040872</v>
      </c>
      <c r="K21" s="96" t="str">
        <f>IFERROR('FP-General Insurance'!J27/'FP-General Insurance'!J54,"-")</f>
        <v>-</v>
      </c>
      <c r="L21" s="96" t="str">
        <f>IFERROR('FP-General Insurance'!K27/'FP-General Insurance'!K54,"-")</f>
        <v>-</v>
      </c>
      <c r="M21" s="96" t="str">
        <f>IFERROR('FP-General Insurance'!L27/'FP-General Insurance'!L54,"-")</f>
        <v>-</v>
      </c>
      <c r="N21" s="96" t="str">
        <f>IFERROR('FP-General Insurance'!M27/'FP-General Insurance'!M54,"-")</f>
        <v>-</v>
      </c>
      <c r="O21" s="96" t="str">
        <f>IFERROR('FP-General Insurance'!N27/'FP-General Insurance'!N54,"-")</f>
        <v>-</v>
      </c>
      <c r="P21" s="95" t="s">
        <v>217</v>
      </c>
    </row>
    <row r="22" spans="1:16" s="20" customFormat="1" ht="21" hidden="1" customHeight="1">
      <c r="A22" s="18"/>
      <c r="B22"/>
      <c r="C22" s="50" t="s">
        <v>433</v>
      </c>
      <c r="D22" s="96">
        <v>1.6576901991462087</v>
      </c>
      <c r="E22" s="96"/>
      <c r="F22" s="96"/>
      <c r="G22" s="96"/>
      <c r="H22" s="96"/>
      <c r="I22" s="96"/>
      <c r="J22" s="96"/>
      <c r="K22" s="96"/>
      <c r="L22" s="96"/>
      <c r="M22" s="96"/>
      <c r="N22" s="96"/>
      <c r="O22" s="96"/>
      <c r="P22" s="95" t="s">
        <v>439</v>
      </c>
    </row>
    <row r="23" spans="1:16" s="20" customFormat="1" ht="21" hidden="1" customHeight="1">
      <c r="A23" s="18"/>
      <c r="B23"/>
      <c r="C23" s="50" t="s">
        <v>441</v>
      </c>
      <c r="D23" s="118">
        <v>3.2478591797322141</v>
      </c>
      <c r="E23" s="96"/>
      <c r="F23" s="96"/>
      <c r="G23" s="96"/>
      <c r="H23" s="96"/>
      <c r="I23" s="96"/>
      <c r="J23" s="96"/>
      <c r="K23" s="96"/>
      <c r="L23" s="96"/>
      <c r="M23" s="96"/>
      <c r="N23" s="96"/>
      <c r="O23" s="96"/>
      <c r="P23" s="95" t="s">
        <v>440</v>
      </c>
    </row>
    <row r="24" spans="1:16" s="20" customFormat="1" ht="21" hidden="1" customHeight="1">
      <c r="A24" s="18"/>
      <c r="B24"/>
      <c r="C24" s="50" t="s">
        <v>442</v>
      </c>
      <c r="D24" s="121"/>
      <c r="E24" s="96"/>
      <c r="F24" s="96"/>
      <c r="G24" s="96"/>
      <c r="H24" s="96"/>
      <c r="I24" s="96"/>
      <c r="J24" s="96"/>
      <c r="K24" s="96"/>
      <c r="L24" s="96"/>
      <c r="M24" s="96"/>
      <c r="N24" s="96"/>
      <c r="O24" s="96"/>
      <c r="P24" s="95" t="s">
        <v>435</v>
      </c>
    </row>
    <row r="25" spans="1:16" s="20" customFormat="1" ht="21" hidden="1" customHeight="1">
      <c r="A25" s="18"/>
      <c r="B25"/>
      <c r="C25" s="50" t="s">
        <v>443</v>
      </c>
      <c r="D25" s="121"/>
      <c r="E25" s="96"/>
      <c r="F25" s="96"/>
      <c r="G25" s="96"/>
      <c r="H25" s="96"/>
      <c r="I25" s="96"/>
      <c r="J25" s="96"/>
      <c r="K25" s="96"/>
      <c r="L25" s="96"/>
      <c r="M25" s="96"/>
      <c r="N25" s="96"/>
      <c r="O25" s="96"/>
      <c r="P25" s="95" t="s">
        <v>438</v>
      </c>
    </row>
    <row r="26" spans="1:16" s="20" customFormat="1" ht="20.399999999999999" customHeight="1">
      <c r="A26" s="18"/>
      <c r="B26"/>
      <c r="C26" s="50"/>
      <c r="D26" s="96"/>
      <c r="E26" s="96"/>
      <c r="F26" s="96"/>
      <c r="G26" s="96"/>
      <c r="H26" s="96"/>
      <c r="I26" s="96"/>
      <c r="J26" s="96"/>
      <c r="K26" s="96"/>
      <c r="L26" s="96"/>
      <c r="M26" s="96"/>
      <c r="N26" s="96"/>
      <c r="O26" s="96"/>
      <c r="P26" s="95"/>
    </row>
    <row r="27" spans="1:16" s="20" customFormat="1" ht="20.399999999999999" customHeight="1">
      <c r="A27" s="18"/>
      <c r="B27"/>
      <c r="C27" s="65" t="s">
        <v>212</v>
      </c>
      <c r="D27" s="66"/>
      <c r="E27" s="66"/>
      <c r="F27" s="66"/>
      <c r="G27" s="66"/>
      <c r="H27" s="66"/>
      <c r="I27" s="66"/>
      <c r="J27" s="66"/>
      <c r="K27" s="66"/>
      <c r="L27" s="66"/>
      <c r="M27" s="66"/>
      <c r="N27" s="66"/>
      <c r="O27" s="66"/>
      <c r="P27" s="95"/>
    </row>
    <row r="28" spans="1:16" s="20" customFormat="1" ht="20.399999999999999" customHeight="1">
      <c r="A28" s="18"/>
      <c r="B28"/>
      <c r="C28" s="50" t="s">
        <v>205</v>
      </c>
      <c r="D28" s="96">
        <f>IFERROR('IS-Reinsurance'!C6/'IS-Reinsurance'!C21,"-")</f>
        <v>2.6980144717212884</v>
      </c>
      <c r="E28" s="96">
        <f>IFERROR('IS-Reinsurance'!D6/'IS-Reinsurance'!D21,"-")</f>
        <v>2.7258925531694387</v>
      </c>
      <c r="F28" s="96">
        <f>IFERROR('IS-Reinsurance'!E6/'IS-Reinsurance'!E21,"-")</f>
        <v>2.6870844823064779</v>
      </c>
      <c r="G28" s="96">
        <f>IFERROR('IS-Reinsurance'!F6/'IS-Reinsurance'!F21,"-")</f>
        <v>2.5921938351459075</v>
      </c>
      <c r="H28" s="96">
        <f>IFERROR('IS-Reinsurance'!G6/'IS-Reinsurance'!G21,"-")</f>
        <v>2.5177537955834408</v>
      </c>
      <c r="I28" s="96">
        <f>IFERROR('IS-Reinsurance'!H6/'IS-Reinsurance'!H21,"-")</f>
        <v>2.5889827726572352</v>
      </c>
      <c r="J28" s="96">
        <f>IFERROR('IS-Reinsurance'!I6/'IS-Reinsurance'!I21,"-")</f>
        <v>2.5245876619259575</v>
      </c>
      <c r="K28" s="96" t="str">
        <f>IFERROR('IS-Reinsurance'!J6/'IS-Reinsurance'!J21,"-")</f>
        <v>-</v>
      </c>
      <c r="L28" s="96" t="str">
        <f>IFERROR('IS-Reinsurance'!K6/'IS-Reinsurance'!K21,"-")</f>
        <v>-</v>
      </c>
      <c r="M28" s="96" t="str">
        <f>IFERROR('IS-Reinsurance'!L6/'IS-Reinsurance'!L21,"-")</f>
        <v>-</v>
      </c>
      <c r="N28" s="96" t="str">
        <f>IFERROR('IS-Reinsurance'!M6/'IS-Reinsurance'!M21,"-")</f>
        <v>-</v>
      </c>
      <c r="O28" s="96" t="str">
        <f>IFERROR('IS-Reinsurance'!N6/'IS-Reinsurance'!N21,"-")</f>
        <v>-</v>
      </c>
      <c r="P28" s="95" t="s">
        <v>213</v>
      </c>
    </row>
    <row r="29" spans="1:16" s="20" customFormat="1" ht="20.399999999999999" customHeight="1">
      <c r="A29" s="18"/>
      <c r="B29"/>
      <c r="C29" s="50" t="s">
        <v>206</v>
      </c>
      <c r="D29" s="96">
        <f>IFERROR('IS-Reinsurance'!C6/('IS-Reinsurance'!C21+'IS-Reinsurance'!C29+'IS-Reinsurance'!C30+'IS-Reinsurance'!C31+'IS-Reinsurance'!C32),"-")</f>
        <v>2.5110531062697024</v>
      </c>
      <c r="E29" s="96">
        <f>IFERROR('IS-Reinsurance'!D6/('IS-Reinsurance'!D21+'IS-Reinsurance'!D29+'IS-Reinsurance'!D30+'IS-Reinsurance'!D31+'IS-Reinsurance'!D32),"-")</f>
        <v>2.532030959759878</v>
      </c>
      <c r="F29" s="96">
        <f>IFERROR('IS-Reinsurance'!E6/('IS-Reinsurance'!E21+'IS-Reinsurance'!E29+'IS-Reinsurance'!E30+'IS-Reinsurance'!E31+'IS-Reinsurance'!E32),"-")</f>
        <v>2.509020663930198</v>
      </c>
      <c r="G29" s="96">
        <f>IFERROR('IS-Reinsurance'!F6/('IS-Reinsurance'!F21+'IS-Reinsurance'!F29+'IS-Reinsurance'!F30+'IS-Reinsurance'!F31+'IS-Reinsurance'!F32),"-")</f>
        <v>2.4217522607847477</v>
      </c>
      <c r="H29" s="96">
        <f>IFERROR('IS-Reinsurance'!G6/('IS-Reinsurance'!G21+'IS-Reinsurance'!G29+'IS-Reinsurance'!G30+'IS-Reinsurance'!G31+'IS-Reinsurance'!G32),"-")</f>
        <v>2.3413522029257097</v>
      </c>
      <c r="I29" s="96">
        <f>IFERROR('IS-Reinsurance'!H6/('IS-Reinsurance'!H21+'IS-Reinsurance'!H29+'IS-Reinsurance'!H30+'IS-Reinsurance'!H31+'IS-Reinsurance'!H32),"-")</f>
        <v>2.3951532722373972</v>
      </c>
      <c r="J29" s="96">
        <f>IFERROR('IS-Reinsurance'!I6/('IS-Reinsurance'!I21+'IS-Reinsurance'!I29+'IS-Reinsurance'!I30+'IS-Reinsurance'!I31+'IS-Reinsurance'!I32),"-")</f>
        <v>2.3452903827276645</v>
      </c>
      <c r="K29" s="96" t="str">
        <f>IFERROR('IS-Reinsurance'!J6/('IS-Reinsurance'!J21+'IS-Reinsurance'!J29+'IS-Reinsurance'!J30+'IS-Reinsurance'!J31+'IS-Reinsurance'!J32),"-")</f>
        <v>-</v>
      </c>
      <c r="L29" s="96" t="str">
        <f>IFERROR('IS-Reinsurance'!K6/('IS-Reinsurance'!K21+'IS-Reinsurance'!K29+'IS-Reinsurance'!K30+'IS-Reinsurance'!K31+'IS-Reinsurance'!K32),"-")</f>
        <v>-</v>
      </c>
      <c r="M29" s="96" t="str">
        <f>IFERROR('IS-Reinsurance'!L6/('IS-Reinsurance'!L21+'IS-Reinsurance'!L29+'IS-Reinsurance'!L30+'IS-Reinsurance'!L31+'IS-Reinsurance'!L32),"-")</f>
        <v>-</v>
      </c>
      <c r="N29" s="96" t="str">
        <f>IFERROR('IS-Reinsurance'!M6/('IS-Reinsurance'!M21+'IS-Reinsurance'!M29+'IS-Reinsurance'!M30+'IS-Reinsurance'!M31+'IS-Reinsurance'!M32),"-")</f>
        <v>-</v>
      </c>
      <c r="O29" s="96" t="str">
        <f>IFERROR('IS-Reinsurance'!N6/('IS-Reinsurance'!N21+'IS-Reinsurance'!N29+'IS-Reinsurance'!N30+'IS-Reinsurance'!N31+'IS-Reinsurance'!N32),"-")</f>
        <v>-</v>
      </c>
      <c r="P29" s="95" t="s">
        <v>214</v>
      </c>
    </row>
    <row r="30" spans="1:16" s="20" customFormat="1" ht="20.399999999999999" customHeight="1">
      <c r="A30" s="18"/>
      <c r="B30"/>
      <c r="C30" s="50" t="s">
        <v>207</v>
      </c>
      <c r="D30" s="96">
        <f>IFERROR(('IS-Reinsurance'!C6+'IS-Reinsurance'!C28)/('IS-Reinsurance'!C21),"-")</f>
        <v>2.8388842822270153</v>
      </c>
      <c r="E30" s="96">
        <f>IFERROR(('IS-Reinsurance'!D6+'IS-Reinsurance'!D28)/('IS-Reinsurance'!D21),"-")</f>
        <v>2.8257645123382522</v>
      </c>
      <c r="F30" s="96">
        <f>IFERROR(('IS-Reinsurance'!E6+'IS-Reinsurance'!E28)/('IS-Reinsurance'!E21),"-")</f>
        <v>2.7910689841067171</v>
      </c>
      <c r="G30" s="96">
        <f>IFERROR(('IS-Reinsurance'!F6+'IS-Reinsurance'!F28)/('IS-Reinsurance'!F21),"-")</f>
        <v>2.6885593629208819</v>
      </c>
      <c r="H30" s="96">
        <f>IFERROR(('IS-Reinsurance'!G6+'IS-Reinsurance'!G28)/('IS-Reinsurance'!G21),"-")</f>
        <v>2.6045095372384126</v>
      </c>
      <c r="I30" s="96">
        <f>IFERROR(('IS-Reinsurance'!H6+'IS-Reinsurance'!H28)/('IS-Reinsurance'!H21),"-")</f>
        <v>2.6863685394955157</v>
      </c>
      <c r="J30" s="96">
        <f>IFERROR(('IS-Reinsurance'!I6+'IS-Reinsurance'!I28)/('IS-Reinsurance'!I21),"-")</f>
        <v>2.6154763834705599</v>
      </c>
      <c r="K30" s="96" t="str">
        <f>IFERROR(('IS-Reinsurance'!J6+'IS-Reinsurance'!J28)/('IS-Reinsurance'!J21),"-")</f>
        <v>-</v>
      </c>
      <c r="L30" s="96" t="str">
        <f>IFERROR(('IS-Reinsurance'!K6+'IS-Reinsurance'!K28)/('IS-Reinsurance'!K21),"-")</f>
        <v>-</v>
      </c>
      <c r="M30" s="96" t="str">
        <f>IFERROR(('IS-Reinsurance'!L6+'IS-Reinsurance'!L28)/('IS-Reinsurance'!L21),"-")</f>
        <v>-</v>
      </c>
      <c r="N30" s="96" t="str">
        <f>IFERROR(('IS-Reinsurance'!M6+'IS-Reinsurance'!M28)/('IS-Reinsurance'!M21),"-")</f>
        <v>-</v>
      </c>
      <c r="O30" s="96" t="str">
        <f>IFERROR(('IS-Reinsurance'!N6+'IS-Reinsurance'!N28)/('IS-Reinsurance'!N21),"-")</f>
        <v>-</v>
      </c>
      <c r="P30" s="95" t="s">
        <v>215</v>
      </c>
    </row>
    <row r="31" spans="1:16" s="20" customFormat="1" ht="20.399999999999999" customHeight="1">
      <c r="A31" s="18"/>
      <c r="B31"/>
      <c r="C31" s="50" t="s">
        <v>208</v>
      </c>
      <c r="D31" s="96">
        <f>IFERROR(('IS-Reinsurance'!C6+'IS-Reinsurance'!C28)/('IS-Reinsurance'!C21+'IS-Reinsurance'!C29+'IS-Reinsurance'!C30+'IS-Reinsurance'!C31+'IS-Reinsurance'!C32),"-")</f>
        <v>2.6421612151985454</v>
      </c>
      <c r="E31" s="96">
        <f>IFERROR(('IS-Reinsurance'!D6+'IS-Reinsurance'!D28)/('IS-Reinsurance'!D21+'IS-Reinsurance'!D29+'IS-Reinsurance'!D30+'IS-Reinsurance'!D31+'IS-Reinsurance'!D32),"-")</f>
        <v>2.6248001675312129</v>
      </c>
      <c r="F31" s="96">
        <f>IFERROR(('IS-Reinsurance'!E6+'IS-Reinsurance'!E28)/('IS-Reinsurance'!E21+'IS-Reinsurance'!E29+'IS-Reinsurance'!E30+'IS-Reinsurance'!E31+'IS-Reinsurance'!E32),"-")</f>
        <v>2.6061144715358835</v>
      </c>
      <c r="G31" s="96">
        <f>IFERROR(('IS-Reinsurance'!F6+'IS-Reinsurance'!F28)/('IS-Reinsurance'!F21+'IS-Reinsurance'!F29+'IS-Reinsurance'!F30+'IS-Reinsurance'!F31+'IS-Reinsurance'!F32),"-")</f>
        <v>2.511781575563063</v>
      </c>
      <c r="H31" s="96">
        <f>IFERROR(('IS-Reinsurance'!G6+'IS-Reinsurance'!G28)/('IS-Reinsurance'!G21+'IS-Reinsurance'!G29+'IS-Reinsurance'!G30+'IS-Reinsurance'!G31+'IS-Reinsurance'!G32),"-")</f>
        <v>2.4220295698694665</v>
      </c>
      <c r="I31" s="96">
        <f>IFERROR(('IS-Reinsurance'!H6+'IS-Reinsurance'!H28)/('IS-Reinsurance'!H21+'IS-Reinsurance'!H29+'IS-Reinsurance'!H30+'IS-Reinsurance'!H31+'IS-Reinsurance'!H32),"-")</f>
        <v>2.4852480540858886</v>
      </c>
      <c r="J31" s="96">
        <f>IFERROR(('IS-Reinsurance'!I6+'IS-Reinsurance'!I28)/('IS-Reinsurance'!I21+'IS-Reinsurance'!I29+'IS-Reinsurance'!I30+'IS-Reinsurance'!I31+'IS-Reinsurance'!I32),"-")</f>
        <v>2.4297241489825279</v>
      </c>
      <c r="K31" s="96" t="str">
        <f>IFERROR(('IS-Reinsurance'!J6+'IS-Reinsurance'!J28)/('IS-Reinsurance'!J21+'IS-Reinsurance'!J29+'IS-Reinsurance'!J30+'IS-Reinsurance'!J31+'IS-Reinsurance'!J32),"-")</f>
        <v>-</v>
      </c>
      <c r="L31" s="96" t="str">
        <f>IFERROR(('IS-Reinsurance'!K6+'IS-Reinsurance'!K28)/('IS-Reinsurance'!K21+'IS-Reinsurance'!K29+'IS-Reinsurance'!K30+'IS-Reinsurance'!K31+'IS-Reinsurance'!K32),"-")</f>
        <v>-</v>
      </c>
      <c r="M31" s="96" t="str">
        <f>IFERROR(('IS-Reinsurance'!L6+'IS-Reinsurance'!L28)/('IS-Reinsurance'!L21+'IS-Reinsurance'!L29+'IS-Reinsurance'!L30+'IS-Reinsurance'!L31+'IS-Reinsurance'!L32),"-")</f>
        <v>-</v>
      </c>
      <c r="N31" s="96" t="str">
        <f>IFERROR(('IS-Reinsurance'!M6+'IS-Reinsurance'!M28)/('IS-Reinsurance'!M21+'IS-Reinsurance'!M29+'IS-Reinsurance'!M30+'IS-Reinsurance'!M31+'IS-Reinsurance'!M32),"-")</f>
        <v>-</v>
      </c>
      <c r="O31" s="96" t="str">
        <f>IFERROR(('IS-Reinsurance'!N6+'IS-Reinsurance'!N28)/('IS-Reinsurance'!N21+'IS-Reinsurance'!N29+'IS-Reinsurance'!N30+'IS-Reinsurance'!N31+'IS-Reinsurance'!N32),"-")</f>
        <v>-</v>
      </c>
      <c r="P31" s="95" t="s">
        <v>216</v>
      </c>
    </row>
    <row r="32" spans="1:16" s="20" customFormat="1" ht="20.399999999999999" customHeight="1">
      <c r="A32" s="18"/>
      <c r="B32"/>
      <c r="C32" s="50" t="s">
        <v>209</v>
      </c>
      <c r="D32" s="96">
        <f>IFERROR('IS-Reinsurance'!C10/'IS-Reinsurance'!C6,"-")</f>
        <v>0.3391217022171088</v>
      </c>
      <c r="E32" s="96">
        <f>IFERROR('IS-Reinsurance'!D10/'IS-Reinsurance'!D6,"-")</f>
        <v>0.39069226521052047</v>
      </c>
      <c r="F32" s="96">
        <f>IFERROR('IS-Reinsurance'!E10/'IS-Reinsurance'!E6,"-")</f>
        <v>0.40315139810098599</v>
      </c>
      <c r="G32" s="96">
        <f>IFERROR('IS-Reinsurance'!F10/'IS-Reinsurance'!F6,"-")</f>
        <v>0.42384197383613564</v>
      </c>
      <c r="H32" s="96">
        <f>IFERROR('IS-Reinsurance'!G10/'IS-Reinsurance'!G6,"-")</f>
        <v>0.43604198938376082</v>
      </c>
      <c r="I32" s="96">
        <f>IFERROR('IS-Reinsurance'!H10/'IS-Reinsurance'!H6,"-")</f>
        <v>0.42737042669196879</v>
      </c>
      <c r="J32" s="96">
        <f>IFERROR('IS-Reinsurance'!I10/'IS-Reinsurance'!I6,"-")</f>
        <v>0.43094260529384126</v>
      </c>
      <c r="K32" s="96" t="str">
        <f>IFERROR('IS-Reinsurance'!J10/'IS-Reinsurance'!J6,"-")</f>
        <v>-</v>
      </c>
      <c r="L32" s="96" t="str">
        <f>IFERROR('IS-Reinsurance'!K10/'IS-Reinsurance'!K6,"-")</f>
        <v>-</v>
      </c>
      <c r="M32" s="96" t="str">
        <f>IFERROR('IS-Reinsurance'!L10/'IS-Reinsurance'!L6,"-")</f>
        <v>-</v>
      </c>
      <c r="N32" s="96" t="str">
        <f>IFERROR('IS-Reinsurance'!M10/'IS-Reinsurance'!M6,"-")</f>
        <v>-</v>
      </c>
      <c r="O32" s="96" t="str">
        <f>IFERROR('IS-Reinsurance'!N10/'IS-Reinsurance'!N6,"-")</f>
        <v>-</v>
      </c>
      <c r="P32" s="95" t="s">
        <v>190</v>
      </c>
    </row>
    <row r="33" spans="1:16" s="20" customFormat="1" ht="20.399999999999999" customHeight="1">
      <c r="A33" s="18"/>
      <c r="B33"/>
      <c r="C33" s="50" t="s">
        <v>210</v>
      </c>
      <c r="D33" s="96">
        <f>IFERROR('FP- Reinsurance'!C27/'FP- Reinsurance'!C54,"-")</f>
        <v>0.98363702001081255</v>
      </c>
      <c r="E33" s="96">
        <f>IFERROR('FP- Reinsurance'!D27/'FP- Reinsurance'!D54,"-")</f>
        <v>0.94266353311744167</v>
      </c>
      <c r="F33" s="96">
        <f>IFERROR('FP- Reinsurance'!E27/'FP- Reinsurance'!E54,"-")</f>
        <v>0.95264459285920411</v>
      </c>
      <c r="G33" s="96">
        <f>IFERROR('FP- Reinsurance'!F27/'FP- Reinsurance'!F54,"-")</f>
        <v>0.96704249138088305</v>
      </c>
      <c r="H33" s="96">
        <f>IFERROR('FP- Reinsurance'!G27/'FP- Reinsurance'!G54,"-")</f>
        <v>0.9965581621866294</v>
      </c>
      <c r="I33" s="96">
        <f>IFERROR('FP- Reinsurance'!H27/'FP- Reinsurance'!H54,"-")</f>
        <v>1.0161255978059074</v>
      </c>
      <c r="J33" s="96">
        <f>IFERROR('FP- Reinsurance'!I27/'FP- Reinsurance'!I54,"-")</f>
        <v>1.0158934620246618</v>
      </c>
      <c r="K33" s="96" t="str">
        <f>IFERROR('FP- Reinsurance'!J27/'FP- Reinsurance'!J54,"-")</f>
        <v>-</v>
      </c>
      <c r="L33" s="96" t="str">
        <f>IFERROR('FP- Reinsurance'!K27/'FP- Reinsurance'!K54,"-")</f>
        <v>-</v>
      </c>
      <c r="M33" s="96" t="str">
        <f>IFERROR('FP- Reinsurance'!L27/'FP- Reinsurance'!L54,"-")</f>
        <v>-</v>
      </c>
      <c r="N33" s="96" t="str">
        <f>IFERROR('FP- Reinsurance'!M27/'FP- Reinsurance'!M54,"-")</f>
        <v>-</v>
      </c>
      <c r="O33" s="96" t="str">
        <f>IFERROR('FP- Reinsurance'!N27/'FP- Reinsurance'!N54,"-")</f>
        <v>-</v>
      </c>
      <c r="P33" s="95" t="s">
        <v>217</v>
      </c>
    </row>
    <row r="34" spans="1:16" ht="22.2" hidden="1" customHeight="1">
      <c r="C34" s="50" t="s">
        <v>433</v>
      </c>
      <c r="D34" s="123">
        <v>1.5990462596968518</v>
      </c>
      <c r="P34" s="95" t="s">
        <v>439</v>
      </c>
    </row>
    <row r="35" spans="1:16" ht="22.2" hidden="1" customHeight="1">
      <c r="C35" s="50" t="s">
        <v>441</v>
      </c>
      <c r="D35" s="119">
        <v>3.2478591797322141</v>
      </c>
      <c r="P35" s="95" t="s">
        <v>440</v>
      </c>
    </row>
    <row r="36" spans="1:16" ht="22.2" hidden="1" customHeight="1">
      <c r="C36" s="50" t="s">
        <v>442</v>
      </c>
      <c r="D36" s="122"/>
      <c r="P36" s="95" t="s">
        <v>435</v>
      </c>
    </row>
    <row r="37" spans="1:16" ht="22.2" hidden="1" customHeight="1">
      <c r="C37" s="50" t="s">
        <v>443</v>
      </c>
      <c r="D37" s="122"/>
      <c r="P37" s="95" t="s">
        <v>438</v>
      </c>
    </row>
    <row r="40" spans="1:16" hidden="1">
      <c r="C40" s="34" t="s">
        <v>444</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tabSelected="1" zoomScale="70" zoomScaleNormal="70" zoomScaleSheetLayoutView="70" workbookViewId="0">
      <pane xSplit="2" ySplit="4" topLeftCell="C5" activePane="bottomRight" state="frozen"/>
      <selection pane="topRight" activeCell="C1" sqref="C1"/>
      <selection pane="bottomLeft" activeCell="A5" sqref="A5"/>
      <selection pane="bottomRight" activeCell="D51" sqref="D51"/>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02" t="s">
        <v>411</v>
      </c>
    </row>
    <row r="2" spans="1:49" s="9" customFormat="1" ht="38.25" customHeight="1" thickBot="1">
      <c r="A2" s="142" t="s">
        <v>115</v>
      </c>
      <c r="B2" s="143"/>
      <c r="C2" s="143"/>
      <c r="D2" s="143"/>
      <c r="E2" s="143"/>
      <c r="F2" s="143"/>
      <c r="G2" s="143"/>
      <c r="H2" s="143"/>
      <c r="I2" s="143"/>
      <c r="J2" s="143"/>
      <c r="K2" s="143"/>
      <c r="L2" s="143"/>
      <c r="M2" s="143"/>
      <c r="N2" s="143"/>
      <c r="O2" s="14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39" t="s">
        <v>359</v>
      </c>
      <c r="B3" s="140"/>
      <c r="C3" s="140"/>
      <c r="D3" s="140"/>
      <c r="E3" s="140"/>
      <c r="F3" s="140"/>
      <c r="G3" s="140"/>
      <c r="H3" s="140"/>
      <c r="I3" s="140"/>
      <c r="J3" s="140"/>
      <c r="K3" s="140"/>
      <c r="L3" s="140"/>
      <c r="M3" s="140"/>
      <c r="N3" s="140"/>
      <c r="O3" s="14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375</v>
      </c>
      <c r="D4" s="51" t="s">
        <v>374</v>
      </c>
      <c r="E4" s="51" t="s">
        <v>373</v>
      </c>
      <c r="F4" s="51" t="s">
        <v>372</v>
      </c>
      <c r="G4" s="51" t="s">
        <v>371</v>
      </c>
      <c r="H4" s="51" t="s">
        <v>370</v>
      </c>
      <c r="I4" s="51" t="s">
        <v>369</v>
      </c>
      <c r="J4" s="51" t="s">
        <v>368</v>
      </c>
      <c r="K4" s="51" t="s">
        <v>367</v>
      </c>
      <c r="L4" s="51" t="s">
        <v>366</v>
      </c>
      <c r="M4" s="51" t="s">
        <v>365</v>
      </c>
      <c r="N4" s="51" t="s">
        <v>364</v>
      </c>
      <c r="O4" s="42" t="s">
        <v>26</v>
      </c>
    </row>
    <row r="5" spans="1:49">
      <c r="A5" s="8">
        <v>1</v>
      </c>
      <c r="B5" s="41" t="s">
        <v>377</v>
      </c>
      <c r="C5" s="113">
        <v>35229961.407570004</v>
      </c>
      <c r="D5" s="124">
        <v>34928581.424610004</v>
      </c>
      <c r="E5" s="127">
        <v>34507894.230710007</v>
      </c>
      <c r="F5" s="68">
        <v>32377273.686750002</v>
      </c>
      <c r="G5" s="87">
        <v>33762209.398899995</v>
      </c>
      <c r="H5" s="68">
        <v>35226104.655469999</v>
      </c>
      <c r="I5" s="87">
        <v>33930159.620000005</v>
      </c>
      <c r="J5" s="68"/>
      <c r="K5" s="87"/>
      <c r="L5" s="68"/>
      <c r="M5" s="87"/>
      <c r="N5" s="68"/>
      <c r="O5" s="99" t="s">
        <v>400</v>
      </c>
    </row>
    <row r="6" spans="1:49" s="12" customFormat="1">
      <c r="A6" s="8">
        <f t="shared" ref="A6:A62" si="0">A5+1</f>
        <v>2</v>
      </c>
      <c r="B6" s="41" t="s">
        <v>376</v>
      </c>
      <c r="C6" s="113">
        <v>30000</v>
      </c>
      <c r="D6" s="68">
        <v>39261.570529999997</v>
      </c>
      <c r="E6" s="127">
        <v>39317.863360000003</v>
      </c>
      <c r="F6" s="68">
        <v>39374.156190000002</v>
      </c>
      <c r="G6" s="87">
        <v>39430.44902</v>
      </c>
      <c r="H6" s="68">
        <v>39486.741849999999</v>
      </c>
      <c r="I6" s="87">
        <v>31961.461139999999</v>
      </c>
      <c r="J6" s="68"/>
      <c r="K6" s="87"/>
      <c r="L6" s="68"/>
      <c r="M6" s="87"/>
      <c r="N6" s="68"/>
      <c r="O6" s="99" t="s">
        <v>399</v>
      </c>
    </row>
    <row r="7" spans="1:49">
      <c r="A7" s="8">
        <f t="shared" si="0"/>
        <v>3</v>
      </c>
      <c r="B7" s="41" t="s">
        <v>27</v>
      </c>
      <c r="C7" s="113">
        <v>146196560.08402002</v>
      </c>
      <c r="D7" s="68">
        <v>141990843.05973002</v>
      </c>
      <c r="E7" s="127">
        <v>144574345.54572001</v>
      </c>
      <c r="F7" s="68">
        <v>145606859.25584996</v>
      </c>
      <c r="G7" s="87">
        <v>140577327.60335004</v>
      </c>
      <c r="H7" s="68">
        <v>147060625.99349001</v>
      </c>
      <c r="I7" s="87">
        <v>146531419.28101003</v>
      </c>
      <c r="J7" s="68"/>
      <c r="K7" s="87"/>
      <c r="L7" s="68"/>
      <c r="M7" s="87"/>
      <c r="N7" s="68"/>
      <c r="O7" s="99" t="s">
        <v>28</v>
      </c>
    </row>
    <row r="8" spans="1:49">
      <c r="A8" s="8">
        <f t="shared" si="0"/>
        <v>4</v>
      </c>
      <c r="B8" s="41" t="s">
        <v>378</v>
      </c>
      <c r="C8" s="113">
        <v>26317982.727529999</v>
      </c>
      <c r="D8" s="68">
        <v>27942088.581689995</v>
      </c>
      <c r="E8" s="127">
        <v>26689254.546150003</v>
      </c>
      <c r="F8" s="68">
        <v>24315363.433059994</v>
      </c>
      <c r="G8" s="87">
        <v>24441260.556300003</v>
      </c>
      <c r="H8" s="68">
        <v>26919632.850030005</v>
      </c>
      <c r="I8" s="87">
        <v>27742737.148640007</v>
      </c>
      <c r="J8" s="68"/>
      <c r="K8" s="87"/>
      <c r="L8" s="68"/>
      <c r="M8" s="87"/>
      <c r="N8" s="68"/>
      <c r="O8" s="99" t="s">
        <v>29</v>
      </c>
    </row>
    <row r="9" spans="1:49" s="12" customFormat="1">
      <c r="A9" s="8">
        <f t="shared" si="0"/>
        <v>5</v>
      </c>
      <c r="B9" s="41" t="s">
        <v>379</v>
      </c>
      <c r="C9" s="113">
        <v>2615198.1060100002</v>
      </c>
      <c r="D9" s="68">
        <v>1468310</v>
      </c>
      <c r="E9" s="127">
        <v>2960762.7199999997</v>
      </c>
      <c r="F9" s="68">
        <v>3177389.2</v>
      </c>
      <c r="G9" s="87">
        <v>3215215.29948</v>
      </c>
      <c r="H9" s="68">
        <v>3249389.8905099998</v>
      </c>
      <c r="I9" s="87">
        <v>4024640.4304999998</v>
      </c>
      <c r="J9" s="68"/>
      <c r="K9" s="87"/>
      <c r="L9" s="68"/>
      <c r="M9" s="87"/>
      <c r="N9" s="68"/>
      <c r="O9" s="99" t="s">
        <v>401</v>
      </c>
    </row>
    <row r="10" spans="1:49">
      <c r="A10" s="8">
        <f t="shared" si="0"/>
        <v>6</v>
      </c>
      <c r="B10" s="41" t="s">
        <v>30</v>
      </c>
      <c r="C10" s="113">
        <v>63402882.133210003</v>
      </c>
      <c r="D10" s="68">
        <v>65037636.440990008</v>
      </c>
      <c r="E10" s="127">
        <v>66227190.752590001</v>
      </c>
      <c r="F10" s="68">
        <v>65616650.59466999</v>
      </c>
      <c r="G10" s="87">
        <v>66425401.362869993</v>
      </c>
      <c r="H10" s="68">
        <v>69231051.780259997</v>
      </c>
      <c r="I10" s="87">
        <v>70361564.031909972</v>
      </c>
      <c r="J10" s="68"/>
      <c r="K10" s="87"/>
      <c r="L10" s="68"/>
      <c r="M10" s="87"/>
      <c r="N10" s="68"/>
      <c r="O10" s="99" t="s">
        <v>31</v>
      </c>
    </row>
    <row r="11" spans="1:49">
      <c r="A11" s="8">
        <f t="shared" si="0"/>
        <v>7</v>
      </c>
      <c r="B11" s="41" t="s">
        <v>33</v>
      </c>
      <c r="C11" s="113">
        <v>878500.50711999997</v>
      </c>
      <c r="D11" s="68">
        <v>865559.96854999999</v>
      </c>
      <c r="E11" s="127">
        <v>527169.38205000001</v>
      </c>
      <c r="F11" s="68">
        <v>383070.10236999998</v>
      </c>
      <c r="G11" s="87">
        <v>267038.3162</v>
      </c>
      <c r="H11" s="68">
        <v>246290.64238999999</v>
      </c>
      <c r="I11" s="87">
        <v>244007.69820000001</v>
      </c>
      <c r="J11" s="68"/>
      <c r="K11" s="87"/>
      <c r="L11" s="68"/>
      <c r="M11" s="87"/>
      <c r="N11" s="68"/>
      <c r="O11" s="99" t="s">
        <v>34</v>
      </c>
    </row>
    <row r="12" spans="1:49">
      <c r="A12" s="8">
        <f t="shared" si="0"/>
        <v>8</v>
      </c>
      <c r="B12" s="41" t="s">
        <v>35</v>
      </c>
      <c r="C12" s="79">
        <v>0</v>
      </c>
      <c r="D12" s="68">
        <v>0</v>
      </c>
      <c r="E12" s="127">
        <v>0</v>
      </c>
      <c r="F12" s="68">
        <v>0</v>
      </c>
      <c r="G12" s="68">
        <v>0</v>
      </c>
      <c r="H12" s="68">
        <v>0</v>
      </c>
      <c r="I12" s="87">
        <v>0</v>
      </c>
      <c r="J12" s="68"/>
      <c r="K12" s="87"/>
      <c r="L12" s="68"/>
      <c r="M12" s="87"/>
      <c r="N12" s="68"/>
      <c r="O12" s="99" t="s">
        <v>36</v>
      </c>
    </row>
    <row r="13" spans="1:49">
      <c r="A13" s="8">
        <f t="shared" si="0"/>
        <v>9</v>
      </c>
      <c r="B13" s="41" t="s">
        <v>37</v>
      </c>
      <c r="C13" s="79">
        <v>0</v>
      </c>
      <c r="D13" s="68">
        <v>0</v>
      </c>
      <c r="E13" s="127">
        <v>0</v>
      </c>
      <c r="F13" s="68">
        <v>0</v>
      </c>
      <c r="G13" s="68">
        <v>0</v>
      </c>
      <c r="H13" s="68">
        <v>0</v>
      </c>
      <c r="I13" s="87">
        <v>0</v>
      </c>
      <c r="J13" s="68"/>
      <c r="K13" s="87"/>
      <c r="L13" s="68"/>
      <c r="M13" s="87"/>
      <c r="N13" s="68"/>
      <c r="O13" s="99" t="s">
        <v>38</v>
      </c>
    </row>
    <row r="14" spans="1:49">
      <c r="A14" s="8">
        <f t="shared" si="0"/>
        <v>10</v>
      </c>
      <c r="B14" s="41" t="s">
        <v>39</v>
      </c>
      <c r="C14" s="113">
        <v>171085301.11830002</v>
      </c>
      <c r="D14" s="68">
        <v>170733022.91631004</v>
      </c>
      <c r="E14" s="127">
        <v>171789834.99522999</v>
      </c>
      <c r="F14" s="68">
        <v>171579579.11276007</v>
      </c>
      <c r="G14" s="87">
        <v>168471289.16555005</v>
      </c>
      <c r="H14" s="68">
        <v>168406861.69262004</v>
      </c>
      <c r="I14" s="87">
        <v>168272253.67206001</v>
      </c>
      <c r="J14" s="68"/>
      <c r="K14" s="87"/>
      <c r="L14" s="68"/>
      <c r="M14" s="87"/>
      <c r="N14" s="68"/>
      <c r="O14" s="99" t="s">
        <v>40</v>
      </c>
    </row>
    <row r="15" spans="1:49">
      <c r="A15" s="8">
        <f t="shared" si="0"/>
        <v>11</v>
      </c>
      <c r="B15" s="41" t="s">
        <v>156</v>
      </c>
      <c r="C15" s="113">
        <v>207770.53230000002</v>
      </c>
      <c r="D15" s="68">
        <v>208882.04730999999</v>
      </c>
      <c r="E15" s="127">
        <v>204480.44702000002</v>
      </c>
      <c r="F15" s="68">
        <v>203111.77454999997</v>
      </c>
      <c r="G15" s="87">
        <v>202333.53779999999</v>
      </c>
      <c r="H15" s="68">
        <v>196968.34521999999</v>
      </c>
      <c r="I15" s="87">
        <v>195614.04076999999</v>
      </c>
      <c r="J15" s="68"/>
      <c r="K15" s="87"/>
      <c r="L15" s="68"/>
      <c r="M15" s="87"/>
      <c r="N15" s="68"/>
      <c r="O15" s="99" t="s">
        <v>41</v>
      </c>
    </row>
    <row r="16" spans="1:49">
      <c r="A16" s="8">
        <f t="shared" si="0"/>
        <v>12</v>
      </c>
      <c r="B16" s="41" t="s">
        <v>42</v>
      </c>
      <c r="C16" s="113">
        <v>7347.28</v>
      </c>
      <c r="D16" s="68">
        <v>7806.4849999999997</v>
      </c>
      <c r="E16" s="127">
        <v>46453.741139999998</v>
      </c>
      <c r="F16" s="68">
        <v>44478.129220000003</v>
      </c>
      <c r="G16" s="87">
        <v>46254.485520000002</v>
      </c>
      <c r="H16" s="68">
        <v>47720.181339999996</v>
      </c>
      <c r="I16" s="87">
        <v>51037.644919999999</v>
      </c>
      <c r="J16" s="68"/>
      <c r="K16" s="87"/>
      <c r="L16" s="68"/>
      <c r="M16" s="87"/>
      <c r="N16" s="68"/>
      <c r="O16" s="99" t="s">
        <v>43</v>
      </c>
    </row>
    <row r="17" spans="1:17" s="12" customFormat="1">
      <c r="A17" s="8">
        <f t="shared" si="0"/>
        <v>13</v>
      </c>
      <c r="B17" s="41" t="s">
        <v>380</v>
      </c>
      <c r="C17" s="79">
        <v>0</v>
      </c>
      <c r="D17" s="68">
        <v>0</v>
      </c>
      <c r="E17" s="127">
        <v>0</v>
      </c>
      <c r="F17" s="68">
        <v>0</v>
      </c>
      <c r="G17" s="87">
        <v>0</v>
      </c>
      <c r="H17" s="68">
        <v>0</v>
      </c>
      <c r="I17" s="87">
        <v>0</v>
      </c>
      <c r="J17" s="68"/>
      <c r="K17" s="87"/>
      <c r="L17" s="68"/>
      <c r="M17" s="87"/>
      <c r="N17" s="68"/>
      <c r="O17" s="99" t="s">
        <v>402</v>
      </c>
    </row>
    <row r="18" spans="1:17">
      <c r="A18" s="8">
        <f t="shared" si="0"/>
        <v>14</v>
      </c>
      <c r="B18" s="41" t="s">
        <v>44</v>
      </c>
      <c r="C18" s="113">
        <v>7776234.1025</v>
      </c>
      <c r="D18" s="68">
        <v>7722755.392860001</v>
      </c>
      <c r="E18" s="127">
        <v>7621826.5942299999</v>
      </c>
      <c r="F18" s="68">
        <v>7399318.6365200002</v>
      </c>
      <c r="G18" s="87">
        <v>7384748.3021</v>
      </c>
      <c r="H18" s="68">
        <v>7533344.4518900001</v>
      </c>
      <c r="I18" s="87">
        <v>7502164.9364900002</v>
      </c>
      <c r="J18" s="68"/>
      <c r="K18" s="87"/>
      <c r="L18" s="68"/>
      <c r="M18" s="87"/>
      <c r="N18" s="68"/>
      <c r="O18" s="99" t="s">
        <v>45</v>
      </c>
    </row>
    <row r="19" spans="1:17">
      <c r="A19" s="115">
        <f t="shared" si="0"/>
        <v>15</v>
      </c>
      <c r="B19" s="116" t="s">
        <v>381</v>
      </c>
      <c r="C19" s="113">
        <v>15524009.53751</v>
      </c>
      <c r="D19" s="68">
        <v>15543354.200519999</v>
      </c>
      <c r="E19" s="127">
        <v>15562682.039489999</v>
      </c>
      <c r="F19" s="68">
        <v>15580325.599650001</v>
      </c>
      <c r="G19" s="87">
        <v>15599670.260589998</v>
      </c>
      <c r="H19" s="68">
        <v>15566234.701199999</v>
      </c>
      <c r="I19" s="87">
        <v>15681781.350540001</v>
      </c>
      <c r="J19" s="68"/>
      <c r="K19" s="87"/>
      <c r="L19" s="68"/>
      <c r="M19" s="87"/>
      <c r="N19" s="68"/>
      <c r="O19" s="128" t="s">
        <v>46</v>
      </c>
    </row>
    <row r="20" spans="1:17" s="12" customFormat="1">
      <c r="A20" s="8">
        <f t="shared" si="0"/>
        <v>16</v>
      </c>
      <c r="B20" s="41" t="s">
        <v>382</v>
      </c>
      <c r="C20" s="113">
        <v>345100.82</v>
      </c>
      <c r="D20" s="68">
        <v>320100.83</v>
      </c>
      <c r="E20" s="127">
        <v>320100.83</v>
      </c>
      <c r="F20" s="68">
        <v>320100.82</v>
      </c>
      <c r="G20" s="87">
        <v>345100.82</v>
      </c>
      <c r="H20" s="68">
        <v>320100.82</v>
      </c>
      <c r="I20" s="87">
        <v>320100.82</v>
      </c>
      <c r="J20" s="68"/>
      <c r="K20" s="87"/>
      <c r="L20" s="68"/>
      <c r="M20" s="87"/>
      <c r="N20" s="68"/>
      <c r="O20" s="99" t="s">
        <v>403</v>
      </c>
    </row>
    <row r="21" spans="1:17">
      <c r="A21" s="8">
        <f t="shared" si="0"/>
        <v>17</v>
      </c>
      <c r="B21" s="41" t="s">
        <v>48</v>
      </c>
      <c r="C21" s="79">
        <v>0</v>
      </c>
      <c r="D21" s="68">
        <v>0</v>
      </c>
      <c r="E21" s="127">
        <v>0</v>
      </c>
      <c r="F21" s="68">
        <v>0</v>
      </c>
      <c r="G21" s="87">
        <v>0</v>
      </c>
      <c r="H21" s="68">
        <v>0</v>
      </c>
      <c r="I21" s="87">
        <v>0</v>
      </c>
      <c r="J21" s="68"/>
      <c r="K21" s="87"/>
      <c r="L21" s="68"/>
      <c r="M21" s="87"/>
      <c r="N21" s="68"/>
      <c r="O21" s="99" t="s">
        <v>49</v>
      </c>
      <c r="Q21" s="12"/>
    </row>
    <row r="22" spans="1:17">
      <c r="A22" s="8">
        <f t="shared" si="0"/>
        <v>18</v>
      </c>
      <c r="B22" s="41" t="s">
        <v>50</v>
      </c>
      <c r="C22" s="113">
        <v>162751.08803000001</v>
      </c>
      <c r="D22" s="68">
        <v>169424.14585</v>
      </c>
      <c r="E22" s="127">
        <v>168056.58356999999</v>
      </c>
      <c r="F22" s="68">
        <v>175446.43786000001</v>
      </c>
      <c r="G22" s="87">
        <v>165113.07689</v>
      </c>
      <c r="H22" s="68">
        <v>165443.06466</v>
      </c>
      <c r="I22" s="87">
        <v>168215.90354</v>
      </c>
      <c r="J22" s="68"/>
      <c r="K22" s="87"/>
      <c r="L22" s="68"/>
      <c r="M22" s="87"/>
      <c r="N22" s="68"/>
      <c r="O22" s="99" t="s">
        <v>51</v>
      </c>
    </row>
    <row r="23" spans="1:17" s="12" customFormat="1">
      <c r="A23" s="8">
        <f t="shared" si="0"/>
        <v>19</v>
      </c>
      <c r="B23" s="41" t="s">
        <v>447</v>
      </c>
      <c r="C23" s="113">
        <v>2143558.1274999995</v>
      </c>
      <c r="D23" s="68">
        <v>2137509.5396999991</v>
      </c>
      <c r="E23" s="127">
        <v>2135808.4399699997</v>
      </c>
      <c r="F23" s="68">
        <v>2089393.9121599991</v>
      </c>
      <c r="G23" s="87">
        <v>2131247.21979</v>
      </c>
      <c r="H23" s="68">
        <v>2149896.9287999989</v>
      </c>
      <c r="I23" s="87">
        <v>2139535.7706600004</v>
      </c>
      <c r="J23" s="68"/>
      <c r="K23" s="87"/>
      <c r="L23" s="68"/>
      <c r="M23" s="87"/>
      <c r="N23" s="68"/>
      <c r="O23" s="99" t="s">
        <v>85</v>
      </c>
    </row>
    <row r="24" spans="1:17" s="12" customFormat="1">
      <c r="A24" s="8">
        <f t="shared" si="0"/>
        <v>20</v>
      </c>
      <c r="B24" s="90" t="s">
        <v>445</v>
      </c>
      <c r="C24" s="113">
        <v>0</v>
      </c>
      <c r="D24" s="68">
        <v>0</v>
      </c>
      <c r="E24" s="127">
        <v>0</v>
      </c>
      <c r="F24" s="68">
        <v>0</v>
      </c>
      <c r="G24" s="87">
        <v>0</v>
      </c>
      <c r="H24" s="68">
        <v>0</v>
      </c>
      <c r="I24" s="87">
        <v>0</v>
      </c>
      <c r="J24" s="68"/>
      <c r="K24" s="87"/>
      <c r="L24" s="68"/>
      <c r="M24" s="87"/>
      <c r="N24" s="68"/>
      <c r="O24" s="99"/>
    </row>
    <row r="25" spans="1:17" s="12" customFormat="1">
      <c r="A25" s="8">
        <f t="shared" si="0"/>
        <v>21</v>
      </c>
      <c r="B25" s="90" t="s">
        <v>446</v>
      </c>
      <c r="C25" s="113">
        <v>263.55</v>
      </c>
      <c r="D25" s="68">
        <v>0</v>
      </c>
      <c r="E25" s="127">
        <v>0</v>
      </c>
      <c r="F25" s="68">
        <v>30000</v>
      </c>
      <c r="G25" s="87">
        <v>55000</v>
      </c>
      <c r="H25" s="68">
        <v>85000</v>
      </c>
      <c r="I25" s="87">
        <v>85000</v>
      </c>
      <c r="J25" s="68"/>
      <c r="K25" s="87"/>
      <c r="L25" s="68"/>
      <c r="M25" s="87"/>
      <c r="N25" s="68"/>
      <c r="O25" s="99"/>
    </row>
    <row r="26" spans="1:17">
      <c r="A26" s="8">
        <f t="shared" si="0"/>
        <v>22</v>
      </c>
      <c r="B26" s="41" t="s">
        <v>52</v>
      </c>
      <c r="C26" s="113">
        <v>638656.79084999999</v>
      </c>
      <c r="D26" s="68">
        <v>659066.71256999997</v>
      </c>
      <c r="E26" s="127">
        <v>671784.57701000001</v>
      </c>
      <c r="F26" s="68">
        <v>717800.08730000001</v>
      </c>
      <c r="G26" s="87">
        <v>796888.40573</v>
      </c>
      <c r="H26" s="68">
        <v>823624.32614000002</v>
      </c>
      <c r="I26" s="87">
        <v>881930.13757000002</v>
      </c>
      <c r="J26" s="68"/>
      <c r="K26" s="87"/>
      <c r="L26" s="68"/>
      <c r="M26" s="87"/>
      <c r="N26" s="68"/>
      <c r="O26" s="99" t="s">
        <v>53</v>
      </c>
    </row>
    <row r="27" spans="1:17" s="73" customFormat="1">
      <c r="A27" s="71">
        <f t="shared" si="0"/>
        <v>23</v>
      </c>
      <c r="B27" s="69" t="s">
        <v>54</v>
      </c>
      <c r="C27" s="114">
        <v>472562077.91316992</v>
      </c>
      <c r="D27" s="72">
        <v>469774203.3169601</v>
      </c>
      <c r="E27" s="129">
        <v>474046963.28892994</v>
      </c>
      <c r="F27" s="72">
        <v>469655534.93961006</v>
      </c>
      <c r="G27" s="88">
        <v>463925528.26079005</v>
      </c>
      <c r="H27" s="72">
        <v>477267777.06652993</v>
      </c>
      <c r="I27" s="88">
        <v>478164123.94876009</v>
      </c>
      <c r="J27" s="72"/>
      <c r="K27" s="88"/>
      <c r="L27" s="72"/>
      <c r="M27" s="88"/>
      <c r="N27" s="72"/>
      <c r="O27" s="104" t="s">
        <v>55</v>
      </c>
    </row>
    <row r="28" spans="1:17">
      <c r="A28" s="8">
        <f t="shared" si="0"/>
        <v>24</v>
      </c>
      <c r="B28" s="41" t="s">
        <v>56</v>
      </c>
      <c r="C28" s="113">
        <v>8960026.6962800007</v>
      </c>
      <c r="D28" s="68">
        <v>8893623.2940099984</v>
      </c>
      <c r="E28" s="127">
        <v>9451719.4163400028</v>
      </c>
      <c r="F28" s="68">
        <v>9558782.002299998</v>
      </c>
      <c r="G28" s="87">
        <v>13804687.946759999</v>
      </c>
      <c r="H28" s="68">
        <v>14114548.805219999</v>
      </c>
      <c r="I28" s="87">
        <v>14839222.128439998</v>
      </c>
      <c r="J28" s="68"/>
      <c r="K28" s="87"/>
      <c r="L28" s="68"/>
      <c r="M28" s="87"/>
      <c r="N28" s="68"/>
      <c r="O28" s="99" t="s">
        <v>80</v>
      </c>
    </row>
    <row r="29" spans="1:17">
      <c r="A29" s="8">
        <f t="shared" si="0"/>
        <v>25</v>
      </c>
      <c r="B29" s="41" t="s">
        <v>57</v>
      </c>
      <c r="C29" s="113">
        <v>4759757.34559</v>
      </c>
      <c r="D29" s="68">
        <v>4456002.1890499983</v>
      </c>
      <c r="E29" s="127">
        <v>4186803.7223399999</v>
      </c>
      <c r="F29" s="68">
        <v>4778048.3525900012</v>
      </c>
      <c r="G29" s="87">
        <v>4084367.0231700004</v>
      </c>
      <c r="H29" s="68">
        <v>4182311.1665200004</v>
      </c>
      <c r="I29" s="87">
        <v>3776177.9101</v>
      </c>
      <c r="J29" s="68"/>
      <c r="K29" s="87"/>
      <c r="L29" s="68"/>
      <c r="M29" s="87"/>
      <c r="N29" s="68"/>
      <c r="O29" s="99" t="s">
        <v>81</v>
      </c>
    </row>
    <row r="30" spans="1:17" s="12" customFormat="1">
      <c r="A30" s="8">
        <f t="shared" si="0"/>
        <v>26</v>
      </c>
      <c r="B30" s="41" t="s">
        <v>383</v>
      </c>
      <c r="C30" s="113">
        <v>1030.6123700000001</v>
      </c>
      <c r="D30" s="68">
        <v>1287.5080699999999</v>
      </c>
      <c r="E30" s="127">
        <v>1915.40969</v>
      </c>
      <c r="F30" s="68">
        <v>1881.04917</v>
      </c>
      <c r="G30" s="87">
        <v>294378.55255999998</v>
      </c>
      <c r="H30" s="68">
        <v>1763.68788</v>
      </c>
      <c r="I30" s="87">
        <v>2027.10114</v>
      </c>
      <c r="J30" s="68"/>
      <c r="K30" s="87"/>
      <c r="L30" s="68"/>
      <c r="M30" s="87"/>
      <c r="N30" s="68"/>
      <c r="O30" s="99" t="s">
        <v>404</v>
      </c>
    </row>
    <row r="31" spans="1:17" s="12" customFormat="1">
      <c r="A31" s="8">
        <f t="shared" si="0"/>
        <v>27</v>
      </c>
      <c r="B31" s="41" t="s">
        <v>384</v>
      </c>
      <c r="C31" s="113">
        <v>3748757.7348600002</v>
      </c>
      <c r="D31" s="68">
        <v>3853178.2245700001</v>
      </c>
      <c r="E31" s="127">
        <v>3942691.792799999</v>
      </c>
      <c r="F31" s="68">
        <v>3939529.0131400009</v>
      </c>
      <c r="G31" s="87">
        <v>3580403.2547500008</v>
      </c>
      <c r="H31" s="68">
        <v>3642473.1250300002</v>
      </c>
      <c r="I31" s="87">
        <v>3581095.8745400002</v>
      </c>
      <c r="J31" s="68"/>
      <c r="K31" s="87"/>
      <c r="L31" s="68"/>
      <c r="M31" s="87"/>
      <c r="N31" s="68"/>
      <c r="O31" s="99" t="s">
        <v>405</v>
      </c>
    </row>
    <row r="32" spans="1:17">
      <c r="A32" s="8">
        <f t="shared" si="0"/>
        <v>28</v>
      </c>
      <c r="B32" s="41" t="s">
        <v>58</v>
      </c>
      <c r="C32" s="113">
        <v>59200.049810000004</v>
      </c>
      <c r="D32" s="68">
        <v>58663.217140000001</v>
      </c>
      <c r="E32" s="127">
        <v>16389.07142</v>
      </c>
      <c r="F32" s="68">
        <v>65806.810069999992</v>
      </c>
      <c r="G32" s="87">
        <v>85671.882309999986</v>
      </c>
      <c r="H32" s="68">
        <v>80055.676470000006</v>
      </c>
      <c r="I32" s="87">
        <v>88674.843909999996</v>
      </c>
      <c r="J32" s="68"/>
      <c r="K32" s="87"/>
      <c r="L32" s="68"/>
      <c r="M32" s="87"/>
      <c r="N32" s="68"/>
      <c r="O32" s="99" t="s">
        <v>82</v>
      </c>
    </row>
    <row r="33" spans="1:15" s="12" customFormat="1">
      <c r="A33" s="8">
        <f t="shared" si="0"/>
        <v>29</v>
      </c>
      <c r="B33" s="41" t="s">
        <v>385</v>
      </c>
      <c r="C33" s="113">
        <v>2342348.0477099991</v>
      </c>
      <c r="D33" s="68">
        <v>2483691.5419099997</v>
      </c>
      <c r="E33" s="127">
        <v>2423828.9670300009</v>
      </c>
      <c r="F33" s="68">
        <v>2654371.219169999</v>
      </c>
      <c r="G33" s="87">
        <v>2995643.5038000001</v>
      </c>
      <c r="H33" s="68">
        <v>3083641.1945799999</v>
      </c>
      <c r="I33" s="87">
        <v>2976784.74021</v>
      </c>
      <c r="J33" s="68"/>
      <c r="K33" s="87"/>
      <c r="L33" s="68"/>
      <c r="M33" s="87"/>
      <c r="N33" s="68"/>
      <c r="O33" s="99" t="s">
        <v>406</v>
      </c>
    </row>
    <row r="34" spans="1:15">
      <c r="A34" s="8">
        <f t="shared" si="0"/>
        <v>30</v>
      </c>
      <c r="B34" s="41" t="s">
        <v>59</v>
      </c>
      <c r="C34" s="113">
        <v>660861.32325999998</v>
      </c>
      <c r="D34" s="68">
        <v>323788.29843999993</v>
      </c>
      <c r="E34" s="127">
        <v>685925.12999000004</v>
      </c>
      <c r="F34" s="68">
        <v>1284152.92964</v>
      </c>
      <c r="G34" s="87">
        <v>1316960.97046</v>
      </c>
      <c r="H34" s="68">
        <v>885596.27526999998</v>
      </c>
      <c r="I34" s="87">
        <v>264191.78596999997</v>
      </c>
      <c r="J34" s="68"/>
      <c r="K34" s="87"/>
      <c r="L34" s="68"/>
      <c r="M34" s="87"/>
      <c r="N34" s="68"/>
      <c r="O34" s="99" t="s">
        <v>83</v>
      </c>
    </row>
    <row r="35" spans="1:15">
      <c r="A35" s="8">
        <f t="shared" si="0"/>
        <v>31</v>
      </c>
      <c r="B35" s="41" t="s">
        <v>60</v>
      </c>
      <c r="C35" s="113">
        <v>3583024.6155199991</v>
      </c>
      <c r="D35" s="68">
        <v>3527348.0839300016</v>
      </c>
      <c r="E35" s="127">
        <v>3484587.4461800004</v>
      </c>
      <c r="F35" s="68">
        <v>3628565.6030299999</v>
      </c>
      <c r="G35" s="87">
        <v>3749951.1533299997</v>
      </c>
      <c r="H35" s="68">
        <v>3775120.6773299994</v>
      </c>
      <c r="I35" s="87">
        <v>3590501.7974099987</v>
      </c>
      <c r="J35" s="68"/>
      <c r="K35" s="87"/>
      <c r="L35" s="68"/>
      <c r="M35" s="87"/>
      <c r="N35" s="68"/>
      <c r="O35" s="99" t="s">
        <v>84</v>
      </c>
    </row>
    <row r="36" spans="1:15">
      <c r="A36" s="8">
        <f t="shared" si="0"/>
        <v>32</v>
      </c>
      <c r="B36" s="41" t="s">
        <v>61</v>
      </c>
      <c r="C36" s="113">
        <v>4963819.7111299997</v>
      </c>
      <c r="D36" s="68">
        <v>5102171.5219100006</v>
      </c>
      <c r="E36" s="127">
        <v>5282045.0740799988</v>
      </c>
      <c r="F36" s="68">
        <v>5303203.2585699987</v>
      </c>
      <c r="G36" s="87">
        <v>5256487.6076200008</v>
      </c>
      <c r="H36" s="68">
        <v>5260886.6675800001</v>
      </c>
      <c r="I36" s="87">
        <v>5223833.3261799999</v>
      </c>
      <c r="J36" s="68"/>
      <c r="K36" s="87"/>
      <c r="L36" s="68"/>
      <c r="M36" s="87"/>
      <c r="N36" s="68"/>
      <c r="O36" s="99" t="s">
        <v>86</v>
      </c>
    </row>
    <row r="37" spans="1:15" s="12" customFormat="1">
      <c r="A37" s="8">
        <f t="shared" si="0"/>
        <v>33</v>
      </c>
      <c r="B37" s="41" t="s">
        <v>386</v>
      </c>
      <c r="C37" s="113">
        <v>113529.36704</v>
      </c>
      <c r="D37" s="68">
        <v>120293.37294999999</v>
      </c>
      <c r="E37" s="127">
        <v>131799.25221000001</v>
      </c>
      <c r="F37" s="68">
        <v>135741.58277000001</v>
      </c>
      <c r="G37" s="87">
        <v>141147.54691</v>
      </c>
      <c r="H37" s="68">
        <v>168125.7059</v>
      </c>
      <c r="I37" s="87">
        <v>183173.40421000001</v>
      </c>
      <c r="J37" s="68"/>
      <c r="K37" s="87"/>
      <c r="L37" s="68"/>
      <c r="M37" s="87"/>
      <c r="N37" s="68"/>
      <c r="O37" s="99" t="s">
        <v>407</v>
      </c>
    </row>
    <row r="38" spans="1:15">
      <c r="A38" s="8">
        <f t="shared" si="0"/>
        <v>34</v>
      </c>
      <c r="B38" s="41" t="s">
        <v>62</v>
      </c>
      <c r="C38" s="113">
        <v>1939283.1726800001</v>
      </c>
      <c r="D38" s="68">
        <v>1995611.2489899995</v>
      </c>
      <c r="E38" s="127">
        <v>2117862.6992799998</v>
      </c>
      <c r="F38" s="68">
        <v>2199769.1529500005</v>
      </c>
      <c r="G38" s="87">
        <v>2241727.1991199995</v>
      </c>
      <c r="H38" s="68">
        <v>2243346.6692600003</v>
      </c>
      <c r="I38" s="87">
        <v>2249469.7875100002</v>
      </c>
      <c r="J38" s="68"/>
      <c r="K38" s="87"/>
      <c r="L38" s="68"/>
      <c r="M38" s="87"/>
      <c r="N38" s="68"/>
      <c r="O38" s="99" t="s">
        <v>87</v>
      </c>
    </row>
    <row r="39" spans="1:15">
      <c r="A39" s="8">
        <f t="shared" si="0"/>
        <v>35</v>
      </c>
      <c r="B39" s="41" t="s">
        <v>63</v>
      </c>
      <c r="C39" s="113">
        <v>28057344.494459998</v>
      </c>
      <c r="D39" s="68">
        <v>28229584.744630005</v>
      </c>
      <c r="E39" s="127">
        <v>28979434.636889998</v>
      </c>
      <c r="F39" s="68">
        <v>29726149.012159988</v>
      </c>
      <c r="G39" s="87">
        <v>29665627.992859997</v>
      </c>
      <c r="H39" s="68">
        <v>30119464.939269997</v>
      </c>
      <c r="I39" s="87">
        <v>29655328.888620008</v>
      </c>
      <c r="J39" s="68"/>
      <c r="K39" s="87"/>
      <c r="L39" s="68"/>
      <c r="M39" s="87"/>
      <c r="N39" s="68"/>
      <c r="O39" s="99" t="s">
        <v>88</v>
      </c>
    </row>
    <row r="40" spans="1:15" s="73" customFormat="1">
      <c r="A40" s="71">
        <f t="shared" si="0"/>
        <v>36</v>
      </c>
      <c r="B40" s="69" t="s">
        <v>64</v>
      </c>
      <c r="C40" s="114">
        <v>59188983.17197001</v>
      </c>
      <c r="D40" s="72">
        <v>59045243.246959999</v>
      </c>
      <c r="E40" s="129">
        <v>60705002.619509995</v>
      </c>
      <c r="F40" s="72">
        <v>63275999.986870013</v>
      </c>
      <c r="G40" s="88">
        <v>67217054.635030016</v>
      </c>
      <c r="H40" s="72">
        <v>67557334.59164001</v>
      </c>
      <c r="I40" s="88">
        <v>66430481.589670002</v>
      </c>
      <c r="J40" s="72"/>
      <c r="K40" s="88"/>
      <c r="L40" s="72"/>
      <c r="M40" s="88"/>
      <c r="N40" s="72"/>
      <c r="O40" s="104" t="s">
        <v>89</v>
      </c>
    </row>
    <row r="41" spans="1:15" s="73" customFormat="1">
      <c r="A41" s="71">
        <f t="shared" si="0"/>
        <v>37</v>
      </c>
      <c r="B41" s="69" t="s">
        <v>65</v>
      </c>
      <c r="C41" s="114">
        <v>531751061.08540016</v>
      </c>
      <c r="D41" s="72">
        <v>528819446.56415993</v>
      </c>
      <c r="E41" s="129">
        <v>534751965.90871</v>
      </c>
      <c r="F41" s="72">
        <v>532931534.92665988</v>
      </c>
      <c r="G41" s="88">
        <v>531142582.89605016</v>
      </c>
      <c r="H41" s="72">
        <v>544825111.65842021</v>
      </c>
      <c r="I41" s="88">
        <v>544594605.53862</v>
      </c>
      <c r="J41" s="72"/>
      <c r="K41" s="88"/>
      <c r="L41" s="72"/>
      <c r="M41" s="88"/>
      <c r="N41" s="72"/>
      <c r="O41" s="104" t="s">
        <v>90</v>
      </c>
    </row>
    <row r="42" spans="1:15">
      <c r="A42" s="8">
        <f t="shared" si="0"/>
        <v>38</v>
      </c>
      <c r="B42" s="41" t="s">
        <v>66</v>
      </c>
      <c r="C42" s="113">
        <v>11161370.536039997</v>
      </c>
      <c r="D42" s="68">
        <v>11598199.879560001</v>
      </c>
      <c r="E42" s="127">
        <v>12799728.936100001</v>
      </c>
      <c r="F42" s="68">
        <v>14481862.083179999</v>
      </c>
      <c r="G42" s="87">
        <v>15599243.450220002</v>
      </c>
      <c r="H42" s="68">
        <v>16740631.399490001</v>
      </c>
      <c r="I42" s="87">
        <v>16358097.301729998</v>
      </c>
      <c r="J42" s="68"/>
      <c r="K42" s="87"/>
      <c r="L42" s="68"/>
      <c r="M42" s="87"/>
      <c r="N42" s="68"/>
      <c r="O42" s="99" t="s">
        <v>91</v>
      </c>
    </row>
    <row r="43" spans="1:15">
      <c r="A43" s="8">
        <f t="shared" si="0"/>
        <v>39</v>
      </c>
      <c r="B43" s="41" t="s">
        <v>67</v>
      </c>
      <c r="C43" s="113">
        <v>70090.838540000012</v>
      </c>
      <c r="D43" s="68">
        <v>68241.70775999999</v>
      </c>
      <c r="E43" s="127">
        <v>23633.940480000001</v>
      </c>
      <c r="F43" s="68">
        <v>70844.373319999999</v>
      </c>
      <c r="G43" s="87">
        <v>72716.754270000005</v>
      </c>
      <c r="H43" s="68">
        <v>33118.015499999994</v>
      </c>
      <c r="I43" s="87">
        <v>35036.824869999997</v>
      </c>
      <c r="J43" s="68"/>
      <c r="K43" s="87"/>
      <c r="L43" s="68"/>
      <c r="M43" s="87"/>
      <c r="N43" s="68"/>
      <c r="O43" s="99" t="s">
        <v>92</v>
      </c>
    </row>
    <row r="44" spans="1:15">
      <c r="A44" s="8">
        <f t="shared" si="0"/>
        <v>40</v>
      </c>
      <c r="B44" s="41" t="s">
        <v>68</v>
      </c>
      <c r="C44" s="113">
        <v>3016043.3547900002</v>
      </c>
      <c r="D44" s="68">
        <v>3262855.1493799998</v>
      </c>
      <c r="E44" s="127">
        <v>3285620.610760001</v>
      </c>
      <c r="F44" s="68">
        <v>3418825.0975000006</v>
      </c>
      <c r="G44" s="87">
        <v>3573791.7145700008</v>
      </c>
      <c r="H44" s="68">
        <v>3428575.69478</v>
      </c>
      <c r="I44" s="87">
        <v>3333706.144929999</v>
      </c>
      <c r="J44" s="68"/>
      <c r="K44" s="87"/>
      <c r="L44" s="68"/>
      <c r="M44" s="87"/>
      <c r="N44" s="68"/>
      <c r="O44" s="99" t="s">
        <v>93</v>
      </c>
    </row>
    <row r="45" spans="1:15">
      <c r="A45" s="8">
        <f t="shared" si="0"/>
        <v>41</v>
      </c>
      <c r="B45" s="41" t="s">
        <v>69</v>
      </c>
      <c r="C45" s="113">
        <v>1649411.6023599999</v>
      </c>
      <c r="D45" s="68">
        <v>1689858.6700399998</v>
      </c>
      <c r="E45" s="127">
        <v>1679820.8906699999</v>
      </c>
      <c r="F45" s="68">
        <v>1497136.7887300001</v>
      </c>
      <c r="G45" s="87">
        <v>1368041.5151500006</v>
      </c>
      <c r="H45" s="68">
        <v>1597142.0545300001</v>
      </c>
      <c r="I45" s="87">
        <v>1594890.2742700004</v>
      </c>
      <c r="J45" s="68"/>
      <c r="K45" s="87"/>
      <c r="L45" s="68"/>
      <c r="M45" s="87"/>
      <c r="N45" s="68"/>
      <c r="O45" s="99" t="s">
        <v>94</v>
      </c>
    </row>
    <row r="46" spans="1:15">
      <c r="A46" s="8">
        <f t="shared" si="0"/>
        <v>42</v>
      </c>
      <c r="B46" s="41" t="s">
        <v>70</v>
      </c>
      <c r="C46" s="113">
        <v>1004221.5443800002</v>
      </c>
      <c r="D46" s="68">
        <v>1020041.6044699997</v>
      </c>
      <c r="E46" s="127">
        <v>1039401.9450000001</v>
      </c>
      <c r="F46" s="68">
        <v>545562.65607000003</v>
      </c>
      <c r="G46" s="87">
        <v>590715.74762999977</v>
      </c>
      <c r="H46" s="68">
        <v>599598.74806999997</v>
      </c>
      <c r="I46" s="87">
        <v>740876.86176</v>
      </c>
      <c r="J46" s="68"/>
      <c r="K46" s="87"/>
      <c r="L46" s="68"/>
      <c r="M46" s="87"/>
      <c r="N46" s="68"/>
      <c r="O46" s="99" t="s">
        <v>95</v>
      </c>
    </row>
    <row r="47" spans="1:15">
      <c r="A47" s="8">
        <f t="shared" si="0"/>
        <v>43</v>
      </c>
      <c r="B47" s="41" t="s">
        <v>101</v>
      </c>
      <c r="C47" s="113">
        <v>5199338.552240001</v>
      </c>
      <c r="D47" s="68">
        <v>5188664.5381399998</v>
      </c>
      <c r="E47" s="127">
        <v>4928015.7024299977</v>
      </c>
      <c r="F47" s="68">
        <v>4611712.1153199989</v>
      </c>
      <c r="G47" s="87">
        <v>4442679.3623699984</v>
      </c>
      <c r="H47" s="68">
        <v>4499347.1385899987</v>
      </c>
      <c r="I47" s="87">
        <v>4509194.2674599988</v>
      </c>
      <c r="J47" s="68"/>
      <c r="K47" s="87"/>
      <c r="L47" s="68"/>
      <c r="M47" s="87"/>
      <c r="N47" s="68"/>
      <c r="O47" s="99" t="s">
        <v>71</v>
      </c>
    </row>
    <row r="48" spans="1:15">
      <c r="A48" s="8">
        <f t="shared" si="0"/>
        <v>44</v>
      </c>
      <c r="B48" s="41" t="s">
        <v>72</v>
      </c>
      <c r="C48" s="113">
        <v>16773161.395440001</v>
      </c>
      <c r="D48" s="68">
        <v>16018684.016080001</v>
      </c>
      <c r="E48" s="127">
        <v>17225852.755209994</v>
      </c>
      <c r="F48" s="68">
        <v>17856024.162620004</v>
      </c>
      <c r="G48" s="87">
        <v>17150549.426839996</v>
      </c>
      <c r="H48" s="68">
        <v>17607172.600639995</v>
      </c>
      <c r="I48" s="87">
        <v>15940974.500910003</v>
      </c>
      <c r="J48" s="68"/>
      <c r="K48" s="87"/>
      <c r="L48" s="68"/>
      <c r="M48" s="87"/>
      <c r="N48" s="68"/>
      <c r="O48" s="99" t="s">
        <v>96</v>
      </c>
    </row>
    <row r="49" spans="1:15" s="73" customFormat="1">
      <c r="A49" s="71">
        <f t="shared" si="0"/>
        <v>45</v>
      </c>
      <c r="B49" s="69" t="s">
        <v>73</v>
      </c>
      <c r="C49" s="114">
        <v>38873637.824669987</v>
      </c>
      <c r="D49" s="72">
        <v>38846545.566270001</v>
      </c>
      <c r="E49" s="129">
        <v>40982074.781610005</v>
      </c>
      <c r="F49" s="72">
        <v>42481967.277729996</v>
      </c>
      <c r="G49" s="88">
        <v>42797737.97200001</v>
      </c>
      <c r="H49" s="72">
        <v>44505585.652639978</v>
      </c>
      <c r="I49" s="88">
        <v>42512776.176839985</v>
      </c>
      <c r="J49" s="72"/>
      <c r="K49" s="88"/>
      <c r="L49" s="72"/>
      <c r="M49" s="88"/>
      <c r="N49" s="72"/>
      <c r="O49" s="104" t="s">
        <v>97</v>
      </c>
    </row>
    <row r="50" spans="1:15">
      <c r="A50" s="8">
        <f t="shared" si="0"/>
        <v>46</v>
      </c>
      <c r="B50" s="41" t="s">
        <v>74</v>
      </c>
      <c r="C50" s="113">
        <v>409986404.60395014</v>
      </c>
      <c r="D50" s="68">
        <v>406043526.65658003</v>
      </c>
      <c r="E50" s="127">
        <v>409966448.65788001</v>
      </c>
      <c r="F50" s="68">
        <v>411636106.0700199</v>
      </c>
      <c r="G50" s="87">
        <v>406313643.74091017</v>
      </c>
      <c r="H50" s="68">
        <v>415700706.06901014</v>
      </c>
      <c r="I50" s="87">
        <v>418020281.56300002</v>
      </c>
      <c r="J50" s="68"/>
      <c r="K50" s="87"/>
      <c r="L50" s="68"/>
      <c r="M50" s="87"/>
      <c r="N50" s="68"/>
      <c r="O50" s="99" t="s">
        <v>98</v>
      </c>
    </row>
    <row r="51" spans="1:15">
      <c r="A51" s="8">
        <f t="shared" si="0"/>
        <v>47</v>
      </c>
      <c r="B51" s="41" t="s">
        <v>102</v>
      </c>
      <c r="C51" s="113">
        <v>4091959.4337500003</v>
      </c>
      <c r="D51" s="68">
        <v>4088105.0970500014</v>
      </c>
      <c r="E51" s="127">
        <v>3966478.5196200009</v>
      </c>
      <c r="F51" s="68">
        <v>4330440.1992600001</v>
      </c>
      <c r="G51" s="87">
        <v>4134162.0045299996</v>
      </c>
      <c r="H51" s="68">
        <v>4021322.2246099999</v>
      </c>
      <c r="I51" s="87">
        <v>4169859.9887000001</v>
      </c>
      <c r="J51" s="68"/>
      <c r="K51" s="87"/>
      <c r="L51" s="68"/>
      <c r="M51" s="87"/>
      <c r="N51" s="68"/>
      <c r="O51" s="99" t="s">
        <v>75</v>
      </c>
    </row>
    <row r="52" spans="1:15">
      <c r="A52" s="8">
        <f t="shared" si="0"/>
        <v>48</v>
      </c>
      <c r="B52" s="41" t="s">
        <v>103</v>
      </c>
      <c r="C52" s="113">
        <v>5132755.7341400031</v>
      </c>
      <c r="D52" s="68">
        <v>5016377.7374100005</v>
      </c>
      <c r="E52" s="127">
        <v>4699688.8601500001</v>
      </c>
      <c r="F52" s="68">
        <v>4639884.8753600009</v>
      </c>
      <c r="G52" s="87">
        <v>4613553.7166599995</v>
      </c>
      <c r="H52" s="68">
        <v>4685000.6960999994</v>
      </c>
      <c r="I52" s="87">
        <v>4745574.4348099986</v>
      </c>
      <c r="J52" s="68"/>
      <c r="K52" s="87"/>
      <c r="L52" s="68"/>
      <c r="M52" s="87"/>
      <c r="N52" s="68"/>
      <c r="O52" s="99" t="s">
        <v>76</v>
      </c>
    </row>
    <row r="53" spans="1:15" s="12" customFormat="1">
      <c r="A53" s="8">
        <f t="shared" si="0"/>
        <v>49</v>
      </c>
      <c r="B53" s="41" t="s">
        <v>387</v>
      </c>
      <c r="C53" s="113">
        <v>109342.33122000001</v>
      </c>
      <c r="D53" s="68">
        <v>43579.311470000008</v>
      </c>
      <c r="E53" s="127">
        <v>43889.529670000011</v>
      </c>
      <c r="F53" s="68">
        <v>43696.260369999996</v>
      </c>
      <c r="G53" s="87">
        <v>44788.892879999999</v>
      </c>
      <c r="H53" s="68">
        <v>44669.199560000008</v>
      </c>
      <c r="I53" s="87">
        <v>47118.088520000012</v>
      </c>
      <c r="J53" s="68"/>
      <c r="K53" s="87"/>
      <c r="L53" s="68"/>
      <c r="M53" s="87"/>
      <c r="N53" s="68"/>
      <c r="O53" s="99" t="s">
        <v>408</v>
      </c>
    </row>
    <row r="54" spans="1:15" s="73" customFormat="1">
      <c r="A54" s="71">
        <f t="shared" si="0"/>
        <v>50</v>
      </c>
      <c r="B54" s="69" t="s">
        <v>77</v>
      </c>
      <c r="C54" s="114">
        <v>419320462.10357004</v>
      </c>
      <c r="D54" s="72">
        <v>415191588.80291003</v>
      </c>
      <c r="E54" s="129">
        <v>418676505.56772995</v>
      </c>
      <c r="F54" s="72">
        <v>420650127.40547001</v>
      </c>
      <c r="G54" s="88">
        <v>415106148.35543007</v>
      </c>
      <c r="H54" s="72">
        <v>424451698.18981004</v>
      </c>
      <c r="I54" s="88">
        <v>426982834.07550985</v>
      </c>
      <c r="J54" s="72"/>
      <c r="K54" s="88"/>
      <c r="L54" s="72"/>
      <c r="M54" s="88"/>
      <c r="N54" s="72"/>
      <c r="O54" s="104" t="s">
        <v>99</v>
      </c>
    </row>
    <row r="55" spans="1:15" s="73" customFormat="1">
      <c r="A55" s="71">
        <f t="shared" si="0"/>
        <v>51</v>
      </c>
      <c r="B55" s="69" t="s">
        <v>78</v>
      </c>
      <c r="C55" s="114">
        <v>458194099.92840004</v>
      </c>
      <c r="D55" s="72">
        <v>454038134.36941004</v>
      </c>
      <c r="E55" s="129">
        <v>459658580.34954989</v>
      </c>
      <c r="F55" s="72">
        <v>463132094.68339002</v>
      </c>
      <c r="G55" s="88">
        <v>457903886.32770997</v>
      </c>
      <c r="H55" s="72">
        <v>468957283.84266973</v>
      </c>
      <c r="I55" s="88">
        <v>469495610.25259984</v>
      </c>
      <c r="J55" s="72"/>
      <c r="K55" s="88"/>
      <c r="L55" s="72"/>
      <c r="M55" s="88"/>
      <c r="N55" s="72"/>
      <c r="O55" s="104" t="s">
        <v>100</v>
      </c>
    </row>
    <row r="56" spans="1:15">
      <c r="A56" s="8">
        <f t="shared" si="0"/>
        <v>52</v>
      </c>
      <c r="B56" s="41" t="s">
        <v>23</v>
      </c>
      <c r="C56" s="113">
        <v>537614.13919000002</v>
      </c>
      <c r="D56" s="68">
        <v>539684.16391</v>
      </c>
      <c r="E56" s="127">
        <v>538517.09476999997</v>
      </c>
      <c r="F56" s="68">
        <v>537678.31083999993</v>
      </c>
      <c r="G56" s="87">
        <v>537678.31083999993</v>
      </c>
      <c r="H56" s="68">
        <v>537678.31083999993</v>
      </c>
      <c r="I56" s="87">
        <v>537678.31083999993</v>
      </c>
      <c r="J56" s="68"/>
      <c r="K56" s="87"/>
      <c r="L56" s="68"/>
      <c r="M56" s="87"/>
      <c r="N56" s="68"/>
      <c r="O56" s="99" t="s">
        <v>79</v>
      </c>
    </row>
    <row r="57" spans="1:15">
      <c r="A57" s="8">
        <f t="shared" si="0"/>
        <v>53</v>
      </c>
      <c r="B57" s="41" t="s">
        <v>104</v>
      </c>
      <c r="C57" s="113">
        <v>26892211.991999999</v>
      </c>
      <c r="D57" s="68">
        <v>27412211.991999999</v>
      </c>
      <c r="E57" s="127">
        <v>27520661.991999999</v>
      </c>
      <c r="F57" s="68">
        <v>27530661.991999999</v>
      </c>
      <c r="G57" s="87">
        <v>27530661.991999999</v>
      </c>
      <c r="H57" s="68">
        <v>27530661.991999999</v>
      </c>
      <c r="I57" s="87">
        <v>27610661.991999999</v>
      </c>
      <c r="J57" s="68"/>
      <c r="K57" s="87"/>
      <c r="L57" s="68"/>
      <c r="M57" s="87"/>
      <c r="N57" s="68"/>
      <c r="O57" s="99" t="s">
        <v>112</v>
      </c>
    </row>
    <row r="58" spans="1:15">
      <c r="A58" s="8">
        <f t="shared" si="0"/>
        <v>54</v>
      </c>
      <c r="B58" s="41" t="s">
        <v>105</v>
      </c>
      <c r="C58" s="113">
        <v>19774943.00877</v>
      </c>
      <c r="D58" s="68">
        <v>19774939.186070003</v>
      </c>
      <c r="E58" s="127">
        <v>19775008.759089999</v>
      </c>
      <c r="F58" s="68">
        <v>19774641.01599</v>
      </c>
      <c r="G58" s="87">
        <v>19774742.699639998</v>
      </c>
      <c r="H58" s="68">
        <v>19775090.182460003</v>
      </c>
      <c r="I58" s="87">
        <v>19774742.699639998</v>
      </c>
      <c r="J58" s="68"/>
      <c r="K58" s="87"/>
      <c r="L58" s="68"/>
      <c r="M58" s="87"/>
      <c r="N58" s="68"/>
      <c r="O58" s="99" t="s">
        <v>114</v>
      </c>
    </row>
    <row r="59" spans="1:15">
      <c r="A59" s="8">
        <f t="shared" si="0"/>
        <v>55</v>
      </c>
      <c r="B59" s="41" t="s">
        <v>108</v>
      </c>
      <c r="C59" s="113">
        <v>26232641.392359998</v>
      </c>
      <c r="D59" s="68">
        <v>25922283.257359996</v>
      </c>
      <c r="E59" s="127">
        <v>24743593.844709996</v>
      </c>
      <c r="F59" s="68">
        <v>19403732.860400002</v>
      </c>
      <c r="G59" s="87">
        <v>17725322.666630004</v>
      </c>
      <c r="H59" s="68">
        <v>17430931.862660006</v>
      </c>
      <c r="I59" s="87">
        <v>15636399.679229995</v>
      </c>
      <c r="J59" s="68"/>
      <c r="K59" s="87"/>
      <c r="L59" s="68"/>
      <c r="M59" s="87"/>
      <c r="N59" s="68"/>
      <c r="O59" s="99" t="s">
        <v>109</v>
      </c>
    </row>
    <row r="60" spans="1:15">
      <c r="A60" s="8">
        <f t="shared" si="0"/>
        <v>56</v>
      </c>
      <c r="B60" s="41" t="s">
        <v>4</v>
      </c>
      <c r="C60" s="113">
        <v>119550.6391799999</v>
      </c>
      <c r="D60" s="68">
        <v>1132193.6029299998</v>
      </c>
      <c r="E60" s="127">
        <v>2515603.8723200015</v>
      </c>
      <c r="F60" s="68">
        <v>2552726.0617300021</v>
      </c>
      <c r="G60" s="87">
        <v>7670290.9001100007</v>
      </c>
      <c r="H60" s="68">
        <v>10593465.465230001</v>
      </c>
      <c r="I60" s="87">
        <v>11539512.586380001</v>
      </c>
      <c r="J60" s="68"/>
      <c r="K60" s="87"/>
      <c r="L60" s="68"/>
      <c r="M60" s="87"/>
      <c r="N60" s="68"/>
      <c r="O60" s="99" t="s">
        <v>113</v>
      </c>
    </row>
    <row r="61" spans="1:15" s="73" customFormat="1">
      <c r="A61" s="71">
        <f t="shared" si="0"/>
        <v>57</v>
      </c>
      <c r="B61" s="69" t="s">
        <v>106</v>
      </c>
      <c r="C61" s="114">
        <v>73019347.032209992</v>
      </c>
      <c r="D61" s="72">
        <v>74241628.038299993</v>
      </c>
      <c r="E61" s="129">
        <v>74554868.468079984</v>
      </c>
      <c r="F61" s="72">
        <v>69261761.930050001</v>
      </c>
      <c r="G61" s="88">
        <v>72701018.258260012</v>
      </c>
      <c r="H61" s="72">
        <v>75330149.502290025</v>
      </c>
      <c r="I61" s="88">
        <v>74561316.957129985</v>
      </c>
      <c r="J61" s="72"/>
      <c r="K61" s="88"/>
      <c r="L61" s="72"/>
      <c r="M61" s="88"/>
      <c r="N61" s="72"/>
      <c r="O61" s="104" t="s">
        <v>107</v>
      </c>
    </row>
    <row r="62" spans="1:15" s="73" customFormat="1">
      <c r="A62" s="71">
        <f t="shared" si="0"/>
        <v>58</v>
      </c>
      <c r="B62" s="69" t="s">
        <v>110</v>
      </c>
      <c r="C62" s="114">
        <v>531751061.10002017</v>
      </c>
      <c r="D62" s="72">
        <v>528819446.57180017</v>
      </c>
      <c r="E62" s="129">
        <v>534751965.91259003</v>
      </c>
      <c r="F62" s="72">
        <v>532931534.92450994</v>
      </c>
      <c r="G62" s="88">
        <v>531142582.89697009</v>
      </c>
      <c r="H62" s="72">
        <v>544825111.65597999</v>
      </c>
      <c r="I62" s="88">
        <v>544594605.5207299</v>
      </c>
      <c r="J62" s="72"/>
      <c r="K62" s="88"/>
      <c r="L62" s="72"/>
      <c r="M62" s="88"/>
      <c r="N62" s="72"/>
      <c r="O62" s="104" t="s">
        <v>111</v>
      </c>
    </row>
    <row r="63" spans="1:15">
      <c r="I63" s="89"/>
      <c r="J63" s="91"/>
    </row>
    <row r="64" spans="1:15" ht="15.6">
      <c r="B64" s="109" t="s">
        <v>448</v>
      </c>
      <c r="G64" s="78"/>
    </row>
    <row r="65" spans="2:16" ht="15.6">
      <c r="B65" s="109" t="s">
        <v>449</v>
      </c>
      <c r="O65" s="43"/>
      <c r="P65" s="39"/>
    </row>
    <row r="66" spans="2:16">
      <c r="O66" s="43"/>
      <c r="P66"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70" zoomScaleNormal="70" workbookViewId="0">
      <pane xSplit="2" ySplit="4" topLeftCell="C5" activePane="bottomRight" state="frozen"/>
      <selection pane="topRight" activeCell="C1" sqref="C1"/>
      <selection pane="bottomLeft" activeCell="A5" sqref="A5"/>
      <selection pane="bottomRight" activeCell="I14" sqref="I14"/>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02" t="s">
        <v>411</v>
      </c>
    </row>
    <row r="2" spans="1:15" s="12" customFormat="1" ht="31.5" customHeight="1" thickBot="1">
      <c r="A2" s="139" t="s">
        <v>115</v>
      </c>
      <c r="B2" s="140"/>
      <c r="C2" s="140"/>
      <c r="D2" s="140"/>
      <c r="E2" s="140"/>
      <c r="F2" s="140"/>
      <c r="G2" s="140"/>
      <c r="H2" s="140"/>
      <c r="I2" s="140"/>
      <c r="J2" s="140"/>
      <c r="K2" s="140"/>
      <c r="L2" s="140"/>
      <c r="M2" s="140"/>
      <c r="N2" s="140"/>
      <c r="O2" s="140"/>
    </row>
    <row r="3" spans="1:15" s="12" customFormat="1" ht="31.5" customHeight="1" thickBot="1">
      <c r="A3" s="145" t="s">
        <v>362</v>
      </c>
      <c r="B3" s="146"/>
      <c r="C3" s="146"/>
      <c r="D3" s="146"/>
      <c r="E3" s="146"/>
      <c r="F3" s="146"/>
      <c r="G3" s="146"/>
      <c r="H3" s="146"/>
      <c r="I3" s="146"/>
      <c r="J3" s="146"/>
      <c r="K3" s="146"/>
      <c r="L3" s="146"/>
      <c r="M3" s="146"/>
      <c r="N3" s="146"/>
      <c r="O3" s="146"/>
    </row>
    <row r="4" spans="1:15" s="56" customFormat="1" ht="31.8" thickBot="1">
      <c r="A4" s="54"/>
      <c r="B4" s="57" t="s">
        <v>32</v>
      </c>
      <c r="C4" s="51" t="s">
        <v>375</v>
      </c>
      <c r="D4" s="51" t="s">
        <v>374</v>
      </c>
      <c r="E4" s="51" t="s">
        <v>373</v>
      </c>
      <c r="F4" s="51" t="s">
        <v>372</v>
      </c>
      <c r="G4" s="51" t="s">
        <v>371</v>
      </c>
      <c r="H4" s="51" t="s">
        <v>370</v>
      </c>
      <c r="I4" s="51" t="s">
        <v>369</v>
      </c>
      <c r="J4" s="51" t="s">
        <v>368</v>
      </c>
      <c r="K4" s="51" t="s">
        <v>367</v>
      </c>
      <c r="L4" s="51" t="s">
        <v>366</v>
      </c>
      <c r="M4" s="51" t="s">
        <v>365</v>
      </c>
      <c r="N4" s="51" t="s">
        <v>364</v>
      </c>
      <c r="O4" s="55" t="s">
        <v>26</v>
      </c>
    </row>
    <row r="5" spans="1:15">
      <c r="A5" s="8">
        <v>1</v>
      </c>
      <c r="B5" s="41" t="s">
        <v>377</v>
      </c>
      <c r="C5" s="111">
        <v>27251295.430620007</v>
      </c>
      <c r="D5" s="67">
        <v>26557526.550450005</v>
      </c>
      <c r="E5" s="79">
        <v>27746108.457960006</v>
      </c>
      <c r="F5" s="67">
        <v>26589787.849779993</v>
      </c>
      <c r="G5" s="79">
        <v>26259195.550120007</v>
      </c>
      <c r="H5" s="67">
        <v>26562543.991969999</v>
      </c>
      <c r="I5" s="79">
        <v>27330972.821889993</v>
      </c>
      <c r="J5" s="67"/>
      <c r="K5" s="110"/>
      <c r="L5" s="67"/>
      <c r="M5" s="79"/>
      <c r="N5" s="67"/>
      <c r="O5" s="99" t="s">
        <v>400</v>
      </c>
    </row>
    <row r="6" spans="1:15" s="12" customFormat="1">
      <c r="A6" s="8">
        <f t="shared" ref="A6:A62" si="0">A5+1</f>
        <v>2</v>
      </c>
      <c r="B6" s="41" t="s">
        <v>376</v>
      </c>
      <c r="C6" s="111">
        <v>236588.625</v>
      </c>
      <c r="D6" s="67">
        <v>225573.625</v>
      </c>
      <c r="E6" s="79">
        <v>232371.625</v>
      </c>
      <c r="F6" s="67">
        <v>217128.125</v>
      </c>
      <c r="G6" s="79">
        <v>217383.125</v>
      </c>
      <c r="H6" s="67">
        <v>221017.125</v>
      </c>
      <c r="I6" s="79">
        <v>244870.625</v>
      </c>
      <c r="J6" s="67"/>
      <c r="K6" s="111"/>
      <c r="L6" s="67"/>
      <c r="M6" s="79"/>
      <c r="N6" s="67"/>
      <c r="O6" s="99" t="s">
        <v>399</v>
      </c>
    </row>
    <row r="7" spans="1:15">
      <c r="A7" s="8">
        <f t="shared" si="0"/>
        <v>3</v>
      </c>
      <c r="B7" s="41" t="s">
        <v>27</v>
      </c>
      <c r="C7" s="111">
        <v>3987566.2801799998</v>
      </c>
      <c r="D7" s="67">
        <v>3932740.2085500001</v>
      </c>
      <c r="E7" s="79">
        <v>4115138.5196399996</v>
      </c>
      <c r="F7" s="67">
        <v>4205056.4832300004</v>
      </c>
      <c r="G7" s="79">
        <v>4226613.6376999998</v>
      </c>
      <c r="H7" s="67">
        <v>4137066.240269999</v>
      </c>
      <c r="I7" s="79">
        <v>4413881.5270199981</v>
      </c>
      <c r="J7" s="67"/>
      <c r="K7" s="111"/>
      <c r="L7" s="67"/>
      <c r="M7" s="79"/>
      <c r="N7" s="67"/>
      <c r="O7" s="99" t="s">
        <v>28</v>
      </c>
    </row>
    <row r="8" spans="1:15">
      <c r="A8" s="8">
        <f t="shared" si="0"/>
        <v>4</v>
      </c>
      <c r="B8" s="41" t="s">
        <v>378</v>
      </c>
      <c r="C8" s="111">
        <v>7738972.6914999997</v>
      </c>
      <c r="D8" s="67">
        <v>7837706.4422300011</v>
      </c>
      <c r="E8" s="79">
        <v>8080057.4946800005</v>
      </c>
      <c r="F8" s="67">
        <v>8295493.8974000029</v>
      </c>
      <c r="G8" s="79">
        <v>8467811.8208899982</v>
      </c>
      <c r="H8" s="67">
        <v>8518756.9568799995</v>
      </c>
      <c r="I8" s="79">
        <v>8581958.2603200004</v>
      </c>
      <c r="J8" s="67"/>
      <c r="K8" s="111"/>
      <c r="L8" s="67"/>
      <c r="M8" s="79"/>
      <c r="N8" s="67"/>
      <c r="O8" s="99" t="s">
        <v>29</v>
      </c>
    </row>
    <row r="9" spans="1:15" s="12" customFormat="1">
      <c r="A9" s="8">
        <f t="shared" si="0"/>
        <v>5</v>
      </c>
      <c r="B9" s="41" t="s">
        <v>379</v>
      </c>
      <c r="C9" s="111">
        <v>77311.998220000009</v>
      </c>
      <c r="D9" s="67">
        <v>77311.888219999993</v>
      </c>
      <c r="E9" s="79">
        <v>75410.026909999986</v>
      </c>
      <c r="F9" s="67">
        <v>77311.638219999993</v>
      </c>
      <c r="G9" s="79">
        <v>72811.518219999998</v>
      </c>
      <c r="H9" s="67">
        <v>72811.388219999993</v>
      </c>
      <c r="I9" s="79">
        <v>63818.299470000005</v>
      </c>
      <c r="J9" s="67"/>
      <c r="K9" s="111"/>
      <c r="L9" s="67"/>
      <c r="M9" s="79"/>
      <c r="N9" s="67"/>
      <c r="O9" s="99" t="s">
        <v>401</v>
      </c>
    </row>
    <row r="10" spans="1:15">
      <c r="A10" s="8">
        <f t="shared" si="0"/>
        <v>6</v>
      </c>
      <c r="B10" s="41" t="s">
        <v>30</v>
      </c>
      <c r="C10" s="111">
        <v>9712859.622200001</v>
      </c>
      <c r="D10" s="67">
        <v>9682774.3485400006</v>
      </c>
      <c r="E10" s="79">
        <v>10261625.873739999</v>
      </c>
      <c r="F10" s="67">
        <v>10325133.896640001</v>
      </c>
      <c r="G10" s="79">
        <v>10329311.538660005</v>
      </c>
      <c r="H10" s="67">
        <v>10451172.002400003</v>
      </c>
      <c r="I10" s="79">
        <v>10490352.53043</v>
      </c>
      <c r="J10" s="67"/>
      <c r="K10" s="111"/>
      <c r="L10" s="67"/>
      <c r="M10" s="79"/>
      <c r="N10" s="67"/>
      <c r="O10" s="99" t="s">
        <v>31</v>
      </c>
    </row>
    <row r="11" spans="1:15" s="116" customFormat="1">
      <c r="A11" s="115">
        <f t="shared" si="0"/>
        <v>7</v>
      </c>
      <c r="B11" s="116" t="s">
        <v>33</v>
      </c>
      <c r="C11" s="111">
        <v>0</v>
      </c>
      <c r="D11" s="67">
        <v>0</v>
      </c>
      <c r="E11" s="79">
        <v>0</v>
      </c>
      <c r="F11" s="67">
        <v>0</v>
      </c>
      <c r="G11" s="79">
        <v>0</v>
      </c>
      <c r="H11" s="67">
        <v>0</v>
      </c>
      <c r="I11" s="79">
        <v>0</v>
      </c>
      <c r="J11" s="67"/>
      <c r="K11" s="111"/>
      <c r="L11" s="67"/>
      <c r="M11" s="79"/>
      <c r="N11" s="67"/>
      <c r="O11" s="128" t="s">
        <v>429</v>
      </c>
    </row>
    <row r="12" spans="1:15">
      <c r="A12" s="8">
        <f t="shared" si="0"/>
        <v>8</v>
      </c>
      <c r="B12" s="41" t="s">
        <v>116</v>
      </c>
      <c r="C12" s="111">
        <v>0</v>
      </c>
      <c r="D12" s="67">
        <v>0</v>
      </c>
      <c r="E12" s="79">
        <v>0</v>
      </c>
      <c r="F12" s="67">
        <v>0</v>
      </c>
      <c r="G12" s="79">
        <v>0</v>
      </c>
      <c r="H12" s="67">
        <v>0</v>
      </c>
      <c r="I12" s="79">
        <v>0</v>
      </c>
      <c r="J12" s="67"/>
      <c r="K12" s="111"/>
      <c r="L12" s="67"/>
      <c r="M12" s="79"/>
      <c r="N12" s="67"/>
      <c r="O12" s="99" t="s">
        <v>36</v>
      </c>
    </row>
    <row r="13" spans="1:15">
      <c r="A13" s="8">
        <f t="shared" si="0"/>
        <v>9</v>
      </c>
      <c r="B13" s="41" t="s">
        <v>37</v>
      </c>
      <c r="C13" s="111">
        <v>2500</v>
      </c>
      <c r="D13" s="67">
        <v>2500</v>
      </c>
      <c r="E13" s="79">
        <v>2500</v>
      </c>
      <c r="F13" s="67">
        <v>2500</v>
      </c>
      <c r="G13" s="79">
        <v>2500</v>
      </c>
      <c r="H13" s="67">
        <v>2500</v>
      </c>
      <c r="I13" s="79">
        <v>2500</v>
      </c>
      <c r="J13" s="67"/>
      <c r="K13" s="111"/>
      <c r="L13" s="67"/>
      <c r="M13" s="79"/>
      <c r="N13" s="67"/>
      <c r="O13" s="99" t="s">
        <v>38</v>
      </c>
    </row>
    <row r="14" spans="1:15">
      <c r="A14" s="8">
        <f t="shared" si="0"/>
        <v>10</v>
      </c>
      <c r="B14" s="41" t="s">
        <v>117</v>
      </c>
      <c r="C14" s="111">
        <v>16044184.808169996</v>
      </c>
      <c r="D14" s="67">
        <v>16663757.547499994</v>
      </c>
      <c r="E14" s="79">
        <v>15850422.630199999</v>
      </c>
      <c r="F14" s="67">
        <v>15961097.817169998</v>
      </c>
      <c r="G14" s="79">
        <v>15811027.222470002</v>
      </c>
      <c r="H14" s="67">
        <v>15946400.528950002</v>
      </c>
      <c r="I14" s="79">
        <v>16230726.154400002</v>
      </c>
      <c r="J14" s="67"/>
      <c r="K14" s="111"/>
      <c r="L14" s="67"/>
      <c r="M14" s="79"/>
      <c r="N14" s="67"/>
      <c r="O14" s="99" t="s">
        <v>40</v>
      </c>
    </row>
    <row r="15" spans="1:15">
      <c r="A15" s="8">
        <f t="shared" si="0"/>
        <v>11</v>
      </c>
      <c r="B15" s="41" t="s">
        <v>156</v>
      </c>
      <c r="C15" s="111">
        <v>18953.917580000001</v>
      </c>
      <c r="D15" s="67">
        <v>18946.670290000002</v>
      </c>
      <c r="E15" s="79">
        <v>18444.267780000002</v>
      </c>
      <c r="F15" s="67">
        <v>17874.825840000001</v>
      </c>
      <c r="G15" s="79">
        <v>17866.802049999998</v>
      </c>
      <c r="H15" s="67">
        <v>17005.805329999999</v>
      </c>
      <c r="I15" s="79">
        <v>15309.939560000001</v>
      </c>
      <c r="J15" s="67"/>
      <c r="K15" s="111"/>
      <c r="L15" s="67"/>
      <c r="M15" s="79"/>
      <c r="N15" s="67"/>
      <c r="O15" s="99" t="s">
        <v>41</v>
      </c>
    </row>
    <row r="16" spans="1:15">
      <c r="A16" s="8">
        <f t="shared" si="0"/>
        <v>12</v>
      </c>
      <c r="B16" s="41" t="s">
        <v>118</v>
      </c>
      <c r="C16" s="111">
        <v>0</v>
      </c>
      <c r="D16" s="67">
        <v>0</v>
      </c>
      <c r="E16" s="79">
        <v>93872.583589999995</v>
      </c>
      <c r="F16" s="67">
        <v>91976.183130000005</v>
      </c>
      <c r="G16" s="79">
        <v>94076.561960000006</v>
      </c>
      <c r="H16" s="67">
        <v>97095.262730000002</v>
      </c>
      <c r="I16" s="79">
        <v>102517.32007</v>
      </c>
      <c r="J16" s="67"/>
      <c r="K16" s="111"/>
      <c r="L16" s="67"/>
      <c r="M16" s="79"/>
      <c r="N16" s="67"/>
      <c r="O16" s="99" t="s">
        <v>43</v>
      </c>
    </row>
    <row r="17" spans="1:15" s="12" customFormat="1">
      <c r="A17" s="8">
        <f t="shared" si="0"/>
        <v>13</v>
      </c>
      <c r="B17" s="41" t="s">
        <v>380</v>
      </c>
      <c r="C17" s="111">
        <v>0</v>
      </c>
      <c r="D17" s="67">
        <v>0</v>
      </c>
      <c r="E17" s="79">
        <v>0</v>
      </c>
      <c r="F17" s="67">
        <v>0</v>
      </c>
      <c r="G17" s="79">
        <v>0</v>
      </c>
      <c r="H17" s="67">
        <v>0</v>
      </c>
      <c r="I17" s="79">
        <v>0</v>
      </c>
      <c r="J17" s="67"/>
      <c r="K17" s="111"/>
      <c r="L17" s="67"/>
      <c r="M17" s="79"/>
      <c r="N17" s="67"/>
      <c r="O17" s="99" t="s">
        <v>402</v>
      </c>
    </row>
    <row r="18" spans="1:15">
      <c r="A18" s="8">
        <f t="shared" si="0"/>
        <v>14</v>
      </c>
      <c r="B18" s="41" t="s">
        <v>119</v>
      </c>
      <c r="C18" s="111">
        <v>7052652.5916099995</v>
      </c>
      <c r="D18" s="67">
        <v>7005211.4093299974</v>
      </c>
      <c r="E18" s="79">
        <v>7076810.2128899992</v>
      </c>
      <c r="F18" s="67">
        <v>7232936.4409600003</v>
      </c>
      <c r="G18" s="79">
        <v>7255580.63069</v>
      </c>
      <c r="H18" s="67">
        <v>7247413.4244999997</v>
      </c>
      <c r="I18" s="79">
        <v>7313735.6805699999</v>
      </c>
      <c r="J18" s="67"/>
      <c r="K18" s="111"/>
      <c r="L18" s="67"/>
      <c r="M18" s="79"/>
      <c r="N18" s="67"/>
      <c r="O18" s="99" t="s">
        <v>45</v>
      </c>
    </row>
    <row r="19" spans="1:15">
      <c r="A19" s="115">
        <f t="shared" si="0"/>
        <v>15</v>
      </c>
      <c r="B19" s="116" t="s">
        <v>381</v>
      </c>
      <c r="C19" s="111">
        <v>944321.85687000013</v>
      </c>
      <c r="D19" s="67">
        <v>943494.06639000005</v>
      </c>
      <c r="E19" s="79">
        <v>945319.26732999994</v>
      </c>
      <c r="F19" s="67">
        <v>944743.20449000015</v>
      </c>
      <c r="G19" s="79">
        <v>921665.93464000011</v>
      </c>
      <c r="H19" s="67">
        <v>921162.29362999997</v>
      </c>
      <c r="I19" s="79">
        <v>920319.0570700001</v>
      </c>
      <c r="J19" s="67"/>
      <c r="K19" s="111"/>
      <c r="L19" s="67"/>
      <c r="M19" s="79"/>
      <c r="N19" s="67"/>
      <c r="O19" s="128" t="s">
        <v>46</v>
      </c>
    </row>
    <row r="20" spans="1:15" s="12" customFormat="1">
      <c r="A20" s="8">
        <f t="shared" si="0"/>
        <v>16</v>
      </c>
      <c r="B20" s="41" t="s">
        <v>382</v>
      </c>
      <c r="C20" s="111">
        <v>230010.81174</v>
      </c>
      <c r="D20" s="67">
        <v>230010.81174</v>
      </c>
      <c r="E20" s="79">
        <v>230010.81174</v>
      </c>
      <c r="F20" s="67">
        <v>230010.81174</v>
      </c>
      <c r="G20" s="79">
        <v>230010.81174</v>
      </c>
      <c r="H20" s="67">
        <v>230010.81174</v>
      </c>
      <c r="I20" s="79">
        <v>230010.81174</v>
      </c>
      <c r="J20" s="67"/>
      <c r="K20" s="111"/>
      <c r="L20" s="67"/>
      <c r="M20" s="79"/>
      <c r="N20" s="67"/>
      <c r="O20" s="99" t="s">
        <v>403</v>
      </c>
    </row>
    <row r="21" spans="1:15">
      <c r="A21" s="8">
        <f t="shared" si="0"/>
        <v>17</v>
      </c>
      <c r="B21" s="41" t="s">
        <v>120</v>
      </c>
      <c r="C21" s="111">
        <v>67.099999999999994</v>
      </c>
      <c r="D21" s="67">
        <v>66.5</v>
      </c>
      <c r="E21" s="79">
        <v>66</v>
      </c>
      <c r="F21" s="67">
        <v>66.150000000000006</v>
      </c>
      <c r="G21" s="79">
        <v>66.5</v>
      </c>
      <c r="H21" s="67">
        <v>70.5</v>
      </c>
      <c r="I21" s="79">
        <v>71.099999999999994</v>
      </c>
      <c r="J21" s="67"/>
      <c r="K21" s="111"/>
      <c r="L21" s="67"/>
      <c r="M21" s="79"/>
      <c r="N21" s="67"/>
      <c r="O21" s="99" t="s">
        <v>49</v>
      </c>
    </row>
    <row r="22" spans="1:15">
      <c r="A22" s="8">
        <f t="shared" si="0"/>
        <v>18</v>
      </c>
      <c r="B22" s="41" t="s">
        <v>121</v>
      </c>
      <c r="C22" s="79">
        <v>37214.417020000001</v>
      </c>
      <c r="D22" s="67">
        <v>36799.25578</v>
      </c>
      <c r="E22" s="79">
        <v>38317.039399999994</v>
      </c>
      <c r="F22" s="67">
        <v>37923.403469999997</v>
      </c>
      <c r="G22" s="79">
        <v>38309.952300000004</v>
      </c>
      <c r="H22" s="67">
        <v>30833.015520000001</v>
      </c>
      <c r="I22" s="79">
        <v>31085.30629</v>
      </c>
      <c r="J22" s="67"/>
      <c r="K22" s="79"/>
      <c r="L22" s="67"/>
      <c r="M22" s="79"/>
      <c r="N22" s="67"/>
      <c r="O22" s="99" t="s">
        <v>51</v>
      </c>
    </row>
    <row r="23" spans="1:15" s="12" customFormat="1">
      <c r="A23" s="8">
        <f t="shared" si="0"/>
        <v>19</v>
      </c>
      <c r="B23" s="41" t="s">
        <v>447</v>
      </c>
      <c r="C23" s="67">
        <v>0</v>
      </c>
      <c r="D23" s="67">
        <v>0</v>
      </c>
      <c r="E23" s="79">
        <v>0</v>
      </c>
      <c r="F23" s="67">
        <v>0</v>
      </c>
      <c r="G23" s="79">
        <v>0</v>
      </c>
      <c r="H23" s="67">
        <v>0</v>
      </c>
      <c r="I23" s="79">
        <v>0</v>
      </c>
      <c r="J23" s="67"/>
      <c r="K23" s="67"/>
      <c r="L23" s="67"/>
      <c r="M23" s="67"/>
      <c r="N23" s="67"/>
      <c r="O23" s="99" t="s">
        <v>85</v>
      </c>
    </row>
    <row r="24" spans="1:15" s="12" customFormat="1">
      <c r="A24" s="8">
        <f t="shared" si="0"/>
        <v>20</v>
      </c>
      <c r="B24" s="90" t="s">
        <v>445</v>
      </c>
      <c r="C24" s="67">
        <v>0</v>
      </c>
      <c r="D24" s="67">
        <v>0</v>
      </c>
      <c r="E24" s="79">
        <v>0</v>
      </c>
      <c r="F24" s="67">
        <v>0</v>
      </c>
      <c r="G24" s="79">
        <v>0</v>
      </c>
      <c r="H24" s="67">
        <v>0</v>
      </c>
      <c r="I24" s="79">
        <v>0</v>
      </c>
      <c r="J24" s="67"/>
      <c r="K24" s="67"/>
      <c r="L24" s="67"/>
      <c r="M24" s="67"/>
      <c r="N24" s="67"/>
      <c r="O24" s="99"/>
    </row>
    <row r="25" spans="1:15" s="12" customFormat="1">
      <c r="A25" s="8">
        <f t="shared" si="0"/>
        <v>21</v>
      </c>
      <c r="B25" s="90" t="s">
        <v>446</v>
      </c>
      <c r="C25" s="67">
        <v>0</v>
      </c>
      <c r="D25" s="67">
        <v>0</v>
      </c>
      <c r="E25" s="79">
        <v>0</v>
      </c>
      <c r="F25" s="67">
        <v>0</v>
      </c>
      <c r="G25" s="79">
        <v>0</v>
      </c>
      <c r="H25" s="67">
        <v>0</v>
      </c>
      <c r="I25" s="79">
        <v>0</v>
      </c>
      <c r="J25" s="67"/>
      <c r="K25" s="67"/>
      <c r="L25" s="67"/>
      <c r="M25" s="67"/>
      <c r="N25" s="67"/>
      <c r="O25" s="99"/>
    </row>
    <row r="26" spans="1:15">
      <c r="A26" s="8">
        <f t="shared" si="0"/>
        <v>22</v>
      </c>
      <c r="B26" s="41" t="s">
        <v>122</v>
      </c>
      <c r="C26" s="79">
        <v>235293.38156000004</v>
      </c>
      <c r="D26" s="67">
        <v>230926.38227</v>
      </c>
      <c r="E26" s="79">
        <v>230923.58227000001</v>
      </c>
      <c r="F26" s="67">
        <v>232608.09227000002</v>
      </c>
      <c r="G26" s="79">
        <v>230224.85227</v>
      </c>
      <c r="H26" s="67">
        <v>230178.06227000002</v>
      </c>
      <c r="I26" s="79">
        <v>229860.6703</v>
      </c>
      <c r="J26" s="67"/>
      <c r="K26" s="79"/>
      <c r="L26" s="67"/>
      <c r="M26" s="79"/>
      <c r="N26" s="67"/>
      <c r="O26" s="99" t="s">
        <v>53</v>
      </c>
    </row>
    <row r="27" spans="1:15" s="73" customFormat="1">
      <c r="A27" s="71">
        <f t="shared" si="0"/>
        <v>23</v>
      </c>
      <c r="B27" s="69" t="s">
        <v>123</v>
      </c>
      <c r="C27" s="80">
        <v>73569793.532720014</v>
      </c>
      <c r="D27" s="70">
        <v>73445345.706709966</v>
      </c>
      <c r="E27" s="80">
        <v>74997398.393570006</v>
      </c>
      <c r="F27" s="70">
        <v>74461648.819840014</v>
      </c>
      <c r="G27" s="80">
        <v>74174456.459179983</v>
      </c>
      <c r="H27" s="70">
        <v>74686037.409859985</v>
      </c>
      <c r="I27" s="80">
        <v>76201990.104619995</v>
      </c>
      <c r="J27" s="70"/>
      <c r="K27" s="80"/>
      <c r="L27" s="70"/>
      <c r="M27" s="80"/>
      <c r="N27" s="70"/>
      <c r="O27" s="100" t="s">
        <v>55</v>
      </c>
    </row>
    <row r="28" spans="1:15">
      <c r="A28" s="8">
        <f t="shared" si="0"/>
        <v>24</v>
      </c>
      <c r="B28" s="41" t="s">
        <v>56</v>
      </c>
      <c r="C28" s="79">
        <v>3215202.2289199983</v>
      </c>
      <c r="D28" s="67">
        <v>3251516.2680599983</v>
      </c>
      <c r="E28" s="79">
        <v>4168673.008210002</v>
      </c>
      <c r="F28" s="67">
        <v>4301327.1321299998</v>
      </c>
      <c r="G28" s="79">
        <v>3570990.8910599989</v>
      </c>
      <c r="H28" s="67">
        <v>3759183.9783700011</v>
      </c>
      <c r="I28" s="79">
        <v>3985548.5052599991</v>
      </c>
      <c r="J28" s="67"/>
      <c r="K28" s="79"/>
      <c r="L28" s="67"/>
      <c r="M28" s="79"/>
      <c r="N28" s="67"/>
      <c r="O28" s="101" t="s">
        <v>80</v>
      </c>
    </row>
    <row r="29" spans="1:15">
      <c r="A29" s="8">
        <f t="shared" si="0"/>
        <v>25</v>
      </c>
      <c r="B29" s="41" t="s">
        <v>57</v>
      </c>
      <c r="C29" s="79">
        <v>17144621.86012001</v>
      </c>
      <c r="D29" s="67">
        <v>16933552.576929998</v>
      </c>
      <c r="E29" s="79">
        <v>16786902.589270007</v>
      </c>
      <c r="F29" s="67">
        <v>17556916.325189997</v>
      </c>
      <c r="G29" s="79">
        <v>17245370.765349995</v>
      </c>
      <c r="H29" s="67">
        <v>19036797.654859997</v>
      </c>
      <c r="I29" s="79">
        <v>18744637.047099996</v>
      </c>
      <c r="J29" s="67"/>
      <c r="K29" s="79"/>
      <c r="L29" s="67"/>
      <c r="M29" s="79"/>
      <c r="N29" s="67"/>
      <c r="O29" s="101" t="s">
        <v>81</v>
      </c>
    </row>
    <row r="30" spans="1:15" s="12" customFormat="1">
      <c r="A30" s="8">
        <f t="shared" si="0"/>
        <v>26</v>
      </c>
      <c r="B30" s="41" t="s">
        <v>383</v>
      </c>
      <c r="C30" s="79">
        <v>2398083.7208500006</v>
      </c>
      <c r="D30" s="67">
        <v>2301105.2184300004</v>
      </c>
      <c r="E30" s="79">
        <v>2302228.4156900002</v>
      </c>
      <c r="F30" s="67">
        <v>2303266.5029299995</v>
      </c>
      <c r="G30" s="79">
        <v>2280514.6802000003</v>
      </c>
      <c r="H30" s="67">
        <v>2264439.8306499994</v>
      </c>
      <c r="I30" s="79">
        <v>2202817.3770300001</v>
      </c>
      <c r="J30" s="67"/>
      <c r="K30" s="79"/>
      <c r="L30" s="67"/>
      <c r="M30" s="79"/>
      <c r="N30" s="67"/>
      <c r="O30" s="99" t="s">
        <v>404</v>
      </c>
    </row>
    <row r="31" spans="1:15" s="12" customFormat="1">
      <c r="A31" s="8">
        <f t="shared" si="0"/>
        <v>27</v>
      </c>
      <c r="B31" s="41" t="s">
        <v>384</v>
      </c>
      <c r="C31" s="79">
        <v>33420274.125540003</v>
      </c>
      <c r="D31" s="67">
        <v>33090945.688210007</v>
      </c>
      <c r="E31" s="79">
        <v>32807927.684950002</v>
      </c>
      <c r="F31" s="67">
        <v>33807201.004619993</v>
      </c>
      <c r="G31" s="79">
        <v>33850809.964360006</v>
      </c>
      <c r="H31" s="67">
        <v>33956821.088909991</v>
      </c>
      <c r="I31" s="79">
        <v>35074657.916290008</v>
      </c>
      <c r="J31" s="67"/>
      <c r="K31" s="79"/>
      <c r="L31" s="67"/>
      <c r="M31" s="79"/>
      <c r="N31" s="67"/>
      <c r="O31" s="99" t="s">
        <v>405</v>
      </c>
    </row>
    <row r="32" spans="1:15">
      <c r="A32" s="8">
        <f t="shared" si="0"/>
        <v>28</v>
      </c>
      <c r="B32" s="41" t="s">
        <v>124</v>
      </c>
      <c r="C32" s="79">
        <v>1124060.9784799998</v>
      </c>
      <c r="D32" s="67">
        <v>1171863.83748</v>
      </c>
      <c r="E32" s="79">
        <v>1071072.4716399999</v>
      </c>
      <c r="F32" s="67">
        <v>1050284.8639199999</v>
      </c>
      <c r="G32" s="79">
        <v>1046792.2407600002</v>
      </c>
      <c r="H32" s="67">
        <v>1353636.8296300005</v>
      </c>
      <c r="I32" s="79">
        <v>1132041.0898899999</v>
      </c>
      <c r="J32" s="67"/>
      <c r="K32" s="79"/>
      <c r="L32" s="67"/>
      <c r="M32" s="79"/>
      <c r="N32" s="67"/>
      <c r="O32" s="101" t="s">
        <v>82</v>
      </c>
    </row>
    <row r="33" spans="1:15" s="12" customFormat="1">
      <c r="A33" s="8">
        <f t="shared" si="0"/>
        <v>29</v>
      </c>
      <c r="B33" s="41" t="s">
        <v>385</v>
      </c>
      <c r="C33" s="79">
        <v>3363847.6019700007</v>
      </c>
      <c r="D33" s="67">
        <v>3475969.2868400002</v>
      </c>
      <c r="E33" s="79">
        <v>3484908.5684699998</v>
      </c>
      <c r="F33" s="67">
        <v>3420561.2679900005</v>
      </c>
      <c r="G33" s="79">
        <v>3378341.4815099984</v>
      </c>
      <c r="H33" s="67">
        <v>3231775.090069999</v>
      </c>
      <c r="I33" s="79">
        <v>3586573.7480200003</v>
      </c>
      <c r="J33" s="67"/>
      <c r="K33" s="79"/>
      <c r="L33" s="67"/>
      <c r="M33" s="79"/>
      <c r="N33" s="67"/>
      <c r="O33" s="99" t="s">
        <v>406</v>
      </c>
    </row>
    <row r="34" spans="1:15">
      <c r="A34" s="8">
        <f t="shared" si="0"/>
        <v>30</v>
      </c>
      <c r="B34" s="41" t="s">
        <v>125</v>
      </c>
      <c r="C34" s="79">
        <v>14302.703539999999</v>
      </c>
      <c r="D34" s="67">
        <v>3193.1764899999998</v>
      </c>
      <c r="E34" s="79">
        <v>43601.094929999999</v>
      </c>
      <c r="F34" s="67">
        <v>53511.208789999997</v>
      </c>
      <c r="G34" s="79">
        <v>3085.72</v>
      </c>
      <c r="H34" s="67">
        <v>9094.4861000000001</v>
      </c>
      <c r="I34" s="79">
        <v>7063.4030000000002</v>
      </c>
      <c r="J34" s="67"/>
      <c r="K34" s="79"/>
      <c r="L34" s="67"/>
      <c r="M34" s="79"/>
      <c r="N34" s="67"/>
      <c r="O34" s="101" t="s">
        <v>83</v>
      </c>
    </row>
    <row r="35" spans="1:15">
      <c r="A35" s="8">
        <f t="shared" si="0"/>
        <v>31</v>
      </c>
      <c r="B35" s="41" t="s">
        <v>126</v>
      </c>
      <c r="C35" s="79">
        <v>400729.45794000011</v>
      </c>
      <c r="D35" s="67">
        <v>414035.84204000002</v>
      </c>
      <c r="E35" s="79">
        <v>350600.58480999985</v>
      </c>
      <c r="F35" s="67">
        <v>412357.90568000014</v>
      </c>
      <c r="G35" s="79">
        <v>379831.20143999992</v>
      </c>
      <c r="H35" s="67">
        <v>376612.3711300001</v>
      </c>
      <c r="I35" s="79">
        <v>412739.4183099998</v>
      </c>
      <c r="J35" s="67"/>
      <c r="K35" s="79"/>
      <c r="L35" s="67"/>
      <c r="M35" s="79"/>
      <c r="N35" s="67"/>
      <c r="O35" s="101" t="s">
        <v>84</v>
      </c>
    </row>
    <row r="36" spans="1:15">
      <c r="A36" s="8">
        <f t="shared" si="0"/>
        <v>32</v>
      </c>
      <c r="B36" s="41" t="s">
        <v>127</v>
      </c>
      <c r="C36" s="79">
        <v>2519371.0039999997</v>
      </c>
      <c r="D36" s="67">
        <v>2513122.3351800009</v>
      </c>
      <c r="E36" s="79">
        <v>2550713.8111199997</v>
      </c>
      <c r="F36" s="67">
        <v>2776377.4656300005</v>
      </c>
      <c r="G36" s="79">
        <v>2763478.2992499992</v>
      </c>
      <c r="H36" s="67">
        <v>2762760.0347099993</v>
      </c>
      <c r="I36" s="79">
        <v>2631576.3758899989</v>
      </c>
      <c r="J36" s="67"/>
      <c r="K36" s="79"/>
      <c r="L36" s="67"/>
      <c r="M36" s="79"/>
      <c r="N36" s="67"/>
      <c r="O36" s="101" t="s">
        <v>86</v>
      </c>
    </row>
    <row r="37" spans="1:15" s="12" customFormat="1">
      <c r="A37" s="8">
        <f t="shared" si="0"/>
        <v>33</v>
      </c>
      <c r="B37" s="41" t="s">
        <v>386</v>
      </c>
      <c r="C37" s="79">
        <v>472908.55706000002</v>
      </c>
      <c r="D37" s="67">
        <v>476489.80320999998</v>
      </c>
      <c r="E37" s="79">
        <v>479892.28437999997</v>
      </c>
      <c r="F37" s="67">
        <v>496581.08420000004</v>
      </c>
      <c r="G37" s="79">
        <v>503426.98226999998</v>
      </c>
      <c r="H37" s="67">
        <v>496449.72816</v>
      </c>
      <c r="I37" s="79">
        <v>496374.43901999999</v>
      </c>
      <c r="J37" s="67"/>
      <c r="K37" s="79"/>
      <c r="L37" s="67"/>
      <c r="M37" s="79"/>
      <c r="N37" s="67"/>
      <c r="O37" s="99" t="s">
        <v>407</v>
      </c>
    </row>
    <row r="38" spans="1:15">
      <c r="A38" s="8">
        <f t="shared" si="0"/>
        <v>34</v>
      </c>
      <c r="B38" s="41" t="s">
        <v>128</v>
      </c>
      <c r="C38" s="79">
        <v>983181.21667999995</v>
      </c>
      <c r="D38" s="67">
        <v>965865.98643999978</v>
      </c>
      <c r="E38" s="79">
        <v>959942.27122000011</v>
      </c>
      <c r="F38" s="67">
        <v>940862.2747500001</v>
      </c>
      <c r="G38" s="79">
        <v>939220.54587999976</v>
      </c>
      <c r="H38" s="67">
        <v>933441.83333000017</v>
      </c>
      <c r="I38" s="79">
        <v>1080151.0960000006</v>
      </c>
      <c r="J38" s="67"/>
      <c r="K38" s="79"/>
      <c r="L38" s="67"/>
      <c r="M38" s="79"/>
      <c r="N38" s="67"/>
      <c r="O38" s="101" t="s">
        <v>87</v>
      </c>
    </row>
    <row r="39" spans="1:15">
      <c r="A39" s="8">
        <f t="shared" si="0"/>
        <v>35</v>
      </c>
      <c r="B39" s="41" t="s">
        <v>129</v>
      </c>
      <c r="C39" s="79">
        <v>8696162.2350699995</v>
      </c>
      <c r="D39" s="67">
        <v>8767341.33402</v>
      </c>
      <c r="E39" s="79">
        <v>8187740.7496099994</v>
      </c>
      <c r="F39" s="67">
        <v>8168818.5319300005</v>
      </c>
      <c r="G39" s="79">
        <v>8480865.9820300005</v>
      </c>
      <c r="H39" s="67">
        <v>8596113.0852100011</v>
      </c>
      <c r="I39" s="79">
        <v>8604801.5308999997</v>
      </c>
      <c r="J39" s="67"/>
      <c r="K39" s="79"/>
      <c r="L39" s="67"/>
      <c r="M39" s="79"/>
      <c r="N39" s="67"/>
      <c r="O39" s="101" t="s">
        <v>88</v>
      </c>
    </row>
    <row r="40" spans="1:15" s="73" customFormat="1">
      <c r="A40" s="71">
        <f t="shared" si="0"/>
        <v>36</v>
      </c>
      <c r="B40" s="69" t="s">
        <v>130</v>
      </c>
      <c r="C40" s="80">
        <v>73752745.691960007</v>
      </c>
      <c r="D40" s="70">
        <v>73365001.355150029</v>
      </c>
      <c r="E40" s="80">
        <v>73194203.5361</v>
      </c>
      <c r="F40" s="70">
        <v>75288065.569620028</v>
      </c>
      <c r="G40" s="80">
        <v>74442728.756109968</v>
      </c>
      <c r="H40" s="70">
        <v>76777126.013029993</v>
      </c>
      <c r="I40" s="80">
        <v>77958981.948619977</v>
      </c>
      <c r="J40" s="70"/>
      <c r="K40" s="80"/>
      <c r="L40" s="70"/>
      <c r="M40" s="80"/>
      <c r="N40" s="70"/>
      <c r="O40" s="100" t="s">
        <v>89</v>
      </c>
    </row>
    <row r="41" spans="1:15" s="73" customFormat="1">
      <c r="A41" s="71">
        <f t="shared" si="0"/>
        <v>37</v>
      </c>
      <c r="B41" s="69" t="s">
        <v>131</v>
      </c>
      <c r="C41" s="80">
        <v>147322539.22492999</v>
      </c>
      <c r="D41" s="70">
        <v>146810347.06212997</v>
      </c>
      <c r="E41" s="80">
        <v>148191601.92990997</v>
      </c>
      <c r="F41" s="70">
        <v>149749714.38973001</v>
      </c>
      <c r="G41" s="80">
        <v>148617185.21551993</v>
      </c>
      <c r="H41" s="70">
        <v>151463163.42312005</v>
      </c>
      <c r="I41" s="80">
        <v>154160972.05351996</v>
      </c>
      <c r="J41" s="70"/>
      <c r="K41" s="80"/>
      <c r="L41" s="70"/>
      <c r="M41" s="80"/>
      <c r="N41" s="70"/>
      <c r="O41" s="100" t="s">
        <v>90</v>
      </c>
    </row>
    <row r="42" spans="1:15">
      <c r="A42" s="8">
        <f t="shared" si="0"/>
        <v>38</v>
      </c>
      <c r="B42" s="41" t="s">
        <v>66</v>
      </c>
      <c r="C42" s="79">
        <v>2361417.4308699989</v>
      </c>
      <c r="D42" s="67">
        <v>1949760.8229499999</v>
      </c>
      <c r="E42" s="79">
        <v>2256528.5395500003</v>
      </c>
      <c r="F42" s="67">
        <v>2001009.5447900011</v>
      </c>
      <c r="G42" s="79">
        <v>1722004.4123099998</v>
      </c>
      <c r="H42" s="67">
        <v>1767981.5799300009</v>
      </c>
      <c r="I42" s="79">
        <v>2174919.0265899994</v>
      </c>
      <c r="J42" s="67"/>
      <c r="K42" s="79"/>
      <c r="L42" s="67"/>
      <c r="M42" s="79"/>
      <c r="N42" s="67"/>
      <c r="O42" s="101" t="s">
        <v>91</v>
      </c>
    </row>
    <row r="43" spans="1:15">
      <c r="A43" s="8">
        <f t="shared" si="0"/>
        <v>39</v>
      </c>
      <c r="B43" s="41" t="s">
        <v>132</v>
      </c>
      <c r="C43" s="79">
        <v>1084599.8073900002</v>
      </c>
      <c r="D43" s="67">
        <v>1151796.6370399997</v>
      </c>
      <c r="E43" s="79">
        <v>1287804.7154700002</v>
      </c>
      <c r="F43" s="67">
        <v>1298646.6498100003</v>
      </c>
      <c r="G43" s="79">
        <v>1373009.0764299999</v>
      </c>
      <c r="H43" s="67">
        <v>1543023.7158200003</v>
      </c>
      <c r="I43" s="79">
        <v>1222020.9598800004</v>
      </c>
      <c r="J43" s="67"/>
      <c r="K43" s="79"/>
      <c r="L43" s="67"/>
      <c r="M43" s="79"/>
      <c r="N43" s="67"/>
      <c r="O43" s="101" t="s">
        <v>92</v>
      </c>
    </row>
    <row r="44" spans="1:15">
      <c r="A44" s="8">
        <f t="shared" si="0"/>
        <v>40</v>
      </c>
      <c r="B44" s="41" t="s">
        <v>133</v>
      </c>
      <c r="C44" s="79">
        <v>8726283.1202199999</v>
      </c>
      <c r="D44" s="67">
        <v>8366768.8770699985</v>
      </c>
      <c r="E44" s="79">
        <v>8346413.5736499978</v>
      </c>
      <c r="F44" s="67">
        <v>9012986.5316599999</v>
      </c>
      <c r="G44" s="79">
        <v>8665976.1639099978</v>
      </c>
      <c r="H44" s="67">
        <v>10339367.19153</v>
      </c>
      <c r="I44" s="79">
        <v>10396748.071570002</v>
      </c>
      <c r="J44" s="67"/>
      <c r="K44" s="79"/>
      <c r="L44" s="67"/>
      <c r="M44" s="79"/>
      <c r="N44" s="67"/>
      <c r="O44" s="101" t="s">
        <v>93</v>
      </c>
    </row>
    <row r="45" spans="1:15">
      <c r="A45" s="8">
        <f t="shared" si="0"/>
        <v>41</v>
      </c>
      <c r="B45" s="41" t="s">
        <v>134</v>
      </c>
      <c r="C45" s="79">
        <v>1730727.28957</v>
      </c>
      <c r="D45" s="67">
        <v>1743188.7006900003</v>
      </c>
      <c r="E45" s="79">
        <v>1712925.1631000005</v>
      </c>
      <c r="F45" s="67">
        <v>1677105.7774299998</v>
      </c>
      <c r="G45" s="79">
        <v>1721067.3440400006</v>
      </c>
      <c r="H45" s="67">
        <v>1702247.8485800002</v>
      </c>
      <c r="I45" s="79">
        <v>1666871.3786800003</v>
      </c>
      <c r="J45" s="67"/>
      <c r="K45" s="79"/>
      <c r="L45" s="67"/>
      <c r="M45" s="79"/>
      <c r="N45" s="67"/>
      <c r="O45" s="101" t="s">
        <v>94</v>
      </c>
    </row>
    <row r="46" spans="1:15">
      <c r="A46" s="8">
        <f t="shared" si="0"/>
        <v>42</v>
      </c>
      <c r="B46" s="41" t="s">
        <v>135</v>
      </c>
      <c r="C46" s="79">
        <v>412393.36971000006</v>
      </c>
      <c r="D46" s="67">
        <v>379790.93062999996</v>
      </c>
      <c r="E46" s="79">
        <v>458952.69297000009</v>
      </c>
      <c r="F46" s="67">
        <v>301810.64176000003</v>
      </c>
      <c r="G46" s="79">
        <v>292060.87200000003</v>
      </c>
      <c r="H46" s="67">
        <v>400786.68197000009</v>
      </c>
      <c r="I46" s="79">
        <v>382235.65896999993</v>
      </c>
      <c r="J46" s="67"/>
      <c r="K46" s="79"/>
      <c r="L46" s="67"/>
      <c r="M46" s="79"/>
      <c r="N46" s="67"/>
      <c r="O46" s="101" t="s">
        <v>95</v>
      </c>
    </row>
    <row r="47" spans="1:15">
      <c r="A47" s="8">
        <f t="shared" si="0"/>
        <v>43</v>
      </c>
      <c r="B47" s="41" t="s">
        <v>136</v>
      </c>
      <c r="C47" s="79">
        <v>3220903.8595800004</v>
      </c>
      <c r="D47" s="67">
        <v>3053779.6784400023</v>
      </c>
      <c r="E47" s="79">
        <v>2849897.7650100002</v>
      </c>
      <c r="F47" s="67">
        <v>2826434.6953400001</v>
      </c>
      <c r="G47" s="79">
        <v>2779858.4312399998</v>
      </c>
      <c r="H47" s="67">
        <v>2865259.1131200003</v>
      </c>
      <c r="I47" s="79">
        <v>3734725.3437299998</v>
      </c>
      <c r="J47" s="67"/>
      <c r="K47" s="79"/>
      <c r="L47" s="67"/>
      <c r="M47" s="79"/>
      <c r="N47" s="67"/>
      <c r="O47" s="101" t="s">
        <v>71</v>
      </c>
    </row>
    <row r="48" spans="1:15">
      <c r="A48" s="8">
        <f t="shared" si="0"/>
        <v>44</v>
      </c>
      <c r="B48" s="41" t="s">
        <v>137</v>
      </c>
      <c r="C48" s="79">
        <v>11383732.277639998</v>
      </c>
      <c r="D48" s="67">
        <v>11322226.012569999</v>
      </c>
      <c r="E48" s="79">
        <v>11826519.101930004</v>
      </c>
      <c r="F48" s="67">
        <v>11636803.409380004</v>
      </c>
      <c r="G48" s="79">
        <v>11488519.662940005</v>
      </c>
      <c r="H48" s="67">
        <v>11103528.781889999</v>
      </c>
      <c r="I48" s="79">
        <v>10909864.30658</v>
      </c>
      <c r="J48" s="67"/>
      <c r="K48" s="79"/>
      <c r="L48" s="67"/>
      <c r="M48" s="79"/>
      <c r="N48" s="67"/>
      <c r="O48" s="101" t="s">
        <v>96</v>
      </c>
    </row>
    <row r="49" spans="1:15" s="73" customFormat="1">
      <c r="A49" s="71">
        <f t="shared" si="0"/>
        <v>45</v>
      </c>
      <c r="B49" s="69" t="s">
        <v>73</v>
      </c>
      <c r="C49" s="80">
        <v>28920057.156080004</v>
      </c>
      <c r="D49" s="70">
        <v>27967311.660610002</v>
      </c>
      <c r="E49" s="80">
        <v>28739041.552949991</v>
      </c>
      <c r="F49" s="70">
        <v>28754797.251389988</v>
      </c>
      <c r="G49" s="80">
        <v>28042495.964180004</v>
      </c>
      <c r="H49" s="70">
        <v>29722194.914030001</v>
      </c>
      <c r="I49" s="80">
        <v>30487384.747169998</v>
      </c>
      <c r="J49" s="70"/>
      <c r="K49" s="80"/>
      <c r="L49" s="70"/>
      <c r="M49" s="80"/>
      <c r="N49" s="70"/>
      <c r="O49" s="100" t="s">
        <v>97</v>
      </c>
    </row>
    <row r="50" spans="1:15">
      <c r="A50" s="8">
        <f t="shared" si="0"/>
        <v>46</v>
      </c>
      <c r="B50" s="41" t="s">
        <v>138</v>
      </c>
      <c r="C50" s="79">
        <v>10169174.956820002</v>
      </c>
      <c r="D50" s="67">
        <v>9543485.2291200012</v>
      </c>
      <c r="E50" s="79">
        <v>9590873.8701700009</v>
      </c>
      <c r="F50" s="67">
        <v>10390430.578959998</v>
      </c>
      <c r="G50" s="79">
        <v>10555276.479280001</v>
      </c>
      <c r="H50" s="67">
        <v>10391763.379630005</v>
      </c>
      <c r="I50" s="79">
        <v>10890931.51034</v>
      </c>
      <c r="J50" s="67"/>
      <c r="K50" s="79"/>
      <c r="L50" s="67"/>
      <c r="M50" s="79"/>
      <c r="N50" s="67"/>
      <c r="O50" s="101" t="s">
        <v>98</v>
      </c>
    </row>
    <row r="51" spans="1:15">
      <c r="A51" s="8">
        <f t="shared" si="0"/>
        <v>47</v>
      </c>
      <c r="B51" s="41" t="s">
        <v>102</v>
      </c>
      <c r="C51" s="79">
        <v>21748298.180989996</v>
      </c>
      <c r="D51" s="67">
        <v>22030320.308350001</v>
      </c>
      <c r="E51" s="79">
        <v>22242203.951279987</v>
      </c>
      <c r="F51" s="67">
        <v>22309506.630329996</v>
      </c>
      <c r="G51" s="79">
        <v>22058240.20781</v>
      </c>
      <c r="H51" s="67">
        <v>21448639.521759998</v>
      </c>
      <c r="I51" s="79">
        <v>21859440.520989995</v>
      </c>
      <c r="J51" s="67"/>
      <c r="K51" s="79"/>
      <c r="L51" s="67"/>
      <c r="M51" s="79"/>
      <c r="N51" s="67"/>
      <c r="O51" s="101" t="s">
        <v>75</v>
      </c>
    </row>
    <row r="52" spans="1:15">
      <c r="A52" s="8">
        <f t="shared" si="0"/>
        <v>48</v>
      </c>
      <c r="B52" s="41" t="s">
        <v>139</v>
      </c>
      <c r="C52" s="79">
        <v>30499616.499060005</v>
      </c>
      <c r="D52" s="67">
        <v>30291497.746159986</v>
      </c>
      <c r="E52" s="79">
        <v>30256613.115270011</v>
      </c>
      <c r="F52" s="67">
        <v>30909853.432429992</v>
      </c>
      <c r="G52" s="79">
        <v>30534478.428969983</v>
      </c>
      <c r="H52" s="67">
        <v>31435384.773600001</v>
      </c>
      <c r="I52" s="79">
        <v>31992103.512490001</v>
      </c>
      <c r="J52" s="67"/>
      <c r="K52" s="79"/>
      <c r="L52" s="67"/>
      <c r="M52" s="79"/>
      <c r="N52" s="67"/>
      <c r="O52" s="101" t="s">
        <v>410</v>
      </c>
    </row>
    <row r="53" spans="1:15" s="12" customFormat="1">
      <c r="A53" s="8">
        <f t="shared" si="0"/>
        <v>49</v>
      </c>
      <c r="B53" s="41" t="s">
        <v>387</v>
      </c>
      <c r="C53" s="79">
        <v>71861.371879999992</v>
      </c>
      <c r="D53" s="67">
        <v>74784.219930000007</v>
      </c>
      <c r="E53" s="79">
        <v>74013.493690000003</v>
      </c>
      <c r="F53" s="67">
        <v>88444.999219999998</v>
      </c>
      <c r="G53" s="79">
        <v>86488.59964</v>
      </c>
      <c r="H53" s="67">
        <v>293696.80183999997</v>
      </c>
      <c r="I53" s="79">
        <v>82708.480660000016</v>
      </c>
      <c r="J53" s="67"/>
      <c r="K53" s="79"/>
      <c r="L53" s="67"/>
      <c r="M53" s="79"/>
      <c r="N53" s="67"/>
      <c r="O53" s="99" t="s">
        <v>408</v>
      </c>
    </row>
    <row r="54" spans="1:15" s="73" customFormat="1">
      <c r="A54" s="71">
        <f t="shared" si="0"/>
        <v>50</v>
      </c>
      <c r="B54" s="69" t="s">
        <v>25</v>
      </c>
      <c r="C54" s="80">
        <v>62488951.009189993</v>
      </c>
      <c r="D54" s="70">
        <v>61940087.503970012</v>
      </c>
      <c r="E54" s="80">
        <v>62163704.430850014</v>
      </c>
      <c r="F54" s="70">
        <v>63698235.641480006</v>
      </c>
      <c r="G54" s="80">
        <v>63234483.71625001</v>
      </c>
      <c r="H54" s="70">
        <v>63569484.477279976</v>
      </c>
      <c r="I54" s="80">
        <v>64825184.024979994</v>
      </c>
      <c r="J54" s="70"/>
      <c r="K54" s="80"/>
      <c r="L54" s="70"/>
      <c r="M54" s="80"/>
      <c r="N54" s="70"/>
      <c r="O54" s="100" t="s">
        <v>99</v>
      </c>
    </row>
    <row r="55" spans="1:15" s="73" customFormat="1">
      <c r="A55" s="71">
        <f t="shared" si="0"/>
        <v>51</v>
      </c>
      <c r="B55" s="69" t="s">
        <v>24</v>
      </c>
      <c r="C55" s="80">
        <v>91409008.165550008</v>
      </c>
      <c r="D55" s="70">
        <v>89907399.164830029</v>
      </c>
      <c r="E55" s="80">
        <v>90902745.984010026</v>
      </c>
      <c r="F55" s="70">
        <v>92453032.893120021</v>
      </c>
      <c r="G55" s="80">
        <v>91276979.680660009</v>
      </c>
      <c r="H55" s="70">
        <v>93291679.391589984</v>
      </c>
      <c r="I55" s="80">
        <v>95312568.772450045</v>
      </c>
      <c r="J55" s="70"/>
      <c r="K55" s="80"/>
      <c r="L55" s="70"/>
      <c r="M55" s="80"/>
      <c r="N55" s="70"/>
      <c r="O55" s="100" t="s">
        <v>100</v>
      </c>
    </row>
    <row r="56" spans="1:15">
      <c r="A56" s="8">
        <f t="shared" si="0"/>
        <v>52</v>
      </c>
      <c r="B56" s="41" t="s">
        <v>23</v>
      </c>
      <c r="C56" s="79">
        <v>625675.34495000006</v>
      </c>
      <c r="D56" s="67">
        <v>625627.31239999994</v>
      </c>
      <c r="E56" s="79">
        <v>626099.43794999993</v>
      </c>
      <c r="F56" s="67">
        <v>623449.65925000003</v>
      </c>
      <c r="G56" s="79">
        <v>673773.15483999997</v>
      </c>
      <c r="H56" s="67">
        <v>673312.89853000001</v>
      </c>
      <c r="I56" s="79">
        <v>672805.10712000006</v>
      </c>
      <c r="J56" s="67"/>
      <c r="K56" s="79"/>
      <c r="L56" s="67"/>
      <c r="M56" s="79"/>
      <c r="N56" s="67"/>
      <c r="O56" s="101" t="s">
        <v>79</v>
      </c>
    </row>
    <row r="57" spans="1:15">
      <c r="A57" s="8">
        <f t="shared" si="0"/>
        <v>53</v>
      </c>
      <c r="B57" s="41" t="s">
        <v>140</v>
      </c>
      <c r="C57" s="79">
        <v>20295715.626400001</v>
      </c>
      <c r="D57" s="67">
        <v>20295715.626429997</v>
      </c>
      <c r="E57" s="79">
        <v>20198685.448030002</v>
      </c>
      <c r="F57" s="67">
        <v>20406185.447999999</v>
      </c>
      <c r="G57" s="79">
        <v>20343285.448029999</v>
      </c>
      <c r="H57" s="67">
        <v>20343285.448029999</v>
      </c>
      <c r="I57" s="79">
        <v>20343285.448029999</v>
      </c>
      <c r="J57" s="67"/>
      <c r="K57" s="79"/>
      <c r="L57" s="67"/>
      <c r="M57" s="79"/>
      <c r="N57" s="67"/>
      <c r="O57" s="101" t="s">
        <v>112</v>
      </c>
    </row>
    <row r="58" spans="1:15">
      <c r="A58" s="8">
        <f t="shared" si="0"/>
        <v>54</v>
      </c>
      <c r="B58" s="41" t="s">
        <v>105</v>
      </c>
      <c r="C58" s="79">
        <v>1314396.9907999998</v>
      </c>
      <c r="D58" s="67">
        <v>1270011.85445</v>
      </c>
      <c r="E58" s="79">
        <v>1367042.03685</v>
      </c>
      <c r="F58" s="67">
        <v>1368081.94891</v>
      </c>
      <c r="G58" s="79">
        <v>1560431.19891</v>
      </c>
      <c r="H58" s="67">
        <v>1554743.6397199999</v>
      </c>
      <c r="I58" s="79">
        <v>1554743.6397199999</v>
      </c>
      <c r="J58" s="67"/>
      <c r="K58" s="79"/>
      <c r="L58" s="67"/>
      <c r="M58" s="79"/>
      <c r="N58" s="67"/>
      <c r="O58" s="101" t="s">
        <v>114</v>
      </c>
    </row>
    <row r="59" spans="1:15">
      <c r="A59" s="8">
        <f t="shared" si="0"/>
        <v>55</v>
      </c>
      <c r="B59" s="41" t="s">
        <v>141</v>
      </c>
      <c r="C59" s="79">
        <v>27625553.945130002</v>
      </c>
      <c r="D59" s="67">
        <v>28538600.409059998</v>
      </c>
      <c r="E59" s="79">
        <v>28329923.294190001</v>
      </c>
      <c r="F59" s="67">
        <v>27871072.036870003</v>
      </c>
      <c r="G59" s="79">
        <v>28517991.404759999</v>
      </c>
      <c r="H59" s="67">
        <v>29266988.849019997</v>
      </c>
      <c r="I59" s="79">
        <v>29738136.89083001</v>
      </c>
      <c r="J59" s="67"/>
      <c r="K59" s="79"/>
      <c r="L59" s="67"/>
      <c r="M59" s="79"/>
      <c r="N59" s="67"/>
      <c r="O59" s="101" t="s">
        <v>109</v>
      </c>
    </row>
    <row r="60" spans="1:15">
      <c r="A60" s="8">
        <f t="shared" si="0"/>
        <v>56</v>
      </c>
      <c r="B60" s="41" t="s">
        <v>142</v>
      </c>
      <c r="C60" s="79">
        <v>6052189.1199699994</v>
      </c>
      <c r="D60" s="67">
        <v>6172992.6952399984</v>
      </c>
      <c r="E60" s="79">
        <v>6767105.7476699976</v>
      </c>
      <c r="F60" s="67">
        <v>7027892.4150299979</v>
      </c>
      <c r="G60" s="79">
        <v>6244724.3352000006</v>
      </c>
      <c r="H60" s="67">
        <v>6333153.1959799994</v>
      </c>
      <c r="I60" s="79">
        <v>6539432.22193</v>
      </c>
      <c r="J60" s="67"/>
      <c r="K60" s="79"/>
      <c r="L60" s="67"/>
      <c r="M60" s="79"/>
      <c r="N60" s="67"/>
      <c r="O60" s="101" t="s">
        <v>113</v>
      </c>
    </row>
    <row r="61" spans="1:15" s="73" customFormat="1">
      <c r="A61" s="71">
        <f t="shared" si="0"/>
        <v>57</v>
      </c>
      <c r="B61" s="69" t="s">
        <v>143</v>
      </c>
      <c r="C61" s="80">
        <v>55287855.682289988</v>
      </c>
      <c r="D61" s="70">
        <v>56277320.585240029</v>
      </c>
      <c r="E61" s="80">
        <v>56662756.526779987</v>
      </c>
      <c r="F61" s="70">
        <v>56673231.84883</v>
      </c>
      <c r="G61" s="80">
        <v>56666432.38693998</v>
      </c>
      <c r="H61" s="70">
        <v>57498171.132820003</v>
      </c>
      <c r="I61" s="80">
        <v>58175598.20055002</v>
      </c>
      <c r="J61" s="70"/>
      <c r="K61" s="80"/>
      <c r="L61" s="70"/>
      <c r="M61" s="80"/>
      <c r="N61" s="70"/>
      <c r="O61" s="100" t="s">
        <v>107</v>
      </c>
    </row>
    <row r="62" spans="1:15" s="73" customFormat="1">
      <c r="A62" s="71">
        <f t="shared" si="0"/>
        <v>58</v>
      </c>
      <c r="B62" s="69" t="s">
        <v>110</v>
      </c>
      <c r="C62" s="80">
        <v>147322539.19301999</v>
      </c>
      <c r="D62" s="70">
        <v>146810347.06276998</v>
      </c>
      <c r="E62" s="80">
        <v>148191601.94901997</v>
      </c>
      <c r="F62" s="70">
        <v>149749714.40146002</v>
      </c>
      <c r="G62" s="80">
        <v>148617185.22266993</v>
      </c>
      <c r="H62" s="70">
        <v>151463163.42318004</v>
      </c>
      <c r="I62" s="80">
        <v>154160972.08039004</v>
      </c>
      <c r="J62" s="70"/>
      <c r="K62" s="80"/>
      <c r="L62" s="70"/>
      <c r="M62" s="80"/>
      <c r="N62" s="70"/>
      <c r="O62" s="100" t="s">
        <v>111</v>
      </c>
    </row>
    <row r="63" spans="1:15">
      <c r="C63" s="36"/>
      <c r="D63" s="36"/>
      <c r="E63" s="36"/>
      <c r="F63" s="36"/>
      <c r="G63" s="36"/>
      <c r="H63" s="36"/>
      <c r="I63" s="36"/>
      <c r="K63" s="36"/>
      <c r="L63" s="36"/>
      <c r="M63" s="36"/>
      <c r="N63" s="36"/>
      <c r="O63" s="36"/>
    </row>
    <row r="64" spans="1:15" ht="15.6">
      <c r="B64" s="109" t="s">
        <v>448</v>
      </c>
    </row>
    <row r="65" spans="2:10" ht="15.6">
      <c r="B65" s="109" t="s">
        <v>449</v>
      </c>
    </row>
    <row r="72" spans="2:10">
      <c r="J72"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5" activePane="bottomRight" state="frozen"/>
      <selection activeCell="F4" sqref="F4"/>
      <selection pane="topRight" activeCell="F4" sqref="F4"/>
      <selection pane="bottomLeft" activeCell="F4" sqref="F4"/>
      <selection pane="bottomRight" activeCell="I14" sqref="I14"/>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02" t="s">
        <v>411</v>
      </c>
    </row>
    <row r="2" spans="1:15" ht="22.8" thickBot="1">
      <c r="A2" s="139" t="s">
        <v>115</v>
      </c>
      <c r="B2" s="140"/>
      <c r="C2" s="140"/>
      <c r="D2" s="140"/>
      <c r="E2" s="140"/>
      <c r="F2" s="140"/>
      <c r="G2" s="140"/>
      <c r="H2" s="140"/>
      <c r="I2" s="140"/>
      <c r="J2" s="140"/>
      <c r="K2" s="140"/>
      <c r="L2" s="140"/>
      <c r="M2" s="140"/>
      <c r="N2" s="140"/>
      <c r="O2" s="140"/>
    </row>
    <row r="3" spans="1:15" ht="23.25" customHeight="1" thickBot="1">
      <c r="A3" s="145" t="s">
        <v>361</v>
      </c>
      <c r="B3" s="146"/>
      <c r="C3" s="146"/>
      <c r="D3" s="146"/>
      <c r="E3" s="146"/>
      <c r="F3" s="146"/>
      <c r="G3" s="146"/>
      <c r="H3" s="146"/>
      <c r="I3" s="146"/>
      <c r="J3" s="146"/>
      <c r="K3" s="146"/>
      <c r="L3" s="146"/>
      <c r="M3" s="146"/>
      <c r="N3" s="146"/>
      <c r="O3" s="146"/>
    </row>
    <row r="4" spans="1:15" s="53"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8">
        <v>1</v>
      </c>
      <c r="B5" s="41" t="s">
        <v>377</v>
      </c>
      <c r="C5" s="79">
        <v>3483179.30957</v>
      </c>
      <c r="D5" s="67">
        <v>3696900.6940000001</v>
      </c>
      <c r="E5" s="79">
        <v>4253673.03204</v>
      </c>
      <c r="F5" s="67">
        <v>4858260.6397399995</v>
      </c>
      <c r="G5" s="79">
        <v>5209283.5167900007</v>
      </c>
      <c r="H5" s="67">
        <v>5466643.1666700002</v>
      </c>
      <c r="I5" s="79">
        <v>5632751.9489599997</v>
      </c>
      <c r="J5" s="67"/>
      <c r="K5" s="79"/>
      <c r="L5" s="67"/>
      <c r="M5" s="79"/>
      <c r="N5" s="67"/>
      <c r="O5" s="99" t="s">
        <v>400</v>
      </c>
    </row>
    <row r="6" spans="1:15">
      <c r="A6" s="8">
        <v>2</v>
      </c>
      <c r="B6" s="41" t="s">
        <v>376</v>
      </c>
      <c r="C6" s="79">
        <v>0</v>
      </c>
      <c r="D6" s="67">
        <v>0</v>
      </c>
      <c r="E6" s="79">
        <v>0</v>
      </c>
      <c r="F6" s="67">
        <v>0</v>
      </c>
      <c r="G6" s="79">
        <v>0</v>
      </c>
      <c r="H6" s="67">
        <v>0</v>
      </c>
      <c r="I6" s="79">
        <v>0</v>
      </c>
      <c r="J6" s="67"/>
      <c r="K6" s="79"/>
      <c r="L6" s="67"/>
      <c r="M6" s="79"/>
      <c r="N6" s="67"/>
      <c r="O6" s="99" t="s">
        <v>399</v>
      </c>
    </row>
    <row r="7" spans="1:15" ht="15" customHeight="1">
      <c r="A7" s="8">
        <v>3</v>
      </c>
      <c r="B7" s="41" t="s">
        <v>147</v>
      </c>
      <c r="C7" s="79">
        <v>495457.44374000002</v>
      </c>
      <c r="D7" s="67">
        <v>533113.09297</v>
      </c>
      <c r="E7" s="79">
        <v>554176.37446000008</v>
      </c>
      <c r="F7" s="67">
        <v>502188.13554000005</v>
      </c>
      <c r="G7" s="79">
        <v>471289.70547000004</v>
      </c>
      <c r="H7" s="67">
        <v>501541.29970999999</v>
      </c>
      <c r="I7" s="79">
        <v>449090.82179999998</v>
      </c>
      <c r="J7" s="67"/>
      <c r="K7" s="79"/>
      <c r="L7" s="67"/>
      <c r="M7" s="79"/>
      <c r="N7" s="67"/>
      <c r="O7" s="99" t="s">
        <v>28</v>
      </c>
    </row>
    <row r="8" spans="1:15" ht="15" customHeight="1">
      <c r="A8" s="8">
        <v>4</v>
      </c>
      <c r="B8" s="41" t="s">
        <v>378</v>
      </c>
      <c r="C8" s="79">
        <v>1872570.0482000001</v>
      </c>
      <c r="D8" s="67">
        <v>1859036.80002</v>
      </c>
      <c r="E8" s="79">
        <v>1861622.1313799999</v>
      </c>
      <c r="F8" s="67">
        <v>1919312.51456</v>
      </c>
      <c r="G8" s="79">
        <v>2054283.5134500002</v>
      </c>
      <c r="H8" s="67">
        <v>1950305.74752</v>
      </c>
      <c r="I8" s="79">
        <v>1950550.6264199999</v>
      </c>
      <c r="J8" s="67"/>
      <c r="K8" s="79"/>
      <c r="L8" s="67"/>
      <c r="M8" s="79"/>
      <c r="N8" s="67"/>
      <c r="O8" s="99" t="s">
        <v>29</v>
      </c>
    </row>
    <row r="9" spans="1:15" ht="15" customHeight="1">
      <c r="A9" s="8">
        <v>5</v>
      </c>
      <c r="B9" s="41" t="s">
        <v>379</v>
      </c>
      <c r="C9" s="79">
        <v>117086.78488000001</v>
      </c>
      <c r="D9" s="67">
        <v>42065.910949999998</v>
      </c>
      <c r="E9" s="79">
        <v>42088.104099999997</v>
      </c>
      <c r="F9" s="67">
        <v>42086.445590000003</v>
      </c>
      <c r="G9" s="79">
        <v>42080.285660000001</v>
      </c>
      <c r="H9" s="67">
        <v>41091.864560000002</v>
      </c>
      <c r="I9" s="79">
        <v>41107.75202</v>
      </c>
      <c r="J9" s="67"/>
      <c r="K9" s="79"/>
      <c r="L9" s="67"/>
      <c r="M9" s="79"/>
      <c r="N9" s="67"/>
      <c r="O9" s="99" t="s">
        <v>401</v>
      </c>
    </row>
    <row r="10" spans="1:15" ht="15" customHeight="1">
      <c r="A10" s="8">
        <v>6</v>
      </c>
      <c r="B10" s="41" t="s">
        <v>30</v>
      </c>
      <c r="C10" s="79">
        <v>1779637.7935200001</v>
      </c>
      <c r="D10" s="67">
        <v>1803347.9244900001</v>
      </c>
      <c r="E10" s="79">
        <v>2099146.93389</v>
      </c>
      <c r="F10" s="67">
        <v>2080908.6990700003</v>
      </c>
      <c r="G10" s="79">
        <v>2091666.6371599999</v>
      </c>
      <c r="H10" s="67">
        <v>2125029.0873400001</v>
      </c>
      <c r="I10" s="79">
        <v>2032779.1101799998</v>
      </c>
      <c r="J10" s="67"/>
      <c r="K10" s="79"/>
      <c r="L10" s="67"/>
      <c r="M10" s="79"/>
      <c r="N10" s="67"/>
      <c r="O10" s="99" t="s">
        <v>31</v>
      </c>
    </row>
    <row r="11" spans="1:15" ht="15" customHeight="1">
      <c r="A11" s="8">
        <v>7</v>
      </c>
      <c r="B11" s="41" t="s">
        <v>33</v>
      </c>
      <c r="C11" s="79">
        <v>0</v>
      </c>
      <c r="D11" s="67">
        <v>0</v>
      </c>
      <c r="E11" s="79">
        <v>0</v>
      </c>
      <c r="F11" s="67">
        <v>0</v>
      </c>
      <c r="G11" s="67">
        <v>0</v>
      </c>
      <c r="H11" s="67">
        <v>0</v>
      </c>
      <c r="I11" s="79">
        <v>0</v>
      </c>
      <c r="J11" s="67"/>
      <c r="K11" s="67"/>
      <c r="L11" s="67"/>
      <c r="M11" s="79"/>
      <c r="N11" s="67"/>
      <c r="O11" s="99" t="s">
        <v>34</v>
      </c>
    </row>
    <row r="12" spans="1:15" ht="15" customHeight="1">
      <c r="A12" s="8">
        <v>8</v>
      </c>
      <c r="B12" s="41" t="s">
        <v>116</v>
      </c>
      <c r="C12" s="79">
        <v>0</v>
      </c>
      <c r="D12" s="67">
        <v>0</v>
      </c>
      <c r="E12" s="79">
        <v>0</v>
      </c>
      <c r="F12" s="67">
        <v>0</v>
      </c>
      <c r="G12" s="67">
        <v>0</v>
      </c>
      <c r="H12" s="67">
        <v>0</v>
      </c>
      <c r="I12" s="79">
        <v>0</v>
      </c>
      <c r="J12" s="67"/>
      <c r="K12" s="67"/>
      <c r="L12" s="67"/>
      <c r="M12" s="79"/>
      <c r="N12" s="67"/>
      <c r="O12" s="99" t="s">
        <v>36</v>
      </c>
    </row>
    <row r="13" spans="1:15" ht="15" customHeight="1">
      <c r="A13" s="8">
        <v>9</v>
      </c>
      <c r="B13" s="41" t="s">
        <v>37</v>
      </c>
      <c r="C13" s="79">
        <v>0</v>
      </c>
      <c r="D13" s="67">
        <v>0</v>
      </c>
      <c r="E13" s="79">
        <v>0</v>
      </c>
      <c r="F13" s="67">
        <v>0</v>
      </c>
      <c r="G13" s="67">
        <v>0</v>
      </c>
      <c r="H13" s="67">
        <v>0</v>
      </c>
      <c r="I13" s="79">
        <v>0</v>
      </c>
      <c r="J13" s="67"/>
      <c r="K13" s="67"/>
      <c r="L13" s="67"/>
      <c r="M13" s="79"/>
      <c r="N13" s="67"/>
      <c r="O13" s="99" t="s">
        <v>38</v>
      </c>
    </row>
    <row r="14" spans="1:15" ht="15" customHeight="1">
      <c r="A14" s="8">
        <v>10</v>
      </c>
      <c r="B14" s="41" t="s">
        <v>117</v>
      </c>
      <c r="C14" s="79">
        <v>2514604.1916300002</v>
      </c>
      <c r="D14" s="67">
        <v>2498273.7172499998</v>
      </c>
      <c r="E14" s="79">
        <v>2064798.9773899999</v>
      </c>
      <c r="F14" s="67">
        <v>1964350.2756599998</v>
      </c>
      <c r="G14" s="79">
        <v>1845656.7786000001</v>
      </c>
      <c r="H14" s="67">
        <v>1861443.7406800003</v>
      </c>
      <c r="I14" s="79">
        <v>1902049.4003099999</v>
      </c>
      <c r="J14" s="67"/>
      <c r="K14" s="79"/>
      <c r="L14" s="67"/>
      <c r="M14" s="79"/>
      <c r="N14" s="67"/>
      <c r="O14" s="99" t="s">
        <v>40</v>
      </c>
    </row>
    <row r="15" spans="1:15" ht="15" customHeight="1">
      <c r="A15" s="8">
        <v>11</v>
      </c>
      <c r="B15" s="41" t="s">
        <v>156</v>
      </c>
      <c r="C15" s="79">
        <v>0</v>
      </c>
      <c r="D15" s="67">
        <v>0</v>
      </c>
      <c r="E15" s="79">
        <v>0</v>
      </c>
      <c r="F15" s="67">
        <v>0</v>
      </c>
      <c r="G15" s="67">
        <v>0</v>
      </c>
      <c r="H15" s="67">
        <v>0</v>
      </c>
      <c r="I15" s="79">
        <v>0</v>
      </c>
      <c r="J15" s="67"/>
      <c r="K15" s="67"/>
      <c r="L15" s="67"/>
      <c r="M15" s="79"/>
      <c r="N15" s="67"/>
      <c r="O15" s="99" t="s">
        <v>41</v>
      </c>
    </row>
    <row r="16" spans="1:15" ht="15" customHeight="1">
      <c r="A16" s="8">
        <v>12</v>
      </c>
      <c r="B16" s="41" t="s">
        <v>118</v>
      </c>
      <c r="C16" s="79">
        <v>0</v>
      </c>
      <c r="D16" s="67">
        <v>0</v>
      </c>
      <c r="E16" s="79">
        <v>0</v>
      </c>
      <c r="F16" s="67">
        <v>0</v>
      </c>
      <c r="G16" s="67">
        <v>0</v>
      </c>
      <c r="H16" s="67">
        <v>0</v>
      </c>
      <c r="I16" s="79">
        <v>0</v>
      </c>
      <c r="J16" s="67"/>
      <c r="K16" s="67"/>
      <c r="L16" s="67"/>
      <c r="M16" s="79"/>
      <c r="N16" s="67"/>
      <c r="O16" s="99" t="s">
        <v>43</v>
      </c>
    </row>
    <row r="17" spans="1:15" ht="15" customHeight="1">
      <c r="A17" s="8">
        <v>13</v>
      </c>
      <c r="B17" s="41" t="s">
        <v>380</v>
      </c>
      <c r="C17" s="79">
        <v>0</v>
      </c>
      <c r="D17" s="67">
        <v>0</v>
      </c>
      <c r="E17" s="79">
        <v>0</v>
      </c>
      <c r="F17" s="67">
        <v>0</v>
      </c>
      <c r="G17" s="67">
        <v>0</v>
      </c>
      <c r="H17" s="67">
        <v>0</v>
      </c>
      <c r="I17" s="79">
        <v>0</v>
      </c>
      <c r="J17" s="67"/>
      <c r="K17" s="67"/>
      <c r="L17" s="67"/>
      <c r="M17" s="79"/>
      <c r="N17" s="67"/>
      <c r="O17" s="99" t="s">
        <v>402</v>
      </c>
    </row>
    <row r="18" spans="1:15" ht="15" customHeight="1">
      <c r="A18" s="8">
        <v>14</v>
      </c>
      <c r="B18" s="41" t="s">
        <v>119</v>
      </c>
      <c r="C18" s="79">
        <v>689990.24622999993</v>
      </c>
      <c r="D18" s="67">
        <v>700832.11489999993</v>
      </c>
      <c r="E18" s="79">
        <v>723700.89402000001</v>
      </c>
      <c r="F18" s="67">
        <v>724103.39402000001</v>
      </c>
      <c r="G18" s="79">
        <v>706150.47090999992</v>
      </c>
      <c r="H18" s="67">
        <v>721813.79791999992</v>
      </c>
      <c r="I18" s="79">
        <v>728880.81400999997</v>
      </c>
      <c r="J18" s="67"/>
      <c r="K18" s="79"/>
      <c r="L18" s="67"/>
      <c r="M18" s="79"/>
      <c r="N18" s="67"/>
      <c r="O18" s="99" t="s">
        <v>45</v>
      </c>
    </row>
    <row r="19" spans="1:15" ht="15" customHeight="1">
      <c r="A19" s="8">
        <v>15</v>
      </c>
      <c r="B19" s="41" t="s">
        <v>381</v>
      </c>
      <c r="C19" s="79">
        <v>204540.1</v>
      </c>
      <c r="D19" s="67">
        <v>204540.1</v>
      </c>
      <c r="E19" s="79">
        <v>204540.1</v>
      </c>
      <c r="F19" s="67">
        <v>205014.7775</v>
      </c>
      <c r="G19" s="79">
        <v>205014.7775</v>
      </c>
      <c r="H19" s="67">
        <v>205014.7775</v>
      </c>
      <c r="I19" s="79">
        <v>205014.7775</v>
      </c>
      <c r="J19" s="67"/>
      <c r="K19" s="79"/>
      <c r="L19" s="67"/>
      <c r="M19" s="79"/>
      <c r="N19" s="67"/>
      <c r="O19" s="99" t="s">
        <v>46</v>
      </c>
    </row>
    <row r="20" spans="1:15" ht="15" customHeight="1">
      <c r="A20" s="8">
        <v>17</v>
      </c>
      <c r="B20" s="41" t="s">
        <v>382</v>
      </c>
      <c r="C20" s="79">
        <v>0</v>
      </c>
      <c r="D20" s="67">
        <v>0</v>
      </c>
      <c r="E20" s="79">
        <v>0</v>
      </c>
      <c r="F20" s="67">
        <v>0</v>
      </c>
      <c r="G20" s="79">
        <v>0</v>
      </c>
      <c r="H20" s="67">
        <v>0</v>
      </c>
      <c r="I20" s="79">
        <v>0</v>
      </c>
      <c r="J20" s="67"/>
      <c r="K20" s="67"/>
      <c r="L20" s="67"/>
      <c r="M20" s="79"/>
      <c r="N20" s="67"/>
      <c r="O20" s="99" t="s">
        <v>403</v>
      </c>
    </row>
    <row r="21" spans="1:15" ht="15" customHeight="1">
      <c r="A21" s="8">
        <v>18</v>
      </c>
      <c r="B21" s="41" t="s">
        <v>120</v>
      </c>
      <c r="C21" s="79">
        <v>0</v>
      </c>
      <c r="D21" s="67">
        <v>0</v>
      </c>
      <c r="E21" s="79">
        <v>0</v>
      </c>
      <c r="F21" s="67">
        <v>0</v>
      </c>
      <c r="G21" s="79">
        <v>0</v>
      </c>
      <c r="H21" s="67">
        <v>0</v>
      </c>
      <c r="I21" s="79">
        <v>0</v>
      </c>
      <c r="J21" s="67"/>
      <c r="K21" s="67"/>
      <c r="L21" s="67"/>
      <c r="M21" s="79"/>
      <c r="N21" s="67"/>
      <c r="O21" s="99" t="s">
        <v>49</v>
      </c>
    </row>
    <row r="22" spans="1:15" ht="15" customHeight="1">
      <c r="A22" s="8">
        <v>19</v>
      </c>
      <c r="B22" s="41" t="s">
        <v>121</v>
      </c>
      <c r="C22" s="79">
        <v>0</v>
      </c>
      <c r="D22" s="67">
        <v>0</v>
      </c>
      <c r="E22" s="79">
        <v>498</v>
      </c>
      <c r="F22" s="67">
        <v>493.75299999999999</v>
      </c>
      <c r="G22" s="79">
        <v>489.49700000000001</v>
      </c>
      <c r="H22" s="67">
        <v>485.23099999999999</v>
      </c>
      <c r="I22" s="79">
        <v>480.95373999999998</v>
      </c>
      <c r="J22" s="67"/>
      <c r="K22" s="67"/>
      <c r="L22" s="67"/>
      <c r="M22" s="79"/>
      <c r="N22" s="67"/>
      <c r="O22" s="99" t="s">
        <v>51</v>
      </c>
    </row>
    <row r="23" spans="1:15" ht="15" customHeight="1">
      <c r="A23" s="8">
        <v>20</v>
      </c>
      <c r="B23" s="41" t="s">
        <v>447</v>
      </c>
      <c r="C23" s="79">
        <v>0</v>
      </c>
      <c r="D23" s="67">
        <v>0</v>
      </c>
      <c r="E23" s="79">
        <v>0</v>
      </c>
      <c r="F23" s="67">
        <v>0</v>
      </c>
      <c r="G23" s="79">
        <v>0</v>
      </c>
      <c r="H23" s="67">
        <v>0</v>
      </c>
      <c r="I23" s="79">
        <v>0</v>
      </c>
      <c r="J23" s="67"/>
      <c r="K23" s="67"/>
      <c r="L23" s="67"/>
      <c r="M23" s="79"/>
      <c r="N23" s="67"/>
      <c r="O23" s="99" t="s">
        <v>85</v>
      </c>
    </row>
    <row r="24" spans="1:15" ht="15" customHeight="1">
      <c r="A24" s="8">
        <f>A23+1</f>
        <v>21</v>
      </c>
      <c r="B24" s="90" t="s">
        <v>445</v>
      </c>
      <c r="C24" s="79">
        <v>0</v>
      </c>
      <c r="D24" s="67">
        <v>0</v>
      </c>
      <c r="E24" s="79">
        <v>0</v>
      </c>
      <c r="F24" s="67">
        <v>33000</v>
      </c>
      <c r="G24" s="79">
        <v>0</v>
      </c>
      <c r="H24" s="67">
        <v>0</v>
      </c>
      <c r="I24" s="79">
        <v>0</v>
      </c>
      <c r="J24" s="67"/>
      <c r="K24" s="67"/>
      <c r="L24" s="67"/>
      <c r="M24" s="79"/>
      <c r="N24" s="67"/>
      <c r="O24" s="99"/>
    </row>
    <row r="25" spans="1:15" ht="15" customHeight="1">
      <c r="A25" s="8">
        <f>A24+1</f>
        <v>22</v>
      </c>
      <c r="B25" s="90" t="s">
        <v>446</v>
      </c>
      <c r="C25" s="79">
        <v>0</v>
      </c>
      <c r="D25" s="67">
        <v>0</v>
      </c>
      <c r="E25" s="79">
        <v>0</v>
      </c>
      <c r="F25" s="67">
        <v>0</v>
      </c>
      <c r="G25" s="79">
        <v>0</v>
      </c>
      <c r="H25" s="67">
        <v>0</v>
      </c>
      <c r="I25" s="79">
        <v>0</v>
      </c>
      <c r="J25" s="67"/>
      <c r="K25" s="67"/>
      <c r="L25" s="67"/>
      <c r="M25" s="79"/>
      <c r="N25" s="67"/>
      <c r="O25" s="99"/>
    </row>
    <row r="26" spans="1:15" ht="15" customHeight="1">
      <c r="A26" s="8">
        <f t="shared" ref="A26:A62" si="0">A25+1</f>
        <v>23</v>
      </c>
      <c r="B26" s="41" t="s">
        <v>122</v>
      </c>
      <c r="C26" s="79">
        <v>45500.765939999997</v>
      </c>
      <c r="D26" s="67">
        <v>45574.487659999999</v>
      </c>
      <c r="E26" s="79">
        <v>43191.695970000001</v>
      </c>
      <c r="F26" s="67">
        <v>7346.92868</v>
      </c>
      <c r="G26" s="79">
        <v>41673.809590000004</v>
      </c>
      <c r="H26" s="67">
        <v>44334.914270000001</v>
      </c>
      <c r="I26" s="79">
        <v>42892.79522</v>
      </c>
      <c r="J26" s="67"/>
      <c r="K26" s="79"/>
      <c r="L26" s="67"/>
      <c r="M26" s="79"/>
      <c r="N26" s="67"/>
      <c r="O26" s="99" t="s">
        <v>53</v>
      </c>
    </row>
    <row r="27" spans="1:15" ht="15" customHeight="1">
      <c r="A27" s="71">
        <f t="shared" si="0"/>
        <v>24</v>
      </c>
      <c r="B27" s="69" t="s">
        <v>123</v>
      </c>
      <c r="C27" s="80">
        <v>11202566.683769999</v>
      </c>
      <c r="D27" s="70">
        <v>11383684.84228</v>
      </c>
      <c r="E27" s="80">
        <v>11847436.2433</v>
      </c>
      <c r="F27" s="70">
        <v>12337065.563440001</v>
      </c>
      <c r="G27" s="80">
        <v>12667588.99216</v>
      </c>
      <c r="H27" s="70">
        <v>12917703.62724</v>
      </c>
      <c r="I27" s="80">
        <v>12985599.000229999</v>
      </c>
      <c r="J27" s="70"/>
      <c r="K27" s="80"/>
      <c r="L27" s="70"/>
      <c r="M27" s="80"/>
      <c r="N27" s="70"/>
      <c r="O27" s="100" t="s">
        <v>55</v>
      </c>
    </row>
    <row r="28" spans="1:15" ht="15" customHeight="1">
      <c r="A28" s="8">
        <f t="shared" si="0"/>
        <v>25</v>
      </c>
      <c r="B28" s="41" t="s">
        <v>56</v>
      </c>
      <c r="C28" s="79">
        <v>276373.65023999999</v>
      </c>
      <c r="D28" s="67">
        <v>201212.44163999998</v>
      </c>
      <c r="E28" s="79">
        <v>357683.00594999996</v>
      </c>
      <c r="F28" s="67">
        <v>76371.743990000003</v>
      </c>
      <c r="G28" s="79">
        <v>95313.671620000008</v>
      </c>
      <c r="H28" s="67">
        <v>98442.687940000003</v>
      </c>
      <c r="I28" s="79">
        <v>94230.969130000012</v>
      </c>
      <c r="J28" s="67"/>
      <c r="K28" s="79"/>
      <c r="L28" s="67"/>
      <c r="M28" s="79"/>
      <c r="N28" s="67"/>
      <c r="O28" s="101" t="s">
        <v>80</v>
      </c>
    </row>
    <row r="29" spans="1:15" ht="15" customHeight="1">
      <c r="A29" s="8">
        <f t="shared" si="0"/>
        <v>26</v>
      </c>
      <c r="B29" s="41" t="s">
        <v>57</v>
      </c>
      <c r="C29" s="79">
        <v>710790.91755000001</v>
      </c>
      <c r="D29" s="67">
        <v>880287.96336000005</v>
      </c>
      <c r="E29" s="79">
        <v>925973.28954000003</v>
      </c>
      <c r="F29" s="67">
        <v>975666.70920000004</v>
      </c>
      <c r="G29" s="79">
        <v>869580.88798</v>
      </c>
      <c r="H29" s="67">
        <v>788159.24667999998</v>
      </c>
      <c r="I29" s="79">
        <v>762230.78050999995</v>
      </c>
      <c r="J29" s="67"/>
      <c r="K29" s="79"/>
      <c r="L29" s="67"/>
      <c r="M29" s="79"/>
      <c r="N29" s="67"/>
      <c r="O29" s="101" t="s">
        <v>81</v>
      </c>
    </row>
    <row r="30" spans="1:15" ht="15" customHeight="1">
      <c r="A30" s="8">
        <f t="shared" si="0"/>
        <v>27</v>
      </c>
      <c r="B30" s="41" t="s">
        <v>383</v>
      </c>
      <c r="C30" s="79">
        <v>2602088.28578</v>
      </c>
      <c r="D30" s="67">
        <v>2512394.7093099998</v>
      </c>
      <c r="E30" s="79">
        <v>2658589.9595300001</v>
      </c>
      <c r="F30" s="67">
        <v>2198085.1209100001</v>
      </c>
      <c r="G30" s="79">
        <v>2118811.0493400004</v>
      </c>
      <c r="H30" s="67">
        <v>2595285.8329100003</v>
      </c>
      <c r="I30" s="79">
        <v>2428099.7126199999</v>
      </c>
      <c r="J30" s="67"/>
      <c r="K30" s="79"/>
      <c r="L30" s="67"/>
      <c r="M30" s="79"/>
      <c r="N30" s="67"/>
      <c r="O30" s="99" t="s">
        <v>404</v>
      </c>
    </row>
    <row r="31" spans="1:15" ht="15" customHeight="1">
      <c r="A31" s="8">
        <f t="shared" si="0"/>
        <v>28</v>
      </c>
      <c r="B31" s="41" t="s">
        <v>384</v>
      </c>
      <c r="C31" s="79">
        <v>4825628.2997099999</v>
      </c>
      <c r="D31" s="67">
        <v>5296135.5975000001</v>
      </c>
      <c r="E31" s="79">
        <v>5466403.6669700006</v>
      </c>
      <c r="F31" s="67">
        <v>5786251.1870899992</v>
      </c>
      <c r="G31" s="79">
        <v>5733100.2308600005</v>
      </c>
      <c r="H31" s="67">
        <v>5663396.2831600001</v>
      </c>
      <c r="I31" s="79">
        <v>5630033.6251699999</v>
      </c>
      <c r="J31" s="67"/>
      <c r="K31" s="79"/>
      <c r="L31" s="67"/>
      <c r="M31" s="79"/>
      <c r="N31" s="67"/>
      <c r="O31" s="99" t="s">
        <v>405</v>
      </c>
    </row>
    <row r="32" spans="1:15" ht="15" customHeight="1">
      <c r="A32" s="8">
        <f t="shared" si="0"/>
        <v>29</v>
      </c>
      <c r="B32" s="41" t="s">
        <v>124</v>
      </c>
      <c r="C32" s="79">
        <v>0</v>
      </c>
      <c r="D32" s="67">
        <v>0</v>
      </c>
      <c r="E32" s="79">
        <v>0</v>
      </c>
      <c r="F32" s="67">
        <v>0</v>
      </c>
      <c r="G32" s="79">
        <v>0</v>
      </c>
      <c r="H32" s="67">
        <v>0</v>
      </c>
      <c r="I32" s="79">
        <v>0</v>
      </c>
      <c r="J32" s="67"/>
      <c r="K32" s="67"/>
      <c r="L32" s="67"/>
      <c r="M32" s="79"/>
      <c r="N32" s="67"/>
      <c r="O32" s="101" t="s">
        <v>82</v>
      </c>
    </row>
    <row r="33" spans="1:15" ht="15" customHeight="1">
      <c r="A33" s="8">
        <f t="shared" si="0"/>
        <v>30</v>
      </c>
      <c r="B33" s="41" t="s">
        <v>385</v>
      </c>
      <c r="C33" s="79">
        <v>292925.93047999998</v>
      </c>
      <c r="D33" s="67">
        <v>290173.54049999994</v>
      </c>
      <c r="E33" s="79">
        <v>328521.17668999999</v>
      </c>
      <c r="F33" s="67">
        <v>269617.2071</v>
      </c>
      <c r="G33" s="79">
        <v>315700.52542000002</v>
      </c>
      <c r="H33" s="67">
        <v>289835.99215999997</v>
      </c>
      <c r="I33" s="79">
        <v>277701.07037000003</v>
      </c>
      <c r="J33" s="67"/>
      <c r="K33" s="79"/>
      <c r="L33" s="67"/>
      <c r="M33" s="79"/>
      <c r="N33" s="67"/>
      <c r="O33" s="99" t="s">
        <v>406</v>
      </c>
    </row>
    <row r="34" spans="1:15" ht="15" customHeight="1">
      <c r="A34" s="8">
        <f t="shared" si="0"/>
        <v>31</v>
      </c>
      <c r="B34" s="41" t="s">
        <v>125</v>
      </c>
      <c r="C34" s="79">
        <v>52.339449999999999</v>
      </c>
      <c r="D34" s="67">
        <v>27671.34404</v>
      </c>
      <c r="E34" s="79">
        <v>0</v>
      </c>
      <c r="F34" s="67">
        <v>0</v>
      </c>
      <c r="G34" s="79">
        <v>45.5</v>
      </c>
      <c r="H34" s="67">
        <v>24998.447769999999</v>
      </c>
      <c r="I34" s="79">
        <v>30269.2215</v>
      </c>
      <c r="J34" s="67"/>
      <c r="K34" s="79"/>
      <c r="L34" s="67"/>
      <c r="M34" s="79"/>
      <c r="N34" s="67"/>
      <c r="O34" s="101" t="s">
        <v>83</v>
      </c>
    </row>
    <row r="35" spans="1:15" ht="15" customHeight="1">
      <c r="A35" s="8">
        <f t="shared" si="0"/>
        <v>32</v>
      </c>
      <c r="B35" s="41" t="s">
        <v>126</v>
      </c>
      <c r="C35" s="79">
        <v>74616.610780000003</v>
      </c>
      <c r="D35" s="67">
        <v>547093.80270999996</v>
      </c>
      <c r="E35" s="79">
        <v>78417.605360000001</v>
      </c>
      <c r="F35" s="67">
        <v>88371.908970000004</v>
      </c>
      <c r="G35" s="79">
        <v>67780.148749999993</v>
      </c>
      <c r="H35" s="67">
        <v>72036.333509999997</v>
      </c>
      <c r="I35" s="79">
        <v>78485.550959999993</v>
      </c>
      <c r="J35" s="67"/>
      <c r="K35" s="79"/>
      <c r="L35" s="67"/>
      <c r="M35" s="79"/>
      <c r="N35" s="67"/>
      <c r="O35" s="101" t="s">
        <v>84</v>
      </c>
    </row>
    <row r="36" spans="1:15" ht="15" customHeight="1">
      <c r="A36" s="8">
        <f t="shared" si="0"/>
        <v>33</v>
      </c>
      <c r="B36" s="41" t="s">
        <v>127</v>
      </c>
      <c r="C36" s="79">
        <v>735749.53960000002</v>
      </c>
      <c r="D36" s="67">
        <v>309868.54720999993</v>
      </c>
      <c r="E36" s="79">
        <v>725484.77413000003</v>
      </c>
      <c r="F36" s="67">
        <v>725626.86346999998</v>
      </c>
      <c r="G36" s="79">
        <v>725605.48265000002</v>
      </c>
      <c r="H36" s="67">
        <v>724295.12629000004</v>
      </c>
      <c r="I36" s="79">
        <v>723019.66787</v>
      </c>
      <c r="J36" s="67"/>
      <c r="K36" s="79"/>
      <c r="L36" s="67"/>
      <c r="M36" s="79"/>
      <c r="N36" s="67"/>
      <c r="O36" s="101" t="s">
        <v>86</v>
      </c>
    </row>
    <row r="37" spans="1:15" ht="15" customHeight="1">
      <c r="A37" s="8">
        <f t="shared" si="0"/>
        <v>34</v>
      </c>
      <c r="B37" s="41" t="s">
        <v>386</v>
      </c>
      <c r="C37" s="79">
        <v>0</v>
      </c>
      <c r="D37" s="67">
        <v>0</v>
      </c>
      <c r="E37" s="79">
        <v>0</v>
      </c>
      <c r="F37" s="67">
        <v>0</v>
      </c>
      <c r="G37" s="79">
        <v>0</v>
      </c>
      <c r="H37" s="67">
        <v>0</v>
      </c>
      <c r="I37" s="79">
        <v>0</v>
      </c>
      <c r="J37" s="67"/>
      <c r="K37" s="67"/>
      <c r="L37" s="67"/>
      <c r="M37" s="79"/>
      <c r="N37" s="67"/>
      <c r="O37" s="99" t="s">
        <v>407</v>
      </c>
    </row>
    <row r="38" spans="1:15" ht="15" customHeight="1">
      <c r="A38" s="8">
        <f t="shared" si="0"/>
        <v>35</v>
      </c>
      <c r="B38" s="41" t="s">
        <v>128</v>
      </c>
      <c r="C38" s="79">
        <v>66461.640419999996</v>
      </c>
      <c r="D38" s="67">
        <v>64482.345079999999</v>
      </c>
      <c r="E38" s="79">
        <v>63309.572529999998</v>
      </c>
      <c r="F38" s="67">
        <v>62064.698119999994</v>
      </c>
      <c r="G38" s="79">
        <v>67294.761370000007</v>
      </c>
      <c r="H38" s="67">
        <v>69213.627439999997</v>
      </c>
      <c r="I38" s="79">
        <v>69795.348729999998</v>
      </c>
      <c r="J38" s="67"/>
      <c r="K38" s="79"/>
      <c r="L38" s="67"/>
      <c r="M38" s="79"/>
      <c r="N38" s="67"/>
      <c r="O38" s="101" t="s">
        <v>87</v>
      </c>
    </row>
    <row r="39" spans="1:15" ht="15" customHeight="1">
      <c r="A39" s="8">
        <f t="shared" si="0"/>
        <v>36</v>
      </c>
      <c r="B39" s="41" t="s">
        <v>129</v>
      </c>
      <c r="C39" s="79">
        <v>1177235.5671299999</v>
      </c>
      <c r="D39" s="67">
        <v>1126122.1534299999</v>
      </c>
      <c r="E39" s="79">
        <v>1183267.16866</v>
      </c>
      <c r="F39" s="67">
        <v>1132182.3585299999</v>
      </c>
      <c r="G39" s="79">
        <v>1153373.81962</v>
      </c>
      <c r="H39" s="67">
        <v>1160979.01349</v>
      </c>
      <c r="I39" s="79">
        <v>1190960.5937399999</v>
      </c>
      <c r="J39" s="67"/>
      <c r="K39" s="79"/>
      <c r="L39" s="67"/>
      <c r="M39" s="79"/>
      <c r="N39" s="67"/>
      <c r="O39" s="101" t="s">
        <v>88</v>
      </c>
    </row>
    <row r="40" spans="1:15" ht="15" customHeight="1">
      <c r="A40" s="71">
        <f t="shared" si="0"/>
        <v>37</v>
      </c>
      <c r="B40" s="69" t="s">
        <v>64</v>
      </c>
      <c r="C40" s="80">
        <v>10761922.78131</v>
      </c>
      <c r="D40" s="70">
        <v>11255442.4449</v>
      </c>
      <c r="E40" s="80">
        <v>11787650.219460001</v>
      </c>
      <c r="F40" s="70">
        <v>11314237.797499999</v>
      </c>
      <c r="G40" s="80">
        <v>11146606.077739999</v>
      </c>
      <c r="H40" s="70">
        <v>11486642.59151</v>
      </c>
      <c r="I40" s="80">
        <v>11284826.540759999</v>
      </c>
      <c r="J40" s="70"/>
      <c r="K40" s="80"/>
      <c r="L40" s="70"/>
      <c r="M40" s="80"/>
      <c r="N40" s="70"/>
      <c r="O40" s="100" t="s">
        <v>89</v>
      </c>
    </row>
    <row r="41" spans="1:15" ht="15" customHeight="1">
      <c r="A41" s="71">
        <f t="shared" si="0"/>
        <v>38</v>
      </c>
      <c r="B41" s="69" t="s">
        <v>131</v>
      </c>
      <c r="C41" s="80">
        <v>21964489.465100002</v>
      </c>
      <c r="D41" s="70">
        <v>22639127.287210003</v>
      </c>
      <c r="E41" s="80">
        <v>23635086.462789997</v>
      </c>
      <c r="F41" s="70">
        <v>23651303.360969998</v>
      </c>
      <c r="G41" s="80">
        <v>23814195.069930002</v>
      </c>
      <c r="H41" s="70">
        <v>24404346.218769997</v>
      </c>
      <c r="I41" s="80">
        <v>24270425.541020002</v>
      </c>
      <c r="J41" s="70"/>
      <c r="K41" s="80"/>
      <c r="L41" s="70"/>
      <c r="M41" s="80"/>
      <c r="N41" s="70"/>
      <c r="O41" s="100" t="s">
        <v>90</v>
      </c>
    </row>
    <row r="42" spans="1:15" ht="15" customHeight="1">
      <c r="A42" s="8">
        <f t="shared" si="0"/>
        <v>39</v>
      </c>
      <c r="B42" s="41" t="s">
        <v>148</v>
      </c>
      <c r="C42" s="79">
        <v>706637.65691999998</v>
      </c>
      <c r="D42" s="67">
        <v>680621.43060000008</v>
      </c>
      <c r="E42" s="79">
        <v>801530.18414000003</v>
      </c>
      <c r="F42" s="67">
        <v>713480.22531999997</v>
      </c>
      <c r="G42" s="79">
        <v>819099.85675999988</v>
      </c>
      <c r="H42" s="67">
        <v>701942.90443999995</v>
      </c>
      <c r="I42" s="79">
        <v>730219.81388000003</v>
      </c>
      <c r="J42" s="67"/>
      <c r="K42" s="79"/>
      <c r="L42" s="67"/>
      <c r="M42" s="79"/>
      <c r="N42" s="67"/>
      <c r="O42" s="101" t="s">
        <v>91</v>
      </c>
    </row>
    <row r="43" spans="1:15" ht="15" customHeight="1">
      <c r="A43" s="8">
        <f t="shared" si="0"/>
        <v>40</v>
      </c>
      <c r="B43" s="41" t="s">
        <v>132</v>
      </c>
      <c r="C43" s="79">
        <v>0</v>
      </c>
      <c r="D43" s="67">
        <v>0</v>
      </c>
      <c r="E43" s="79">
        <v>0</v>
      </c>
      <c r="F43" s="67">
        <v>0</v>
      </c>
      <c r="G43" s="79">
        <v>0</v>
      </c>
      <c r="H43" s="67">
        <v>0</v>
      </c>
      <c r="I43" s="79">
        <v>0</v>
      </c>
      <c r="J43" s="67"/>
      <c r="K43" s="67"/>
      <c r="L43" s="67"/>
      <c r="M43" s="79"/>
      <c r="N43" s="67"/>
      <c r="O43" s="101" t="s">
        <v>92</v>
      </c>
    </row>
    <row r="44" spans="1:15" ht="15" customHeight="1">
      <c r="A44" s="8">
        <f t="shared" si="0"/>
        <v>41</v>
      </c>
      <c r="B44" s="41" t="s">
        <v>68</v>
      </c>
      <c r="C44" s="79">
        <v>1512244.50028</v>
      </c>
      <c r="D44" s="67">
        <v>1456275.29427</v>
      </c>
      <c r="E44" s="79">
        <v>1573345.75853</v>
      </c>
      <c r="F44" s="67">
        <v>1361547.2715399999</v>
      </c>
      <c r="G44" s="79">
        <v>1481776.1036499999</v>
      </c>
      <c r="H44" s="67">
        <v>1878581.8897699998</v>
      </c>
      <c r="I44" s="79">
        <v>1667271.2473900001</v>
      </c>
      <c r="J44" s="67"/>
      <c r="K44" s="79"/>
      <c r="L44" s="67"/>
      <c r="M44" s="79"/>
      <c r="N44" s="67"/>
      <c r="O44" s="101" t="s">
        <v>93</v>
      </c>
    </row>
    <row r="45" spans="1:15" ht="15" customHeight="1">
      <c r="A45" s="8">
        <f t="shared" si="0"/>
        <v>42</v>
      </c>
      <c r="B45" s="41" t="s">
        <v>134</v>
      </c>
      <c r="C45" s="79">
        <v>0</v>
      </c>
      <c r="D45" s="67">
        <v>0</v>
      </c>
      <c r="E45" s="79">
        <v>0</v>
      </c>
      <c r="F45" s="67">
        <v>0</v>
      </c>
      <c r="G45" s="79">
        <v>0</v>
      </c>
      <c r="H45" s="67">
        <v>0</v>
      </c>
      <c r="I45" s="79">
        <v>0</v>
      </c>
      <c r="J45" s="67"/>
      <c r="K45" s="67"/>
      <c r="L45" s="67"/>
      <c r="M45" s="79"/>
      <c r="N45" s="67"/>
      <c r="O45" s="101" t="s">
        <v>94</v>
      </c>
    </row>
    <row r="46" spans="1:15" ht="15" customHeight="1">
      <c r="A46" s="8">
        <f t="shared" si="0"/>
        <v>43</v>
      </c>
      <c r="B46" s="41" t="s">
        <v>135</v>
      </c>
      <c r="C46" s="79">
        <v>21232.280130000003</v>
      </c>
      <c r="D46" s="67">
        <v>6768.1489899999997</v>
      </c>
      <c r="E46" s="79">
        <v>24231.353789999997</v>
      </c>
      <c r="F46" s="67">
        <v>6967.086150000001</v>
      </c>
      <c r="G46" s="79">
        <v>19142.75892</v>
      </c>
      <c r="H46" s="67">
        <v>45705.495459999998</v>
      </c>
      <c r="I46" s="79">
        <v>73381.143370000005</v>
      </c>
      <c r="J46" s="67"/>
      <c r="K46" s="79"/>
      <c r="L46" s="67"/>
      <c r="M46" s="79"/>
      <c r="N46" s="67"/>
      <c r="O46" s="101" t="s">
        <v>95</v>
      </c>
    </row>
    <row r="47" spans="1:15" ht="15" customHeight="1">
      <c r="A47" s="8">
        <f t="shared" si="0"/>
        <v>44</v>
      </c>
      <c r="B47" s="41" t="s">
        <v>101</v>
      </c>
      <c r="C47" s="79">
        <v>96802.919049999997</v>
      </c>
      <c r="D47" s="67">
        <v>118427.47077</v>
      </c>
      <c r="E47" s="79">
        <v>115844.65032</v>
      </c>
      <c r="F47" s="67">
        <v>116205.69065999999</v>
      </c>
      <c r="G47" s="79">
        <v>108950.58600000001</v>
      </c>
      <c r="H47" s="67">
        <v>93951.840230000002</v>
      </c>
      <c r="I47" s="79">
        <v>90258.80833</v>
      </c>
      <c r="J47" s="67"/>
      <c r="K47" s="79"/>
      <c r="L47" s="67"/>
      <c r="M47" s="79"/>
      <c r="N47" s="67"/>
      <c r="O47" s="101" t="s">
        <v>71</v>
      </c>
    </row>
    <row r="48" spans="1:15" ht="15" customHeight="1">
      <c r="A48" s="8">
        <f t="shared" si="0"/>
        <v>45</v>
      </c>
      <c r="B48" s="41" t="s">
        <v>137</v>
      </c>
      <c r="C48" s="79">
        <v>201743.35563999999</v>
      </c>
      <c r="D48" s="67">
        <v>216698.9271</v>
      </c>
      <c r="E48" s="79">
        <v>226531.91123</v>
      </c>
      <c r="F48" s="67">
        <v>251320.35839000001</v>
      </c>
      <c r="G48" s="79">
        <v>282300.06481000001</v>
      </c>
      <c r="H48" s="67">
        <v>392687.31449000002</v>
      </c>
      <c r="I48" s="79">
        <v>281450.49872999999</v>
      </c>
      <c r="J48" s="67"/>
      <c r="K48" s="79"/>
      <c r="L48" s="67"/>
      <c r="M48" s="79"/>
      <c r="N48" s="67"/>
      <c r="O48" s="101" t="s">
        <v>96</v>
      </c>
    </row>
    <row r="49" spans="1:15" ht="15" customHeight="1">
      <c r="A49" s="71">
        <f t="shared" si="0"/>
        <v>46</v>
      </c>
      <c r="B49" s="69" t="s">
        <v>149</v>
      </c>
      <c r="C49" s="80">
        <v>2538660.71209</v>
      </c>
      <c r="D49" s="70">
        <v>2478791.2718000002</v>
      </c>
      <c r="E49" s="80">
        <v>2741483.8580799997</v>
      </c>
      <c r="F49" s="70">
        <v>2449520.6321200002</v>
      </c>
      <c r="G49" s="80">
        <v>2711269.3702099998</v>
      </c>
      <c r="H49" s="70">
        <v>3112869.4444599999</v>
      </c>
      <c r="I49" s="80">
        <v>2842581.5117699997</v>
      </c>
      <c r="J49" s="70"/>
      <c r="K49" s="80"/>
      <c r="L49" s="70"/>
      <c r="M49" s="80"/>
      <c r="N49" s="70"/>
      <c r="O49" s="100" t="s">
        <v>97</v>
      </c>
    </row>
    <row r="50" spans="1:15" ht="15" customHeight="1">
      <c r="A50" s="8">
        <f t="shared" si="0"/>
        <v>47</v>
      </c>
      <c r="B50" s="41" t="s">
        <v>138</v>
      </c>
      <c r="C50" s="79">
        <v>369935.43034999998</v>
      </c>
      <c r="D50" s="67">
        <v>563578.68799000001</v>
      </c>
      <c r="E50" s="79">
        <v>506403.12264999998</v>
      </c>
      <c r="F50" s="67">
        <v>486556.55729999999</v>
      </c>
      <c r="G50" s="79">
        <v>685206.59659999993</v>
      </c>
      <c r="H50" s="67">
        <v>731095.81444999995</v>
      </c>
      <c r="I50" s="79">
        <v>770849.70151000004</v>
      </c>
      <c r="J50" s="67"/>
      <c r="K50" s="79"/>
      <c r="L50" s="67"/>
      <c r="M50" s="79"/>
      <c r="N50" s="67"/>
      <c r="O50" s="101" t="s">
        <v>98</v>
      </c>
    </row>
    <row r="51" spans="1:15" ht="15" customHeight="1">
      <c r="A51" s="8">
        <f t="shared" si="0"/>
        <v>48</v>
      </c>
      <c r="B51" s="41" t="s">
        <v>102</v>
      </c>
      <c r="C51" s="79">
        <v>4952543.19888</v>
      </c>
      <c r="D51" s="67">
        <v>5146127.3871400002</v>
      </c>
      <c r="E51" s="79">
        <v>5495738.4891599994</v>
      </c>
      <c r="F51" s="67">
        <v>5795236.4427399999</v>
      </c>
      <c r="G51" s="79">
        <v>5546067.1172899995</v>
      </c>
      <c r="H51" s="67">
        <v>5434664.7450899994</v>
      </c>
      <c r="I51" s="79">
        <v>5465218.6770799998</v>
      </c>
      <c r="J51" s="67"/>
      <c r="K51" s="79"/>
      <c r="L51" s="67"/>
      <c r="M51" s="79"/>
      <c r="N51" s="67"/>
      <c r="O51" s="101" t="s">
        <v>75</v>
      </c>
    </row>
    <row r="52" spans="1:15" ht="15" customHeight="1">
      <c r="A52" s="8">
        <f t="shared" si="0"/>
        <v>49</v>
      </c>
      <c r="B52" s="41" t="s">
        <v>139</v>
      </c>
      <c r="C52" s="79">
        <v>5833551.2187399995</v>
      </c>
      <c r="D52" s="67">
        <v>6064784.4441</v>
      </c>
      <c r="E52" s="79">
        <v>6126298.8259899998</v>
      </c>
      <c r="F52" s="67">
        <v>6274487.3550100001</v>
      </c>
      <c r="G52" s="79">
        <v>6185430.7595999995</v>
      </c>
      <c r="H52" s="67">
        <v>6285260.9615899995</v>
      </c>
      <c r="I52" s="79">
        <v>6292544.6701699998</v>
      </c>
      <c r="J52" s="67"/>
      <c r="K52" s="79"/>
      <c r="L52" s="67"/>
      <c r="M52" s="79"/>
      <c r="N52" s="67"/>
      <c r="O52" s="101" t="s">
        <v>410</v>
      </c>
    </row>
    <row r="53" spans="1:15" ht="15" customHeight="1">
      <c r="A53" s="8">
        <f t="shared" si="0"/>
        <v>50</v>
      </c>
      <c r="B53" s="41" t="s">
        <v>387</v>
      </c>
      <c r="C53" s="79">
        <v>232893.56161</v>
      </c>
      <c r="D53" s="67">
        <v>301594.36398000002</v>
      </c>
      <c r="E53" s="79">
        <v>307924.95182999998</v>
      </c>
      <c r="F53" s="67">
        <v>201241.33957000001</v>
      </c>
      <c r="G53" s="79">
        <v>294634.88708999997</v>
      </c>
      <c r="H53" s="67">
        <v>261682.15946999998</v>
      </c>
      <c r="I53" s="79">
        <v>253828.69894999999</v>
      </c>
      <c r="J53" s="67"/>
      <c r="K53" s="79"/>
      <c r="L53" s="67"/>
      <c r="M53" s="79"/>
      <c r="N53" s="67"/>
      <c r="O53" s="99" t="s">
        <v>408</v>
      </c>
    </row>
    <row r="54" spans="1:15" ht="15" customHeight="1">
      <c r="A54" s="71">
        <f t="shared" si="0"/>
        <v>51</v>
      </c>
      <c r="B54" s="69" t="s">
        <v>25</v>
      </c>
      <c r="C54" s="80">
        <v>11388923.40962</v>
      </c>
      <c r="D54" s="70">
        <v>12076084.88326</v>
      </c>
      <c r="E54" s="80">
        <v>12436365.38968</v>
      </c>
      <c r="F54" s="70">
        <v>12757521.69465</v>
      </c>
      <c r="G54" s="80">
        <v>12711339.360630002</v>
      </c>
      <c r="H54" s="70">
        <v>12712703.680659998</v>
      </c>
      <c r="I54" s="80">
        <v>12782441.74773</v>
      </c>
      <c r="J54" s="70"/>
      <c r="K54" s="80"/>
      <c r="L54" s="70"/>
      <c r="M54" s="80"/>
      <c r="N54" s="70"/>
      <c r="O54" s="100" t="s">
        <v>99</v>
      </c>
    </row>
    <row r="55" spans="1:15" ht="15" customHeight="1">
      <c r="A55" s="71">
        <f t="shared" si="0"/>
        <v>52</v>
      </c>
      <c r="B55" s="69" t="s">
        <v>78</v>
      </c>
      <c r="C55" s="80">
        <v>13927584.121720001</v>
      </c>
      <c r="D55" s="70">
        <v>14554876.15508</v>
      </c>
      <c r="E55" s="80">
        <v>15177849.247780001</v>
      </c>
      <c r="F55" s="70">
        <v>15207042.326790001</v>
      </c>
      <c r="G55" s="80">
        <v>15422608.730859999</v>
      </c>
      <c r="H55" s="70">
        <v>15825573.125130001</v>
      </c>
      <c r="I55" s="80">
        <v>15625023.259539999</v>
      </c>
      <c r="J55" s="70"/>
      <c r="K55" s="80"/>
      <c r="L55" s="70"/>
      <c r="M55" s="80"/>
      <c r="N55" s="70"/>
      <c r="O55" s="100" t="s">
        <v>100</v>
      </c>
    </row>
    <row r="56" spans="1:15" ht="15" customHeight="1">
      <c r="A56" s="8">
        <f t="shared" si="0"/>
        <v>53</v>
      </c>
      <c r="B56" s="41" t="s">
        <v>23</v>
      </c>
      <c r="C56" s="79">
        <v>385283.40516000002</v>
      </c>
      <c r="D56" s="67">
        <v>385283.40516000002</v>
      </c>
      <c r="E56" s="79">
        <v>385283.40516000002</v>
      </c>
      <c r="F56" s="67">
        <v>385283.40521</v>
      </c>
      <c r="G56" s="79">
        <v>382333.20379</v>
      </c>
      <c r="H56" s="67">
        <v>382333.20379</v>
      </c>
      <c r="I56" s="79">
        <v>382333.20379</v>
      </c>
      <c r="J56" s="67"/>
      <c r="K56" s="79"/>
      <c r="L56" s="67"/>
      <c r="M56" s="79"/>
      <c r="N56" s="67"/>
      <c r="O56" s="101" t="s">
        <v>79</v>
      </c>
    </row>
    <row r="57" spans="1:15" ht="15" customHeight="1">
      <c r="A57" s="8">
        <f t="shared" si="0"/>
        <v>54</v>
      </c>
      <c r="B57" s="41" t="s">
        <v>104</v>
      </c>
      <c r="C57" s="79">
        <v>2286567.8361999998</v>
      </c>
      <c r="D57" s="67">
        <v>2286567.8361999998</v>
      </c>
      <c r="E57" s="79">
        <v>2286567.8361999998</v>
      </c>
      <c r="F57" s="67">
        <v>2286567.8361999998</v>
      </c>
      <c r="G57" s="79">
        <v>2286567.8361999998</v>
      </c>
      <c r="H57" s="67">
        <v>2286567.8361999998</v>
      </c>
      <c r="I57" s="79">
        <v>2286567.8361999998</v>
      </c>
      <c r="J57" s="67"/>
      <c r="K57" s="79"/>
      <c r="L57" s="67"/>
      <c r="M57" s="79"/>
      <c r="N57" s="67"/>
      <c r="O57" s="101" t="s">
        <v>112</v>
      </c>
    </row>
    <row r="58" spans="1:15" ht="15" customHeight="1">
      <c r="A58" s="8">
        <f t="shared" si="0"/>
        <v>55</v>
      </c>
      <c r="B58" s="41" t="s">
        <v>105</v>
      </c>
      <c r="C58" s="79">
        <v>450684.73088000005</v>
      </c>
      <c r="D58" s="67">
        <v>450684.73088000005</v>
      </c>
      <c r="E58" s="79">
        <v>690684.73088000005</v>
      </c>
      <c r="F58" s="67">
        <v>690684.73088000005</v>
      </c>
      <c r="G58" s="79">
        <v>690684.73088000005</v>
      </c>
      <c r="H58" s="67">
        <v>690684.73088000005</v>
      </c>
      <c r="I58" s="79">
        <v>690684.73088000005</v>
      </c>
      <c r="J58" s="67"/>
      <c r="K58" s="79"/>
      <c r="L58" s="67"/>
      <c r="M58" s="79"/>
      <c r="N58" s="67"/>
      <c r="O58" s="101" t="s">
        <v>114</v>
      </c>
    </row>
    <row r="59" spans="1:15" ht="15" customHeight="1">
      <c r="A59" s="8">
        <f t="shared" si="0"/>
        <v>56</v>
      </c>
      <c r="B59" s="41" t="s">
        <v>141</v>
      </c>
      <c r="C59" s="79">
        <v>3728008.10036</v>
      </c>
      <c r="D59" s="67">
        <v>3767335.6948599997</v>
      </c>
      <c r="E59" s="79">
        <v>3885624.341</v>
      </c>
      <c r="F59" s="67">
        <v>3912877.1487699999</v>
      </c>
      <c r="G59" s="79">
        <v>3901628.3087099995</v>
      </c>
      <c r="H59" s="67">
        <v>4046318.3022099999</v>
      </c>
      <c r="I59" s="79">
        <v>4096690.8847700008</v>
      </c>
      <c r="J59" s="67"/>
      <c r="K59" s="79"/>
      <c r="L59" s="67"/>
      <c r="M59" s="79"/>
      <c r="N59" s="67"/>
      <c r="O59" s="101" t="s">
        <v>109</v>
      </c>
    </row>
    <row r="60" spans="1:15" ht="15" customHeight="1">
      <c r="A60" s="8">
        <f t="shared" si="0"/>
        <v>57</v>
      </c>
      <c r="B60" s="41" t="s">
        <v>142</v>
      </c>
      <c r="C60" s="79">
        <v>1186361.26673</v>
      </c>
      <c r="D60" s="67">
        <v>1194379.4501500002</v>
      </c>
      <c r="E60" s="79">
        <v>1209076.90371</v>
      </c>
      <c r="F60" s="67">
        <v>1168847.90387</v>
      </c>
      <c r="G60" s="79">
        <v>1130372.2621300002</v>
      </c>
      <c r="H60" s="67">
        <v>1172869.0221199999</v>
      </c>
      <c r="I60" s="79">
        <v>1189125.6339500002</v>
      </c>
      <c r="J60" s="67"/>
      <c r="K60" s="79"/>
      <c r="L60" s="67"/>
      <c r="M60" s="79"/>
      <c r="N60" s="67"/>
      <c r="O60" s="101" t="s">
        <v>113</v>
      </c>
    </row>
    <row r="61" spans="1:15" ht="15" customHeight="1">
      <c r="A61" s="71">
        <f t="shared" si="0"/>
        <v>58</v>
      </c>
      <c r="B61" s="69" t="s">
        <v>143</v>
      </c>
      <c r="C61" s="80">
        <v>7651621.9341899995</v>
      </c>
      <c r="D61" s="70">
        <v>7698967.7120899996</v>
      </c>
      <c r="E61" s="80">
        <v>8071953.8118099999</v>
      </c>
      <c r="F61" s="70">
        <v>8058977.61974</v>
      </c>
      <c r="G61" s="80">
        <v>8009253.1379499994</v>
      </c>
      <c r="H61" s="70">
        <v>8196439.8914299998</v>
      </c>
      <c r="I61" s="80">
        <v>8263069.0858300002</v>
      </c>
      <c r="J61" s="70"/>
      <c r="K61" s="80"/>
      <c r="L61" s="70"/>
      <c r="M61" s="80"/>
      <c r="N61" s="70"/>
      <c r="O61" s="100" t="s">
        <v>107</v>
      </c>
    </row>
    <row r="62" spans="1:15" ht="15" customHeight="1">
      <c r="A62" s="71">
        <f t="shared" si="0"/>
        <v>59</v>
      </c>
      <c r="B62" s="69" t="s">
        <v>150</v>
      </c>
      <c r="C62" s="80">
        <v>21964489.461100001</v>
      </c>
      <c r="D62" s="70">
        <v>22639127.272360001</v>
      </c>
      <c r="E62" s="80">
        <v>23635086.464759998</v>
      </c>
      <c r="F62" s="70">
        <v>23651303.351779997</v>
      </c>
      <c r="G62" s="80">
        <v>23814195.072629999</v>
      </c>
      <c r="H62" s="70">
        <v>24404346.220389999</v>
      </c>
      <c r="I62" s="80">
        <v>24270425.549180001</v>
      </c>
      <c r="J62" s="70"/>
      <c r="K62" s="80"/>
      <c r="L62" s="70"/>
      <c r="M62" s="80"/>
      <c r="N62" s="70"/>
      <c r="O62" s="100" t="s">
        <v>111</v>
      </c>
    </row>
    <row r="64" spans="1:15" ht="15.6">
      <c r="B64" s="109" t="s">
        <v>448</v>
      </c>
    </row>
    <row r="65" spans="2:2" ht="15.6">
      <c r="B65" s="109" t="s">
        <v>449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J20" sqref="J20"/>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02" t="s">
        <v>411</v>
      </c>
    </row>
    <row r="2" spans="1:15" ht="22.8" thickBot="1">
      <c r="A2" s="139" t="s">
        <v>115</v>
      </c>
      <c r="B2" s="140"/>
      <c r="C2" s="140"/>
      <c r="D2" s="140"/>
      <c r="E2" s="140"/>
      <c r="F2" s="140"/>
      <c r="G2" s="140"/>
      <c r="H2" s="140"/>
      <c r="I2" s="140"/>
      <c r="J2" s="140"/>
      <c r="K2" s="140"/>
      <c r="L2" s="140"/>
      <c r="M2" s="140"/>
      <c r="N2" s="140"/>
      <c r="O2" s="140"/>
    </row>
    <row r="3" spans="1:15" ht="22.8" thickBot="1">
      <c r="A3" s="145" t="s">
        <v>0</v>
      </c>
      <c r="B3" s="146"/>
      <c r="C3" s="146"/>
      <c r="D3" s="146"/>
      <c r="E3" s="146"/>
      <c r="F3" s="146"/>
      <c r="G3" s="146"/>
      <c r="H3" s="146"/>
      <c r="I3" s="146"/>
      <c r="J3" s="146"/>
      <c r="K3" s="146"/>
      <c r="L3" s="146"/>
      <c r="M3" s="146"/>
      <c r="N3" s="146"/>
      <c r="O3" s="146"/>
    </row>
    <row r="4" spans="1:15" s="58" customFormat="1" ht="31.8" thickBot="1">
      <c r="A4" s="40" t="s">
        <v>2</v>
      </c>
      <c r="B4" s="40" t="s">
        <v>32</v>
      </c>
      <c r="C4" s="51" t="s">
        <v>375</v>
      </c>
      <c r="D4" s="51" t="s">
        <v>374</v>
      </c>
      <c r="E4" s="51" t="s">
        <v>373</v>
      </c>
      <c r="F4" s="51" t="s">
        <v>372</v>
      </c>
      <c r="G4" s="51" t="s">
        <v>371</v>
      </c>
      <c r="H4" s="51" t="s">
        <v>370</v>
      </c>
      <c r="I4" s="51" t="s">
        <v>369</v>
      </c>
      <c r="J4" s="51" t="s">
        <v>368</v>
      </c>
      <c r="K4" s="51" t="s">
        <v>367</v>
      </c>
      <c r="L4" s="51" t="s">
        <v>366</v>
      </c>
      <c r="M4" s="51" t="s">
        <v>365</v>
      </c>
      <c r="N4" s="51" t="s">
        <v>364</v>
      </c>
      <c r="O4" s="40" t="s">
        <v>26</v>
      </c>
    </row>
    <row r="5" spans="1:15">
      <c r="A5" s="29">
        <v>1</v>
      </c>
      <c r="B5" s="12" t="s">
        <v>151</v>
      </c>
      <c r="C5" s="79">
        <v>45262882.000000075</v>
      </c>
      <c r="D5" s="79">
        <v>43887656.000000082</v>
      </c>
      <c r="E5" s="79">
        <v>44546258.000000082</v>
      </c>
      <c r="F5" s="67">
        <v>41894958.999999605</v>
      </c>
      <c r="G5" s="79">
        <v>40944356.999999605</v>
      </c>
      <c r="H5" s="67">
        <v>47874333</v>
      </c>
      <c r="I5" s="79">
        <v>44987225.999999605</v>
      </c>
      <c r="J5" s="67"/>
      <c r="K5" s="67"/>
      <c r="L5" s="67"/>
      <c r="M5" s="113"/>
      <c r="N5" s="67"/>
      <c r="O5" s="98" t="s">
        <v>162</v>
      </c>
    </row>
    <row r="6" spans="1:15">
      <c r="A6" s="29">
        <v>2</v>
      </c>
      <c r="B6" s="12" t="s">
        <v>147</v>
      </c>
      <c r="C6" s="79">
        <v>70274028.953731731</v>
      </c>
      <c r="D6" s="79">
        <v>67928389.127239719</v>
      </c>
      <c r="E6" s="79">
        <v>69939728.149455532</v>
      </c>
      <c r="F6" s="67">
        <v>73510704.312950581</v>
      </c>
      <c r="G6" s="79">
        <v>73083116.040371045</v>
      </c>
      <c r="H6" s="67">
        <v>75052638.846241862</v>
      </c>
      <c r="I6" s="79">
        <v>76820098.425878674</v>
      </c>
      <c r="J6" s="67"/>
      <c r="K6" s="67"/>
      <c r="L6" s="67"/>
      <c r="M6" s="113"/>
      <c r="N6" s="67"/>
      <c r="O6" s="98" t="s">
        <v>28</v>
      </c>
    </row>
    <row r="7" spans="1:15">
      <c r="A7" s="29">
        <v>3</v>
      </c>
      <c r="B7" s="12" t="s">
        <v>152</v>
      </c>
      <c r="C7" s="79">
        <v>42850292.830226943</v>
      </c>
      <c r="D7" s="79">
        <v>44417089.928207107</v>
      </c>
      <c r="E7" s="79">
        <v>45277875.805054709</v>
      </c>
      <c r="F7" s="67">
        <v>47108281.132705882</v>
      </c>
      <c r="G7" s="79">
        <v>48791083.220780954</v>
      </c>
      <c r="H7" s="67">
        <v>49514117.467855044</v>
      </c>
      <c r="I7" s="79">
        <v>49883092.081785828</v>
      </c>
      <c r="J7" s="67"/>
      <c r="K7" s="67"/>
      <c r="L7" s="67"/>
      <c r="M7" s="113"/>
      <c r="N7" s="67"/>
      <c r="O7" s="98" t="s">
        <v>412</v>
      </c>
    </row>
    <row r="8" spans="1:15">
      <c r="A8" s="29">
        <v>4</v>
      </c>
      <c r="B8" s="12" t="s">
        <v>153</v>
      </c>
      <c r="C8" s="79">
        <v>178261631.59683567</v>
      </c>
      <c r="D8" s="79">
        <v>181477936.32074881</v>
      </c>
      <c r="E8" s="79">
        <v>185940013.21352124</v>
      </c>
      <c r="F8" s="67">
        <v>186430071.07227629</v>
      </c>
      <c r="G8" s="79">
        <v>190638856.52582502</v>
      </c>
      <c r="H8" s="67">
        <v>191020844.55575466</v>
      </c>
      <c r="I8" s="79">
        <v>197530567.87542275</v>
      </c>
      <c r="J8" s="67"/>
      <c r="K8" s="67"/>
      <c r="L8" s="67"/>
      <c r="M8" s="113"/>
      <c r="N8" s="67"/>
      <c r="O8" s="98" t="s">
        <v>31</v>
      </c>
    </row>
    <row r="9" spans="1:15">
      <c r="A9" s="29">
        <v>5</v>
      </c>
      <c r="B9" s="12" t="s">
        <v>168</v>
      </c>
      <c r="C9" s="79">
        <v>0</v>
      </c>
      <c r="D9" s="79">
        <v>0</v>
      </c>
      <c r="E9" s="79">
        <v>0</v>
      </c>
      <c r="F9" s="67">
        <v>0</v>
      </c>
      <c r="G9" s="79">
        <v>0</v>
      </c>
      <c r="H9" s="67">
        <v>0</v>
      </c>
      <c r="I9" s="79">
        <v>0</v>
      </c>
      <c r="J9" s="67"/>
      <c r="K9" s="67"/>
      <c r="L9" s="67"/>
      <c r="M9" s="67"/>
      <c r="N9" s="67"/>
      <c r="O9" s="98" t="s">
        <v>34</v>
      </c>
    </row>
    <row r="10" spans="1:15">
      <c r="A10" s="29">
        <v>6</v>
      </c>
      <c r="B10" s="12" t="s">
        <v>155</v>
      </c>
      <c r="C10" s="79">
        <v>0</v>
      </c>
      <c r="D10" s="79">
        <v>0</v>
      </c>
      <c r="E10" s="79">
        <v>0</v>
      </c>
      <c r="F10" s="67">
        <v>0</v>
      </c>
      <c r="G10" s="79">
        <v>0</v>
      </c>
      <c r="H10" s="67">
        <v>0</v>
      </c>
      <c r="I10" s="79">
        <v>0</v>
      </c>
      <c r="J10" s="67"/>
      <c r="K10" s="67"/>
      <c r="L10" s="67"/>
      <c r="M10" s="67"/>
      <c r="N10" s="67"/>
      <c r="O10" s="98" t="s">
        <v>36</v>
      </c>
    </row>
    <row r="11" spans="1:15">
      <c r="A11" s="29">
        <v>7</v>
      </c>
      <c r="B11" s="12" t="s">
        <v>37</v>
      </c>
      <c r="C11" s="79">
        <v>0</v>
      </c>
      <c r="D11" s="79">
        <v>0</v>
      </c>
      <c r="E11" s="79">
        <v>0</v>
      </c>
      <c r="F11" s="67">
        <v>0</v>
      </c>
      <c r="G11" s="79">
        <v>0</v>
      </c>
      <c r="H11" s="67">
        <v>0</v>
      </c>
      <c r="I11" s="79">
        <v>0</v>
      </c>
      <c r="J11" s="67"/>
      <c r="K11" s="67"/>
      <c r="L11" s="67"/>
      <c r="M11" s="67"/>
      <c r="N11" s="67"/>
      <c r="O11" s="98" t="s">
        <v>38</v>
      </c>
    </row>
    <row r="12" spans="1:15">
      <c r="A12" s="29">
        <v>8</v>
      </c>
      <c r="B12" s="12" t="s">
        <v>39</v>
      </c>
      <c r="C12" s="79">
        <v>40928439.218514509</v>
      </c>
      <c r="D12" s="79">
        <v>40993235.740092315</v>
      </c>
      <c r="E12" s="79">
        <v>41354890.710497782</v>
      </c>
      <c r="F12" s="67">
        <v>42140434.704165317</v>
      </c>
      <c r="G12" s="79">
        <v>41832505.849181429</v>
      </c>
      <c r="H12" s="67">
        <v>42774063.998216897</v>
      </c>
      <c r="I12" s="79">
        <v>42517818.101218738</v>
      </c>
      <c r="J12" s="67"/>
      <c r="K12" s="67"/>
      <c r="L12" s="67"/>
      <c r="M12" s="113"/>
      <c r="N12" s="67"/>
      <c r="O12" s="98" t="s">
        <v>40</v>
      </c>
    </row>
    <row r="13" spans="1:15">
      <c r="A13" s="29">
        <v>9</v>
      </c>
      <c r="B13" s="12" t="s">
        <v>156</v>
      </c>
      <c r="C13" s="79">
        <v>725865.17559651006</v>
      </c>
      <c r="D13" s="79">
        <v>728978.1476893801</v>
      </c>
      <c r="E13" s="79">
        <v>698844.86990803003</v>
      </c>
      <c r="F13" s="67">
        <v>692262.97606497991</v>
      </c>
      <c r="G13" s="79">
        <v>690595.60725736001</v>
      </c>
      <c r="H13" s="67">
        <v>666306.01030000008</v>
      </c>
      <c r="I13" s="79">
        <v>662727.62823864003</v>
      </c>
      <c r="J13" s="67"/>
      <c r="K13" s="67"/>
      <c r="L13" s="67"/>
      <c r="M13" s="113"/>
      <c r="N13" s="67"/>
      <c r="O13" s="98" t="s">
        <v>163</v>
      </c>
    </row>
    <row r="14" spans="1:15">
      <c r="A14" s="29">
        <v>10</v>
      </c>
      <c r="B14" s="12" t="s">
        <v>157</v>
      </c>
      <c r="C14" s="79">
        <v>0</v>
      </c>
      <c r="D14" s="79">
        <v>0</v>
      </c>
      <c r="E14" s="79">
        <v>0</v>
      </c>
      <c r="F14" s="67">
        <v>0</v>
      </c>
      <c r="G14" s="79">
        <v>0</v>
      </c>
      <c r="H14" s="67">
        <v>0</v>
      </c>
      <c r="I14" s="79">
        <v>0</v>
      </c>
      <c r="J14" s="67"/>
      <c r="K14" s="67"/>
      <c r="L14" s="67"/>
      <c r="M14" s="67"/>
      <c r="N14" s="67"/>
      <c r="O14" s="98" t="s">
        <v>43</v>
      </c>
    </row>
    <row r="15" spans="1:15">
      <c r="A15" s="29">
        <v>11</v>
      </c>
      <c r="B15" s="12" t="s">
        <v>119</v>
      </c>
      <c r="C15" s="79">
        <v>849.99999961166384</v>
      </c>
      <c r="D15" s="79">
        <v>849.99999961613457</v>
      </c>
      <c r="E15" s="79">
        <v>849.99999961022183</v>
      </c>
      <c r="F15" s="67">
        <v>849.99999961101912</v>
      </c>
      <c r="G15" s="79">
        <v>849.99999961101912</v>
      </c>
      <c r="H15" s="67">
        <v>850.00000020543439</v>
      </c>
      <c r="I15" s="79">
        <v>849.99999960480272</v>
      </c>
      <c r="J15" s="67"/>
      <c r="K15" s="67"/>
      <c r="L15" s="67"/>
      <c r="M15" s="113"/>
      <c r="N15" s="67"/>
      <c r="O15" s="98" t="s">
        <v>45</v>
      </c>
    </row>
    <row r="16" spans="1:15">
      <c r="A16" s="29">
        <v>12</v>
      </c>
      <c r="B16" s="12" t="s">
        <v>158</v>
      </c>
      <c r="C16" s="79">
        <v>2255657.2495730198</v>
      </c>
      <c r="D16" s="79">
        <v>2256312.8862488191</v>
      </c>
      <c r="E16" s="79">
        <v>2257140.4053088194</v>
      </c>
      <c r="F16" s="67">
        <v>2258741.65021902</v>
      </c>
      <c r="G16" s="79">
        <v>2260192.7414430194</v>
      </c>
      <c r="H16" s="67">
        <v>2260340.5972067197</v>
      </c>
      <c r="I16" s="79">
        <v>2260365.1318811993</v>
      </c>
      <c r="J16" s="67"/>
      <c r="K16" s="67"/>
      <c r="L16" s="67"/>
      <c r="M16" s="113"/>
      <c r="N16" s="67"/>
      <c r="O16" s="98" t="s">
        <v>46</v>
      </c>
    </row>
    <row r="17" spans="1:15">
      <c r="A17" s="29">
        <v>13</v>
      </c>
      <c r="B17" s="12" t="s">
        <v>159</v>
      </c>
      <c r="C17" s="79">
        <v>0</v>
      </c>
      <c r="D17" s="79">
        <v>0</v>
      </c>
      <c r="E17" s="79">
        <v>0</v>
      </c>
      <c r="F17" s="67">
        <v>0</v>
      </c>
      <c r="G17" s="79">
        <v>0</v>
      </c>
      <c r="H17" s="67">
        <v>0</v>
      </c>
      <c r="I17" s="79">
        <v>0</v>
      </c>
      <c r="J17" s="67"/>
      <c r="K17" s="67"/>
      <c r="L17" s="67"/>
      <c r="M17" s="67"/>
      <c r="N17" s="67"/>
      <c r="O17" s="98" t="s">
        <v>47</v>
      </c>
    </row>
    <row r="18" spans="1:15">
      <c r="A18" s="29">
        <v>14</v>
      </c>
      <c r="B18" s="12" t="s">
        <v>120</v>
      </c>
      <c r="C18" s="79">
        <v>0</v>
      </c>
      <c r="D18" s="79">
        <v>0</v>
      </c>
      <c r="E18" s="79">
        <v>0</v>
      </c>
      <c r="F18" s="67">
        <v>0</v>
      </c>
      <c r="G18" s="79">
        <v>0</v>
      </c>
      <c r="H18" s="67">
        <v>0</v>
      </c>
      <c r="I18" s="79">
        <v>0</v>
      </c>
      <c r="J18" s="67"/>
      <c r="K18" s="67"/>
      <c r="L18" s="67"/>
      <c r="M18" s="67"/>
      <c r="N18" s="67"/>
      <c r="O18" s="98" t="s">
        <v>49</v>
      </c>
    </row>
    <row r="19" spans="1:15">
      <c r="A19" s="29">
        <v>15</v>
      </c>
      <c r="B19" s="12" t="s">
        <v>160</v>
      </c>
      <c r="C19" s="79">
        <v>0</v>
      </c>
      <c r="D19" s="79">
        <v>0</v>
      </c>
      <c r="E19" s="79">
        <v>0</v>
      </c>
      <c r="F19" s="67">
        <v>0</v>
      </c>
      <c r="G19" s="79">
        <v>0</v>
      </c>
      <c r="H19" s="67">
        <v>0</v>
      </c>
      <c r="I19" s="79">
        <v>0</v>
      </c>
      <c r="J19" s="67"/>
      <c r="K19" s="67"/>
      <c r="L19" s="67"/>
      <c r="M19" s="67"/>
      <c r="N19" s="67"/>
      <c r="O19" s="98" t="s">
        <v>51</v>
      </c>
    </row>
    <row r="20" spans="1:15">
      <c r="A20" s="29">
        <v>16</v>
      </c>
      <c r="B20" s="12" t="s">
        <v>122</v>
      </c>
      <c r="C20" s="79">
        <v>0</v>
      </c>
      <c r="D20" s="79">
        <v>0</v>
      </c>
      <c r="E20" s="79">
        <v>0</v>
      </c>
      <c r="F20" s="67">
        <v>0</v>
      </c>
      <c r="G20" s="79">
        <v>0</v>
      </c>
      <c r="H20" s="67">
        <v>0</v>
      </c>
      <c r="I20" s="79">
        <v>0</v>
      </c>
      <c r="J20" s="67"/>
      <c r="K20" s="67"/>
      <c r="L20" s="67"/>
      <c r="M20" s="67"/>
      <c r="N20" s="67"/>
      <c r="O20" s="98" t="s">
        <v>53</v>
      </c>
    </row>
    <row r="21" spans="1:15" s="11" customFormat="1">
      <c r="A21" s="30">
        <v>17</v>
      </c>
      <c r="B21" s="73" t="s">
        <v>196</v>
      </c>
      <c r="C21" s="80">
        <v>380559647.02447814</v>
      </c>
      <c r="D21" s="80">
        <v>381690448.15022588</v>
      </c>
      <c r="E21" s="80">
        <v>390015601.15374577</v>
      </c>
      <c r="F21" s="70">
        <v>394036304.84838134</v>
      </c>
      <c r="G21" s="80">
        <v>398241556.98485798</v>
      </c>
      <c r="H21" s="70">
        <v>409163494.47557533</v>
      </c>
      <c r="I21" s="80">
        <v>414662745.244425</v>
      </c>
      <c r="J21" s="70"/>
      <c r="K21" s="70"/>
      <c r="L21" s="70"/>
      <c r="M21" s="114"/>
      <c r="N21" s="70"/>
      <c r="O21" s="97" t="s">
        <v>55</v>
      </c>
    </row>
    <row r="22" spans="1:15" s="11" customFormat="1">
      <c r="A22" s="30">
        <v>18</v>
      </c>
      <c r="B22" s="73" t="s">
        <v>333</v>
      </c>
      <c r="C22" s="80">
        <v>18856453.018426057</v>
      </c>
      <c r="D22" s="80">
        <v>19030289.271443143</v>
      </c>
      <c r="E22" s="80">
        <v>17634121.545262665</v>
      </c>
      <c r="F22" s="70">
        <v>21584023.614336815</v>
      </c>
      <c r="G22" s="80">
        <v>17985765.775999799</v>
      </c>
      <c r="H22" s="70">
        <v>18500942.170583874</v>
      </c>
      <c r="I22" s="80">
        <v>19263895.151432589</v>
      </c>
      <c r="J22" s="70"/>
      <c r="K22" s="70"/>
      <c r="L22" s="70"/>
      <c r="M22" s="114"/>
      <c r="N22" s="70"/>
      <c r="O22" s="97" t="s">
        <v>89</v>
      </c>
    </row>
    <row r="23" spans="1:15" s="11" customFormat="1">
      <c r="A23" s="30">
        <v>19</v>
      </c>
      <c r="B23" s="73" t="s">
        <v>22</v>
      </c>
      <c r="C23" s="80">
        <v>399416100.04290414</v>
      </c>
      <c r="D23" s="80">
        <v>400720737.42166901</v>
      </c>
      <c r="E23" s="80">
        <v>407649722.69900846</v>
      </c>
      <c r="F23" s="70">
        <v>415620328.46271807</v>
      </c>
      <c r="G23" s="80">
        <v>416227322.76085788</v>
      </c>
      <c r="H23" s="70">
        <v>427664436.64615923</v>
      </c>
      <c r="I23" s="80">
        <v>433926640.39585763</v>
      </c>
      <c r="J23" s="70"/>
      <c r="K23" s="70"/>
      <c r="L23" s="70"/>
      <c r="M23" s="114"/>
      <c r="N23" s="70"/>
      <c r="O23" s="97" t="s">
        <v>90</v>
      </c>
    </row>
    <row r="24" spans="1:15" s="11" customFormat="1">
      <c r="A24" s="30">
        <v>20</v>
      </c>
      <c r="B24" s="73" t="s">
        <v>198</v>
      </c>
      <c r="C24" s="80">
        <v>69804710.044833407</v>
      </c>
      <c r="D24" s="80">
        <v>71991945.983968168</v>
      </c>
      <c r="E24" s="80">
        <v>74485575.64321804</v>
      </c>
      <c r="F24" s="70">
        <v>79162935.105590329</v>
      </c>
      <c r="G24" s="80">
        <v>82728748.130347326</v>
      </c>
      <c r="H24" s="70">
        <v>81205596.393036112</v>
      </c>
      <c r="I24" s="80">
        <v>85763053.00720495</v>
      </c>
      <c r="J24" s="70"/>
      <c r="K24" s="70"/>
      <c r="L24" s="70"/>
      <c r="M24" s="114"/>
      <c r="N24" s="70"/>
      <c r="O24" s="97" t="s">
        <v>164</v>
      </c>
    </row>
    <row r="25" spans="1:15" s="11" customFormat="1">
      <c r="A25" s="30">
        <v>21</v>
      </c>
      <c r="B25" s="73" t="s">
        <v>334</v>
      </c>
      <c r="C25" s="80">
        <v>329611389.99807072</v>
      </c>
      <c r="D25" s="80">
        <v>328728791.43770087</v>
      </c>
      <c r="E25" s="80">
        <v>333164147.05579042</v>
      </c>
      <c r="F25" s="70">
        <v>336457393.35712773</v>
      </c>
      <c r="G25" s="80">
        <v>333498574.63051051</v>
      </c>
      <c r="H25" s="70">
        <v>346458840.25312316</v>
      </c>
      <c r="I25" s="80">
        <v>348163587.38865274</v>
      </c>
      <c r="J25" s="70"/>
      <c r="K25" s="70"/>
      <c r="L25" s="70"/>
      <c r="M25" s="114"/>
      <c r="N25" s="70"/>
      <c r="O25" s="97" t="s">
        <v>165</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AAD069E1-7DD7-4F51-A60D-AB4A6B455F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2019-08-29T11:55:28Z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