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6" windowHeight="12432" tabRatio="906"/>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Insurance'!$A$1:$O$67</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O25" i="23" l="1"/>
  <c r="N25" i="23"/>
  <c r="M25" i="23"/>
  <c r="L25" i="23"/>
  <c r="O24" i="23"/>
  <c r="N24" i="23"/>
  <c r="M24" i="23"/>
  <c r="L24" i="23"/>
  <c r="O23" i="23"/>
  <c r="N23" i="23"/>
  <c r="M23" i="23"/>
  <c r="L23" i="23"/>
  <c r="O22" i="23"/>
  <c r="N22" i="23"/>
  <c r="M22" i="23"/>
  <c r="L22" i="23"/>
  <c r="O21" i="23"/>
  <c r="N21" i="23"/>
  <c r="M21" i="23"/>
  <c r="L21" i="23"/>
  <c r="O20" i="23"/>
  <c r="N20" i="23"/>
  <c r="M20" i="23"/>
  <c r="L20" i="23"/>
  <c r="K25" i="23"/>
  <c r="K24" i="23"/>
  <c r="K23" i="23"/>
  <c r="K22" i="23"/>
  <c r="K21" i="23"/>
  <c r="K20" i="23"/>
  <c r="O17" i="23"/>
  <c r="N17" i="23"/>
  <c r="M17" i="23"/>
  <c r="L17" i="23"/>
  <c r="O16" i="23"/>
  <c r="N16" i="23"/>
  <c r="M16" i="23"/>
  <c r="L16" i="23"/>
  <c r="O15" i="23"/>
  <c r="N15" i="23"/>
  <c r="M15" i="23"/>
  <c r="L15" i="23"/>
  <c r="O14" i="23"/>
  <c r="N14" i="23"/>
  <c r="M14" i="23"/>
  <c r="L14" i="23"/>
  <c r="O13" i="23"/>
  <c r="N13" i="23"/>
  <c r="M13" i="23"/>
  <c r="L13" i="23"/>
  <c r="O12" i="23"/>
  <c r="N12" i="23"/>
  <c r="M12" i="23"/>
  <c r="L12" i="23"/>
  <c r="K17" i="23"/>
  <c r="K16" i="23"/>
  <c r="K15" i="23"/>
  <c r="K14" i="23"/>
  <c r="K13" i="23"/>
  <c r="K12" i="23"/>
  <c r="O9" i="23"/>
  <c r="N9" i="23"/>
  <c r="M9" i="23"/>
  <c r="L9" i="23"/>
  <c r="O8" i="23"/>
  <c r="N8" i="23"/>
  <c r="M8" i="23"/>
  <c r="L8" i="23"/>
  <c r="O7" i="23"/>
  <c r="N7" i="23"/>
  <c r="M7" i="23"/>
  <c r="L7" i="23"/>
  <c r="O6" i="23"/>
  <c r="N6" i="23"/>
  <c r="M6" i="23"/>
  <c r="L6" i="23"/>
  <c r="O5" i="23"/>
  <c r="N5" i="23"/>
  <c r="M5" i="23"/>
  <c r="L5" i="23"/>
  <c r="O4" i="23"/>
  <c r="N4" i="23"/>
  <c r="M4" i="23"/>
  <c r="L4" i="23"/>
  <c r="K9" i="23"/>
  <c r="K8" i="23"/>
  <c r="K7" i="23"/>
  <c r="K6" i="23"/>
  <c r="K5" i="23"/>
  <c r="K4" i="23"/>
  <c r="O12" i="13"/>
  <c r="N12" i="13"/>
  <c r="M12" i="13"/>
  <c r="L12" i="13"/>
  <c r="O11" i="13"/>
  <c r="N11" i="13"/>
  <c r="M11" i="13"/>
  <c r="L11" i="13"/>
  <c r="O5" i="13"/>
  <c r="O7" i="13"/>
  <c r="O8" i="13"/>
  <c r="O9" i="13"/>
  <c r="N5" i="13"/>
  <c r="N7" i="13"/>
  <c r="N8" i="13"/>
  <c r="N9" i="13"/>
  <c r="M5" i="13"/>
  <c r="M7" i="13"/>
  <c r="M8" i="13"/>
  <c r="M9" i="13"/>
  <c r="L5" i="13"/>
  <c r="L7" i="13"/>
  <c r="L8" i="13"/>
  <c r="L9" i="13"/>
  <c r="O4" i="13"/>
  <c r="N4" i="13"/>
  <c r="M4" i="13"/>
  <c r="L4" i="13"/>
  <c r="O3" i="13"/>
  <c r="N3" i="13"/>
  <c r="M3" i="13"/>
  <c r="L3" i="13"/>
  <c r="K12" i="13"/>
  <c r="K11" i="13"/>
  <c r="K5" i="13"/>
  <c r="K7" i="13"/>
  <c r="K8" i="13"/>
  <c r="K9" i="13"/>
  <c r="K4" i="13"/>
  <c r="K3" i="13"/>
  <c r="I12" i="13"/>
  <c r="G26" i="22"/>
  <c r="F6" i="21"/>
  <c r="F5" i="21"/>
  <c r="G11" i="13"/>
  <c r="D12" i="13"/>
  <c r="D11" i="13"/>
  <c r="D9" i="13"/>
  <c r="D8" i="13"/>
  <c r="D7" i="13"/>
  <c r="D5" i="13"/>
  <c r="D4" i="13"/>
  <c r="D3" i="13"/>
  <c r="E11" i="13"/>
  <c r="J12" i="13"/>
  <c r="J11" i="13"/>
  <c r="J9" i="13"/>
  <c r="J8" i="13"/>
  <c r="J7" i="13"/>
  <c r="J5" i="13"/>
  <c r="J4" i="13"/>
  <c r="J3" i="13"/>
  <c r="I11" i="13"/>
  <c r="I9" i="13"/>
  <c r="I8" i="13"/>
  <c r="I7" i="13"/>
  <c r="I5" i="13"/>
  <c r="I4" i="13"/>
  <c r="I3" i="13"/>
  <c r="H12" i="13"/>
  <c r="H11" i="13"/>
  <c r="H9" i="13"/>
  <c r="H8" i="13"/>
  <c r="H7" i="13"/>
  <c r="H5" i="13"/>
  <c r="H4" i="13"/>
  <c r="H3" i="13"/>
  <c r="G12" i="13"/>
  <c r="G9" i="13"/>
  <c r="G8" i="13"/>
  <c r="G7" i="13"/>
  <c r="G5" i="13"/>
  <c r="G4" i="13"/>
  <c r="G3" i="13"/>
  <c r="F12" i="13"/>
  <c r="F11" i="13"/>
  <c r="F9" i="13"/>
  <c r="F8" i="13"/>
  <c r="F7" i="13"/>
  <c r="F5" i="13"/>
  <c r="F4" i="13"/>
  <c r="F3" i="13"/>
  <c r="E3" i="13"/>
  <c r="E4" i="13"/>
  <c r="E5" i="13"/>
  <c r="E7" i="13"/>
  <c r="E8" i="13"/>
  <c r="E9" i="13"/>
  <c r="E12" i="13"/>
</calcChain>
</file>

<file path=xl/sharedStrings.xml><?xml version="1.0" encoding="utf-8"?>
<sst xmlns="http://schemas.openxmlformats.org/spreadsheetml/2006/main" count="1024" uniqueCount="440">
  <si>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</si>
  <si>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</si>
  <si>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</si>
  <si>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</si>
  <si>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</si>
  <si>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</si>
  <si>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</si>
  <si>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</si>
  <si>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</si>
  <si>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</si>
  <si>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</si>
  <si>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</si>
  <si>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</si>
  <si>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</si>
  <si>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</si>
  <si>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</si>
  <si>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</si>
  <si>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</si>
  <si>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</si>
  <si>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</si>
  <si>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</si>
  <si>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</si>
  <si>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</si>
  <si>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</si>
  <si>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</si>
  <si>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</si>
  <si>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</si>
  <si>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</si>
  <si>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</si>
  <si>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</si>
  <si>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</si>
  <si>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</si>
  <si>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</si>
  <si>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</si>
  <si>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</si>
  <si>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</si>
  <si>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</si>
  <si>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</si>
  <si>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</si>
  <si>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</si>
  <si>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</si>
  <si>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</si>
  <si>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</si>
  <si>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</si>
  <si>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</si>
  <si>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</si>
  <si>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</si>
  <si>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</si>
  <si>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</si>
  <si>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</si>
  <si>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</si>
  <si>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</si>
  <si>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</si>
  <si>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</si>
  <si>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</si>
  <si>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</si>
  <si>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</si>
  <si>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</si>
  <si>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</si>
  <si>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</si>
  <si>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</si>
  <si>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</si>
  <si>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</si>
  <si>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</si>
  <si>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</si>
  <si>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</si>
  <si>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</si>
  <si>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</si>
  <si>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</si>
  <si>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</si>
  <si>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</si>
  <si>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</si>
  <si>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</si>
  <si>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</si>
  <si>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</si>
  <si>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</si>
  <si>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</si>
  <si>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</si>
  <si>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</si>
  <si>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</si>
  <si>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</si>
  <si>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</si>
  <si>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</si>
  <si>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</si>
  <si>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</si>
  <si>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</si>
  <si>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</si>
  <si>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</si>
  <si>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</si>
  <si>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</si>
  <si>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</si>
  <si>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</si>
  <si>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</si>
  <si>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</si>
  <si>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</si>
  <si>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</si>
  <si>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</si>
  <si>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</si>
  <si>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</si>
  <si>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</si>
  <si>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</si>
  <si>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</si>
  <si>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</si>
  <si>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</si>
  <si>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</si>
  <si>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</si>
  <si>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</si>
  <si>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</si>
  <si>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</si>
  <si>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</si>
  <si>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</si>
  <si>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</si>
  <si>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</si>
  <si>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</si>
  <si>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</si>
  <si>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</si>
  <si>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</si>
  <si>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</si>
  <si>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</si>
  <si>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</si>
  <si>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</si>
  <si>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</si>
  <si>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</si>
  <si>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</si>
  <si>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</si>
  <si>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</si>
  <si>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</si>
  <si>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</si>
  <si>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</si>
  <si>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</si>
  <si>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</si>
  <si>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</si>
  <si>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</si>
  <si>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</si>
  <si>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</si>
  <si>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</si>
  <si>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</si>
  <si>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</si>
  <si>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</si>
  <si>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</si>
  <si>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</si>
  <si>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</si>
  <si>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</si>
  <si>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</si>
  <si>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</si>
  <si>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</si>
  <si>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</si>
  <si>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</si>
  <si>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</si>
  <si>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</si>
  <si>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</si>
  <si>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</si>
  <si>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</si>
  <si>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</si>
  <si>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</si>
  <si>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</si>
  <si>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</si>
  <si>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</si>
  <si>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</si>
  <si>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</si>
  <si>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</si>
  <si>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</si>
  <si>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</si>
  <si>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</si>
  <si>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</si>
  <si>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</si>
  <si>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</si>
  <si>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</si>
  <si>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</si>
  <si>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</si>
  <si>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</si>
  <si>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</si>
  <si>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</si>
  <si>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</si>
  <si>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</si>
  <si>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</si>
  <si>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</si>
  <si>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</si>
  <si>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</si>
  <si>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</si>
  <si>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</si>
  <si>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</si>
  <si>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</si>
  <si>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</si>
  <si>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</si>
  <si>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</si>
  <si>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</si>
  <si>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</si>
  <si>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</si>
  <si>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</si>
  <si>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</si>
  <si>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</si>
  <si>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</si>
  <si>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</si>
  <si>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</si>
  <si>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</si>
  <si>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</si>
  <si>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</si>
  <si>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</si>
  <si>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</si>
  <si>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</si>
  <si>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</si>
  <si>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</si>
  <si>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</si>
  <si>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</si>
  <si>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</si>
  <si>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</si>
  <si>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</si>
  <si>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</si>
  <si>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</si>
  <si>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</si>
  <si>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</si>
  <si>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</si>
  <si>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</si>
  <si>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</si>
  <si>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</si>
  <si>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</si>
  <si>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</si>
  <si>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</si>
  <si>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</si>
  <si>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</si>
  <si>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</si>
  <si>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</si>
  <si>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</si>
  <si>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</si>
  <si>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</si>
  <si>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</si>
  <si>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</si>
  <si>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</si>
  <si>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</si>
  <si>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</si>
  <si>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</si>
  <si>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</si>
  <si>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</si>
  <si>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</si>
  <si>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</si>
  <si>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</si>
  <si>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</si>
  <si>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</si>
  <si>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</si>
  <si>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</si>
  <si>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</si>
  <si>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</si>
  <si>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</si>
  <si>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</si>
  <si>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</si>
  <si>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</si>
  <si>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</si>
  <si>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</si>
  <si>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</si>
  <si>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</si>
  <si>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</si>
  <si>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</si>
  <si>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</si>
  <si>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</si>
  <si>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</si>
  <si>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</si>
  <si>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</si>
  <si>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</si>
  <si>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</si>
  <si>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</si>
  <si>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</si>
  <si>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</si>
  <si>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</si>
  <si>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</si>
  <si>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</si>
  <si>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</si>
  <si>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</si>
  <si>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</si>
  <si>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</si>
  <si>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</si>
  <si>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</si>
  <si>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</si>
  <si>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</si>
  <si>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</si>
  <si>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</si>
  <si>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</si>
  <si>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</si>
  <si>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</si>
  <si>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</si>
  <si>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</si>
  <si>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</si>
  <si>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</si>
  <si>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</si>
  <si>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</si>
  <si>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</si>
  <si>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</si>
  <si>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</si>
  <si>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</si>
  <si>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</si>
  <si>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</si>
  <si>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</si>
  <si>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</si>
  <si>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</si>
  <si>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</si>
  <si>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</si>
  <si>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</si>
  <si>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</si>
  <si>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</si>
  <si>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</si>
  <si>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</si>
  <si>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</si>
  <si>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</si>
  <si>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</si>
  <si>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</si>
  <si>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</si>
  <si>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</si>
  <si>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</si>
  <si>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</si>
  <si>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</si>
  <si>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</si>
  <si>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</si>
  <si>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</si>
  <si>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</si>
  <si>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</si>
  <si>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</si>
  <si>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</si>
  <si>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</si>
  <si>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</si>
  <si>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</si>
  <si>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</si>
  <si>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</si>
  <si>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</si>
  <si>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</si>
  <si>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</si>
  <si>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</si>
  <si>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</si>
  <si>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</si>
  <si>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</si>
  <si>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</si>
  <si>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</si>
  <si>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</si>
  <si>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</si>
  <si>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</si>
  <si>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</si>
  <si>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</si>
  <si>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</si>
  <si>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</si>
  <si>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</si>
  <si>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</si>
  <si>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</si>
  <si>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</si>
  <si>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</si>
  <si>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</si>
  <si>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</si>
  <si>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</si>
  <si>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</si>
  <si>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</si>
  <si>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</si>
  <si>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</si>
  <si>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</si>
  <si>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</si>
  <si>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</si>
  <si>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</si>
  <si>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</si>
  <si>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</si>
  <si>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</si>
  <si>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</si>
  <si>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</si>
  <si>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</si>
  <si>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</si>
  <si>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</si>
  <si>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</si>
  <si>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</si>
  <si>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</si>
  <si>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</si>
  <si>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</si>
  <si>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</si>
  <si>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</si>
  <si>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</si>
  <si>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</si>
  <si>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</si>
  <si>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</si>
  <si>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</si>
  <si>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</si>
  <si>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</si>
  <si>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</si>
  <si>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</si>
  <si>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</si>
  <si>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</si>
  <si>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</si>
  <si>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</si>
  <si>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</si>
  <si>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</si>
  <si>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</si>
  <si>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</si>
  <si>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</si>
  <si>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</si>
  <si>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</si>
  <si>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</si>
  <si>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</si>
  <si>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</si>
  <si>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</si>
  <si>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</si>
  <si>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</si>
  <si>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Pinjaman Polis *)</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</si>
  <si>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</si>
  <si>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</si>
  <si>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</si>
  <si>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</si>
  <si>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</si>
  <si>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</si>
  <si>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</si>
  <si>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</si>
  <si>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</si>
  <si>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</si>
  <si>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</si>
  <si>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</si>
  <si>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</si>
  <si>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</si>
  <si>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</si>
  <si>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</si>
  <si>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</si>
  <si>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</si>
  <si>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</si>
  <si>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</si>
  <si>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</si>
  <si>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</si>
  <si>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</si>
  <si>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</si>
  <si>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</si>
  <si>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</si>
  <si>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</si>
  <si>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</si>
  <si>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</si>
  <si>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</si>
  <si>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</si>
  <si>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</si>
  <si>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</si>
  <si>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</si>
  <si>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</si>
  <si>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</si>
  <si>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</si>
  <si>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</si>
  <si>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</si>
  <si>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</si>
  <si>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</si>
  <si>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</si>
  <si>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</si>
  <si>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Pinjaman Polis dikategorikan menjadi instrumen investasi sejak Agustus 2017 berdasarkan POJK nomor 71/POJK.05/2016 tentang Kesehatan Keuangan Perusahaan Asuransi dan Perusahaan Reasuransi</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</si>
</sst>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8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40">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10" fontId="0" fillId="0" borderId="0" xfId="0" applyNumberFormat="1" applyFill="1" applyAlignment="1">
      <alignment vertical="center"/>
    </xf>
    <xf numFmtId="345" fontId="13" fillId="0" borderId="0" xfId="1" applyNumberFormat="1" applyFont="1" applyFill="1" applyBorder="1" applyAlignment="1">
      <alignment vertical="center"/>
    </xf>
    <xf numFmtId="345" fontId="71"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5" fontId="13" fillId="0" borderId="0" xfId="3" applyNumberFormat="1" applyFont="1" applyFill="1" applyBorder="1" applyAlignment="1">
      <alignment horizontal="right" vertical="center"/>
    </xf>
    <xf numFmtId="345" fontId="71" fillId="0" borderId="0" xfId="3" applyNumberFormat="1" applyFont="1" applyFill="1" applyBorder="1" applyAlignment="1">
      <alignment horizontal="right" vertical="center"/>
    </xf>
    <xf numFmtId="168" fontId="13" fillId="0" borderId="0" xfId="3" applyNumberFormat="1" applyFont="1" applyFill="1" applyBorder="1" applyAlignment="1">
      <alignment horizontal="right" vertical="center"/>
    </xf>
    <xf numFmtId="347" fontId="71" fillId="0" borderId="0" xfId="1" applyNumberFormat="1" applyFont="1" applyFill="1" applyBorder="1"/>
    <xf numFmtId="3"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188" fontId="13" fillId="79" borderId="0" xfId="3" applyNumberFormat="1" applyFont="1" applyFill="1" applyBorder="1" applyAlignment="1">
      <alignment horizontal="right" vertical="center"/>
    </xf>
    <xf numFmtId="188" fontId="13" fillId="79" borderId="0" xfId="1" applyNumberFormat="1" applyFont="1" applyFill="1" applyBorder="1" applyAlignment="1">
      <alignment vertical="center"/>
    </xf>
    <xf numFmtId="345" fontId="13" fillId="79" borderId="0" xfId="1" applyNumberFormat="1" applyFont="1" applyFill="1" applyBorder="1" applyAlignment="1">
      <alignment vertical="center"/>
    </xf>
    <xf numFmtId="347" fontId="13" fillId="79" borderId="0" xfId="1" applyNumberFormat="1" applyFont="1" applyFill="1" applyBorder="1" applyAlignment="1">
      <alignment vertical="center"/>
    </xf>
    <xf numFmtId="348" fontId="13" fillId="0" borderId="0" xfId="3" applyNumberFormat="1" applyFont="1" applyFill="1" applyBorder="1"/>
    <xf numFmtId="347" fontId="13" fillId="79" borderId="0" xfId="3" applyNumberFormat="1" applyFont="1" applyFill="1" applyBorder="1" applyAlignment="1">
      <alignment horizontal="right" vertical="center"/>
    </xf>
    <xf numFmtId="0" fontId="13" fillId="79" borderId="0" xfId="3" applyFont="1" applyFill="1" applyBorder="1"/>
    <xf numFmtId="0" fontId="13" fillId="78" borderId="0" xfId="3" applyFont="1" applyFill="1" applyBorder="1"/>
    <xf numFmtId="0" fontId="242" fillId="0" borderId="0" xfId="3" applyFont="1" applyFill="1" applyBorder="1"/>
    <xf numFmtId="0" fontId="71" fillId="78" borderId="0" xfId="3" applyFont="1" applyFill="1" applyBorder="1"/>
    <xf numFmtId="0" fontId="71" fillId="78" borderId="0" xfId="3" applyFont="1" applyFill="1" applyBorder="1" applyAlignment="1">
      <alignment wrapText="1"/>
    </xf>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7" fontId="13" fillId="0" borderId="0" xfId="1" applyNumberFormat="1" applyFont="1" applyFill="1" applyBorder="1" applyAlignment="1">
      <alignment horizontal="right" vertical="center"/>
    </xf>
    <xf numFmtId="347" fontId="13" fillId="79" borderId="0" xfId="1" applyNumberFormat="1" applyFont="1" applyFill="1" applyBorder="1" applyAlignment="1">
      <alignment horizontal="right" vertical="center"/>
    </xf>
    <xf numFmtId="168" fontId="71" fillId="0" borderId="0" xfId="3" applyNumberFormat="1" applyFont="1" applyFill="1" applyBorder="1" applyAlignment="1">
      <alignment horizontal="right" vertic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Normal="100" zoomScaleSheetLayoutView="100" workbookViewId="0">
      <selection activeCell="I17" sqref="I17"/>
    </sheetView>
  </sheetViews>
  <sheetFormatPr defaultRowHeight="14.4"/>
  <cols>
    <col min="1" max="1" width="3.33203125" style="18" customWidth="1"/>
    <col min="2" max="2" width="3.33203125" customWidth="1"/>
    <col min="3" max="3" width="10.6640625" bestFit="1" customWidth="1"/>
  </cols>
  <sheetData>
    <row r="10" spans="3:10" ht="44.4">
      <c r="C10" s="14" t="s">
        <v>17</v>
      </c>
      <c r="D10" s="1"/>
    </row>
    <row r="12" spans="3:10" ht="28.8">
      <c r="C12" s="4"/>
      <c r="D12" s="5"/>
      <c r="E12" s="5"/>
      <c r="F12" s="5"/>
      <c r="G12" s="5"/>
      <c r="H12" s="5"/>
      <c r="I12" s="5"/>
      <c r="J12" s="5"/>
    </row>
    <row r="13" spans="3:10" ht="28.8">
      <c r="C13" s="129">
        <v>2017</v>
      </c>
      <c r="D13" s="129"/>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70" zoomScaleNormal="70" workbookViewId="0">
      <pane xSplit="2" ySplit="4" topLeftCell="J5" activePane="bottomRight" state="frozen"/>
      <selection pane="topRight" activeCell="C1" sqref="C1"/>
      <selection pane="bottomLeft" activeCell="A5" sqref="A5"/>
      <selection pane="bottomRight" activeCell="M24" sqref="M24"/>
    </sheetView>
  </sheetViews>
  <sheetFormatPr defaultColWidth="9.109375" defaultRowHeight="14.4"/>
  <cols>
    <col min="1" max="1" width="9.109375" style="22"/>
    <col min="2" max="2" width="67.33203125" style="59" customWidth="1"/>
    <col min="3" max="14" width="18.33203125" style="22" customWidth="1"/>
    <col min="15" max="15" width="56.44140625" style="22" bestFit="1" customWidth="1"/>
    <col min="16" max="16384" width="9.109375" style="22"/>
  </cols>
  <sheetData>
    <row r="1" spans="1:15">
      <c r="O1" s="117" t="s">
        <v>421</v>
      </c>
    </row>
    <row r="2" spans="1:15" ht="22.8" thickBot="1">
      <c r="A2" s="132" t="s">
        <v>122</v>
      </c>
      <c r="B2" s="133"/>
      <c r="C2" s="133"/>
      <c r="D2" s="133"/>
      <c r="E2" s="133"/>
      <c r="F2" s="133"/>
      <c r="G2" s="133"/>
      <c r="H2" s="133"/>
      <c r="I2" s="133"/>
      <c r="J2" s="133"/>
      <c r="K2" s="133"/>
      <c r="L2" s="133"/>
      <c r="M2" s="133"/>
      <c r="N2" s="133"/>
      <c r="O2" s="133"/>
    </row>
    <row r="3" spans="1:15" ht="22.8" thickBot="1">
      <c r="A3" s="138" t="s">
        <v>169</v>
      </c>
      <c r="B3" s="139"/>
      <c r="C3" s="139"/>
      <c r="D3" s="139"/>
      <c r="E3" s="139"/>
      <c r="F3" s="139"/>
      <c r="G3" s="139"/>
      <c r="H3" s="139"/>
      <c r="I3" s="139"/>
      <c r="J3" s="139"/>
      <c r="K3" s="139"/>
      <c r="L3" s="139"/>
      <c r="M3" s="139"/>
      <c r="N3" s="139"/>
      <c r="O3" s="139"/>
    </row>
    <row r="4" spans="1:15" s="53" customFormat="1" ht="31.8" thickBot="1">
      <c r="A4" s="40" t="s">
        <v>2</v>
      </c>
      <c r="B4" s="6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23">
        <v>1</v>
      </c>
      <c r="B5" s="41" t="s">
        <v>159</v>
      </c>
      <c r="C5" s="67">
        <v>16361932</v>
      </c>
      <c r="D5" s="91">
        <v>15339482</v>
      </c>
      <c r="E5" s="91">
        <v>17899432</v>
      </c>
      <c r="F5" s="91">
        <v>18462882</v>
      </c>
      <c r="G5" s="91">
        <v>21157732</v>
      </c>
      <c r="H5" s="91">
        <v>19901282</v>
      </c>
      <c r="I5" s="91">
        <v>19751882</v>
      </c>
      <c r="J5" s="36">
        <v>18651482</v>
      </c>
      <c r="K5" s="36">
        <v>19218532</v>
      </c>
      <c r="L5" s="36"/>
      <c r="M5" s="36"/>
      <c r="N5" s="36"/>
      <c r="O5" s="113" t="s">
        <v>170</v>
      </c>
    </row>
    <row r="6" spans="1:15">
      <c r="A6" s="23">
        <v>2</v>
      </c>
      <c r="B6" s="41" t="s">
        <v>155</v>
      </c>
      <c r="C6" s="67">
        <v>14051332.570360001</v>
      </c>
      <c r="D6" s="91">
        <v>13063774.94458</v>
      </c>
      <c r="E6" s="91">
        <v>12463053.628839999</v>
      </c>
      <c r="F6" s="91">
        <v>11205121.02471</v>
      </c>
      <c r="G6" s="91">
        <v>10173966.649879999</v>
      </c>
      <c r="H6" s="91">
        <v>9873237.7903300002</v>
      </c>
      <c r="I6" s="91">
        <v>10455597.00161</v>
      </c>
      <c r="J6" s="36">
        <v>11702798.109620001</v>
      </c>
      <c r="K6" s="36">
        <v>11584673.473960001</v>
      </c>
      <c r="L6" s="36"/>
      <c r="M6" s="36"/>
      <c r="N6" s="36"/>
      <c r="O6" s="113" t="s">
        <v>31</v>
      </c>
    </row>
    <row r="7" spans="1:15">
      <c r="A7" s="23">
        <v>3</v>
      </c>
      <c r="B7" s="41" t="s">
        <v>160</v>
      </c>
      <c r="C7" s="67">
        <v>26633659.285149999</v>
      </c>
      <c r="D7" s="91">
        <v>26857321.213799998</v>
      </c>
      <c r="E7" s="91">
        <v>26634555.128819998</v>
      </c>
      <c r="F7" s="91">
        <v>26784171.553380001</v>
      </c>
      <c r="G7" s="91">
        <v>27217056.66195</v>
      </c>
      <c r="H7" s="91">
        <v>28229132.622480001</v>
      </c>
      <c r="I7" s="91">
        <v>28965644.312140003</v>
      </c>
      <c r="J7" s="36">
        <v>29676730.863540001</v>
      </c>
      <c r="K7" s="36">
        <v>29876705.966869999</v>
      </c>
      <c r="L7" s="36"/>
      <c r="M7" s="36"/>
      <c r="N7" s="36"/>
      <c r="O7" s="113" t="s">
        <v>422</v>
      </c>
    </row>
    <row r="8" spans="1:15">
      <c r="A8" s="23">
        <v>4</v>
      </c>
      <c r="B8" s="41" t="s">
        <v>161</v>
      </c>
      <c r="C8" s="67">
        <v>27437260.179680001</v>
      </c>
      <c r="D8" s="91">
        <v>28530576.855100002</v>
      </c>
      <c r="E8" s="91">
        <v>29338250.73074</v>
      </c>
      <c r="F8" s="91">
        <v>28537209.086610001</v>
      </c>
      <c r="G8" s="91">
        <v>28517768.799009997</v>
      </c>
      <c r="H8" s="91">
        <v>28428605.481340002</v>
      </c>
      <c r="I8" s="91">
        <v>28429209.104820002</v>
      </c>
      <c r="J8" s="36">
        <v>28778432.752290003</v>
      </c>
      <c r="K8" s="36">
        <v>28880503.165560003</v>
      </c>
      <c r="L8" s="36"/>
      <c r="M8" s="36"/>
      <c r="N8" s="36"/>
      <c r="O8" s="113" t="s">
        <v>34</v>
      </c>
    </row>
    <row r="9" spans="1:15">
      <c r="A9" s="23">
        <v>5</v>
      </c>
      <c r="B9" s="41" t="s">
        <v>162</v>
      </c>
      <c r="C9" s="67">
        <v>0</v>
      </c>
      <c r="D9" s="91">
        <v>0</v>
      </c>
      <c r="E9" s="91">
        <v>0</v>
      </c>
      <c r="F9" s="91">
        <v>0</v>
      </c>
      <c r="G9" s="91">
        <v>0</v>
      </c>
      <c r="H9" s="91">
        <v>0</v>
      </c>
      <c r="I9" s="91">
        <v>0</v>
      </c>
      <c r="J9" s="36">
        <v>0</v>
      </c>
      <c r="K9" s="36">
        <v>0</v>
      </c>
      <c r="L9" s="36"/>
      <c r="M9" s="36"/>
      <c r="N9" s="36"/>
      <c r="O9" s="113" t="s">
        <v>37</v>
      </c>
    </row>
    <row r="10" spans="1:15">
      <c r="A10" s="23">
        <v>6</v>
      </c>
      <c r="B10" s="41" t="s">
        <v>163</v>
      </c>
      <c r="C10" s="67">
        <v>0</v>
      </c>
      <c r="D10" s="91">
        <v>0</v>
      </c>
      <c r="E10" s="91">
        <v>0</v>
      </c>
      <c r="F10" s="91">
        <v>0</v>
      </c>
      <c r="G10" s="91">
        <v>0</v>
      </c>
      <c r="H10" s="91">
        <v>0</v>
      </c>
      <c r="I10" s="91">
        <v>0</v>
      </c>
      <c r="J10" s="36">
        <v>0</v>
      </c>
      <c r="K10" s="36">
        <v>0</v>
      </c>
      <c r="L10" s="36"/>
      <c r="M10" s="36"/>
      <c r="N10" s="36"/>
      <c r="O10" s="113" t="s">
        <v>39</v>
      </c>
    </row>
    <row r="11" spans="1:15">
      <c r="A11" s="23">
        <v>7</v>
      </c>
      <c r="B11" s="41" t="s">
        <v>40</v>
      </c>
      <c r="C11" s="67">
        <v>0</v>
      </c>
      <c r="D11" s="91">
        <v>0</v>
      </c>
      <c r="E11" s="91">
        <v>0</v>
      </c>
      <c r="F11" s="91">
        <v>0</v>
      </c>
      <c r="G11" s="91">
        <v>0</v>
      </c>
      <c r="H11" s="91">
        <v>0</v>
      </c>
      <c r="I11" s="91">
        <v>0</v>
      </c>
      <c r="J11" s="36">
        <v>0</v>
      </c>
      <c r="K11" s="36">
        <v>0</v>
      </c>
      <c r="L11" s="36"/>
      <c r="M11" s="36"/>
      <c r="N11" s="36"/>
      <c r="O11" s="113" t="s">
        <v>41</v>
      </c>
    </row>
    <row r="12" spans="1:15">
      <c r="A12" s="23">
        <v>8</v>
      </c>
      <c r="B12" s="41" t="s">
        <v>42</v>
      </c>
      <c r="C12" s="67">
        <v>11286834.55284</v>
      </c>
      <c r="D12" s="91">
        <v>11317205.567600001</v>
      </c>
      <c r="E12" s="91">
        <v>12166437.23567</v>
      </c>
      <c r="F12" s="91">
        <v>13100440.297390001</v>
      </c>
      <c r="G12" s="91">
        <v>13280929.29314</v>
      </c>
      <c r="H12" s="91">
        <v>13096071.3235</v>
      </c>
      <c r="I12" s="91">
        <v>12856293.578199999</v>
      </c>
      <c r="J12" s="36">
        <v>12393449.68426</v>
      </c>
      <c r="K12" s="36">
        <v>12037150.470699999</v>
      </c>
      <c r="L12" s="36"/>
      <c r="M12" s="36"/>
      <c r="N12" s="36"/>
      <c r="O12" s="113" t="s">
        <v>43</v>
      </c>
    </row>
    <row r="13" spans="1:15">
      <c r="A13" s="23">
        <v>9</v>
      </c>
      <c r="B13" s="41" t="s">
        <v>164</v>
      </c>
      <c r="C13" s="67">
        <v>987603.44033999997</v>
      </c>
      <c r="D13" s="91">
        <v>988780.00098000001</v>
      </c>
      <c r="E13" s="91">
        <v>960398.06117</v>
      </c>
      <c r="F13" s="91">
        <v>1142612.1985800001</v>
      </c>
      <c r="G13" s="91">
        <v>1142077.3176899999</v>
      </c>
      <c r="H13" s="91">
        <v>1142929.4045200001</v>
      </c>
      <c r="I13" s="91">
        <v>1082024.9637</v>
      </c>
      <c r="J13" s="36">
        <v>1340671.6356200001</v>
      </c>
      <c r="K13" s="36">
        <v>1771193.32932</v>
      </c>
      <c r="L13" s="36"/>
      <c r="M13" s="36"/>
      <c r="N13" s="36"/>
      <c r="O13" s="113" t="s">
        <v>171</v>
      </c>
    </row>
    <row r="14" spans="1:15">
      <c r="A14" s="23">
        <v>10</v>
      </c>
      <c r="B14" s="41" t="s">
        <v>165</v>
      </c>
      <c r="C14" s="67">
        <v>184671.052</v>
      </c>
      <c r="D14" s="91">
        <v>185352</v>
      </c>
      <c r="E14" s="91">
        <v>186033.45499999999</v>
      </c>
      <c r="F14" s="91">
        <v>184828.253</v>
      </c>
      <c r="G14" s="91">
        <v>185483.25399999999</v>
      </c>
      <c r="H14" s="91">
        <v>192347.66699999999</v>
      </c>
      <c r="I14" s="91">
        <v>193015.77</v>
      </c>
      <c r="J14" s="36">
        <v>193670.77</v>
      </c>
      <c r="K14" s="36">
        <v>192413.17</v>
      </c>
      <c r="L14" s="36"/>
      <c r="M14" s="36"/>
      <c r="N14" s="36"/>
      <c r="O14" s="113" t="s">
        <v>46</v>
      </c>
    </row>
    <row r="15" spans="1:15">
      <c r="A15" s="23">
        <v>11</v>
      </c>
      <c r="B15" s="41" t="s">
        <v>126</v>
      </c>
      <c r="C15" s="67">
        <v>1836635.6640300001</v>
      </c>
      <c r="D15" s="91">
        <v>1859982.5231299999</v>
      </c>
      <c r="E15" s="91">
        <v>1889262.2784299999</v>
      </c>
      <c r="F15" s="91">
        <v>1899761.4182000002</v>
      </c>
      <c r="G15" s="91">
        <v>1914227.37311</v>
      </c>
      <c r="H15" s="91">
        <v>1922991.05247</v>
      </c>
      <c r="I15" s="91">
        <v>1941503.7449700001</v>
      </c>
      <c r="J15" s="36">
        <v>1975982.1845800001</v>
      </c>
      <c r="K15" s="36">
        <v>1996202.2485800001</v>
      </c>
      <c r="L15" s="36"/>
      <c r="M15" s="36"/>
      <c r="N15" s="36"/>
      <c r="O15" s="113" t="s">
        <v>48</v>
      </c>
    </row>
    <row r="16" spans="1:15">
      <c r="A16" s="23">
        <v>12</v>
      </c>
      <c r="B16" s="41" t="s">
        <v>166</v>
      </c>
      <c r="C16" s="67">
        <v>1040208.862</v>
      </c>
      <c r="D16" s="91">
        <v>1002352</v>
      </c>
      <c r="E16" s="91">
        <v>1057082.8489999999</v>
      </c>
      <c r="F16" s="91">
        <v>743231.375</v>
      </c>
      <c r="G16" s="91">
        <v>743422.45299999998</v>
      </c>
      <c r="H16" s="91">
        <v>732954.201</v>
      </c>
      <c r="I16" s="91">
        <v>572437.42000000004</v>
      </c>
      <c r="J16" s="36">
        <v>572416.97</v>
      </c>
      <c r="K16" s="36">
        <v>573821.38</v>
      </c>
      <c r="L16" s="36"/>
      <c r="M16" s="36"/>
      <c r="N16" s="36"/>
      <c r="O16" s="113" t="s">
        <v>49</v>
      </c>
    </row>
    <row r="17" spans="1:15">
      <c r="A17" s="23">
        <v>13</v>
      </c>
      <c r="B17" s="41" t="s">
        <v>167</v>
      </c>
      <c r="C17" s="67">
        <v>0</v>
      </c>
      <c r="D17" s="91">
        <v>0</v>
      </c>
      <c r="E17" s="91">
        <v>0</v>
      </c>
      <c r="F17" s="91">
        <v>0</v>
      </c>
      <c r="G17" s="91">
        <v>0</v>
      </c>
      <c r="H17" s="91">
        <v>0</v>
      </c>
      <c r="I17" s="91">
        <v>0</v>
      </c>
      <c r="J17" s="36">
        <v>0</v>
      </c>
      <c r="K17" s="36">
        <v>0</v>
      </c>
      <c r="L17" s="36"/>
      <c r="M17" s="36"/>
      <c r="N17" s="36"/>
      <c r="O17" s="113" t="s">
        <v>51</v>
      </c>
    </row>
    <row r="18" spans="1:15">
      <c r="A18" s="23">
        <v>14</v>
      </c>
      <c r="B18" s="41" t="s">
        <v>127</v>
      </c>
      <c r="C18" s="67">
        <v>0</v>
      </c>
      <c r="D18" s="91">
        <v>0</v>
      </c>
      <c r="E18" s="91">
        <v>0</v>
      </c>
      <c r="F18" s="91">
        <v>0</v>
      </c>
      <c r="G18" s="91">
        <v>0</v>
      </c>
      <c r="H18" s="91">
        <v>0</v>
      </c>
      <c r="I18" s="91">
        <v>0</v>
      </c>
      <c r="J18" s="36">
        <v>0</v>
      </c>
      <c r="K18" s="36">
        <v>0</v>
      </c>
      <c r="L18" s="36"/>
      <c r="M18" s="36"/>
      <c r="N18" s="36"/>
      <c r="O18" s="113" t="s">
        <v>53</v>
      </c>
    </row>
    <row r="19" spans="1:15">
      <c r="A19" s="23">
        <v>15</v>
      </c>
      <c r="B19" s="41" t="s">
        <v>168</v>
      </c>
      <c r="C19" s="67">
        <v>0</v>
      </c>
      <c r="D19" s="91">
        <v>0</v>
      </c>
      <c r="E19" s="91">
        <v>0</v>
      </c>
      <c r="F19" s="91">
        <v>0</v>
      </c>
      <c r="G19" s="91">
        <v>0</v>
      </c>
      <c r="H19" s="91">
        <v>0</v>
      </c>
      <c r="I19" s="91">
        <v>0</v>
      </c>
      <c r="J19" s="36">
        <v>0</v>
      </c>
      <c r="K19" s="36">
        <v>0</v>
      </c>
      <c r="L19" s="36"/>
      <c r="M19" s="36"/>
      <c r="N19" s="36"/>
      <c r="O19" s="113" t="s">
        <v>55</v>
      </c>
    </row>
    <row r="20" spans="1:15">
      <c r="A20" s="23">
        <v>16</v>
      </c>
      <c r="B20" s="41" t="s">
        <v>129</v>
      </c>
      <c r="C20" s="67">
        <v>0</v>
      </c>
      <c r="D20" s="91">
        <v>0</v>
      </c>
      <c r="E20" s="91">
        <v>0</v>
      </c>
      <c r="F20" s="91">
        <v>0</v>
      </c>
      <c r="G20" s="91">
        <v>0</v>
      </c>
      <c r="H20" s="91">
        <v>0</v>
      </c>
      <c r="I20" s="91">
        <v>0</v>
      </c>
      <c r="J20" s="36">
        <v>0</v>
      </c>
      <c r="K20" s="36">
        <v>0</v>
      </c>
      <c r="L20" s="36"/>
      <c r="M20" s="36"/>
      <c r="N20" s="36"/>
      <c r="O20" s="113" t="s">
        <v>57</v>
      </c>
    </row>
    <row r="21" spans="1:15" s="76" customFormat="1">
      <c r="A21" s="75">
        <v>17</v>
      </c>
      <c r="B21" s="69" t="s">
        <v>204</v>
      </c>
      <c r="C21" s="70">
        <v>99820137.606419995</v>
      </c>
      <c r="D21" s="87">
        <v>99144827.105200008</v>
      </c>
      <c r="E21" s="87">
        <v>102594505.36766998</v>
      </c>
      <c r="F21" s="87">
        <v>102060257.2069</v>
      </c>
      <c r="G21" s="87">
        <v>104332663.80182001</v>
      </c>
      <c r="H21" s="87">
        <v>103519551.54267</v>
      </c>
      <c r="I21" s="87">
        <v>104247607.89546999</v>
      </c>
      <c r="J21" s="74">
        <v>105285634.96995001</v>
      </c>
      <c r="K21" s="74">
        <v>106131195.20502</v>
      </c>
      <c r="L21" s="74"/>
      <c r="M21" s="74"/>
      <c r="N21" s="74"/>
      <c r="O21" s="112" t="s">
        <v>59</v>
      </c>
    </row>
    <row r="22" spans="1:15" s="76" customFormat="1">
      <c r="A22" s="75">
        <v>18</v>
      </c>
      <c r="B22" s="69" t="s">
        <v>342</v>
      </c>
      <c r="C22" s="70">
        <v>20563087.793839999</v>
      </c>
      <c r="D22" s="87">
        <v>20718051.118760001</v>
      </c>
      <c r="E22" s="87">
        <v>20418681.714139998</v>
      </c>
      <c r="F22" s="87">
        <v>21463166.909790002</v>
      </c>
      <c r="G22" s="87">
        <v>20227432.068259999</v>
      </c>
      <c r="H22" s="87">
        <v>20841623.112150002</v>
      </c>
      <c r="I22" s="87">
        <v>20179985.200309999</v>
      </c>
      <c r="J22" s="74">
        <v>20356159.847580001</v>
      </c>
      <c r="K22" s="74">
        <v>20016192.180890001</v>
      </c>
      <c r="L22" s="74"/>
      <c r="M22" s="74"/>
      <c r="N22" s="74"/>
      <c r="O22" s="112" t="s">
        <v>96</v>
      </c>
    </row>
    <row r="23" spans="1:15" s="76" customFormat="1">
      <c r="A23" s="75">
        <v>19</v>
      </c>
      <c r="B23" s="69" t="s">
        <v>25</v>
      </c>
      <c r="C23" s="70">
        <v>120383225.40026</v>
      </c>
      <c r="D23" s="87">
        <v>119862878.22396</v>
      </c>
      <c r="E23" s="87">
        <v>123013187.08180998</v>
      </c>
      <c r="F23" s="87">
        <v>123523424.11668999</v>
      </c>
      <c r="G23" s="87">
        <v>124560095.87007999</v>
      </c>
      <c r="H23" s="87">
        <v>124361174.65482001</v>
      </c>
      <c r="I23" s="87">
        <v>124427593.09578</v>
      </c>
      <c r="J23" s="74">
        <v>125641794.81754</v>
      </c>
      <c r="K23" s="74">
        <v>126147387.38592</v>
      </c>
      <c r="L23" s="74"/>
      <c r="M23" s="74"/>
      <c r="N23" s="74"/>
      <c r="O23" s="112" t="s">
        <v>97</v>
      </c>
    </row>
    <row r="24" spans="1:15" s="76" customFormat="1">
      <c r="A24" s="75">
        <v>20</v>
      </c>
      <c r="B24" s="69" t="s">
        <v>206</v>
      </c>
      <c r="C24" s="70">
        <v>98603995.738460004</v>
      </c>
      <c r="D24" s="87">
        <v>98543230.093759999</v>
      </c>
      <c r="E24" s="87">
        <v>99045018.049779996</v>
      </c>
      <c r="F24" s="87">
        <v>99189597.154680014</v>
      </c>
      <c r="G24" s="87">
        <v>100420837.80133002</v>
      </c>
      <c r="H24" s="87">
        <v>100240034.09779</v>
      </c>
      <c r="I24" s="87">
        <v>100785777.99329999</v>
      </c>
      <c r="J24" s="74">
        <v>101121313.49146</v>
      </c>
      <c r="K24" s="74">
        <v>101784676.96214999</v>
      </c>
      <c r="L24" s="74"/>
      <c r="M24" s="74"/>
      <c r="N24" s="74"/>
      <c r="O24" s="112" t="s">
        <v>172</v>
      </c>
    </row>
    <row r="25" spans="1:15" s="76" customFormat="1">
      <c r="A25" s="75">
        <v>21</v>
      </c>
      <c r="B25" s="69" t="s">
        <v>208</v>
      </c>
      <c r="C25" s="70">
        <v>21779229.66268</v>
      </c>
      <c r="D25" s="87">
        <v>21319648.130199999</v>
      </c>
      <c r="E25" s="87">
        <v>23968169.032060001</v>
      </c>
      <c r="F25" s="87">
        <v>24333826.963</v>
      </c>
      <c r="G25" s="87">
        <v>24139258.071589999</v>
      </c>
      <c r="H25" s="87">
        <v>24121140.557100002</v>
      </c>
      <c r="I25" s="87">
        <v>23641815.102479998</v>
      </c>
      <c r="J25" s="74">
        <v>24520481.326070003</v>
      </c>
      <c r="K25" s="74">
        <v>24362710.423769999</v>
      </c>
      <c r="L25" s="74"/>
      <c r="M25" s="74"/>
      <c r="N25" s="74"/>
      <c r="O25" s="112" t="s">
        <v>173</v>
      </c>
    </row>
    <row r="26" spans="1:15">
      <c r="J26" s="108"/>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352</v>
      </c>
    </row>
    <row r="10" spans="4:4">
      <c r="D10" t="s">
        <v>353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5"/>
  <sheetViews>
    <sheetView view="pageBreakPreview" zoomScale="70" zoomScaleNormal="85" zoomScaleSheetLayoutView="70" workbookViewId="0">
      <pane xSplit="2" ySplit="4" topLeftCell="G5" activePane="bottomRight" state="frozen"/>
      <selection activeCell="G11" sqref="G11"/>
      <selection pane="topRight" activeCell="G11" sqref="G11"/>
      <selection pane="bottomLeft" activeCell="G11" sqref="G11"/>
      <selection pane="bottomRight" activeCell="K36" sqref="K36"/>
    </sheetView>
  </sheetViews>
  <sheetFormatPr defaultRowHeight="14.4"/>
  <cols>
    <col min="1" max="1" width="3.88671875" bestFit="1" customWidth="1"/>
    <col min="2" max="2" width="47.109375" bestFit="1" customWidth="1"/>
    <col min="3" max="3" width="17.6640625" style="28" customWidth="1"/>
    <col min="4"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17" t="s">
        <v>421</v>
      </c>
    </row>
    <row r="2" spans="1:15" ht="22.8" thickBot="1">
      <c r="A2" s="132" t="s">
        <v>202</v>
      </c>
      <c r="B2" s="133"/>
      <c r="C2" s="133"/>
      <c r="D2" s="133"/>
      <c r="E2" s="133"/>
      <c r="F2" s="133"/>
      <c r="G2" s="133"/>
      <c r="H2" s="133"/>
      <c r="I2" s="133"/>
      <c r="J2" s="133"/>
      <c r="K2" s="133"/>
      <c r="L2" s="133"/>
      <c r="M2" s="133"/>
      <c r="N2" s="133"/>
      <c r="O2" s="133"/>
    </row>
    <row r="3" spans="1:15" ht="22.8" thickBot="1">
      <c r="A3" s="138" t="s">
        <v>368</v>
      </c>
      <c r="B3" s="139"/>
      <c r="C3" s="139"/>
      <c r="D3" s="139"/>
      <c r="E3" s="139"/>
      <c r="F3" s="139"/>
      <c r="G3" s="139"/>
      <c r="H3" s="139"/>
      <c r="I3" s="139"/>
      <c r="J3" s="139"/>
      <c r="K3" s="139"/>
      <c r="L3" s="139"/>
      <c r="M3" s="139"/>
      <c r="N3" s="139"/>
      <c r="O3" s="139"/>
    </row>
    <row r="4" spans="1:15" s="58"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ht="15" customHeight="1">
      <c r="A5" s="29">
        <v>1</v>
      </c>
      <c r="B5" s="12" t="s">
        <v>226</v>
      </c>
      <c r="C5" s="67">
        <v>12184048.961871998</v>
      </c>
      <c r="D5" s="67">
        <v>21411863.188569993</v>
      </c>
      <c r="E5" s="67">
        <v>35188695.597919993</v>
      </c>
      <c r="F5" s="67">
        <v>47827928.180860013</v>
      </c>
      <c r="G5" s="82">
        <v>61841121.60909</v>
      </c>
      <c r="H5" s="82">
        <v>73789928.132699981</v>
      </c>
      <c r="I5" s="82">
        <v>90704339.356690004</v>
      </c>
      <c r="J5" s="82">
        <v>114807572.4885636</v>
      </c>
      <c r="K5" s="82">
        <v>131845983.59400299</v>
      </c>
      <c r="L5" s="82"/>
      <c r="M5" s="82"/>
      <c r="N5" s="82"/>
      <c r="O5" s="118" t="s">
        <v>256</v>
      </c>
    </row>
    <row r="6" spans="1:15" ht="15" customHeight="1">
      <c r="A6" s="29">
        <v>2</v>
      </c>
      <c r="B6" s="12" t="s">
        <v>227</v>
      </c>
      <c r="C6" s="67">
        <v>476980.87719000003</v>
      </c>
      <c r="D6" s="67">
        <v>885532.19241999998</v>
      </c>
      <c r="E6" s="67">
        <v>1319037.4047699999</v>
      </c>
      <c r="F6" s="67">
        <v>1710999.3329399996</v>
      </c>
      <c r="G6" s="82">
        <v>2149967.8245100002</v>
      </c>
      <c r="H6" s="82">
        <v>2520072.8616799987</v>
      </c>
      <c r="I6" s="82">
        <v>2895853.7443699995</v>
      </c>
      <c r="J6" s="82">
        <v>3244839.5650224504</v>
      </c>
      <c r="K6" s="82">
        <v>3642901.5276259994</v>
      </c>
      <c r="L6" s="82"/>
      <c r="M6" s="82"/>
      <c r="N6" s="82"/>
      <c r="O6" s="118" t="s">
        <v>257</v>
      </c>
    </row>
    <row r="7" spans="1:15" ht="15" customHeight="1">
      <c r="A7" s="29">
        <v>3</v>
      </c>
      <c r="B7" s="12" t="s">
        <v>228</v>
      </c>
      <c r="C7" s="67">
        <v>-904917.5121796634</v>
      </c>
      <c r="D7" s="67">
        <v>-823192.66321000003</v>
      </c>
      <c r="E7" s="67">
        <v>-724006.14122000011</v>
      </c>
      <c r="F7" s="67">
        <v>-1009573.0318100001</v>
      </c>
      <c r="G7" s="82">
        <v>-892785.91983999987</v>
      </c>
      <c r="H7" s="82">
        <v>-922178.18189999985</v>
      </c>
      <c r="I7" s="82">
        <v>-1115010.99535</v>
      </c>
      <c r="J7" s="82">
        <v>-966063.62288311974</v>
      </c>
      <c r="K7" s="82">
        <v>-1137209.53095</v>
      </c>
      <c r="L7" s="82"/>
      <c r="M7" s="82"/>
      <c r="N7" s="82"/>
      <c r="O7" s="118" t="s">
        <v>259</v>
      </c>
    </row>
    <row r="8" spans="1:15" s="11" customFormat="1" ht="15" customHeight="1">
      <c r="A8" s="30">
        <v>4</v>
      </c>
      <c r="B8" s="73" t="s">
        <v>229</v>
      </c>
      <c r="C8" s="70">
        <v>10802150.57238234</v>
      </c>
      <c r="D8" s="70">
        <v>19703138.332710002</v>
      </c>
      <c r="E8" s="70">
        <v>33145652.051669996</v>
      </c>
      <c r="F8" s="70">
        <v>45107355.815880008</v>
      </c>
      <c r="G8" s="83">
        <v>58798367.864479996</v>
      </c>
      <c r="H8" s="83">
        <v>70347677.088820025</v>
      </c>
      <c r="I8" s="83">
        <v>86693474.61668998</v>
      </c>
      <c r="J8" s="83">
        <v>110596669.30065812</v>
      </c>
      <c r="K8" s="83">
        <v>127065872.535087</v>
      </c>
      <c r="L8" s="83"/>
      <c r="M8" s="83"/>
      <c r="N8" s="83"/>
      <c r="O8" s="120" t="s">
        <v>260</v>
      </c>
    </row>
    <row r="9" spans="1:15" ht="15" customHeight="1">
      <c r="A9" s="29">
        <v>5</v>
      </c>
      <c r="B9" s="12" t="s">
        <v>230</v>
      </c>
      <c r="C9" s="67">
        <v>890725.14277040015</v>
      </c>
      <c r="D9" s="67">
        <v>2596445.1289399988</v>
      </c>
      <c r="E9" s="67">
        <v>6546982.641789997</v>
      </c>
      <c r="F9" s="67">
        <v>8596051.2049499992</v>
      </c>
      <c r="G9" s="82">
        <v>9873845.6803699974</v>
      </c>
      <c r="H9" s="82">
        <v>13933436.773230005</v>
      </c>
      <c r="I9" s="82">
        <v>18042367.817719989</v>
      </c>
      <c r="J9" s="82">
        <v>27447442.447620019</v>
      </c>
      <c r="K9" s="82">
        <v>30732468.608513039</v>
      </c>
      <c r="L9" s="82"/>
      <c r="M9" s="82"/>
      <c r="N9" s="82"/>
      <c r="O9" s="118" t="s">
        <v>258</v>
      </c>
    </row>
    <row r="10" spans="1:15" ht="15" customHeight="1">
      <c r="A10" s="29">
        <v>6</v>
      </c>
      <c r="B10" s="12" t="s">
        <v>231</v>
      </c>
      <c r="C10" s="67">
        <v>84906.912460000007</v>
      </c>
      <c r="D10" s="67">
        <v>170568.39392999999</v>
      </c>
      <c r="E10" s="67">
        <v>264551.88973999996</v>
      </c>
      <c r="F10" s="67">
        <v>331983.47034</v>
      </c>
      <c r="G10" s="82">
        <v>456981.74131999997</v>
      </c>
      <c r="H10" s="82">
        <v>545954.43924999994</v>
      </c>
      <c r="I10" s="82">
        <v>652661.58145000006</v>
      </c>
      <c r="J10" s="82">
        <v>673874.66103517998</v>
      </c>
      <c r="K10" s="82">
        <v>804858.51204000006</v>
      </c>
      <c r="L10" s="82"/>
      <c r="M10" s="82"/>
      <c r="N10" s="82"/>
      <c r="O10" s="118" t="s">
        <v>282</v>
      </c>
    </row>
    <row r="11" spans="1:15" ht="15" customHeight="1">
      <c r="A11" s="29">
        <v>7</v>
      </c>
      <c r="B11" s="12" t="s">
        <v>232</v>
      </c>
      <c r="C11" s="67">
        <v>269481.17448698427</v>
      </c>
      <c r="D11" s="67">
        <v>556816.67829000007</v>
      </c>
      <c r="E11" s="67">
        <v>967662.49711000023</v>
      </c>
      <c r="F11" s="67">
        <v>1397963.8826299997</v>
      </c>
      <c r="G11" s="82">
        <v>1793229.8068000004</v>
      </c>
      <c r="H11" s="82">
        <v>2434906.5701300004</v>
      </c>
      <c r="I11" s="82">
        <v>2825821.6013100003</v>
      </c>
      <c r="J11" s="82">
        <v>4004156.0948884888</v>
      </c>
      <c r="K11" s="82">
        <v>3605516.916581999</v>
      </c>
      <c r="L11" s="82"/>
      <c r="M11" s="82"/>
      <c r="N11" s="82"/>
      <c r="O11" s="118" t="s">
        <v>262</v>
      </c>
    </row>
    <row r="12" spans="1:15" s="11" customFormat="1" ht="15" customHeight="1">
      <c r="A12" s="30">
        <v>8</v>
      </c>
      <c r="B12" s="73" t="s">
        <v>233</v>
      </c>
      <c r="C12" s="70">
        <v>12047263.802349724</v>
      </c>
      <c r="D12" s="70">
        <v>23026968.534189995</v>
      </c>
      <c r="E12" s="70">
        <v>40924849.080689989</v>
      </c>
      <c r="F12" s="70">
        <v>55433354.374090008</v>
      </c>
      <c r="G12" s="83">
        <v>70922425.093399987</v>
      </c>
      <c r="H12" s="83">
        <v>87261974.871879995</v>
      </c>
      <c r="I12" s="83">
        <v>108214325.61752999</v>
      </c>
      <c r="J12" s="83">
        <v>142722142.50420177</v>
      </c>
      <c r="K12" s="83">
        <v>162208716.57261217</v>
      </c>
      <c r="L12" s="83"/>
      <c r="M12" s="83"/>
      <c r="N12" s="83"/>
      <c r="O12" s="120" t="s">
        <v>261</v>
      </c>
    </row>
    <row r="13" spans="1:15" ht="15" customHeight="1">
      <c r="A13" s="29">
        <v>9</v>
      </c>
      <c r="B13" s="12" t="s">
        <v>234</v>
      </c>
      <c r="C13" s="67">
        <v>6484888.7254260015</v>
      </c>
      <c r="D13" s="67">
        <v>12427673.292860003</v>
      </c>
      <c r="E13" s="67">
        <v>20385438.351089995</v>
      </c>
      <c r="F13" s="67">
        <v>27540690.658470001</v>
      </c>
      <c r="G13" s="82">
        <v>36588057.911469996</v>
      </c>
      <c r="H13" s="82">
        <v>43929601.613630004</v>
      </c>
      <c r="I13" s="82">
        <v>53823352.567230009</v>
      </c>
      <c r="J13" s="82">
        <v>42676887.35676799</v>
      </c>
      <c r="K13" s="82">
        <v>49622934.244210012</v>
      </c>
      <c r="L13" s="82"/>
      <c r="M13" s="82"/>
      <c r="N13" s="82"/>
      <c r="O13" s="118" t="s">
        <v>270</v>
      </c>
    </row>
    <row r="14" spans="1:15" ht="15" customHeight="1">
      <c r="A14" s="29">
        <v>10</v>
      </c>
      <c r="B14" s="104" t="s">
        <v>398</v>
      </c>
      <c r="C14" s="97"/>
      <c r="D14" s="97"/>
      <c r="E14" s="97"/>
      <c r="F14" s="97"/>
      <c r="G14" s="97"/>
      <c r="H14" s="97"/>
      <c r="I14" s="97"/>
      <c r="J14" s="82">
        <v>26080967.294544995</v>
      </c>
      <c r="K14" s="82">
        <v>31361388.658009999</v>
      </c>
      <c r="L14" s="82"/>
      <c r="M14" s="82"/>
      <c r="N14" s="82"/>
      <c r="O14" s="118" t="s">
        <v>423</v>
      </c>
    </row>
    <row r="15" spans="1:15" ht="15" customHeight="1">
      <c r="A15" s="29">
        <v>11</v>
      </c>
      <c r="B15" s="12" t="s">
        <v>235</v>
      </c>
      <c r="C15" s="67">
        <v>226904.47461</v>
      </c>
      <c r="D15" s="67">
        <v>474008.99608999991</v>
      </c>
      <c r="E15" s="67">
        <v>665095.92311999982</v>
      </c>
      <c r="F15" s="67">
        <v>1019344.0372899998</v>
      </c>
      <c r="G15" s="82">
        <v>1301997.2993999999</v>
      </c>
      <c r="H15" s="82">
        <v>1561993.14595</v>
      </c>
      <c r="I15" s="82">
        <v>1796391.0996700001</v>
      </c>
      <c r="J15" s="82">
        <v>1998877.5290876809</v>
      </c>
      <c r="K15" s="82">
        <v>2324989.4603599999</v>
      </c>
      <c r="L15" s="82"/>
      <c r="M15" s="82"/>
      <c r="N15" s="82"/>
      <c r="O15" s="118" t="s">
        <v>272</v>
      </c>
    </row>
    <row r="16" spans="1:15" ht="15" customHeight="1">
      <c r="A16" s="29">
        <v>12</v>
      </c>
      <c r="B16" s="12" t="s">
        <v>236</v>
      </c>
      <c r="C16" s="67">
        <v>2201367.6345039853</v>
      </c>
      <c r="D16" s="67">
        <v>4133762.6875200002</v>
      </c>
      <c r="E16" s="67">
        <v>10197038.786519999</v>
      </c>
      <c r="F16" s="67">
        <v>14181300.367190002</v>
      </c>
      <c r="G16" s="82">
        <v>16628420.57577</v>
      </c>
      <c r="H16" s="82">
        <v>20850900.614500001</v>
      </c>
      <c r="I16" s="82">
        <v>26650139.246490002</v>
      </c>
      <c r="J16" s="82">
        <v>17150954.523310948</v>
      </c>
      <c r="K16" s="82">
        <v>20834883.639530964</v>
      </c>
      <c r="L16" s="82"/>
      <c r="M16" s="82"/>
      <c r="N16" s="82"/>
      <c r="O16" s="118" t="s">
        <v>271</v>
      </c>
    </row>
    <row r="17" spans="1:15" ht="15" customHeight="1">
      <c r="A17" s="29">
        <v>13</v>
      </c>
      <c r="B17" s="12" t="s">
        <v>237</v>
      </c>
      <c r="C17" s="67">
        <v>20290.853041975628</v>
      </c>
      <c r="D17" s="67">
        <v>35176.003099999987</v>
      </c>
      <c r="E17" s="67">
        <v>-80631.134090000007</v>
      </c>
      <c r="F17" s="67">
        <v>64080.627690000023</v>
      </c>
      <c r="G17" s="82">
        <v>125621.19295999999</v>
      </c>
      <c r="H17" s="82">
        <v>146707.57681000014</v>
      </c>
      <c r="I17" s="82">
        <v>168983.15568999999</v>
      </c>
      <c r="J17" s="82">
        <v>441058.52672086563</v>
      </c>
      <c r="K17" s="82">
        <v>198977.86498999986</v>
      </c>
      <c r="L17" s="82"/>
      <c r="M17" s="82"/>
      <c r="N17" s="82"/>
      <c r="O17" s="118" t="s">
        <v>424</v>
      </c>
    </row>
    <row r="18" spans="1:15" ht="28.8">
      <c r="A18" s="29">
        <v>14</v>
      </c>
      <c r="B18" s="92" t="s">
        <v>403</v>
      </c>
      <c r="C18" s="97"/>
      <c r="D18" s="97"/>
      <c r="E18" s="97"/>
      <c r="F18" s="97"/>
      <c r="G18" s="97"/>
      <c r="H18" s="97"/>
      <c r="I18" s="97"/>
      <c r="J18" s="82">
        <v>14615.895479999999</v>
      </c>
      <c r="K18" s="82">
        <v>7015.0165399999996</v>
      </c>
      <c r="L18" s="82"/>
      <c r="M18" s="82"/>
      <c r="N18" s="82"/>
      <c r="O18" s="121" t="s">
        <v>425</v>
      </c>
    </row>
    <row r="19" spans="1:15" s="11" customFormat="1" ht="15" customHeight="1">
      <c r="A19" s="30">
        <v>15</v>
      </c>
      <c r="B19" s="73" t="s">
        <v>238</v>
      </c>
      <c r="C19" s="70">
        <v>8479642.7383919638</v>
      </c>
      <c r="D19" s="70">
        <v>16122602.987330003</v>
      </c>
      <c r="E19" s="70">
        <v>29836750.080320001</v>
      </c>
      <c r="F19" s="70">
        <v>40766727.616079994</v>
      </c>
      <c r="G19" s="83">
        <v>52040102.380779989</v>
      </c>
      <c r="H19" s="83">
        <v>63365216.658969983</v>
      </c>
      <c r="I19" s="83">
        <v>78846083.869769976</v>
      </c>
      <c r="J19" s="83">
        <v>84365606.067737132</v>
      </c>
      <c r="K19" s="83">
        <v>99700209.962960944</v>
      </c>
      <c r="L19" s="83"/>
      <c r="M19" s="83"/>
      <c r="N19" s="83"/>
      <c r="O19" s="120" t="s">
        <v>273</v>
      </c>
    </row>
    <row r="20" spans="1:15" ht="15" customHeight="1">
      <c r="A20" s="29">
        <v>16</v>
      </c>
      <c r="B20" s="12" t="s">
        <v>239</v>
      </c>
      <c r="C20" s="67">
        <v>549887.86425596999</v>
      </c>
      <c r="D20" s="67">
        <v>1133476.4381899999</v>
      </c>
      <c r="E20" s="67">
        <v>1840484.1301800001</v>
      </c>
      <c r="F20" s="67">
        <v>2380169.6925599999</v>
      </c>
      <c r="G20" s="82">
        <v>3156780.6956099998</v>
      </c>
      <c r="H20" s="82">
        <v>3866812.1563399998</v>
      </c>
      <c r="I20" s="82">
        <v>4574863.2288500015</v>
      </c>
      <c r="J20" s="82">
        <v>5165364.5605525086</v>
      </c>
      <c r="K20" s="82">
        <v>5784642.9887889996</v>
      </c>
      <c r="L20" s="82"/>
      <c r="M20" s="82"/>
      <c r="N20" s="82"/>
      <c r="O20" s="118" t="s">
        <v>274</v>
      </c>
    </row>
    <row r="21" spans="1:15" ht="15" customHeight="1">
      <c r="A21" s="29">
        <v>17</v>
      </c>
      <c r="B21" s="12" t="s">
        <v>240</v>
      </c>
      <c r="C21" s="67">
        <v>310650.219897</v>
      </c>
      <c r="D21" s="67">
        <v>587511.83023999992</v>
      </c>
      <c r="E21" s="67">
        <v>880156.23731000011</v>
      </c>
      <c r="F21" s="67">
        <v>1146269.2372799998</v>
      </c>
      <c r="G21" s="82">
        <v>1448129.9025100002</v>
      </c>
      <c r="H21" s="82">
        <v>1727460.7475400004</v>
      </c>
      <c r="I21" s="82">
        <v>2022814.6468699998</v>
      </c>
      <c r="J21" s="82">
        <v>2298034.3774677496</v>
      </c>
      <c r="K21" s="82">
        <v>2579191.0745600006</v>
      </c>
      <c r="L21" s="82"/>
      <c r="M21" s="82"/>
      <c r="N21" s="82"/>
      <c r="O21" s="118" t="s">
        <v>275</v>
      </c>
    </row>
    <row r="22" spans="1:15" ht="15" customHeight="1">
      <c r="A22" s="29">
        <v>18</v>
      </c>
      <c r="B22" s="12" t="s">
        <v>241</v>
      </c>
      <c r="C22" s="67">
        <v>223714.06110933999</v>
      </c>
      <c r="D22" s="67">
        <v>450046.57738999999</v>
      </c>
      <c r="E22" s="67">
        <v>696258.05318000016</v>
      </c>
      <c r="F22" s="67">
        <v>903269.09682999994</v>
      </c>
      <c r="G22" s="82">
        <v>1166589.0614599998</v>
      </c>
      <c r="H22" s="82">
        <v>1393396.9754499996</v>
      </c>
      <c r="I22" s="82">
        <v>1690917.8231299997</v>
      </c>
      <c r="J22" s="82">
        <v>1935540.8398522399</v>
      </c>
      <c r="K22" s="82">
        <v>2189601.5773600005</v>
      </c>
      <c r="L22" s="82"/>
      <c r="M22" s="82"/>
      <c r="N22" s="82"/>
      <c r="O22" s="118" t="s">
        <v>276</v>
      </c>
    </row>
    <row r="23" spans="1:15" ht="15" customHeight="1">
      <c r="A23" s="29">
        <v>19</v>
      </c>
      <c r="B23" s="12" t="s">
        <v>242</v>
      </c>
      <c r="C23" s="67">
        <v>247432.69956000007</v>
      </c>
      <c r="D23" s="67">
        <v>503198.02517000015</v>
      </c>
      <c r="E23" s="67">
        <v>787234.11169999989</v>
      </c>
      <c r="F23" s="67">
        <v>1062919.8924799997</v>
      </c>
      <c r="G23" s="82">
        <v>1358658.9880600001</v>
      </c>
      <c r="H23" s="82">
        <v>1657235.8347100001</v>
      </c>
      <c r="I23" s="82">
        <v>1976287.4058399994</v>
      </c>
      <c r="J23" s="82">
        <v>2894895.84840076</v>
      </c>
      <c r="K23" s="82">
        <v>3436229.9205900007</v>
      </c>
      <c r="L23" s="82"/>
      <c r="M23" s="82"/>
      <c r="N23" s="82"/>
      <c r="O23" s="118" t="s">
        <v>277</v>
      </c>
    </row>
    <row r="24" spans="1:15" s="11" customFormat="1" ht="15" customHeight="1">
      <c r="A24" s="30">
        <v>20</v>
      </c>
      <c r="B24" s="73" t="s">
        <v>243</v>
      </c>
      <c r="C24" s="70">
        <v>1331684.8451323104</v>
      </c>
      <c r="D24" s="70">
        <v>2674232.87127</v>
      </c>
      <c r="E24" s="70">
        <v>4204132.5326999985</v>
      </c>
      <c r="F24" s="70">
        <v>5492627.9194799997</v>
      </c>
      <c r="G24" s="83">
        <v>7130158.6480600014</v>
      </c>
      <c r="H24" s="83">
        <v>8644905.7144000027</v>
      </c>
      <c r="I24" s="83">
        <v>10264883.105069999</v>
      </c>
      <c r="J24" s="83">
        <v>12293835.626273258</v>
      </c>
      <c r="K24" s="83">
        <v>13989665.561728997</v>
      </c>
      <c r="L24" s="83"/>
      <c r="M24" s="83"/>
      <c r="N24" s="83"/>
      <c r="O24" s="120" t="s">
        <v>278</v>
      </c>
    </row>
    <row r="25" spans="1:15" s="11" customFormat="1" ht="15" customHeight="1">
      <c r="A25" s="30">
        <v>21</v>
      </c>
      <c r="B25" s="73" t="s">
        <v>244</v>
      </c>
      <c r="C25" s="70">
        <v>9811327.5836742707</v>
      </c>
      <c r="D25" s="70">
        <v>18796835.858709998</v>
      </c>
      <c r="E25" s="70">
        <v>34040882.61316999</v>
      </c>
      <c r="F25" s="70">
        <v>46259355.53577999</v>
      </c>
      <c r="G25" s="83">
        <v>59170261.028959997</v>
      </c>
      <c r="H25" s="83">
        <v>72010122.373539984</v>
      </c>
      <c r="I25" s="83">
        <v>89110966.974939987</v>
      </c>
      <c r="J25" s="83">
        <v>96659441.694010347</v>
      </c>
      <c r="K25" s="83">
        <v>113689875.52479994</v>
      </c>
      <c r="L25" s="83"/>
      <c r="M25" s="83"/>
      <c r="N25" s="83"/>
      <c r="O25" s="120" t="s">
        <v>430</v>
      </c>
    </row>
    <row r="26" spans="1:15" ht="15" customHeight="1">
      <c r="A26" s="29">
        <v>22</v>
      </c>
      <c r="B26" s="12" t="s">
        <v>245</v>
      </c>
      <c r="C26" s="67">
        <v>188428.30514799998</v>
      </c>
      <c r="D26" s="67">
        <v>380572.10821999982</v>
      </c>
      <c r="E26" s="67">
        <v>531141.88980999996</v>
      </c>
      <c r="F26" s="67">
        <v>815117.21699999983</v>
      </c>
      <c r="G26" s="82">
        <v>820857.17438999959</v>
      </c>
      <c r="H26" s="82">
        <v>1005366.6088999999</v>
      </c>
      <c r="I26" s="82">
        <v>1205715.2675300001</v>
      </c>
      <c r="J26" s="82">
        <v>1454518.2106337093</v>
      </c>
      <c r="K26" s="82">
        <v>1653349.2385200001</v>
      </c>
      <c r="L26" s="82"/>
      <c r="M26" s="82"/>
      <c r="N26" s="82"/>
      <c r="O26" s="118" t="s">
        <v>269</v>
      </c>
    </row>
    <row r="27" spans="1:15" ht="15" customHeight="1">
      <c r="A27" s="29">
        <v>23</v>
      </c>
      <c r="B27" s="12" t="s">
        <v>246</v>
      </c>
      <c r="C27" s="67">
        <v>616301.66768500011</v>
      </c>
      <c r="D27" s="67">
        <v>1060237.9032700001</v>
      </c>
      <c r="E27" s="67">
        <v>1562870.4057400001</v>
      </c>
      <c r="F27" s="67">
        <v>2104115.8388500004</v>
      </c>
      <c r="G27" s="82">
        <v>2654879.4076300007</v>
      </c>
      <c r="H27" s="82">
        <v>3197650.5413200003</v>
      </c>
      <c r="I27" s="82">
        <v>3713182.9419999989</v>
      </c>
      <c r="J27" s="82">
        <v>4471831.1324422695</v>
      </c>
      <c r="K27" s="82">
        <v>5035742.1006900007</v>
      </c>
      <c r="L27" s="82"/>
      <c r="M27" s="82"/>
      <c r="N27" s="82"/>
      <c r="O27" s="118" t="s">
        <v>280</v>
      </c>
    </row>
    <row r="28" spans="1:15" ht="15" customHeight="1">
      <c r="A28" s="29">
        <v>24</v>
      </c>
      <c r="B28" s="12" t="s">
        <v>247</v>
      </c>
      <c r="C28" s="67">
        <v>27291.479609999995</v>
      </c>
      <c r="D28" s="67">
        <v>48855.281459999991</v>
      </c>
      <c r="E28" s="67">
        <v>71719.558830000024</v>
      </c>
      <c r="F28" s="67">
        <v>93985.689430000013</v>
      </c>
      <c r="G28" s="82">
        <v>119186.35197999999</v>
      </c>
      <c r="H28" s="82">
        <v>139556.29884</v>
      </c>
      <c r="I28" s="82">
        <v>153320.95800000001</v>
      </c>
      <c r="J28" s="82">
        <v>174012.04287549999</v>
      </c>
      <c r="K28" s="82">
        <v>195836.74752</v>
      </c>
      <c r="L28" s="82"/>
      <c r="M28" s="82"/>
      <c r="N28" s="82"/>
      <c r="O28" s="118" t="s">
        <v>279</v>
      </c>
    </row>
    <row r="29" spans="1:15" ht="15" customHeight="1">
      <c r="A29" s="29">
        <v>25</v>
      </c>
      <c r="B29" s="12" t="s">
        <v>248</v>
      </c>
      <c r="C29" s="67">
        <v>295374.26277161011</v>
      </c>
      <c r="D29" s="67">
        <v>838622.78773999983</v>
      </c>
      <c r="E29" s="67">
        <v>1480104.33604</v>
      </c>
      <c r="F29" s="67">
        <v>2019508.8060600006</v>
      </c>
      <c r="G29" s="82">
        <v>2584000.1571500003</v>
      </c>
      <c r="H29" s="82">
        <v>3163419.9558899994</v>
      </c>
      <c r="I29" s="82">
        <v>4076475.1542599993</v>
      </c>
      <c r="J29" s="82">
        <v>4928968.2941486053</v>
      </c>
      <c r="K29" s="82">
        <v>5652022.7277100002</v>
      </c>
      <c r="L29" s="82"/>
      <c r="M29" s="82"/>
      <c r="N29" s="82"/>
      <c r="O29" s="118" t="s">
        <v>281</v>
      </c>
    </row>
    <row r="30" spans="1:15" ht="15" customHeight="1">
      <c r="A30" s="29">
        <v>26</v>
      </c>
      <c r="B30" s="104" t="s">
        <v>399</v>
      </c>
      <c r="C30" s="97"/>
      <c r="D30" s="97"/>
      <c r="E30" s="97"/>
      <c r="F30" s="97"/>
      <c r="G30" s="97"/>
      <c r="H30" s="97"/>
      <c r="I30" s="97"/>
      <c r="J30" s="82">
        <v>869656.20075999992</v>
      </c>
      <c r="K30" s="82">
        <v>695475.81560000009</v>
      </c>
      <c r="L30" s="82"/>
      <c r="M30" s="82"/>
      <c r="N30" s="82"/>
      <c r="O30" s="118" t="s">
        <v>426</v>
      </c>
    </row>
    <row r="31" spans="1:15" ht="15" customHeight="1">
      <c r="A31" s="29">
        <v>27</v>
      </c>
      <c r="B31" s="104" t="s">
        <v>404</v>
      </c>
      <c r="C31" s="97"/>
      <c r="D31" s="97"/>
      <c r="E31" s="97"/>
      <c r="F31" s="97"/>
      <c r="G31" s="97"/>
      <c r="H31" s="97"/>
      <c r="I31" s="97"/>
      <c r="J31" s="82">
        <v>1981834.0374900002</v>
      </c>
      <c r="K31" s="82">
        <v>10302379.058160001</v>
      </c>
      <c r="L31" s="82"/>
      <c r="M31" s="82"/>
      <c r="N31" s="82"/>
      <c r="O31" s="118" t="s">
        <v>427</v>
      </c>
    </row>
    <row r="32" spans="1:15" ht="15" customHeight="1">
      <c r="A32" s="29">
        <v>28</v>
      </c>
      <c r="B32" s="104" t="s">
        <v>400</v>
      </c>
      <c r="C32" s="97"/>
      <c r="D32" s="97"/>
      <c r="E32" s="97"/>
      <c r="F32" s="97"/>
      <c r="G32" s="97"/>
      <c r="H32" s="97"/>
      <c r="I32" s="97"/>
      <c r="J32" s="82">
        <v>414728.01490717672</v>
      </c>
      <c r="K32" s="82">
        <v>439951.46214999986</v>
      </c>
      <c r="L32" s="82"/>
      <c r="M32" s="82"/>
      <c r="N32" s="82"/>
      <c r="O32" s="118" t="s">
        <v>428</v>
      </c>
    </row>
    <row r="33" spans="1:15" ht="15" customHeight="1">
      <c r="A33" s="29">
        <v>29</v>
      </c>
      <c r="B33" s="12" t="s">
        <v>249</v>
      </c>
      <c r="C33" s="67">
        <v>-74302.543213689278</v>
      </c>
      <c r="D33" s="67">
        <v>-112959.94288999998</v>
      </c>
      <c r="E33" s="67">
        <v>-188318.29534999997</v>
      </c>
      <c r="F33" s="67">
        <v>-305322.26738000009</v>
      </c>
      <c r="G33" s="82">
        <v>-446642.35047999991</v>
      </c>
      <c r="H33" s="82">
        <v>-679559.07435000024</v>
      </c>
      <c r="I33" s="82">
        <v>-1637505.1600999997</v>
      </c>
      <c r="J33" s="102"/>
      <c r="K33" s="102"/>
      <c r="L33" s="102"/>
      <c r="M33" s="102"/>
      <c r="N33" s="102"/>
      <c r="O33" s="118" t="s">
        <v>268</v>
      </c>
    </row>
    <row r="34" spans="1:15" ht="15" customHeight="1">
      <c r="A34" s="29">
        <v>30</v>
      </c>
      <c r="B34" s="73" t="s">
        <v>346</v>
      </c>
      <c r="C34" s="97"/>
      <c r="D34" s="97"/>
      <c r="E34" s="97"/>
      <c r="F34" s="97"/>
      <c r="G34" s="97"/>
      <c r="H34" s="97"/>
      <c r="I34" s="97"/>
      <c r="J34" s="83">
        <v>14295547.933257265</v>
      </c>
      <c r="K34" s="83">
        <v>23974757.150940012</v>
      </c>
      <c r="L34" s="82"/>
      <c r="M34" s="82"/>
      <c r="N34" s="82"/>
      <c r="O34" s="120" t="s">
        <v>429</v>
      </c>
    </row>
    <row r="35" spans="1:15" s="11" customFormat="1" ht="15" customHeight="1">
      <c r="A35" s="29">
        <v>31</v>
      </c>
      <c r="B35" s="106" t="s">
        <v>250</v>
      </c>
      <c r="C35" s="70">
        <v>11013025.842682572</v>
      </c>
      <c r="D35" s="70">
        <v>21238083.882990006</v>
      </c>
      <c r="E35" s="70">
        <v>37875037.09965001</v>
      </c>
      <c r="F35" s="70">
        <v>51597405.355219997</v>
      </c>
      <c r="G35" s="83">
        <v>65795826.471240014</v>
      </c>
      <c r="H35" s="83">
        <v>80195674.853510007</v>
      </c>
      <c r="I35" s="83">
        <v>99897166.457520038</v>
      </c>
      <c r="J35" s="83">
        <v>110954989.62726764</v>
      </c>
      <c r="K35" s="83">
        <v>137664632.67589</v>
      </c>
      <c r="L35" s="83"/>
      <c r="M35" s="83"/>
      <c r="N35" s="83"/>
      <c r="O35" s="120" t="s">
        <v>267</v>
      </c>
    </row>
    <row r="36" spans="1:15" s="11" customFormat="1" ht="15" customHeight="1">
      <c r="A36" s="29">
        <v>32</v>
      </c>
      <c r="B36" s="104" t="s">
        <v>401</v>
      </c>
      <c r="C36" s="97"/>
      <c r="D36" s="97"/>
      <c r="E36" s="97"/>
      <c r="F36" s="97"/>
      <c r="G36" s="97"/>
      <c r="H36" s="97"/>
      <c r="I36" s="97"/>
      <c r="J36" s="82">
        <v>27453595.576781776</v>
      </c>
      <c r="K36" s="82">
        <v>21081650.208380003</v>
      </c>
      <c r="L36" s="83"/>
      <c r="M36" s="83"/>
      <c r="N36" s="83"/>
      <c r="O36" s="118" t="s">
        <v>431</v>
      </c>
    </row>
    <row r="37" spans="1:15" ht="15" customHeight="1">
      <c r="A37" s="29">
        <v>33</v>
      </c>
      <c r="B37" s="12" t="s">
        <v>251</v>
      </c>
      <c r="C37" s="67">
        <v>1034237.9595971503</v>
      </c>
      <c r="D37" s="67">
        <v>1788884.6511899999</v>
      </c>
      <c r="E37" s="67">
        <v>3049811.9810099993</v>
      </c>
      <c r="F37" s="67">
        <v>3835949.0187999993</v>
      </c>
      <c r="G37" s="82">
        <v>5126598.6220299993</v>
      </c>
      <c r="H37" s="82">
        <v>7066300.0182500007</v>
      </c>
      <c r="I37" s="82">
        <v>8317159.1599800028</v>
      </c>
      <c r="J37" s="82">
        <v>4313557.3001523223</v>
      </c>
      <c r="K37" s="82">
        <v>3462433.6883420735</v>
      </c>
      <c r="L37" s="82"/>
      <c r="M37" s="82"/>
      <c r="N37" s="82"/>
      <c r="O37" s="118" t="s">
        <v>266</v>
      </c>
    </row>
    <row r="38" spans="1:15" ht="15" customHeight="1">
      <c r="A38" s="29">
        <v>34</v>
      </c>
      <c r="B38" s="12" t="s">
        <v>252</v>
      </c>
      <c r="C38" s="67">
        <v>153865.08291000003</v>
      </c>
      <c r="D38" s="67">
        <v>323472.26526000001</v>
      </c>
      <c r="E38" s="67">
        <v>488851.25891000003</v>
      </c>
      <c r="F38" s="67">
        <v>690660.71608000004</v>
      </c>
      <c r="G38" s="82">
        <v>875540.68405000004</v>
      </c>
      <c r="H38" s="82">
        <v>1147957.3904700004</v>
      </c>
      <c r="I38" s="82">
        <v>1327495.66399</v>
      </c>
      <c r="J38" s="82">
        <v>1464232.9135091398</v>
      </c>
      <c r="K38" s="82">
        <v>1610735.21172</v>
      </c>
      <c r="L38" s="82"/>
      <c r="M38" s="82"/>
      <c r="N38" s="82"/>
      <c r="O38" s="118" t="s">
        <v>265</v>
      </c>
    </row>
    <row r="39" spans="1:15" ht="15" customHeight="1">
      <c r="A39" s="29">
        <v>35</v>
      </c>
      <c r="B39" s="12" t="s">
        <v>253</v>
      </c>
      <c r="C39" s="67">
        <v>880372.87665715104</v>
      </c>
      <c r="D39" s="67">
        <v>1465412.3858700003</v>
      </c>
      <c r="E39" s="67">
        <v>2560960.7220599987</v>
      </c>
      <c r="F39" s="67">
        <v>3145288.3026899993</v>
      </c>
      <c r="G39" s="82">
        <v>4251057.937909998</v>
      </c>
      <c r="H39" s="82">
        <v>5918342.6277600005</v>
      </c>
      <c r="I39" s="82">
        <v>6989663.495959999</v>
      </c>
      <c r="J39" s="82">
        <v>2849324.386643183</v>
      </c>
      <c r="K39" s="82">
        <v>1851698.4766220737</v>
      </c>
      <c r="L39" s="82"/>
      <c r="M39" s="82"/>
      <c r="N39" s="82"/>
      <c r="O39" s="118" t="s">
        <v>264</v>
      </c>
    </row>
    <row r="40" spans="1:15" ht="15" customHeight="1">
      <c r="A40" s="29">
        <v>36</v>
      </c>
      <c r="B40" s="12" t="s">
        <v>254</v>
      </c>
      <c r="C40" s="67">
        <v>594497.96523828164</v>
      </c>
      <c r="D40" s="67">
        <v>1172694.9890600001</v>
      </c>
      <c r="E40" s="67">
        <v>2747872.0361300004</v>
      </c>
      <c r="F40" s="67">
        <v>3113859.0075000012</v>
      </c>
      <c r="G40" s="82">
        <v>3823360.8378799995</v>
      </c>
      <c r="H40" s="82">
        <v>3909915.7329100003</v>
      </c>
      <c r="I40" s="82">
        <v>3838597.5026499997</v>
      </c>
      <c r="J40" s="82">
        <v>3716986.3586210404</v>
      </c>
      <c r="K40" s="82">
        <v>5606489.5811600015</v>
      </c>
      <c r="L40" s="82"/>
      <c r="M40" s="82"/>
      <c r="N40" s="82"/>
      <c r="O40" s="118" t="s">
        <v>263</v>
      </c>
    </row>
    <row r="41" spans="1:15" s="11" customFormat="1" ht="15" customHeight="1">
      <c r="A41" s="29">
        <v>37</v>
      </c>
      <c r="B41" s="73" t="s">
        <v>255</v>
      </c>
      <c r="C41" s="70">
        <v>1474870.841905433</v>
      </c>
      <c r="D41" s="70">
        <v>2638107.37494</v>
      </c>
      <c r="E41" s="70">
        <v>5308832.7582399994</v>
      </c>
      <c r="F41" s="70">
        <v>6259147.3102399996</v>
      </c>
      <c r="G41" s="83">
        <v>8074418.7758299951</v>
      </c>
      <c r="H41" s="83">
        <v>9828258.3606900014</v>
      </c>
      <c r="I41" s="83">
        <v>10828260.998670001</v>
      </c>
      <c r="J41" s="83">
        <v>6566310.7452642238</v>
      </c>
      <c r="K41" s="83">
        <v>7458188.0577820744</v>
      </c>
      <c r="L41" s="83"/>
      <c r="M41" s="83"/>
      <c r="N41" s="83"/>
      <c r="O41" s="120" t="s">
        <v>315</v>
      </c>
    </row>
    <row r="42" spans="1:15">
      <c r="D42" s="28"/>
      <c r="E42" s="28"/>
    </row>
    <row r="43" spans="1:15">
      <c r="B43" s="105" t="s">
        <v>402</v>
      </c>
      <c r="D43" s="28"/>
      <c r="E43" s="28"/>
    </row>
    <row r="44" spans="1:15" ht="15.6">
      <c r="B44" s="124" t="s">
        <v>438</v>
      </c>
      <c r="D44" s="28"/>
      <c r="E44" s="28"/>
    </row>
    <row r="45" spans="1:15">
      <c r="D45" s="28"/>
      <c r="E45"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6"/>
  <sheetViews>
    <sheetView zoomScale="70" zoomScaleNormal="70" workbookViewId="0">
      <pane xSplit="2" ySplit="4" topLeftCell="I5" activePane="bottomRight" state="frozen"/>
      <selection pane="topRight"/>
      <selection pane="bottomLeft"/>
      <selection pane="bottomRight" activeCell="K33" sqref="K33:K34"/>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17" t="s">
        <v>421</v>
      </c>
    </row>
    <row r="2" spans="1:15" ht="22.8" thickBot="1">
      <c r="A2" s="132" t="s">
        <v>202</v>
      </c>
      <c r="B2" s="133"/>
      <c r="C2" s="133"/>
      <c r="D2" s="133"/>
      <c r="E2" s="133"/>
      <c r="F2" s="133"/>
      <c r="G2" s="133"/>
      <c r="H2" s="133"/>
      <c r="I2" s="133"/>
      <c r="J2" s="133"/>
      <c r="K2" s="133"/>
      <c r="L2" s="133"/>
      <c r="M2" s="133"/>
      <c r="N2" s="133"/>
      <c r="O2" s="133"/>
    </row>
    <row r="3" spans="1:15" ht="22.8" thickBot="1">
      <c r="A3" s="138" t="s">
        <v>372</v>
      </c>
      <c r="B3" s="139"/>
      <c r="C3" s="139"/>
      <c r="D3" s="139"/>
      <c r="E3" s="139"/>
      <c r="F3" s="139"/>
      <c r="G3" s="139"/>
      <c r="H3" s="139"/>
      <c r="I3" s="139"/>
      <c r="J3" s="139"/>
      <c r="K3" s="139"/>
      <c r="L3" s="139"/>
      <c r="M3" s="139"/>
      <c r="N3" s="139"/>
      <c r="O3" s="139"/>
    </row>
    <row r="4" spans="1:15" s="58" customFormat="1" ht="31.8" thickBot="1">
      <c r="A4" s="40" t="s">
        <v>2</v>
      </c>
      <c r="B4" s="60" t="s">
        <v>35</v>
      </c>
      <c r="C4" s="51" t="s">
        <v>384</v>
      </c>
      <c r="D4" s="51" t="s">
        <v>383</v>
      </c>
      <c r="E4" s="51" t="s">
        <v>382</v>
      </c>
      <c r="F4" s="51" t="s">
        <v>381</v>
      </c>
      <c r="G4" s="51" t="s">
        <v>380</v>
      </c>
      <c r="H4" s="51" t="s">
        <v>379</v>
      </c>
      <c r="I4" s="51" t="s">
        <v>378</v>
      </c>
      <c r="J4" s="51" t="s">
        <v>377</v>
      </c>
      <c r="K4" s="51" t="s">
        <v>376</v>
      </c>
      <c r="L4" s="51" t="s">
        <v>375</v>
      </c>
      <c r="M4" s="51" t="s">
        <v>374</v>
      </c>
      <c r="N4" s="51" t="s">
        <v>373</v>
      </c>
      <c r="O4" s="60" t="s">
        <v>29</v>
      </c>
    </row>
    <row r="5" spans="1:15" ht="15" customHeight="1">
      <c r="A5" s="29">
        <v>1</v>
      </c>
      <c r="B5" s="41" t="s">
        <v>283</v>
      </c>
      <c r="C5" s="67">
        <v>5321828.7513699988</v>
      </c>
      <c r="D5" s="67">
        <v>9101140.1385699995</v>
      </c>
      <c r="E5" s="67">
        <v>14193506.33773</v>
      </c>
      <c r="F5" s="67">
        <v>18325981.483689994</v>
      </c>
      <c r="G5" s="67">
        <v>22463169.733189989</v>
      </c>
      <c r="H5" s="67">
        <v>28091598.402199995</v>
      </c>
      <c r="I5" s="82">
        <v>33345491.26679999</v>
      </c>
      <c r="J5" s="67">
        <v>37522089.714703493</v>
      </c>
      <c r="K5" s="82">
        <v>42919530.808300003</v>
      </c>
      <c r="L5" s="67"/>
      <c r="M5" s="67"/>
      <c r="N5" s="67"/>
      <c r="O5" s="122" t="s">
        <v>302</v>
      </c>
    </row>
    <row r="6" spans="1:15" ht="15" customHeight="1">
      <c r="A6" s="29">
        <v>2</v>
      </c>
      <c r="B6" s="41" t="s">
        <v>284</v>
      </c>
      <c r="C6" s="67">
        <v>237220.06521999996</v>
      </c>
      <c r="D6" s="67">
        <v>358922.56237999984</v>
      </c>
      <c r="E6" s="67">
        <v>709696.34818000009</v>
      </c>
      <c r="F6" s="67">
        <v>1147439.34066</v>
      </c>
      <c r="G6" s="67">
        <v>1399665.1163700002</v>
      </c>
      <c r="H6" s="67">
        <v>2008117.8380099996</v>
      </c>
      <c r="I6" s="82">
        <v>2185457.6628100001</v>
      </c>
      <c r="J6" s="67">
        <v>2542091.9081610502</v>
      </c>
      <c r="K6" s="82">
        <v>2643788.1722299992</v>
      </c>
      <c r="L6" s="67"/>
      <c r="M6" s="67"/>
      <c r="N6" s="67"/>
      <c r="O6" s="122" t="s">
        <v>432</v>
      </c>
    </row>
    <row r="7" spans="1:15" ht="15" customHeight="1">
      <c r="A7" s="30">
        <v>3</v>
      </c>
      <c r="B7" s="107" t="s">
        <v>405</v>
      </c>
      <c r="C7" s="97"/>
      <c r="D7" s="97"/>
      <c r="E7" s="97"/>
      <c r="F7" s="97"/>
      <c r="G7" s="97"/>
      <c r="H7" s="97"/>
      <c r="I7" s="102"/>
      <c r="J7" s="70">
        <v>40064181.623064533</v>
      </c>
      <c r="K7" s="83">
        <v>45563318.980710007</v>
      </c>
      <c r="L7" s="67"/>
      <c r="M7" s="67"/>
      <c r="N7" s="67"/>
      <c r="O7" s="123" t="s">
        <v>433</v>
      </c>
    </row>
    <row r="8" spans="1:15" ht="15" customHeight="1">
      <c r="A8" s="29">
        <v>4</v>
      </c>
      <c r="B8" s="41" t="s">
        <v>285</v>
      </c>
      <c r="C8" s="67">
        <v>701617.16920999973</v>
      </c>
      <c r="D8" s="67">
        <v>1324728.0768799998</v>
      </c>
      <c r="E8" s="67">
        <v>1958144.891670001</v>
      </c>
      <c r="F8" s="67">
        <v>2654137.7822499992</v>
      </c>
      <c r="G8" s="67">
        <v>3407769.8515999992</v>
      </c>
      <c r="H8" s="67">
        <v>4199642.4515499985</v>
      </c>
      <c r="I8" s="82">
        <v>5005728.5775199998</v>
      </c>
      <c r="J8" s="67">
        <v>5906279.5907342806</v>
      </c>
      <c r="K8" s="82">
        <v>6518531.1374900006</v>
      </c>
      <c r="L8" s="67"/>
      <c r="M8" s="67"/>
      <c r="N8" s="67"/>
      <c r="O8" s="122" t="s">
        <v>434</v>
      </c>
    </row>
    <row r="9" spans="1:15" s="11" customFormat="1" ht="15" customHeight="1">
      <c r="A9" s="30">
        <v>5</v>
      </c>
      <c r="B9" s="69" t="s">
        <v>286</v>
      </c>
      <c r="C9" s="70">
        <v>4857431.6473800009</v>
      </c>
      <c r="D9" s="70">
        <v>8135334.6239300007</v>
      </c>
      <c r="E9" s="70">
        <v>12945057.794200001</v>
      </c>
      <c r="F9" s="70">
        <v>16819283.042079996</v>
      </c>
      <c r="G9" s="70">
        <v>20455064.99797</v>
      </c>
      <c r="H9" s="70">
        <v>25900073.788630009</v>
      </c>
      <c r="I9" s="83">
        <v>30525220.352029994</v>
      </c>
      <c r="J9" s="70">
        <v>34157902.03210026</v>
      </c>
      <c r="K9" s="83">
        <v>39044787.842990004</v>
      </c>
      <c r="L9" s="70"/>
      <c r="M9" s="70"/>
      <c r="N9" s="70"/>
      <c r="O9" s="123" t="s">
        <v>303</v>
      </c>
    </row>
    <row r="10" spans="1:15" ht="15" customHeight="1">
      <c r="A10" s="29">
        <v>6</v>
      </c>
      <c r="B10" s="41" t="s">
        <v>287</v>
      </c>
      <c r="C10" s="67">
        <v>2214246.0005900003</v>
      </c>
      <c r="D10" s="67">
        <v>3690788.2466500006</v>
      </c>
      <c r="E10" s="67">
        <v>6499465.2879500007</v>
      </c>
      <c r="F10" s="67">
        <v>8265090.4390099999</v>
      </c>
      <c r="G10" s="67">
        <v>10062096.527700001</v>
      </c>
      <c r="H10" s="67">
        <v>13098044.876339998</v>
      </c>
      <c r="I10" s="82">
        <v>15356197.616759999</v>
      </c>
      <c r="J10" s="67">
        <v>16812260.653780002</v>
      </c>
      <c r="K10" s="82">
        <v>20000141.557080004</v>
      </c>
      <c r="L10" s="67"/>
      <c r="M10" s="67"/>
      <c r="N10" s="67"/>
      <c r="O10" s="122" t="s">
        <v>304</v>
      </c>
    </row>
    <row r="11" spans="1:15" ht="15" customHeight="1">
      <c r="A11" s="29">
        <v>7</v>
      </c>
      <c r="B11" s="41" t="s">
        <v>288</v>
      </c>
      <c r="C11" s="67">
        <v>345262.62470999989</v>
      </c>
      <c r="D11" s="67">
        <v>614041.80058999977</v>
      </c>
      <c r="E11" s="67">
        <v>913956.98439999972</v>
      </c>
      <c r="F11" s="67">
        <v>1204169.8040200006</v>
      </c>
      <c r="G11" s="67">
        <v>1515337.7989700001</v>
      </c>
      <c r="H11" s="67">
        <v>2032141.3113400005</v>
      </c>
      <c r="I11" s="82">
        <v>2393853.0384400003</v>
      </c>
      <c r="J11" s="67">
        <v>2718558.5246723047</v>
      </c>
      <c r="K11" s="82">
        <v>3112715.0943099996</v>
      </c>
      <c r="L11" s="67"/>
      <c r="M11" s="67"/>
      <c r="N11" s="67"/>
      <c r="O11" s="122" t="s">
        <v>305</v>
      </c>
    </row>
    <row r="12" spans="1:15" s="77" customFormat="1" ht="15" customHeight="1">
      <c r="A12" s="29">
        <v>8</v>
      </c>
      <c r="B12" s="41" t="s">
        <v>289</v>
      </c>
      <c r="C12" s="67">
        <v>1868983.3756500005</v>
      </c>
      <c r="D12" s="67">
        <v>3076746.4458400002</v>
      </c>
      <c r="E12" s="67">
        <v>5585508.3033600003</v>
      </c>
      <c r="F12" s="67">
        <v>7060920.6346999994</v>
      </c>
      <c r="G12" s="67">
        <v>8546758.7284699958</v>
      </c>
      <c r="H12" s="67">
        <v>11065903.564779997</v>
      </c>
      <c r="I12" s="82">
        <v>12962344.578139996</v>
      </c>
      <c r="J12" s="67">
        <v>14093702.128937697</v>
      </c>
      <c r="K12" s="82">
        <v>16887426.46257</v>
      </c>
      <c r="L12" s="67"/>
      <c r="M12" s="67"/>
      <c r="N12" s="67"/>
      <c r="O12" s="122" t="s">
        <v>306</v>
      </c>
    </row>
    <row r="13" spans="1:15" ht="15" customHeight="1">
      <c r="A13" s="29">
        <v>9</v>
      </c>
      <c r="B13" s="41" t="s">
        <v>290</v>
      </c>
      <c r="C13" s="67">
        <v>2988448.2715400001</v>
      </c>
      <c r="D13" s="67">
        <v>5058588.1778899999</v>
      </c>
      <c r="E13" s="67">
        <v>7359549.4906400004</v>
      </c>
      <c r="F13" s="67">
        <v>9758362.4071399998</v>
      </c>
      <c r="G13" s="67">
        <v>11908306.269249998</v>
      </c>
      <c r="H13" s="67">
        <v>14834170.223659996</v>
      </c>
      <c r="I13" s="82">
        <v>17562875.773739997</v>
      </c>
      <c r="J13" s="67">
        <v>20064199.902932573</v>
      </c>
      <c r="K13" s="82">
        <v>22157361.380220003</v>
      </c>
      <c r="L13" s="67"/>
      <c r="M13" s="67"/>
      <c r="N13" s="67"/>
      <c r="O13" s="122" t="s">
        <v>307</v>
      </c>
    </row>
    <row r="14" spans="1:15" ht="15" customHeight="1">
      <c r="A14" s="29">
        <v>10</v>
      </c>
      <c r="B14" s="41" t="s">
        <v>291</v>
      </c>
      <c r="C14" s="67">
        <v>-29354.897770000025</v>
      </c>
      <c r="D14" s="67">
        <v>-47283.87432000001</v>
      </c>
      <c r="E14" s="67">
        <v>1476.9269299999887</v>
      </c>
      <c r="F14" s="67">
        <v>-544572.98063000001</v>
      </c>
      <c r="G14" s="67">
        <v>-525864.58642000018</v>
      </c>
      <c r="H14" s="67">
        <v>-751375.35008999973</v>
      </c>
      <c r="I14" s="82">
        <v>-811704.54096000001</v>
      </c>
      <c r="J14" s="67">
        <v>-852453.57318751724</v>
      </c>
      <c r="K14" s="82">
        <v>12641.65562000006</v>
      </c>
      <c r="L14" s="67"/>
      <c r="M14" s="67"/>
      <c r="N14" s="67"/>
      <c r="O14" s="122" t="s">
        <v>308</v>
      </c>
    </row>
    <row r="15" spans="1:15" ht="15" customHeight="1">
      <c r="A15" s="29">
        <v>11</v>
      </c>
      <c r="B15" s="41" t="s">
        <v>292</v>
      </c>
      <c r="C15" s="67">
        <v>-530477.83250999986</v>
      </c>
      <c r="D15" s="67">
        <v>-462864.83871000004</v>
      </c>
      <c r="E15" s="67">
        <v>-545339.39641999989</v>
      </c>
      <c r="F15" s="67">
        <v>27115.000059999948</v>
      </c>
      <c r="G15" s="67">
        <v>6297.9877200000419</v>
      </c>
      <c r="H15" s="67">
        <v>134659.16312000007</v>
      </c>
      <c r="I15" s="82">
        <v>5795.310809999879</v>
      </c>
      <c r="J15" s="67">
        <v>112682.56031710151</v>
      </c>
      <c r="K15" s="82">
        <v>-578041.6918899999</v>
      </c>
      <c r="L15" s="67"/>
      <c r="M15" s="67"/>
      <c r="N15" s="67"/>
      <c r="O15" s="122" t="s">
        <v>309</v>
      </c>
    </row>
    <row r="16" spans="1:15" ht="15" customHeight="1">
      <c r="A16" s="29">
        <v>12</v>
      </c>
      <c r="B16" s="41" t="s">
        <v>406</v>
      </c>
      <c r="C16" s="97"/>
      <c r="D16" s="97"/>
      <c r="E16" s="97"/>
      <c r="F16" s="97"/>
      <c r="G16" s="97"/>
      <c r="H16" s="97"/>
      <c r="I16" s="102"/>
      <c r="J16" s="67">
        <v>-49972.063820000003</v>
      </c>
      <c r="K16" s="82">
        <v>-9513.0537900000018</v>
      </c>
      <c r="L16" s="67"/>
      <c r="M16" s="67"/>
      <c r="N16" s="67"/>
      <c r="O16" s="122" t="s">
        <v>435</v>
      </c>
    </row>
    <row r="17" spans="1:15" ht="15" customHeight="1">
      <c r="A17" s="29">
        <v>13</v>
      </c>
      <c r="B17" s="92" t="s">
        <v>293</v>
      </c>
      <c r="C17" s="67">
        <v>-559832.73025999987</v>
      </c>
      <c r="D17" s="67">
        <v>-510148.71304000006</v>
      </c>
      <c r="E17" s="67">
        <v>-543862.46947000001</v>
      </c>
      <c r="F17" s="67">
        <v>-517457.98054999998</v>
      </c>
      <c r="G17" s="67">
        <v>-519566.59868999996</v>
      </c>
      <c r="H17" s="67">
        <v>-616716.18692999985</v>
      </c>
      <c r="I17" s="82">
        <v>-805909.23014</v>
      </c>
      <c r="J17" s="67">
        <v>-789743.0766904155</v>
      </c>
      <c r="K17" s="82">
        <v>-574913.09007999999</v>
      </c>
      <c r="L17" s="67"/>
      <c r="M17" s="67"/>
      <c r="N17" s="67"/>
      <c r="O17" s="122" t="s">
        <v>310</v>
      </c>
    </row>
    <row r="18" spans="1:15" ht="15" customHeight="1">
      <c r="A18" s="30">
        <v>14</v>
      </c>
      <c r="B18" s="69" t="s">
        <v>229</v>
      </c>
      <c r="C18" s="70">
        <v>2428615.5412699995</v>
      </c>
      <c r="D18" s="70">
        <v>4548439.4647499993</v>
      </c>
      <c r="E18" s="70">
        <v>6815687.0210500006</v>
      </c>
      <c r="F18" s="70">
        <v>9240904.4265199993</v>
      </c>
      <c r="G18" s="70">
        <v>11388739.670430001</v>
      </c>
      <c r="H18" s="70">
        <v>14217454.036630003</v>
      </c>
      <c r="I18" s="83">
        <v>16756966.543480001</v>
      </c>
      <c r="J18" s="70">
        <v>19274456.826162159</v>
      </c>
      <c r="K18" s="83">
        <v>21582448.290060014</v>
      </c>
      <c r="L18" s="67"/>
      <c r="M18" s="67"/>
      <c r="N18" s="67"/>
      <c r="O18" s="122" t="s">
        <v>260</v>
      </c>
    </row>
    <row r="19" spans="1:15" ht="15" customHeight="1">
      <c r="A19" s="29">
        <v>15</v>
      </c>
      <c r="B19" s="41" t="s">
        <v>294</v>
      </c>
      <c r="C19" s="67">
        <v>4540.3327499999996</v>
      </c>
      <c r="D19" s="67">
        <v>6651.9792600000001</v>
      </c>
      <c r="E19" s="67">
        <v>11385.644719999998</v>
      </c>
      <c r="F19" s="67">
        <v>14789.48594</v>
      </c>
      <c r="G19" s="67">
        <v>21141.547120000003</v>
      </c>
      <c r="H19" s="67">
        <v>26678.258189999997</v>
      </c>
      <c r="I19" s="82">
        <v>31410.595770000004</v>
      </c>
      <c r="J19" s="67">
        <v>64340.446379999987</v>
      </c>
      <c r="K19" s="82">
        <v>69142.804400000008</v>
      </c>
      <c r="L19" s="67"/>
      <c r="M19" s="67"/>
      <c r="N19" s="67"/>
      <c r="O19" s="122" t="s">
        <v>311</v>
      </c>
    </row>
    <row r="20" spans="1:15" s="11" customFormat="1" ht="15" customHeight="1">
      <c r="A20" s="30">
        <v>16</v>
      </c>
      <c r="B20" s="69" t="s">
        <v>295</v>
      </c>
      <c r="C20" s="70">
        <v>2433155.8740599998</v>
      </c>
      <c r="D20" s="70">
        <v>4555091.4440399995</v>
      </c>
      <c r="E20" s="70">
        <v>6827072.6658100002</v>
      </c>
      <c r="F20" s="70">
        <v>9255693.9124899991</v>
      </c>
      <c r="G20" s="70">
        <v>11409881.217589999</v>
      </c>
      <c r="H20" s="70">
        <v>14244132.294870002</v>
      </c>
      <c r="I20" s="83">
        <v>16788377.139290005</v>
      </c>
      <c r="J20" s="70">
        <v>19338797.27260216</v>
      </c>
      <c r="K20" s="83">
        <v>21651591.094500009</v>
      </c>
      <c r="L20" s="70"/>
      <c r="M20" s="70"/>
      <c r="N20" s="70"/>
      <c r="O20" s="123" t="s">
        <v>312</v>
      </c>
    </row>
    <row r="21" spans="1:15" ht="15" customHeight="1">
      <c r="A21" s="29">
        <v>17</v>
      </c>
      <c r="B21" s="41" t="s">
        <v>296</v>
      </c>
      <c r="C21" s="67">
        <v>2297611.7094400004</v>
      </c>
      <c r="D21" s="67">
        <v>4385709.19723</v>
      </c>
      <c r="E21" s="67">
        <v>6330078.7887000013</v>
      </c>
      <c r="F21" s="67">
        <v>8289191.1443300042</v>
      </c>
      <c r="G21" s="67">
        <v>11113840.43416</v>
      </c>
      <c r="H21" s="67">
        <v>12843050.73961</v>
      </c>
      <c r="I21" s="82">
        <v>15275429.022999998</v>
      </c>
      <c r="J21" s="67">
        <v>17333645.934999872</v>
      </c>
      <c r="K21" s="82">
        <v>19548637.649370011</v>
      </c>
      <c r="L21" s="67"/>
      <c r="M21" s="67"/>
      <c r="N21" s="67"/>
      <c r="O21" s="122" t="s">
        <v>175</v>
      </c>
    </row>
    <row r="22" spans="1:15" ht="15" customHeight="1">
      <c r="A22" s="29">
        <v>18</v>
      </c>
      <c r="B22" s="41" t="s">
        <v>235</v>
      </c>
      <c r="C22" s="67">
        <v>911612.91697000014</v>
      </c>
      <c r="D22" s="67">
        <v>1812589.3863099993</v>
      </c>
      <c r="E22" s="67">
        <v>2343376.7441200013</v>
      </c>
      <c r="F22" s="67">
        <v>3078097.2357699992</v>
      </c>
      <c r="G22" s="67">
        <v>4468907.3575299997</v>
      </c>
      <c r="H22" s="67">
        <v>5111835.6017699987</v>
      </c>
      <c r="I22" s="82">
        <v>6071695.4834400015</v>
      </c>
      <c r="J22" s="67">
        <v>6664126.165971959</v>
      </c>
      <c r="K22" s="82">
        <v>7454069.4883600036</v>
      </c>
      <c r="L22" s="67"/>
      <c r="M22" s="67"/>
      <c r="N22" s="67"/>
      <c r="O22" s="122" t="s">
        <v>313</v>
      </c>
    </row>
    <row r="23" spans="1:15" ht="15" customHeight="1">
      <c r="A23" s="29">
        <v>19</v>
      </c>
      <c r="B23" s="41" t="s">
        <v>237</v>
      </c>
      <c r="C23" s="67">
        <v>22980.995600000042</v>
      </c>
      <c r="D23" s="67">
        <v>36724.215649999955</v>
      </c>
      <c r="E23" s="67">
        <v>13655.916450000033</v>
      </c>
      <c r="F23" s="67">
        <v>71982.641860000047</v>
      </c>
      <c r="G23" s="67">
        <v>122479.32946000007</v>
      </c>
      <c r="H23" s="67">
        <v>190100.23453000002</v>
      </c>
      <c r="I23" s="82">
        <v>489100.32907000004</v>
      </c>
      <c r="J23" s="67">
        <v>641282.81779637723</v>
      </c>
      <c r="K23" s="82">
        <v>668533.68007</v>
      </c>
      <c r="L23" s="67"/>
      <c r="M23" s="67"/>
      <c r="N23" s="67"/>
      <c r="O23" s="122" t="s">
        <v>314</v>
      </c>
    </row>
    <row r="24" spans="1:15" ht="15" customHeight="1">
      <c r="A24" s="29">
        <v>20</v>
      </c>
      <c r="B24" s="41" t="s">
        <v>297</v>
      </c>
      <c r="C24" s="67">
        <v>1408979.7879700002</v>
      </c>
      <c r="D24" s="67">
        <v>2609844.0263900002</v>
      </c>
      <c r="E24" s="67">
        <v>4000357.9608699996</v>
      </c>
      <c r="F24" s="67">
        <v>5283076.5502400016</v>
      </c>
      <c r="G24" s="67">
        <v>6767412.4059299994</v>
      </c>
      <c r="H24" s="67">
        <v>7921315.3721700003</v>
      </c>
      <c r="I24" s="82">
        <v>9692833.8684800025</v>
      </c>
      <c r="J24" s="67">
        <v>11310802.586714283</v>
      </c>
      <c r="K24" s="82">
        <v>12763101.840890003</v>
      </c>
      <c r="L24" s="67"/>
      <c r="M24" s="67"/>
      <c r="N24" s="67"/>
      <c r="O24" s="122" t="s">
        <v>323</v>
      </c>
    </row>
    <row r="25" spans="1:15" ht="15" customHeight="1">
      <c r="A25" s="29">
        <v>21</v>
      </c>
      <c r="B25" s="41" t="s">
        <v>298</v>
      </c>
      <c r="C25" s="67">
        <v>47146.703749999993</v>
      </c>
      <c r="D25" s="67">
        <v>93303.275500000003</v>
      </c>
      <c r="E25" s="67">
        <v>178294.19676999995</v>
      </c>
      <c r="F25" s="67">
        <v>232985.62783000007</v>
      </c>
      <c r="G25" s="67">
        <v>308698.66712999996</v>
      </c>
      <c r="H25" s="67">
        <v>397814.71807000018</v>
      </c>
      <c r="I25" s="82">
        <v>475697.09702000016</v>
      </c>
      <c r="J25" s="67">
        <v>556315.71577518375</v>
      </c>
      <c r="K25" s="82">
        <v>640230.84175999998</v>
      </c>
      <c r="L25" s="67"/>
      <c r="M25" s="67"/>
      <c r="N25" s="67"/>
      <c r="O25" s="122" t="s">
        <v>324</v>
      </c>
    </row>
    <row r="26" spans="1:15" s="11" customFormat="1" ht="15" customHeight="1">
      <c r="A26" s="29">
        <v>22</v>
      </c>
      <c r="B26" s="69" t="s">
        <v>344</v>
      </c>
      <c r="C26" s="70">
        <v>1456126.4918000002</v>
      </c>
      <c r="D26" s="70">
        <v>2703147.3020199994</v>
      </c>
      <c r="E26" s="70">
        <v>4178652.15772</v>
      </c>
      <c r="F26" s="70">
        <v>5516062.1782</v>
      </c>
      <c r="G26" s="70">
        <v>7076111.0730599994</v>
      </c>
      <c r="H26" s="70">
        <v>8319130.0903700013</v>
      </c>
      <c r="I26" s="83">
        <v>10168530.965570005</v>
      </c>
      <c r="J26" s="70">
        <v>11867118.302619472</v>
      </c>
      <c r="K26" s="83">
        <v>13403332.68272</v>
      </c>
      <c r="L26" s="70"/>
      <c r="M26" s="70"/>
      <c r="N26" s="70"/>
      <c r="O26" s="123" t="s">
        <v>321</v>
      </c>
    </row>
    <row r="27" spans="1:15" ht="15" customHeight="1">
      <c r="A27" s="29">
        <v>23</v>
      </c>
      <c r="B27" s="69" t="s">
        <v>345</v>
      </c>
      <c r="C27" s="70">
        <v>977029.38205999986</v>
      </c>
      <c r="D27" s="70">
        <v>1851944.1418800002</v>
      </c>
      <c r="E27" s="70">
        <v>2648420.5078100013</v>
      </c>
      <c r="F27" s="70">
        <v>3739631.7340800003</v>
      </c>
      <c r="G27" s="70">
        <v>4333770.1442300007</v>
      </c>
      <c r="H27" s="70">
        <v>5925002.2042199988</v>
      </c>
      <c r="I27" s="83">
        <v>6619846.1734200008</v>
      </c>
      <c r="J27" s="70">
        <v>7471678.9697326794</v>
      </c>
      <c r="K27" s="83">
        <v>8248258.4115800001</v>
      </c>
      <c r="L27" s="67"/>
      <c r="M27" s="67"/>
      <c r="N27" s="67"/>
      <c r="O27" s="123" t="s">
        <v>322</v>
      </c>
    </row>
    <row r="28" spans="1:15" ht="15" customHeight="1">
      <c r="A28" s="29">
        <v>24</v>
      </c>
      <c r="B28" s="41" t="s">
        <v>230</v>
      </c>
      <c r="C28" s="67">
        <v>330554.84093000001</v>
      </c>
      <c r="D28" s="67">
        <v>576316.7090899999</v>
      </c>
      <c r="E28" s="67">
        <v>876147.03578999965</v>
      </c>
      <c r="F28" s="67">
        <v>1325912.0494999995</v>
      </c>
      <c r="G28" s="67">
        <v>1635524.1892900004</v>
      </c>
      <c r="H28" s="67">
        <v>2004894.2540599999</v>
      </c>
      <c r="I28" s="82">
        <v>2328455.2049000002</v>
      </c>
      <c r="J28" s="67">
        <v>2686711.0716690505</v>
      </c>
      <c r="K28" s="82">
        <v>3084888.7225899994</v>
      </c>
      <c r="L28" s="67"/>
      <c r="M28" s="67"/>
      <c r="N28" s="67"/>
      <c r="O28" s="122" t="s">
        <v>258</v>
      </c>
    </row>
    <row r="29" spans="1:15" ht="15" customHeight="1">
      <c r="A29" s="29">
        <v>25</v>
      </c>
      <c r="B29" s="41" t="s">
        <v>245</v>
      </c>
      <c r="C29" s="67">
        <v>112267.11493999993</v>
      </c>
      <c r="D29" s="67">
        <v>255976.37054000006</v>
      </c>
      <c r="E29" s="67">
        <v>374383.92878999998</v>
      </c>
      <c r="F29" s="67">
        <v>501934.38177999994</v>
      </c>
      <c r="G29" s="67">
        <v>646464.31480999989</v>
      </c>
      <c r="H29" s="67">
        <v>776074.29397000058</v>
      </c>
      <c r="I29" s="82">
        <v>916282.99283000024</v>
      </c>
      <c r="J29" s="67">
        <v>1050261.58600625</v>
      </c>
      <c r="K29" s="82">
        <v>1195222.50972</v>
      </c>
      <c r="L29" s="67"/>
      <c r="M29" s="67"/>
      <c r="N29" s="67"/>
      <c r="O29" s="122" t="s">
        <v>269</v>
      </c>
    </row>
    <row r="30" spans="1:15" ht="15" customHeight="1">
      <c r="A30" s="29">
        <v>26</v>
      </c>
      <c r="B30" s="41" t="s">
        <v>299</v>
      </c>
      <c r="C30" s="67">
        <v>363739.0104899999</v>
      </c>
      <c r="D30" s="67">
        <v>734556.87971999997</v>
      </c>
      <c r="E30" s="67">
        <v>1077688.4148899999</v>
      </c>
      <c r="F30" s="67">
        <v>1465603.3831300002</v>
      </c>
      <c r="G30" s="67">
        <v>1857771.5139400004</v>
      </c>
      <c r="H30" s="67">
        <v>2488826.5126099996</v>
      </c>
      <c r="I30" s="82">
        <v>2863763.1003699997</v>
      </c>
      <c r="J30" s="67">
        <v>3242616.3346557994</v>
      </c>
      <c r="K30" s="82">
        <v>3638326.5580999996</v>
      </c>
      <c r="L30" s="67"/>
      <c r="M30" s="67"/>
      <c r="N30" s="67"/>
      <c r="O30" s="122" t="s">
        <v>280</v>
      </c>
    </row>
    <row r="31" spans="1:15" ht="15" customHeight="1">
      <c r="A31" s="29">
        <v>27</v>
      </c>
      <c r="B31" s="41" t="s">
        <v>247</v>
      </c>
      <c r="C31" s="67">
        <v>16851.821750000006</v>
      </c>
      <c r="D31" s="67">
        <v>29329.733600000003</v>
      </c>
      <c r="E31" s="67">
        <v>48646.658840000004</v>
      </c>
      <c r="F31" s="67">
        <v>68904.423530000015</v>
      </c>
      <c r="G31" s="67">
        <v>92034.196569999986</v>
      </c>
      <c r="H31" s="67">
        <v>115815.73023000002</v>
      </c>
      <c r="I31" s="82">
        <v>128794.30115000003</v>
      </c>
      <c r="J31" s="67">
        <v>154714.47455929004</v>
      </c>
      <c r="K31" s="82">
        <v>175779.51944</v>
      </c>
      <c r="L31" s="67"/>
      <c r="M31" s="67"/>
      <c r="N31" s="67"/>
      <c r="O31" s="122" t="s">
        <v>279</v>
      </c>
    </row>
    <row r="32" spans="1:15" ht="15" customHeight="1">
      <c r="A32" s="29">
        <v>28</v>
      </c>
      <c r="B32" s="41" t="s">
        <v>300</v>
      </c>
      <c r="C32" s="67">
        <v>266778.73923000006</v>
      </c>
      <c r="D32" s="67">
        <v>581109.36925000011</v>
      </c>
      <c r="E32" s="67">
        <v>817150.34220999992</v>
      </c>
      <c r="F32" s="67">
        <v>1160943.3539400003</v>
      </c>
      <c r="G32" s="67">
        <v>1467885.2266999995</v>
      </c>
      <c r="H32" s="67">
        <v>1766222.4155600001</v>
      </c>
      <c r="I32" s="82">
        <v>2118089.7864099997</v>
      </c>
      <c r="J32" s="67">
        <v>2420003.9854717199</v>
      </c>
      <c r="K32" s="82">
        <v>2763713.2515000007</v>
      </c>
      <c r="L32" s="67"/>
      <c r="M32" s="67"/>
      <c r="N32" s="67"/>
      <c r="O32" s="122" t="s">
        <v>281</v>
      </c>
    </row>
    <row r="33" spans="1:15" ht="15" customHeight="1">
      <c r="A33" s="29">
        <v>29</v>
      </c>
      <c r="B33" s="96" t="s">
        <v>407</v>
      </c>
      <c r="C33" s="97"/>
      <c r="D33" s="97"/>
      <c r="E33" s="97"/>
      <c r="F33" s="97"/>
      <c r="G33" s="97"/>
      <c r="H33" s="97"/>
      <c r="I33" s="102"/>
      <c r="J33" s="67">
        <v>0</v>
      </c>
      <c r="K33" s="67">
        <v>0</v>
      </c>
      <c r="L33" s="67"/>
      <c r="M33" s="67"/>
      <c r="N33" s="67"/>
      <c r="O33" s="122" t="s">
        <v>437</v>
      </c>
    </row>
    <row r="34" spans="1:15" ht="15" customHeight="1">
      <c r="A34" s="29">
        <v>30</v>
      </c>
      <c r="B34" s="96" t="s">
        <v>408</v>
      </c>
      <c r="C34" s="97"/>
      <c r="D34" s="97"/>
      <c r="E34" s="97"/>
      <c r="F34" s="97"/>
      <c r="G34" s="97"/>
      <c r="H34" s="97"/>
      <c r="I34" s="102"/>
      <c r="J34" s="67">
        <v>0</v>
      </c>
      <c r="K34" s="67">
        <v>0</v>
      </c>
      <c r="L34" s="67"/>
      <c r="M34" s="67"/>
      <c r="N34" s="67"/>
      <c r="O34" s="122" t="s">
        <v>436</v>
      </c>
    </row>
    <row r="35" spans="1:15" s="11" customFormat="1" ht="15" customHeight="1">
      <c r="A35" s="29">
        <v>31</v>
      </c>
      <c r="B35" s="69" t="s">
        <v>346</v>
      </c>
      <c r="C35" s="70">
        <v>759636.68693999981</v>
      </c>
      <c r="D35" s="70">
        <v>1600972.3537900001</v>
      </c>
      <c r="E35" s="70">
        <v>2317869.3453900004</v>
      </c>
      <c r="F35" s="70">
        <v>3197385.54293</v>
      </c>
      <c r="G35" s="70">
        <v>4064155.2526799995</v>
      </c>
      <c r="H35" s="70">
        <v>5146938.9530000016</v>
      </c>
      <c r="I35" s="83">
        <v>6026930.1813699985</v>
      </c>
      <c r="J35" s="70">
        <v>6867596.3813530589</v>
      </c>
      <c r="K35" s="83">
        <v>7773041.8394100005</v>
      </c>
      <c r="L35" s="70"/>
      <c r="M35" s="70"/>
      <c r="N35" s="70"/>
      <c r="O35" s="123" t="s">
        <v>320</v>
      </c>
    </row>
    <row r="36" spans="1:15" ht="15" customHeight="1">
      <c r="A36" s="29">
        <v>32</v>
      </c>
      <c r="B36" s="41" t="s">
        <v>347</v>
      </c>
      <c r="C36" s="67">
        <v>547947.53611999995</v>
      </c>
      <c r="D36" s="67">
        <v>827288.49731000012</v>
      </c>
      <c r="E36" s="67">
        <v>1206698.1983100004</v>
      </c>
      <c r="F36" s="67">
        <v>1868158.24073</v>
      </c>
      <c r="G36" s="67">
        <v>1905139.0808900001</v>
      </c>
      <c r="H36" s="67">
        <v>2782957.5054199989</v>
      </c>
      <c r="I36" s="82">
        <v>2921371.1969699995</v>
      </c>
      <c r="J36" s="67">
        <v>3290793.6600886686</v>
      </c>
      <c r="K36" s="82">
        <v>3560105.294840001</v>
      </c>
      <c r="L36" s="67"/>
      <c r="M36" s="67"/>
      <c r="N36" s="67"/>
      <c r="O36" s="122" t="s">
        <v>319</v>
      </c>
    </row>
    <row r="37" spans="1:15" ht="15" customHeight="1">
      <c r="A37" s="29">
        <v>33</v>
      </c>
      <c r="B37" s="41" t="s">
        <v>249</v>
      </c>
      <c r="C37" s="67">
        <v>-25125.10027000001</v>
      </c>
      <c r="D37" s="67">
        <v>-45313.777329999983</v>
      </c>
      <c r="E37" s="67">
        <v>-4383.780879999993</v>
      </c>
      <c r="F37" s="67">
        <v>-71483.275389999952</v>
      </c>
      <c r="G37" s="67">
        <v>28399.311130000006</v>
      </c>
      <c r="H37" s="67">
        <v>-18219.719039999996</v>
      </c>
      <c r="I37" s="82">
        <v>-121859.48257999998</v>
      </c>
      <c r="J37" s="67">
        <v>-133030.36635164995</v>
      </c>
      <c r="K37" s="82">
        <v>-133314.46973000004</v>
      </c>
      <c r="L37" s="67"/>
      <c r="M37" s="67"/>
      <c r="N37" s="67"/>
      <c r="O37" s="122" t="s">
        <v>318</v>
      </c>
    </row>
    <row r="38" spans="1:15" ht="15" customHeight="1">
      <c r="A38" s="29">
        <v>34</v>
      </c>
      <c r="B38" s="41" t="s">
        <v>251</v>
      </c>
      <c r="C38" s="67">
        <v>522822.43583999987</v>
      </c>
      <c r="D38" s="67">
        <v>781974.71989000018</v>
      </c>
      <c r="E38" s="67">
        <v>1202314.4174200001</v>
      </c>
      <c r="F38" s="67">
        <v>1796674.96532</v>
      </c>
      <c r="G38" s="67">
        <v>1933538.3920799999</v>
      </c>
      <c r="H38" s="67">
        <v>2764737.7864200007</v>
      </c>
      <c r="I38" s="82">
        <v>2799511.7144499994</v>
      </c>
      <c r="J38" s="67">
        <v>3157763.2937170193</v>
      </c>
      <c r="K38" s="82">
        <v>3426790.8251500009</v>
      </c>
      <c r="L38" s="67"/>
      <c r="M38" s="67"/>
      <c r="N38" s="67"/>
      <c r="O38" s="122" t="s">
        <v>266</v>
      </c>
    </row>
    <row r="39" spans="1:15" ht="15" customHeight="1">
      <c r="A39" s="29">
        <v>35</v>
      </c>
      <c r="B39" s="41" t="s">
        <v>301</v>
      </c>
      <c r="C39" s="67">
        <v>67438.272839999976</v>
      </c>
      <c r="D39" s="67">
        <v>96451.863750000004</v>
      </c>
      <c r="E39" s="67">
        <v>159823.29401000001</v>
      </c>
      <c r="F39" s="67">
        <v>225557.62389999995</v>
      </c>
      <c r="G39" s="67">
        <v>222633.93686999995</v>
      </c>
      <c r="H39" s="67">
        <v>381174.72172999999</v>
      </c>
      <c r="I39" s="82">
        <v>354962.47887000005</v>
      </c>
      <c r="J39" s="67">
        <v>414876.77670575725</v>
      </c>
      <c r="K39" s="82">
        <v>390588.05978000001</v>
      </c>
      <c r="L39" s="67"/>
      <c r="M39" s="67"/>
      <c r="N39" s="67"/>
      <c r="O39" s="122" t="s">
        <v>265</v>
      </c>
    </row>
    <row r="40" spans="1:15" ht="15" customHeight="1">
      <c r="A40" s="29">
        <v>36</v>
      </c>
      <c r="B40" s="41" t="s">
        <v>348</v>
      </c>
      <c r="C40" s="67">
        <v>455384.16295999999</v>
      </c>
      <c r="D40" s="67">
        <v>685522.85603999998</v>
      </c>
      <c r="E40" s="67">
        <v>1042491.1233699997</v>
      </c>
      <c r="F40" s="67">
        <v>1571117.3413400005</v>
      </c>
      <c r="G40" s="67">
        <v>1710904.45514</v>
      </c>
      <c r="H40" s="67">
        <v>2383563.0645499993</v>
      </c>
      <c r="I40" s="82">
        <v>2444549.2355</v>
      </c>
      <c r="J40" s="67">
        <v>2742886.5169812627</v>
      </c>
      <c r="K40" s="82">
        <v>3036202.7653099997</v>
      </c>
      <c r="L40" s="67"/>
      <c r="M40" s="67"/>
      <c r="N40" s="67"/>
      <c r="O40" s="122" t="s">
        <v>317</v>
      </c>
    </row>
    <row r="41" spans="1:15" ht="15" customHeight="1">
      <c r="A41" s="29">
        <v>37</v>
      </c>
      <c r="B41" s="41" t="s">
        <v>254</v>
      </c>
      <c r="C41" s="67">
        <v>38531.021700000005</v>
      </c>
      <c r="D41" s="67">
        <v>31468.647419999979</v>
      </c>
      <c r="E41" s="67">
        <v>450262.7192900001</v>
      </c>
      <c r="F41" s="67">
        <v>547581.79958000022</v>
      </c>
      <c r="G41" s="67">
        <v>509223.73180000007</v>
      </c>
      <c r="H41" s="67">
        <v>419160.92574000004</v>
      </c>
      <c r="I41" s="82">
        <v>462729.12685999996</v>
      </c>
      <c r="J41" s="67">
        <v>594738.72191285994</v>
      </c>
      <c r="K41" s="82">
        <v>629083.32252000005</v>
      </c>
      <c r="L41" s="67"/>
      <c r="M41" s="67"/>
      <c r="N41" s="67"/>
      <c r="O41" s="122" t="s">
        <v>316</v>
      </c>
    </row>
    <row r="42" spans="1:15" s="11" customFormat="1" ht="15" customHeight="1">
      <c r="A42" s="29">
        <v>38</v>
      </c>
      <c r="B42" s="69" t="s">
        <v>349</v>
      </c>
      <c r="C42" s="70">
        <v>493915.18467999989</v>
      </c>
      <c r="D42" s="70">
        <v>716991.50350999995</v>
      </c>
      <c r="E42" s="70">
        <v>1492753.8427099998</v>
      </c>
      <c r="F42" s="70">
        <v>2118699.1409900007</v>
      </c>
      <c r="G42" s="70">
        <v>2220128.1870499998</v>
      </c>
      <c r="H42" s="70">
        <v>2802723.9904100001</v>
      </c>
      <c r="I42" s="83">
        <v>2907278.3624700005</v>
      </c>
      <c r="J42" s="70">
        <v>3337625.2389941229</v>
      </c>
      <c r="K42" s="83">
        <v>3665286.0879199998</v>
      </c>
      <c r="L42" s="70"/>
      <c r="M42" s="70"/>
      <c r="N42" s="70"/>
      <c r="O42" s="123" t="s">
        <v>315</v>
      </c>
    </row>
    <row r="43" spans="1:15">
      <c r="B43" s="62"/>
      <c r="C43" s="20"/>
      <c r="D43" s="61"/>
    </row>
    <row r="44" spans="1:15" ht="15.6">
      <c r="B44" s="124" t="s">
        <v>438</v>
      </c>
      <c r="D44" s="28"/>
    </row>
    <row r="45" spans="1:15">
      <c r="A45" s="90"/>
      <c r="N45" s="89"/>
    </row>
    <row r="46" spans="1:15">
      <c r="A46" s="89"/>
      <c r="N46" s="89"/>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70" zoomScaleNormal="70" workbookViewId="0">
      <pane xSplit="2" ySplit="4" topLeftCell="J5" activePane="bottomRight" state="frozen"/>
      <selection pane="topRight" activeCell="C1" sqref="C1"/>
      <selection pane="bottomLeft" activeCell="A5" sqref="A5"/>
      <selection pane="bottomRight" activeCell="J15" sqref="J15"/>
    </sheetView>
  </sheetViews>
  <sheetFormatPr defaultRowHeight="14.4"/>
  <cols>
    <col min="1" max="1" width="3.88671875" bestFit="1" customWidth="1"/>
    <col min="2" max="2" width="62.33203125" bestFit="1" customWidth="1"/>
    <col min="3" max="14" width="17.44140625" customWidth="1"/>
    <col min="15" max="15" width="72.6640625" bestFit="1" customWidth="1"/>
  </cols>
  <sheetData>
    <row r="1" spans="1:15">
      <c r="O1" s="117" t="s">
        <v>421</v>
      </c>
    </row>
    <row r="2" spans="1:15" ht="22.8" thickBot="1">
      <c r="A2" s="132" t="s">
        <v>202</v>
      </c>
      <c r="B2" s="133"/>
      <c r="C2" s="133"/>
      <c r="D2" s="133"/>
      <c r="E2" s="133"/>
      <c r="F2" s="133"/>
      <c r="G2" s="133"/>
      <c r="H2" s="133"/>
      <c r="I2" s="133"/>
      <c r="J2" s="133"/>
      <c r="K2" s="133"/>
      <c r="L2" s="133"/>
      <c r="M2" s="133"/>
      <c r="N2" s="133"/>
      <c r="O2" s="133"/>
    </row>
    <row r="3" spans="1:15" ht="22.8" thickBot="1">
      <c r="A3" s="138" t="s">
        <v>370</v>
      </c>
      <c r="B3" s="139"/>
      <c r="C3" s="139"/>
      <c r="D3" s="139"/>
      <c r="E3" s="139"/>
      <c r="F3" s="139"/>
      <c r="G3" s="139"/>
      <c r="H3" s="139"/>
      <c r="I3" s="139"/>
      <c r="J3" s="139"/>
      <c r="K3" s="139"/>
      <c r="L3" s="139"/>
      <c r="M3" s="139"/>
      <c r="N3" s="139"/>
      <c r="O3" s="139"/>
    </row>
    <row r="4" spans="1:15" ht="31.8" thickBot="1">
      <c r="A4" s="16" t="s">
        <v>2</v>
      </c>
      <c r="B4" s="16" t="s">
        <v>35</v>
      </c>
      <c r="C4" s="51" t="s">
        <v>384</v>
      </c>
      <c r="D4" s="51" t="s">
        <v>383</v>
      </c>
      <c r="E4" s="51" t="s">
        <v>382</v>
      </c>
      <c r="F4" s="51" t="s">
        <v>381</v>
      </c>
      <c r="G4" s="51" t="s">
        <v>380</v>
      </c>
      <c r="H4" s="51" t="s">
        <v>379</v>
      </c>
      <c r="I4" s="51" t="s">
        <v>378</v>
      </c>
      <c r="J4" s="51" t="s">
        <v>377</v>
      </c>
      <c r="K4" s="51" t="s">
        <v>376</v>
      </c>
      <c r="L4" s="51" t="s">
        <v>375</v>
      </c>
      <c r="M4" s="51" t="s">
        <v>374</v>
      </c>
      <c r="N4" s="51" t="s">
        <v>373</v>
      </c>
      <c r="O4" s="16" t="s">
        <v>29</v>
      </c>
    </row>
    <row r="5" spans="1:15" ht="15" customHeight="1">
      <c r="A5" s="29">
        <v>1</v>
      </c>
      <c r="B5" s="12" t="s">
        <v>283</v>
      </c>
      <c r="C5" s="67">
        <v>0</v>
      </c>
      <c r="D5" s="67">
        <v>0</v>
      </c>
      <c r="E5" s="67">
        <v>0</v>
      </c>
      <c r="F5" s="67">
        <v>0</v>
      </c>
      <c r="G5" s="67">
        <v>0</v>
      </c>
      <c r="H5" s="67">
        <v>0</v>
      </c>
      <c r="I5" s="82">
        <v>0</v>
      </c>
      <c r="J5" s="67">
        <v>0</v>
      </c>
      <c r="K5" s="67">
        <v>0</v>
      </c>
      <c r="L5" s="67"/>
      <c r="M5" s="67"/>
      <c r="N5" s="67"/>
      <c r="O5" s="122" t="s">
        <v>302</v>
      </c>
    </row>
    <row r="6" spans="1:15" ht="15" customHeight="1">
      <c r="A6" s="29">
        <v>2</v>
      </c>
      <c r="B6" s="12" t="s">
        <v>325</v>
      </c>
      <c r="C6" s="67">
        <v>1114471.9158099999</v>
      </c>
      <c r="D6" s="67">
        <v>2363469.7476399997</v>
      </c>
      <c r="E6" s="67">
        <v>3867961.6131100003</v>
      </c>
      <c r="F6" s="67">
        <v>4890615.0824500006</v>
      </c>
      <c r="G6" s="67">
        <v>5923672.3759199996</v>
      </c>
      <c r="H6" s="67">
        <v>7374045.8940400006</v>
      </c>
      <c r="I6" s="82">
        <v>8276443.484699999</v>
      </c>
      <c r="J6" s="67">
        <v>9280654.0467099994</v>
      </c>
      <c r="K6" s="82">
        <v>10825586.076580001</v>
      </c>
      <c r="L6" s="67"/>
      <c r="M6" s="67"/>
      <c r="N6" s="67"/>
      <c r="O6" s="122" t="s">
        <v>432</v>
      </c>
    </row>
    <row r="7" spans="1:15" ht="15" customHeight="1">
      <c r="A7" s="29">
        <v>3</v>
      </c>
      <c r="B7" s="104" t="s">
        <v>405</v>
      </c>
      <c r="C7" s="97"/>
      <c r="D7" s="97"/>
      <c r="E7" s="97"/>
      <c r="F7" s="97"/>
      <c r="G7" s="97"/>
      <c r="H7" s="97"/>
      <c r="I7" s="102"/>
      <c r="J7" s="67">
        <v>9280654.0467099994</v>
      </c>
      <c r="K7" s="82">
        <v>10825586.076580001</v>
      </c>
      <c r="L7" s="67"/>
      <c r="M7" s="67"/>
      <c r="N7" s="67"/>
      <c r="O7" s="123" t="s">
        <v>433</v>
      </c>
    </row>
    <row r="8" spans="1:15" ht="15" customHeight="1">
      <c r="A8" s="29">
        <v>4</v>
      </c>
      <c r="B8" s="12" t="s">
        <v>285</v>
      </c>
      <c r="C8" s="67">
        <v>241735.62133999995</v>
      </c>
      <c r="D8" s="67">
        <v>559292.38015999994</v>
      </c>
      <c r="E8" s="67">
        <v>908547.89758999995</v>
      </c>
      <c r="F8" s="67">
        <v>1125449.5019100001</v>
      </c>
      <c r="G8" s="67">
        <v>1410049.4257</v>
      </c>
      <c r="H8" s="67">
        <v>1676295.8555700001</v>
      </c>
      <c r="I8" s="82">
        <v>1898527.9358999999</v>
      </c>
      <c r="J8" s="67">
        <v>2153490.0758000002</v>
      </c>
      <c r="K8" s="82">
        <v>2424780.1039100001</v>
      </c>
      <c r="L8" s="67"/>
      <c r="M8" s="67"/>
      <c r="N8" s="67"/>
      <c r="O8" s="122" t="s">
        <v>434</v>
      </c>
    </row>
    <row r="9" spans="1:15" s="11" customFormat="1" ht="15" customHeight="1">
      <c r="A9" s="29">
        <v>5</v>
      </c>
      <c r="B9" s="73" t="s">
        <v>286</v>
      </c>
      <c r="C9" s="70">
        <v>872736.29444999993</v>
      </c>
      <c r="D9" s="70">
        <v>1804177.3674499998</v>
      </c>
      <c r="E9" s="70">
        <v>2959413.7154999999</v>
      </c>
      <c r="F9" s="70">
        <v>3765165.5805099998</v>
      </c>
      <c r="G9" s="70">
        <v>4513622.9502099995</v>
      </c>
      <c r="H9" s="70">
        <v>5697750.0384400003</v>
      </c>
      <c r="I9" s="83">
        <v>6377915.5487900004</v>
      </c>
      <c r="J9" s="70">
        <v>7127163.9708999991</v>
      </c>
      <c r="K9" s="83">
        <v>8400805.9726400003</v>
      </c>
      <c r="L9" s="70"/>
      <c r="M9" s="70"/>
      <c r="N9" s="70"/>
      <c r="O9" s="123" t="s">
        <v>303</v>
      </c>
    </row>
    <row r="10" spans="1:15" ht="15" customHeight="1">
      <c r="A10" s="29">
        <v>6</v>
      </c>
      <c r="B10" s="12" t="s">
        <v>326</v>
      </c>
      <c r="C10" s="67">
        <v>539742.70934000006</v>
      </c>
      <c r="D10" s="67">
        <v>917600.58532000007</v>
      </c>
      <c r="E10" s="67">
        <v>1603034.3075900001</v>
      </c>
      <c r="F10" s="67">
        <v>1948089.5967299999</v>
      </c>
      <c r="G10" s="67">
        <v>2260819.76669</v>
      </c>
      <c r="H10" s="67">
        <v>2926499.5572100002</v>
      </c>
      <c r="I10" s="82">
        <v>3211425.7523599998</v>
      </c>
      <c r="J10" s="67">
        <v>3446926.1936400002</v>
      </c>
      <c r="K10" s="82">
        <v>4084743.1052999999</v>
      </c>
      <c r="L10" s="67"/>
      <c r="M10" s="67"/>
      <c r="N10" s="67"/>
      <c r="O10" s="122" t="s">
        <v>304</v>
      </c>
    </row>
    <row r="11" spans="1:15" ht="15" customHeight="1">
      <c r="A11" s="29">
        <v>7</v>
      </c>
      <c r="B11" s="12" t="s">
        <v>288</v>
      </c>
      <c r="C11" s="67">
        <v>120467.36523</v>
      </c>
      <c r="D11" s="67">
        <v>171814.57811</v>
      </c>
      <c r="E11" s="67">
        <v>314012.85824999999</v>
      </c>
      <c r="F11" s="67">
        <v>352912.32322000002</v>
      </c>
      <c r="G11" s="67">
        <v>415757.32922000001</v>
      </c>
      <c r="H11" s="67">
        <v>490313.26464000001</v>
      </c>
      <c r="I11" s="82">
        <v>538829.38180999993</v>
      </c>
      <c r="J11" s="67">
        <v>569172.94445000007</v>
      </c>
      <c r="K11" s="82">
        <v>596180.81542999996</v>
      </c>
      <c r="L11" s="67"/>
      <c r="M11" s="67"/>
      <c r="N11" s="67"/>
      <c r="O11" s="122" t="s">
        <v>305</v>
      </c>
    </row>
    <row r="12" spans="1:15" s="11" customFormat="1" ht="15" customHeight="1">
      <c r="A12" s="29">
        <v>8</v>
      </c>
      <c r="B12" s="73" t="s">
        <v>289</v>
      </c>
      <c r="C12" s="70">
        <v>419275.34409999999</v>
      </c>
      <c r="D12" s="70">
        <v>745786.00719999999</v>
      </c>
      <c r="E12" s="70">
        <v>1289021.44933</v>
      </c>
      <c r="F12" s="70">
        <v>1595177.27351</v>
      </c>
      <c r="G12" s="70">
        <v>1845062.4374600002</v>
      </c>
      <c r="H12" s="70">
        <v>2436186.29256</v>
      </c>
      <c r="I12" s="83">
        <v>2672596.3705400005</v>
      </c>
      <c r="J12" s="70">
        <v>2877753.2491600001</v>
      </c>
      <c r="K12" s="83">
        <v>3488562.2898700004</v>
      </c>
      <c r="L12" s="70"/>
      <c r="M12" s="70"/>
      <c r="N12" s="70"/>
      <c r="O12" s="122" t="s">
        <v>306</v>
      </c>
    </row>
    <row r="13" spans="1:15" ht="15" customHeight="1">
      <c r="A13" s="29">
        <v>9</v>
      </c>
      <c r="B13" s="12" t="s">
        <v>290</v>
      </c>
      <c r="C13" s="67">
        <v>453460.95033000002</v>
      </c>
      <c r="D13" s="67">
        <v>1058391.3602499999</v>
      </c>
      <c r="E13" s="67">
        <v>1670392.2661700002</v>
      </c>
      <c r="F13" s="67">
        <v>2169988.307</v>
      </c>
      <c r="G13" s="67">
        <v>2668560.5127300005</v>
      </c>
      <c r="H13" s="67">
        <v>3261563.7458600001</v>
      </c>
      <c r="I13" s="82">
        <v>3705319.1782200001</v>
      </c>
      <c r="J13" s="67">
        <v>4249410.7216999996</v>
      </c>
      <c r="K13" s="82">
        <v>4912243.6827499997</v>
      </c>
      <c r="L13" s="67"/>
      <c r="M13" s="67"/>
      <c r="N13" s="67"/>
      <c r="O13" s="122" t="s">
        <v>307</v>
      </c>
    </row>
    <row r="14" spans="1:15" ht="15" customHeight="1">
      <c r="A14" s="29">
        <v>10</v>
      </c>
      <c r="B14" s="12" t="s">
        <v>291</v>
      </c>
      <c r="C14" s="67">
        <v>-339.81460000000004</v>
      </c>
      <c r="D14" s="67">
        <v>20661.877850000001</v>
      </c>
      <c r="E14" s="67">
        <v>-15460.99524</v>
      </c>
      <c r="F14" s="67">
        <v>4324.7871300000006</v>
      </c>
      <c r="G14" s="67">
        <v>-6904.8590300000005</v>
      </c>
      <c r="H14" s="67">
        <v>-20391.912420000001</v>
      </c>
      <c r="I14" s="82">
        <v>-11508.356099999999</v>
      </c>
      <c r="J14" s="67">
        <v>-16583.182809999998</v>
      </c>
      <c r="K14" s="82">
        <v>-5431.7353299999995</v>
      </c>
      <c r="L14" s="67"/>
      <c r="M14" s="67"/>
      <c r="N14" s="67"/>
      <c r="O14" s="122" t="s">
        <v>308</v>
      </c>
    </row>
    <row r="15" spans="1:15" ht="15" customHeight="1">
      <c r="A15" s="29">
        <v>11</v>
      </c>
      <c r="B15" s="12" t="s">
        <v>292</v>
      </c>
      <c r="C15" s="67">
        <v>7838.1273399999991</v>
      </c>
      <c r="D15" s="67">
        <v>76252.356470000028</v>
      </c>
      <c r="E15" s="67">
        <v>-13544.248260000008</v>
      </c>
      <c r="F15" s="67">
        <v>81160.683810000031</v>
      </c>
      <c r="G15" s="67">
        <v>-55579.617720000002</v>
      </c>
      <c r="H15" s="67">
        <v>-129361.67698</v>
      </c>
      <c r="I15" s="82">
        <v>-10614.418570000009</v>
      </c>
      <c r="J15" s="67">
        <v>13218.058079999988</v>
      </c>
      <c r="K15" s="82">
        <v>-149348.43312</v>
      </c>
      <c r="L15" s="67"/>
      <c r="M15" s="67"/>
      <c r="N15" s="67"/>
      <c r="O15" s="122" t="s">
        <v>309</v>
      </c>
    </row>
    <row r="16" spans="1:15" ht="15" customHeight="1">
      <c r="A16" s="29">
        <v>12</v>
      </c>
      <c r="B16" s="12" t="s">
        <v>406</v>
      </c>
      <c r="C16" s="97"/>
      <c r="D16" s="97"/>
      <c r="E16" s="97"/>
      <c r="F16" s="97"/>
      <c r="G16" s="97"/>
      <c r="H16" s="97"/>
      <c r="I16" s="102"/>
      <c r="J16" s="67">
        <v>0</v>
      </c>
      <c r="K16" s="67">
        <v>0</v>
      </c>
      <c r="L16" s="67"/>
      <c r="M16" s="67"/>
      <c r="N16" s="67"/>
      <c r="O16" s="122" t="s">
        <v>435</v>
      </c>
    </row>
    <row r="17" spans="1:15" ht="15" customHeight="1">
      <c r="A17" s="29">
        <v>13</v>
      </c>
      <c r="B17" s="12" t="s">
        <v>293</v>
      </c>
      <c r="C17" s="67">
        <v>7498.3127400000012</v>
      </c>
      <c r="D17" s="67">
        <v>96914.234320000018</v>
      </c>
      <c r="E17" s="67">
        <v>-29005.243520000004</v>
      </c>
      <c r="F17" s="67">
        <v>85485.470930000025</v>
      </c>
      <c r="G17" s="67">
        <v>-62484.476769999994</v>
      </c>
      <c r="H17" s="67">
        <v>-149753.58941000002</v>
      </c>
      <c r="I17" s="82">
        <v>-22122.774690000006</v>
      </c>
      <c r="J17" s="67">
        <v>-3365.1247399999847</v>
      </c>
      <c r="K17" s="82">
        <v>-154780.16846000002</v>
      </c>
      <c r="L17" s="67"/>
      <c r="M17" s="67"/>
      <c r="N17" s="67"/>
      <c r="O17" s="122" t="s">
        <v>310</v>
      </c>
    </row>
    <row r="18" spans="1:15" ht="15" customHeight="1">
      <c r="A18" s="29">
        <v>14</v>
      </c>
      <c r="B18" s="12" t="s">
        <v>229</v>
      </c>
      <c r="C18" s="67">
        <v>460959.26308</v>
      </c>
      <c r="D18" s="67">
        <v>1155305.59457</v>
      </c>
      <c r="E18" s="67">
        <v>1641387.0226500002</v>
      </c>
      <c r="F18" s="67">
        <v>2255473.77795</v>
      </c>
      <c r="G18" s="67">
        <v>2606076.0359699996</v>
      </c>
      <c r="H18" s="67">
        <v>3111810.1564600002</v>
      </c>
      <c r="I18" s="82">
        <v>3683196.4035600005</v>
      </c>
      <c r="J18" s="67">
        <v>4246045.5969799999</v>
      </c>
      <c r="K18" s="82">
        <v>4757463.5142900003</v>
      </c>
      <c r="L18" s="67"/>
      <c r="M18" s="67"/>
      <c r="N18" s="67"/>
      <c r="O18" s="122" t="s">
        <v>260</v>
      </c>
    </row>
    <row r="19" spans="1:15" ht="15" customHeight="1">
      <c r="A19" s="29">
        <v>15</v>
      </c>
      <c r="B19" s="12" t="s">
        <v>294</v>
      </c>
      <c r="C19" s="67">
        <v>0</v>
      </c>
      <c r="D19" s="67">
        <v>412.42090000000002</v>
      </c>
      <c r="E19" s="67">
        <v>412.42090000000002</v>
      </c>
      <c r="F19" s="67">
        <v>412.35316</v>
      </c>
      <c r="G19" s="67">
        <v>110.19022</v>
      </c>
      <c r="H19" s="67">
        <v>109.98236</v>
      </c>
      <c r="I19" s="82">
        <v>109.5865</v>
      </c>
      <c r="J19" s="67">
        <v>-202.67901000000001</v>
      </c>
      <c r="K19" s="82">
        <v>-161.99932000000001</v>
      </c>
      <c r="L19" s="67"/>
      <c r="M19" s="67"/>
      <c r="N19" s="67"/>
      <c r="O19" s="122" t="s">
        <v>311</v>
      </c>
    </row>
    <row r="20" spans="1:15" s="11" customFormat="1" ht="15" customHeight="1">
      <c r="A20" s="29">
        <v>16</v>
      </c>
      <c r="B20" s="73" t="s">
        <v>350</v>
      </c>
      <c r="C20" s="70">
        <v>460959.26308</v>
      </c>
      <c r="D20" s="70">
        <v>1155718.0154800001</v>
      </c>
      <c r="E20" s="70">
        <v>1641799.44356</v>
      </c>
      <c r="F20" s="70">
        <v>2255886.13111</v>
      </c>
      <c r="G20" s="70">
        <v>2606186.2261899998</v>
      </c>
      <c r="H20" s="70">
        <v>3111920.1388300001</v>
      </c>
      <c r="I20" s="83">
        <v>3683305.9900700003</v>
      </c>
      <c r="J20" s="70">
        <v>4245842.9179699998</v>
      </c>
      <c r="K20" s="83">
        <v>4757301.5149699999</v>
      </c>
      <c r="L20" s="70"/>
      <c r="M20" s="70"/>
      <c r="N20" s="70"/>
      <c r="O20" s="123" t="s">
        <v>312</v>
      </c>
    </row>
    <row r="21" spans="1:15" ht="15" customHeight="1">
      <c r="A21" s="29">
        <v>17</v>
      </c>
      <c r="B21" s="12" t="s">
        <v>296</v>
      </c>
      <c r="C21" s="67">
        <v>455062.07472000003</v>
      </c>
      <c r="D21" s="67">
        <v>897971.80981000001</v>
      </c>
      <c r="E21" s="67">
        <v>1412192.5778300001</v>
      </c>
      <c r="F21" s="67">
        <v>1796699.83739</v>
      </c>
      <c r="G21" s="67">
        <v>2221375.8382899999</v>
      </c>
      <c r="H21" s="67">
        <v>2651668.5920000002</v>
      </c>
      <c r="I21" s="82">
        <v>3052174.3688300001</v>
      </c>
      <c r="J21" s="67">
        <v>3508699.90918</v>
      </c>
      <c r="K21" s="82">
        <v>4052284.0677800002</v>
      </c>
      <c r="L21" s="67"/>
      <c r="M21" s="67"/>
      <c r="N21" s="67"/>
      <c r="O21" s="122" t="s">
        <v>175</v>
      </c>
    </row>
    <row r="22" spans="1:15" ht="15" customHeight="1">
      <c r="A22" s="29">
        <v>18</v>
      </c>
      <c r="B22" s="12" t="s">
        <v>235</v>
      </c>
      <c r="C22" s="67">
        <v>29615.032289999999</v>
      </c>
      <c r="D22" s="67">
        <v>95942.61056999999</v>
      </c>
      <c r="E22" s="67">
        <v>172152.27123000001</v>
      </c>
      <c r="F22" s="67">
        <v>225319.02968000001</v>
      </c>
      <c r="G22" s="67">
        <v>290830.43091999996</v>
      </c>
      <c r="H22" s="67">
        <v>342694.59346</v>
      </c>
      <c r="I22" s="82">
        <v>422573.78626000002</v>
      </c>
      <c r="J22" s="67">
        <v>486848.85783000011</v>
      </c>
      <c r="K22" s="82">
        <v>576759.62754999998</v>
      </c>
      <c r="L22" s="67"/>
      <c r="M22" s="67"/>
      <c r="N22" s="67"/>
      <c r="O22" s="122" t="s">
        <v>313</v>
      </c>
    </row>
    <row r="23" spans="1:15" ht="15" customHeight="1">
      <c r="A23" s="29">
        <v>19</v>
      </c>
      <c r="B23" s="12" t="s">
        <v>237</v>
      </c>
      <c r="C23" s="67">
        <v>-169996.81776000003</v>
      </c>
      <c r="D23" s="67">
        <v>31906.87762000001</v>
      </c>
      <c r="E23" s="67">
        <v>32628.740699999995</v>
      </c>
      <c r="F23" s="67">
        <v>136538.26795000001</v>
      </c>
      <c r="G23" s="67">
        <v>146690.71708999999</v>
      </c>
      <c r="H23" s="67">
        <v>217095.11533</v>
      </c>
      <c r="I23" s="82">
        <v>373359.62112999998</v>
      </c>
      <c r="J23" s="67">
        <v>456448.70051</v>
      </c>
      <c r="K23" s="82">
        <v>369950.44871999999</v>
      </c>
      <c r="L23" s="67"/>
      <c r="M23" s="67"/>
      <c r="N23" s="67"/>
      <c r="O23" s="122" t="s">
        <v>314</v>
      </c>
    </row>
    <row r="24" spans="1:15" ht="15" customHeight="1">
      <c r="A24" s="29">
        <v>20</v>
      </c>
      <c r="B24" s="12" t="s">
        <v>327</v>
      </c>
      <c r="C24" s="67">
        <v>255450.22466000001</v>
      </c>
      <c r="D24" s="67">
        <v>833936.07685000007</v>
      </c>
      <c r="E24" s="67">
        <v>1272669.0472599999</v>
      </c>
      <c r="F24" s="67">
        <v>1707919.0756600001</v>
      </c>
      <c r="G24" s="67">
        <v>2077236.1244700002</v>
      </c>
      <c r="H24" s="67">
        <v>2526069.1138499998</v>
      </c>
      <c r="I24" s="82">
        <v>3002960.2036899999</v>
      </c>
      <c r="J24" s="67">
        <v>3478299.7518600002</v>
      </c>
      <c r="K24" s="82">
        <v>3845474.8889400004</v>
      </c>
      <c r="L24" s="67"/>
      <c r="M24" s="67"/>
      <c r="N24" s="67"/>
      <c r="O24" s="122" t="s">
        <v>323</v>
      </c>
    </row>
    <row r="25" spans="1:15" ht="15" customHeight="1">
      <c r="A25" s="29">
        <v>21</v>
      </c>
      <c r="B25" s="12" t="s">
        <v>298</v>
      </c>
      <c r="C25" s="67">
        <v>93.676299999999998</v>
      </c>
      <c r="D25" s="67">
        <v>178.46464</v>
      </c>
      <c r="E25" s="67">
        <v>628.68404999999996</v>
      </c>
      <c r="F25" s="67">
        <v>805.29012</v>
      </c>
      <c r="G25" s="67">
        <v>1145.5912599999999</v>
      </c>
      <c r="H25" s="67">
        <v>1232.3128899999999</v>
      </c>
      <c r="I25" s="82">
        <v>1316.5291500000001</v>
      </c>
      <c r="J25" s="67">
        <v>1841.98326</v>
      </c>
      <c r="K25" s="82">
        <v>2318.5144300000002</v>
      </c>
      <c r="L25" s="67"/>
      <c r="M25" s="67"/>
      <c r="N25" s="67"/>
      <c r="O25" s="122" t="s">
        <v>324</v>
      </c>
    </row>
    <row r="26" spans="1:15" s="11" customFormat="1" ht="15" customHeight="1">
      <c r="A26" s="29">
        <v>22</v>
      </c>
      <c r="B26" s="73" t="s">
        <v>351</v>
      </c>
      <c r="C26" s="70">
        <v>255543.90097000002</v>
      </c>
      <c r="D26" s="70">
        <v>834114.54150000005</v>
      </c>
      <c r="E26" s="70">
        <v>1273297.73132</v>
      </c>
      <c r="F26" s="70">
        <v>1708724.3657800001</v>
      </c>
      <c r="G26" s="70">
        <f>G24+G25</f>
        <v>2078381.7157300001</v>
      </c>
      <c r="H26" s="70">
        <v>2527301.4267600002</v>
      </c>
      <c r="I26" s="83">
        <v>3004276.7328399997</v>
      </c>
      <c r="J26" s="70">
        <v>3480141.73514</v>
      </c>
      <c r="K26" s="83">
        <v>3847793.40338</v>
      </c>
      <c r="L26" s="70"/>
      <c r="M26" s="70"/>
      <c r="N26" s="70"/>
      <c r="O26" s="123" t="s">
        <v>321</v>
      </c>
    </row>
    <row r="27" spans="1:15" ht="15" customHeight="1">
      <c r="A27" s="29">
        <v>23</v>
      </c>
      <c r="B27" s="73" t="s">
        <v>345</v>
      </c>
      <c r="C27" s="70">
        <v>205415.36209999997</v>
      </c>
      <c r="D27" s="70">
        <v>321603.47399000003</v>
      </c>
      <c r="E27" s="70">
        <v>368501.71221000003</v>
      </c>
      <c r="F27" s="70">
        <v>547161.76530999993</v>
      </c>
      <c r="G27" s="70">
        <v>527804.51043000002</v>
      </c>
      <c r="H27" s="70">
        <v>584618.71205000009</v>
      </c>
      <c r="I27" s="83">
        <v>679029.25719000003</v>
      </c>
      <c r="J27" s="70">
        <v>765701.18281000003</v>
      </c>
      <c r="K27" s="83">
        <v>909508.11155999999</v>
      </c>
      <c r="L27" s="67"/>
      <c r="M27" s="67"/>
      <c r="N27" s="67"/>
      <c r="O27" s="123" t="s">
        <v>322</v>
      </c>
    </row>
    <row r="28" spans="1:15" ht="15" customHeight="1">
      <c r="A28" s="29">
        <v>24</v>
      </c>
      <c r="B28" s="12" t="s">
        <v>328</v>
      </c>
      <c r="C28" s="67">
        <v>52947.643909999999</v>
      </c>
      <c r="D28" s="67">
        <v>104879.87086</v>
      </c>
      <c r="E28" s="67">
        <v>172906.69678</v>
      </c>
      <c r="F28" s="67">
        <v>218485.26501999999</v>
      </c>
      <c r="G28" s="67">
        <v>270603.74617999996</v>
      </c>
      <c r="H28" s="67">
        <v>321827.16902999999</v>
      </c>
      <c r="I28" s="82">
        <v>361004.33730999997</v>
      </c>
      <c r="J28" s="67">
        <v>418747.45461999997</v>
      </c>
      <c r="K28" s="82">
        <v>461842.58129</v>
      </c>
      <c r="L28" s="67"/>
      <c r="M28" s="67"/>
      <c r="N28" s="67"/>
      <c r="O28" s="122" t="s">
        <v>258</v>
      </c>
    </row>
    <row r="29" spans="1:15" ht="15" customHeight="1">
      <c r="A29" s="29">
        <v>25</v>
      </c>
      <c r="B29" s="12" t="s">
        <v>245</v>
      </c>
      <c r="C29" s="67">
        <v>1755.2407600000001</v>
      </c>
      <c r="D29" s="67">
        <v>3635.2367899999999</v>
      </c>
      <c r="E29" s="67">
        <v>6130.4011100000007</v>
      </c>
      <c r="F29" s="67">
        <v>8612.4933300000012</v>
      </c>
      <c r="G29" s="67">
        <v>11194.507290000001</v>
      </c>
      <c r="H29" s="67">
        <v>13373.54435</v>
      </c>
      <c r="I29" s="82">
        <v>18040.656219999997</v>
      </c>
      <c r="J29" s="67">
        <v>20705.87082</v>
      </c>
      <c r="K29" s="82">
        <v>27265.396990000001</v>
      </c>
      <c r="L29" s="67"/>
      <c r="M29" s="67"/>
      <c r="N29" s="67"/>
      <c r="O29" s="122" t="s">
        <v>269</v>
      </c>
    </row>
    <row r="30" spans="1:15" ht="15" customHeight="1">
      <c r="A30" s="29">
        <v>26</v>
      </c>
      <c r="B30" s="12" t="s">
        <v>299</v>
      </c>
      <c r="C30" s="67">
        <v>22998.058290000001</v>
      </c>
      <c r="D30" s="67">
        <v>41182.392800000001</v>
      </c>
      <c r="E30" s="67">
        <v>57318.228340000001</v>
      </c>
      <c r="F30" s="67">
        <v>83599.879220000003</v>
      </c>
      <c r="G30" s="67">
        <v>127060.09107000001</v>
      </c>
      <c r="H30" s="67">
        <v>153009.99670999998</v>
      </c>
      <c r="I30" s="82">
        <v>168879.98193000001</v>
      </c>
      <c r="J30" s="67">
        <v>201329.83784999998</v>
      </c>
      <c r="K30" s="82">
        <v>255482.27354000002</v>
      </c>
      <c r="L30" s="67"/>
      <c r="M30" s="67"/>
      <c r="N30" s="67"/>
      <c r="O30" s="122" t="s">
        <v>280</v>
      </c>
    </row>
    <row r="31" spans="1:15" ht="15" customHeight="1">
      <c r="A31" s="29">
        <v>27</v>
      </c>
      <c r="B31" s="12" t="s">
        <v>329</v>
      </c>
      <c r="C31" s="67">
        <v>671.34665999999993</v>
      </c>
      <c r="D31" s="67">
        <v>1035.9164900000001</v>
      </c>
      <c r="E31" s="67">
        <v>2248.50495</v>
      </c>
      <c r="F31" s="67">
        <v>3665.6436700000004</v>
      </c>
      <c r="G31" s="67">
        <v>5017.3605200000002</v>
      </c>
      <c r="H31" s="67">
        <v>5730.1116199999997</v>
      </c>
      <c r="I31" s="82">
        <v>6876.3867700000001</v>
      </c>
      <c r="J31" s="67">
        <v>8984.79781</v>
      </c>
      <c r="K31" s="82">
        <v>12915.03781</v>
      </c>
      <c r="L31" s="67"/>
      <c r="M31" s="67"/>
      <c r="N31" s="67"/>
      <c r="O31" s="122" t="s">
        <v>279</v>
      </c>
    </row>
    <row r="32" spans="1:15" ht="15" customHeight="1">
      <c r="A32" s="29">
        <v>28</v>
      </c>
      <c r="B32" s="12" t="s">
        <v>300</v>
      </c>
      <c r="C32" s="67">
        <v>10263.43578</v>
      </c>
      <c r="D32" s="67">
        <v>26683.83915</v>
      </c>
      <c r="E32" s="67">
        <v>59737.743759999998</v>
      </c>
      <c r="F32" s="67">
        <v>80370.87212</v>
      </c>
      <c r="G32" s="67">
        <v>99573.217570000008</v>
      </c>
      <c r="H32" s="67">
        <v>133974.51019999999</v>
      </c>
      <c r="I32" s="82">
        <v>163803.69110999999</v>
      </c>
      <c r="J32" s="67">
        <v>167526.77688000002</v>
      </c>
      <c r="K32" s="82">
        <v>130859.79738</v>
      </c>
      <c r="L32" s="67"/>
      <c r="M32" s="67"/>
      <c r="N32" s="67"/>
      <c r="O32" s="122" t="s">
        <v>281</v>
      </c>
    </row>
    <row r="33" spans="1:15" ht="15" customHeight="1">
      <c r="A33" s="29">
        <v>29</v>
      </c>
      <c r="B33" s="104" t="s">
        <v>407</v>
      </c>
      <c r="C33" s="97"/>
      <c r="D33" s="97"/>
      <c r="E33" s="97"/>
      <c r="F33" s="97"/>
      <c r="G33" s="97"/>
      <c r="H33" s="97"/>
      <c r="I33" s="102"/>
      <c r="J33" s="67">
        <v>0</v>
      </c>
      <c r="K33" s="67">
        <v>0</v>
      </c>
      <c r="L33" s="67"/>
      <c r="M33" s="67"/>
      <c r="N33" s="67"/>
      <c r="O33" s="122" t="s">
        <v>437</v>
      </c>
    </row>
    <row r="34" spans="1:15" ht="15" customHeight="1">
      <c r="A34" s="29">
        <v>30</v>
      </c>
      <c r="B34" s="104" t="s">
        <v>408</v>
      </c>
      <c r="C34" s="97"/>
      <c r="D34" s="97"/>
      <c r="E34" s="97"/>
      <c r="F34" s="97"/>
      <c r="G34" s="97"/>
      <c r="H34" s="97"/>
      <c r="I34" s="102"/>
      <c r="J34" s="67">
        <v>0</v>
      </c>
      <c r="K34" s="67">
        <v>0</v>
      </c>
      <c r="L34" s="67"/>
      <c r="M34" s="67"/>
      <c r="N34" s="67"/>
      <c r="O34" s="122" t="s">
        <v>436</v>
      </c>
    </row>
    <row r="35" spans="1:15" s="11" customFormat="1" ht="15" customHeight="1">
      <c r="A35" s="29">
        <v>31</v>
      </c>
      <c r="B35" s="73" t="s">
        <v>346</v>
      </c>
      <c r="C35" s="70">
        <v>35688.081529999996</v>
      </c>
      <c r="D35" s="70">
        <v>72537.385269999999</v>
      </c>
      <c r="E35" s="70">
        <v>125434.87819000002</v>
      </c>
      <c r="F35" s="70">
        <v>176248.88839000001</v>
      </c>
      <c r="G35" s="70">
        <v>242845.17649000004</v>
      </c>
      <c r="H35" s="70">
        <v>306088.16294000001</v>
      </c>
      <c r="I35" s="83">
        <v>357600.71606999997</v>
      </c>
      <c r="J35" s="70">
        <v>398547.28341000003</v>
      </c>
      <c r="K35" s="83">
        <v>426522.50578000001</v>
      </c>
      <c r="L35" s="70"/>
      <c r="M35" s="70"/>
      <c r="N35" s="70"/>
      <c r="O35" s="123" t="s">
        <v>320</v>
      </c>
    </row>
    <row r="36" spans="1:15" ht="15" customHeight="1">
      <c r="A36" s="29">
        <v>32</v>
      </c>
      <c r="B36" s="12" t="s">
        <v>347</v>
      </c>
      <c r="C36" s="67">
        <v>222674.92447999999</v>
      </c>
      <c r="D36" s="67">
        <v>353945.95956999995</v>
      </c>
      <c r="E36" s="67">
        <v>415973.53081000003</v>
      </c>
      <c r="F36" s="67">
        <v>589398.14194</v>
      </c>
      <c r="G36" s="67">
        <v>555563.08012000006</v>
      </c>
      <c r="H36" s="67">
        <v>600357.71814000001</v>
      </c>
      <c r="I36" s="82">
        <v>682432.87841999996</v>
      </c>
      <c r="J36" s="67">
        <v>785901.35401999997</v>
      </c>
      <c r="K36" s="82">
        <v>944828.18708000006</v>
      </c>
      <c r="L36" s="67"/>
      <c r="M36" s="67"/>
      <c r="N36" s="67"/>
      <c r="O36" s="122" t="s">
        <v>319</v>
      </c>
    </row>
    <row r="37" spans="1:15" ht="15" customHeight="1">
      <c r="A37" s="29">
        <v>33</v>
      </c>
      <c r="B37" s="12" t="s">
        <v>249</v>
      </c>
      <c r="C37" s="67">
        <v>-14280.023209999999</v>
      </c>
      <c r="D37" s="67">
        <v>-24835.72105</v>
      </c>
      <c r="E37" s="67">
        <v>-35822.346000000005</v>
      </c>
      <c r="F37" s="67">
        <v>-46280.421560000003</v>
      </c>
      <c r="G37" s="67">
        <v>-56432.279450000002</v>
      </c>
      <c r="H37" s="67">
        <v>-62907.749709999996</v>
      </c>
      <c r="I37" s="82">
        <v>-72819.84169999999</v>
      </c>
      <c r="J37" s="67">
        <v>-80283.352379999997</v>
      </c>
      <c r="K37" s="82">
        <v>-90593.030419999996</v>
      </c>
      <c r="L37" s="67"/>
      <c r="M37" s="67"/>
      <c r="N37" s="67"/>
      <c r="O37" s="122" t="s">
        <v>318</v>
      </c>
    </row>
    <row r="38" spans="1:15" ht="15" customHeight="1">
      <c r="A38" s="29">
        <v>34</v>
      </c>
      <c r="B38" s="12" t="s">
        <v>251</v>
      </c>
      <c r="C38" s="67">
        <v>208394.90126000001</v>
      </c>
      <c r="D38" s="67">
        <v>329110.23848999996</v>
      </c>
      <c r="E38" s="67">
        <v>380151.18479999999</v>
      </c>
      <c r="F38" s="67">
        <v>543117.72038000007</v>
      </c>
      <c r="G38" s="67">
        <v>499130.80066000007</v>
      </c>
      <c r="H38" s="67">
        <v>537449.96841999993</v>
      </c>
      <c r="I38" s="82">
        <v>609613.03671000001</v>
      </c>
      <c r="J38" s="67">
        <v>705618.00164000003</v>
      </c>
      <c r="K38" s="82">
        <v>854235.15665000002</v>
      </c>
      <c r="L38" s="67"/>
      <c r="M38" s="67"/>
      <c r="N38" s="67"/>
      <c r="O38" s="122" t="s">
        <v>266</v>
      </c>
    </row>
    <row r="39" spans="1:15" ht="15" customHeight="1">
      <c r="A39" s="29">
        <v>35</v>
      </c>
      <c r="B39" s="12" t="s">
        <v>252</v>
      </c>
      <c r="C39" s="67">
        <v>24590.34374</v>
      </c>
      <c r="D39" s="67">
        <v>58748.541070000007</v>
      </c>
      <c r="E39" s="67">
        <v>52632.877769999999</v>
      </c>
      <c r="F39" s="67">
        <v>79641.869340000005</v>
      </c>
      <c r="G39" s="67">
        <v>66019.813869999998</v>
      </c>
      <c r="H39" s="67">
        <v>75485.597320000001</v>
      </c>
      <c r="I39" s="82">
        <v>79341.928499999995</v>
      </c>
      <c r="J39" s="67">
        <v>95355.654999999999</v>
      </c>
      <c r="K39" s="82">
        <v>99277.910179999992</v>
      </c>
      <c r="L39" s="67"/>
      <c r="M39" s="67"/>
      <c r="N39" s="67"/>
      <c r="O39" s="122" t="s">
        <v>265</v>
      </c>
    </row>
    <row r="40" spans="1:15" ht="15" customHeight="1">
      <c r="A40" s="29">
        <v>36</v>
      </c>
      <c r="B40" s="12" t="s">
        <v>348</v>
      </c>
      <c r="C40" s="67">
        <v>183804.55750999998</v>
      </c>
      <c r="D40" s="67">
        <v>270361.69741999998</v>
      </c>
      <c r="E40" s="67">
        <v>327518.30702000001</v>
      </c>
      <c r="F40" s="67">
        <v>463475.85101999994</v>
      </c>
      <c r="G40" s="67">
        <v>433110.98679</v>
      </c>
      <c r="H40" s="67">
        <v>461964.37109000003</v>
      </c>
      <c r="I40" s="82">
        <v>530271.10820000002</v>
      </c>
      <c r="J40" s="67">
        <v>610262.34662999993</v>
      </c>
      <c r="K40" s="82">
        <v>754957.2464699999</v>
      </c>
      <c r="L40" s="67"/>
      <c r="M40" s="67"/>
      <c r="N40" s="67"/>
      <c r="O40" s="122" t="s">
        <v>317</v>
      </c>
    </row>
    <row r="41" spans="1:15" ht="15" customHeight="1">
      <c r="A41" s="29">
        <v>37</v>
      </c>
      <c r="B41" s="12" t="s">
        <v>254</v>
      </c>
      <c r="C41" s="67">
        <v>9977.0923000000003</v>
      </c>
      <c r="D41" s="67">
        <v>22207.324840000001</v>
      </c>
      <c r="E41" s="67">
        <v>77086.213140000007</v>
      </c>
      <c r="F41" s="67">
        <v>90579.862670000002</v>
      </c>
      <c r="G41" s="67">
        <v>98348.341509999998</v>
      </c>
      <c r="H41" s="67">
        <v>111479.32491</v>
      </c>
      <c r="I41" s="82">
        <v>97778.497670000012</v>
      </c>
      <c r="J41" s="67">
        <v>137392.88477999999</v>
      </c>
      <c r="K41" s="82">
        <v>40988.180719999997</v>
      </c>
      <c r="L41" s="67"/>
      <c r="M41" s="67"/>
      <c r="N41" s="67"/>
      <c r="O41" s="122" t="s">
        <v>316</v>
      </c>
    </row>
    <row r="42" spans="1:15" s="11" customFormat="1" ht="15" customHeight="1">
      <c r="A42" s="29">
        <v>38</v>
      </c>
      <c r="B42" s="73" t="s">
        <v>349</v>
      </c>
      <c r="C42" s="70">
        <v>193781.64981999999</v>
      </c>
      <c r="D42" s="70">
        <v>292569.02224999998</v>
      </c>
      <c r="E42" s="70">
        <v>404604.52017000003</v>
      </c>
      <c r="F42" s="70">
        <v>554055.71370999992</v>
      </c>
      <c r="G42" s="70">
        <v>531459.32832000009</v>
      </c>
      <c r="H42" s="70">
        <v>573443.69601000007</v>
      </c>
      <c r="I42" s="83">
        <v>628049.60589000001</v>
      </c>
      <c r="J42" s="70">
        <v>747655.23141999997</v>
      </c>
      <c r="K42" s="83">
        <v>795945.42719000007</v>
      </c>
      <c r="L42" s="70"/>
      <c r="M42" s="70"/>
      <c r="N42" s="70"/>
      <c r="O42" s="123" t="s">
        <v>315</v>
      </c>
    </row>
    <row r="44" spans="1:15" ht="15.6">
      <c r="B44" s="124" t="s">
        <v>438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K6" sqref="K6"/>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17" t="s">
        <v>421</v>
      </c>
    </row>
    <row r="2" spans="1:15" ht="22.8" thickBot="1">
      <c r="A2" s="132" t="s">
        <v>202</v>
      </c>
      <c r="B2" s="133"/>
      <c r="C2" s="133"/>
      <c r="D2" s="133"/>
      <c r="E2" s="133"/>
      <c r="F2" s="133"/>
      <c r="G2" s="133"/>
      <c r="H2" s="133"/>
      <c r="I2" s="133"/>
      <c r="J2" s="133"/>
      <c r="K2" s="133"/>
      <c r="L2" s="133"/>
      <c r="M2" s="133"/>
      <c r="N2" s="133"/>
      <c r="O2" s="133"/>
    </row>
    <row r="3" spans="1:15" ht="22.8" thickBot="1">
      <c r="A3" s="138" t="s">
        <v>0</v>
      </c>
      <c r="B3" s="139"/>
      <c r="C3" s="139"/>
      <c r="D3" s="139"/>
      <c r="E3" s="139"/>
      <c r="F3" s="139"/>
      <c r="G3" s="139"/>
      <c r="H3" s="139"/>
      <c r="I3" s="139"/>
      <c r="J3" s="139"/>
      <c r="K3" s="139"/>
      <c r="L3" s="139"/>
      <c r="M3" s="139"/>
      <c r="N3" s="139"/>
      <c r="O3" s="139"/>
    </row>
    <row r="4" spans="1:15" ht="31.8" thickBot="1">
      <c r="A4" s="16" t="s">
        <v>2</v>
      </c>
      <c r="B4" s="16" t="s">
        <v>35</v>
      </c>
      <c r="C4" s="51" t="s">
        <v>384</v>
      </c>
      <c r="D4" s="51" t="s">
        <v>383</v>
      </c>
      <c r="E4" s="51" t="s">
        <v>382</v>
      </c>
      <c r="F4" s="51" t="s">
        <v>381</v>
      </c>
      <c r="G4" s="51" t="s">
        <v>380</v>
      </c>
      <c r="H4" s="51" t="s">
        <v>379</v>
      </c>
      <c r="I4" s="51" t="s">
        <v>378</v>
      </c>
      <c r="J4" s="51" t="s">
        <v>377</v>
      </c>
      <c r="K4" s="51" t="s">
        <v>376</v>
      </c>
      <c r="L4" s="51" t="s">
        <v>375</v>
      </c>
      <c r="M4" s="51" t="s">
        <v>374</v>
      </c>
      <c r="N4" s="51" t="s">
        <v>373</v>
      </c>
      <c r="O4" s="16" t="s">
        <v>29</v>
      </c>
    </row>
    <row r="5" spans="1:15">
      <c r="A5">
        <v>1</v>
      </c>
      <c r="B5" s="12" t="s">
        <v>331</v>
      </c>
      <c r="C5" s="67">
        <v>8406430.6682908796</v>
      </c>
      <c r="D5" s="67">
        <v>18552997.48862391</v>
      </c>
      <c r="E5" s="67">
        <v>29263626.46271595</v>
      </c>
      <c r="F5" s="67">
        <f>39869.2826178922*1000</f>
        <v>39869282.617892198</v>
      </c>
      <c r="G5" s="86">
        <v>50884985.957751445</v>
      </c>
      <c r="H5" s="67">
        <v>61600668.414051749</v>
      </c>
      <c r="I5" s="82">
        <v>72718811.839325935</v>
      </c>
      <c r="J5" s="67">
        <v>85921069.484285086</v>
      </c>
      <c r="K5" s="86">
        <v>95129295.324186489</v>
      </c>
      <c r="L5" s="67"/>
      <c r="M5" s="67"/>
      <c r="N5" s="67"/>
      <c r="O5" s="118" t="s">
        <v>174</v>
      </c>
    </row>
    <row r="6" spans="1:15">
      <c r="A6">
        <v>2</v>
      </c>
      <c r="B6" s="12" t="s">
        <v>296</v>
      </c>
      <c r="C6" s="67">
        <v>8054136.420413211</v>
      </c>
      <c r="D6" s="67">
        <v>16728662.525321098</v>
      </c>
      <c r="E6" s="67">
        <v>25703070.128422402</v>
      </c>
      <c r="F6" s="67">
        <f>34158.7330224244*1000</f>
        <v>34158733.0224244</v>
      </c>
      <c r="G6" s="86">
        <v>43691403.760737523</v>
      </c>
      <c r="H6" s="67">
        <v>52624594.943506911</v>
      </c>
      <c r="I6" s="82">
        <v>61510666.081965335</v>
      </c>
      <c r="J6" s="67">
        <v>71177214.684368655</v>
      </c>
      <c r="K6" s="86">
        <v>80110267.132629663</v>
      </c>
      <c r="L6" s="67"/>
      <c r="M6" s="67"/>
      <c r="N6" s="67"/>
      <c r="O6" s="118" t="s">
        <v>330</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K6" sqref="K6"/>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17" t="s">
        <v>421</v>
      </c>
    </row>
    <row r="2" spans="1:15" ht="22.8" thickBot="1">
      <c r="A2" s="132" t="s">
        <v>202</v>
      </c>
      <c r="B2" s="133"/>
      <c r="C2" s="133"/>
      <c r="D2" s="133"/>
      <c r="E2" s="133"/>
      <c r="F2" s="133"/>
      <c r="G2" s="133"/>
      <c r="H2" s="133"/>
      <c r="I2" s="133"/>
      <c r="J2" s="133"/>
      <c r="K2" s="133"/>
      <c r="L2" s="133"/>
      <c r="M2" s="133"/>
      <c r="N2" s="133"/>
      <c r="O2" s="133"/>
    </row>
    <row r="3" spans="1:15" ht="22.8" thickBot="1">
      <c r="A3" s="138" t="s">
        <v>203</v>
      </c>
      <c r="B3" s="139"/>
      <c r="C3" s="139"/>
      <c r="D3" s="139"/>
      <c r="E3" s="139"/>
      <c r="F3" s="139"/>
      <c r="G3" s="139"/>
      <c r="H3" s="139"/>
      <c r="I3" s="139"/>
      <c r="J3" s="139"/>
      <c r="K3" s="139"/>
      <c r="L3" s="139"/>
      <c r="M3" s="139"/>
      <c r="N3" s="139"/>
      <c r="O3" s="139"/>
    </row>
    <row r="4" spans="1:15" s="64" customFormat="1" ht="31.8" thickBot="1">
      <c r="A4" s="63" t="s">
        <v>2</v>
      </c>
      <c r="B4" s="63" t="s">
        <v>35</v>
      </c>
      <c r="C4" s="51" t="s">
        <v>384</v>
      </c>
      <c r="D4" s="51" t="s">
        <v>383</v>
      </c>
      <c r="E4" s="51" t="s">
        <v>382</v>
      </c>
      <c r="F4" s="51" t="s">
        <v>381</v>
      </c>
      <c r="G4" s="51" t="s">
        <v>380</v>
      </c>
      <c r="H4" s="51" t="s">
        <v>379</v>
      </c>
      <c r="I4" s="51" t="s">
        <v>378</v>
      </c>
      <c r="J4" s="51" t="s">
        <v>377</v>
      </c>
      <c r="K4" s="51" t="s">
        <v>376</v>
      </c>
      <c r="L4" s="51" t="s">
        <v>375</v>
      </c>
      <c r="M4" s="51" t="s">
        <v>374</v>
      </c>
      <c r="N4" s="51" t="s">
        <v>373</v>
      </c>
      <c r="O4" s="63" t="s">
        <v>29</v>
      </c>
    </row>
    <row r="5" spans="1:15">
      <c r="A5" s="29">
        <v>1</v>
      </c>
      <c r="B5" s="12" t="s">
        <v>331</v>
      </c>
      <c r="C5" s="67">
        <v>969074.02803999989</v>
      </c>
      <c r="D5" s="67">
        <v>1903958.04213</v>
      </c>
      <c r="E5" s="67">
        <v>2883937.3912</v>
      </c>
      <c r="F5" s="67">
        <v>3733559.54648</v>
      </c>
      <c r="G5" s="88">
        <v>4800083.3810599996</v>
      </c>
      <c r="H5" s="67">
        <v>5743827.7408799995</v>
      </c>
      <c r="I5" s="82">
        <v>6758124.0299700005</v>
      </c>
      <c r="J5" s="67">
        <v>7796245.4807799999</v>
      </c>
      <c r="K5" s="86">
        <v>8785864.0560999997</v>
      </c>
      <c r="L5" s="67"/>
      <c r="M5" s="67"/>
      <c r="N5" s="67"/>
      <c r="O5" s="118" t="s">
        <v>174</v>
      </c>
    </row>
    <row r="6" spans="1:15">
      <c r="A6" s="29">
        <v>2</v>
      </c>
      <c r="B6" s="12" t="s">
        <v>296</v>
      </c>
      <c r="C6" s="67">
        <v>1119197.86191</v>
      </c>
      <c r="D6" s="67">
        <v>1865740.0270799999</v>
      </c>
      <c r="E6" s="67">
        <v>2641525.3053299999</v>
      </c>
      <c r="F6" s="67">
        <v>3402767.9749199995</v>
      </c>
      <c r="G6" s="88">
        <v>4307449.3443999998</v>
      </c>
      <c r="H6" s="67">
        <v>5205678.4927300001</v>
      </c>
      <c r="I6" s="82">
        <v>6241779.8420800008</v>
      </c>
      <c r="J6" s="67">
        <v>7400894.8891299991</v>
      </c>
      <c r="K6" s="86">
        <v>8534373.2719999999</v>
      </c>
      <c r="L6" s="67"/>
      <c r="M6" s="67"/>
      <c r="N6" s="67"/>
      <c r="O6" s="118" t="s">
        <v>330</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topLeftCell="A25"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333</v>
      </c>
      <c r="E2" s="30"/>
      <c r="F2" s="30"/>
      <c r="G2" s="30" t="s">
        <v>332</v>
      </c>
    </row>
    <row r="5" spans="3:7" ht="67.5" customHeight="1">
      <c r="C5" s="31" t="s">
        <v>177</v>
      </c>
      <c r="D5" s="27" t="s">
        <v>178</v>
      </c>
      <c r="E5" s="27"/>
      <c r="F5" s="31" t="s">
        <v>181</v>
      </c>
      <c r="G5" s="26" t="s">
        <v>182</v>
      </c>
    </row>
    <row r="6" spans="3:7" ht="100.5" customHeight="1">
      <c r="D6" s="27" t="s">
        <v>179</v>
      </c>
      <c r="E6" s="27"/>
      <c r="G6" s="26" t="s">
        <v>183</v>
      </c>
    </row>
    <row r="7" spans="3:7" ht="84.75" customHeight="1">
      <c r="D7" s="27" t="s">
        <v>180</v>
      </c>
      <c r="E7" s="27"/>
      <c r="G7" s="26" t="s">
        <v>184</v>
      </c>
    </row>
    <row r="8" spans="3:7" ht="15" customHeight="1"/>
    <row r="9" spans="3:7" ht="134.25" customHeight="1">
      <c r="C9" s="31" t="s">
        <v>185</v>
      </c>
      <c r="D9" s="27" t="s">
        <v>186</v>
      </c>
      <c r="E9" s="27"/>
      <c r="F9" s="31" t="s">
        <v>187</v>
      </c>
      <c r="G9" s="26" t="s">
        <v>188</v>
      </c>
    </row>
    <row r="10" spans="3:7" ht="15" customHeight="1">
      <c r="D10" s="25"/>
      <c r="E10" s="25"/>
    </row>
    <row r="11" spans="3:7" ht="99.75" customHeight="1">
      <c r="C11" s="31" t="s">
        <v>189</v>
      </c>
      <c r="D11" s="27" t="s">
        <v>190</v>
      </c>
      <c r="E11" s="27"/>
      <c r="F11" s="31" t="s">
        <v>191</v>
      </c>
      <c r="G11" s="26" t="s">
        <v>192</v>
      </c>
    </row>
    <row r="12" spans="3:7" ht="15" customHeight="1"/>
    <row r="13" spans="3:7" ht="57" customHeight="1">
      <c r="C13" s="31" t="s">
        <v>193</v>
      </c>
      <c r="D13" s="27" t="s">
        <v>194</v>
      </c>
      <c r="E13" s="27"/>
      <c r="F13" s="31" t="s">
        <v>195</v>
      </c>
      <c r="G13" s="26" t="s">
        <v>196</v>
      </c>
    </row>
    <row r="14" spans="3:7" ht="15" customHeight="1"/>
    <row r="15" spans="3:7" ht="59.25" customHeight="1">
      <c r="C15" s="31" t="s">
        <v>334</v>
      </c>
      <c r="D15" s="32" t="s">
        <v>337</v>
      </c>
      <c r="E15" s="32"/>
      <c r="F15" s="31" t="s">
        <v>338</v>
      </c>
      <c r="G15" s="32" t="s">
        <v>335</v>
      </c>
    </row>
    <row r="16" spans="3:7" ht="15" customHeight="1">
      <c r="D16" s="24"/>
      <c r="E16" s="24"/>
    </row>
    <row r="17" spans="3:7" ht="40.5" customHeight="1">
      <c r="C17" s="31" t="s">
        <v>336</v>
      </c>
      <c r="D17" s="32" t="s">
        <v>341</v>
      </c>
      <c r="E17" s="32"/>
      <c r="F17" s="31" t="s">
        <v>339</v>
      </c>
      <c r="G17" s="32" t="s">
        <v>340</v>
      </c>
    </row>
    <row r="18" spans="3:7" ht="15" customHeight="1"/>
    <row r="19" spans="3:7" ht="57.6">
      <c r="C19" s="31" t="s">
        <v>213</v>
      </c>
      <c r="D19" s="34" t="s">
        <v>355</v>
      </c>
      <c r="F19" s="31" t="s">
        <v>221</v>
      </c>
      <c r="G19" s="25" t="s">
        <v>358</v>
      </c>
    </row>
    <row r="20" spans="3:7" ht="15.75" customHeight="1">
      <c r="C20" s="31"/>
      <c r="F20" s="31"/>
    </row>
    <row r="21" spans="3:7" ht="86.4">
      <c r="C21" s="31" t="s">
        <v>214</v>
      </c>
      <c r="D21" s="34" t="s">
        <v>356</v>
      </c>
      <c r="F21" s="31" t="s">
        <v>222</v>
      </c>
      <c r="G21" s="25" t="s">
        <v>359</v>
      </c>
    </row>
    <row r="22" spans="3:7" ht="15" customHeight="1"/>
    <row r="23" spans="3:7" ht="72">
      <c r="C23" s="31" t="s">
        <v>215</v>
      </c>
      <c r="D23" s="25" t="s">
        <v>357</v>
      </c>
      <c r="F23" s="31" t="s">
        <v>223</v>
      </c>
      <c r="G23" s="25" t="s">
        <v>361</v>
      </c>
    </row>
    <row r="24" spans="3:7" ht="18" customHeight="1"/>
    <row r="25" spans="3:7" ht="100.8">
      <c r="C25" s="31" t="s">
        <v>216</v>
      </c>
      <c r="D25" s="25" t="s">
        <v>354</v>
      </c>
      <c r="F25" s="31" t="s">
        <v>224</v>
      </c>
      <c r="G25" s="25" t="s">
        <v>360</v>
      </c>
    </row>
    <row r="26" spans="3:7" ht="22.5" customHeight="1"/>
    <row r="27" spans="3:7" ht="67.5" customHeight="1">
      <c r="C27" s="31" t="s">
        <v>217</v>
      </c>
      <c r="D27" s="25" t="s">
        <v>362</v>
      </c>
      <c r="F27" s="31" t="s">
        <v>198</v>
      </c>
      <c r="G27" s="25" t="s">
        <v>363</v>
      </c>
    </row>
    <row r="28" spans="3:7" ht="72">
      <c r="C28" s="31" t="s">
        <v>218</v>
      </c>
      <c r="D28" s="34" t="s">
        <v>364</v>
      </c>
      <c r="F28" s="31" t="s">
        <v>225</v>
      </c>
      <c r="G28" s="25" t="s">
        <v>365</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D11" sqref="D11"/>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19</v>
      </c>
      <c r="D8" s="11" t="s">
        <v>10</v>
      </c>
    </row>
    <row r="9" spans="2:5">
      <c r="B9" s="19"/>
      <c r="C9" t="s">
        <v>153</v>
      </c>
      <c r="D9" s="17" t="s">
        <v>18</v>
      </c>
      <c r="E9" s="17"/>
    </row>
    <row r="10" spans="2:5">
      <c r="B10" s="19"/>
    </row>
    <row r="11" spans="2:5">
      <c r="B11" s="19"/>
      <c r="C11" t="s">
        <v>11</v>
      </c>
      <c r="D11" t="s">
        <v>16</v>
      </c>
    </row>
    <row r="12" spans="2:5">
      <c r="B12" s="19"/>
      <c r="C12" t="s">
        <v>12</v>
      </c>
      <c r="D12" t="s">
        <v>12</v>
      </c>
    </row>
    <row r="13" spans="2:5">
      <c r="B13" s="19"/>
      <c r="C13" t="s">
        <v>13</v>
      </c>
      <c r="D13" t="s">
        <v>13</v>
      </c>
    </row>
    <row r="14" spans="2:5">
      <c r="B14" s="19"/>
      <c r="C14" t="s">
        <v>14</v>
      </c>
      <c r="D14" t="s">
        <v>14</v>
      </c>
    </row>
    <row r="15" spans="2:5">
      <c r="B15" s="19"/>
    </row>
    <row r="16" spans="2:5">
      <c r="B16" s="19"/>
      <c r="C16" t="s">
        <v>15</v>
      </c>
      <c r="D16" t="s">
        <v>15</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7" sqref="C57"/>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154</v>
      </c>
      <c r="D9" s="2"/>
      <c r="E9" s="2"/>
    </row>
    <row r="10" spans="3:5" ht="15.6">
      <c r="C10" s="21"/>
      <c r="D10" s="2"/>
      <c r="E10" s="2"/>
    </row>
    <row r="11" spans="3:5" ht="15.6">
      <c r="C11" s="21" t="s">
        <v>199</v>
      </c>
      <c r="D11" s="2"/>
      <c r="E11" s="2"/>
    </row>
    <row r="12" spans="3:5" ht="15.6">
      <c r="C12" s="21"/>
      <c r="D12" s="2"/>
      <c r="E12" s="2"/>
    </row>
    <row r="13" spans="3:5" ht="15.6">
      <c r="C13" s="21" t="s">
        <v>368</v>
      </c>
      <c r="D13" s="2"/>
      <c r="E13" s="3">
        <v>1</v>
      </c>
    </row>
    <row r="14" spans="3:5" ht="15.6">
      <c r="C14" s="21"/>
      <c r="D14" s="2"/>
      <c r="E14" s="2"/>
    </row>
    <row r="15" spans="3:5" ht="15.6">
      <c r="C15" s="21" t="s">
        <v>369</v>
      </c>
      <c r="D15" s="2"/>
      <c r="E15" s="3">
        <v>2</v>
      </c>
    </row>
    <row r="16" spans="3:5" ht="15.6">
      <c r="C16" s="21"/>
      <c r="D16" s="2"/>
      <c r="E16" s="2"/>
    </row>
    <row r="17" spans="3:5" ht="15.6">
      <c r="C17" s="21" t="s">
        <v>370</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200</v>
      </c>
    </row>
    <row r="26" spans="3:5" ht="15.6">
      <c r="C26" s="21" t="s">
        <v>368</v>
      </c>
      <c r="E26" s="3">
        <v>6</v>
      </c>
    </row>
    <row r="27" spans="3:5" ht="15.6">
      <c r="C27" s="21"/>
    </row>
    <row r="28" spans="3:5" ht="15.6">
      <c r="C28" s="21" t="s">
        <v>369</v>
      </c>
      <c r="E28" s="3">
        <v>7</v>
      </c>
    </row>
    <row r="29" spans="3:5" ht="15.6">
      <c r="C29" s="21"/>
    </row>
    <row r="30" spans="3:5" ht="15.6">
      <c r="C30" s="21" t="s">
        <v>370</v>
      </c>
      <c r="E30" s="3">
        <v>8</v>
      </c>
    </row>
    <row r="32" spans="3:5" ht="15.6">
      <c r="C32" s="21" t="s">
        <v>201</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J3" activePane="bottomRight" state="frozen"/>
      <selection pane="topRight" activeCell="D1" sqref="D1"/>
      <selection pane="bottomLeft" activeCell="A3" sqref="A3"/>
      <selection pane="bottomRight" activeCell="C23" sqref="C23"/>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30"/>
      <c r="B1" s="131"/>
      <c r="C1" s="131"/>
      <c r="D1" s="131"/>
      <c r="E1" s="131"/>
      <c r="F1" s="131"/>
      <c r="G1" s="131"/>
      <c r="H1" s="131"/>
      <c r="I1" s="131"/>
      <c r="J1" s="131"/>
      <c r="K1" s="131"/>
      <c r="L1" s="131"/>
      <c r="M1" s="131"/>
      <c r="N1" s="131"/>
      <c r="O1" s="131"/>
      <c r="P1" s="131"/>
      <c r="Q1" s="35"/>
      <c r="R1" s="35"/>
      <c r="S1" s="35"/>
      <c r="T1" s="35"/>
      <c r="U1" s="35"/>
      <c r="V1" s="35"/>
      <c r="W1" s="35"/>
      <c r="X1" s="35"/>
      <c r="Y1" s="35"/>
      <c r="Z1" s="35"/>
      <c r="AA1" s="35"/>
      <c r="AB1" s="35"/>
      <c r="AC1" s="35"/>
      <c r="AD1" s="35"/>
    </row>
    <row r="2" spans="1:30" ht="16.2" thickBot="1">
      <c r="D2" s="16" t="s">
        <v>3</v>
      </c>
      <c r="E2" s="16" t="s">
        <v>5</v>
      </c>
      <c r="F2" s="16" t="s">
        <v>6</v>
      </c>
      <c r="G2" s="16" t="s">
        <v>7</v>
      </c>
      <c r="H2" s="16" t="s">
        <v>152</v>
      </c>
      <c r="I2" s="16" t="s">
        <v>8</v>
      </c>
      <c r="J2" s="16" t="s">
        <v>9</v>
      </c>
      <c r="K2" s="44" t="s">
        <v>20</v>
      </c>
      <c r="L2" s="44" t="s">
        <v>21</v>
      </c>
      <c r="M2" s="44" t="s">
        <v>22</v>
      </c>
      <c r="N2" s="44" t="s">
        <v>23</v>
      </c>
      <c r="O2" s="44" t="s">
        <v>24</v>
      </c>
      <c r="P2" s="16" t="s">
        <v>29</v>
      </c>
      <c r="Q2" s="37"/>
    </row>
    <row r="3" spans="1:30">
      <c r="C3" t="s">
        <v>204</v>
      </c>
      <c r="D3" s="15">
        <f>'FP-Life Insurance'!C26+'FP-General Insurance'!C26+'FP- Reinsurance'!C26+'FP- Mandatory Insurance'!C21+'FP- Social Insurance'!C21</f>
        <v>781725636.10939813</v>
      </c>
      <c r="E3" s="15">
        <f>'FP-Life Insurance'!D26+'FP-General Insurance'!D26+'FP- Reinsurance'!D26+'FP- Mandatory Insurance'!D21+'FP- Social Insurance'!D21</f>
        <v>791731673.06353354</v>
      </c>
      <c r="F3" s="15">
        <f>'FP-Life Insurance'!E26+'FP-General Insurance'!E26+'FP- Reinsurance'!E26+'FP- Mandatory Insurance'!E21+'FP- Social Insurance'!E21</f>
        <v>816138873.26826525</v>
      </c>
      <c r="G3" s="15">
        <f>'FP-Life Insurance'!F26+'FP-General Insurance'!F26+'FP- Reinsurance'!F26+'FP- Mandatory Insurance'!F21+'FP- Social Insurance'!F21</f>
        <v>821946772.73643577</v>
      </c>
      <c r="H3" s="15">
        <f>'FP-Life Insurance'!G26+'FP-General Insurance'!G26+'FP- Reinsurance'!G26+'FP- Mandatory Insurance'!G21+'FP- Social Insurance'!G21</f>
        <v>836988698.0011853</v>
      </c>
      <c r="I3" s="15">
        <f>'FP-Life Insurance'!H26+'FP-General Insurance'!H26+'FP- Reinsurance'!H26+'FP- Mandatory Insurance'!H21+'FP- Social Insurance'!H21</f>
        <v>850027341.68342924</v>
      </c>
      <c r="J3" s="15">
        <f>'FP-Life Insurance'!I26+'FP-General Insurance'!I26+'FP- Reinsurance'!I26+'FP- Mandatory Insurance'!I21+'FP- Social Insurance'!I21</f>
        <v>873436527.81943512</v>
      </c>
      <c r="K3" s="45">
        <f>'FP-Life Insurance'!J26+'FP-General Insurance'!J26+'FP- Reinsurance'!J26+'FP- Social Insurance'!J21+'FP- Mandatory Insurance'!J21</f>
        <v>904602144.0555402</v>
      </c>
      <c r="L3" s="45">
        <f>'FP-Life Insurance'!K26+'FP-General Insurance'!K26+'FP- Reinsurance'!K26+'FP- Social Insurance'!K21+'FP- Mandatory Insurance'!K21</f>
        <v>919627156.59766328</v>
      </c>
      <c r="M3" s="45">
        <f>'FP-Life Insurance'!L26+'FP-General Insurance'!L26+'FP- Reinsurance'!L26+'FP- Social Insurance'!L21+'FP- Mandatory Insurance'!L21</f>
        <v>0</v>
      </c>
      <c r="N3" s="45">
        <f>'FP-Life Insurance'!M26+'FP-General Insurance'!M26+'FP- Reinsurance'!M26+'FP- Social Insurance'!M21+'FP- Mandatory Insurance'!M21</f>
        <v>0</v>
      </c>
      <c r="O3" s="45">
        <f>'FP-Life Insurance'!N26+'FP-General Insurance'!N26+'FP- Reinsurance'!N26+'FP- Social Insurance'!N21+'FP- Mandatory Insurance'!N21</f>
        <v>0</v>
      </c>
      <c r="P3" s="109" t="s">
        <v>59</v>
      </c>
    </row>
    <row r="4" spans="1:30">
      <c r="C4" t="s">
        <v>205</v>
      </c>
      <c r="D4" s="15">
        <f>'FP-Life Insurance'!C41+'FP-General Insurance'!C40+'FP- Reinsurance'!C40+'FP- Mandatory Insurance'!C22+'FP- Social Insurance'!C22</f>
        <v>166801949.40354142</v>
      </c>
      <c r="E4" s="15">
        <f>'FP-Life Insurance'!D41+'FP-General Insurance'!D40+'FP- Reinsurance'!D40+'FP- Mandatory Insurance'!D22+'FP- Social Insurance'!D22</f>
        <v>166337725.65696204</v>
      </c>
      <c r="F4" s="15">
        <f>'FP-Life Insurance'!E41+'FP-General Insurance'!E40+'FP- Reinsurance'!E40+'FP- Mandatory Insurance'!E22+'FP- Social Insurance'!E22</f>
        <v>165006342.05330527</v>
      </c>
      <c r="G4" s="15">
        <f>'FP-Life Insurance'!F41+'FP-General Insurance'!F40+'FP- Reinsurance'!F40+'FP- Mandatory Insurance'!F22+'FP- Social Insurance'!F22</f>
        <v>167221676.78594542</v>
      </c>
      <c r="H4" s="15">
        <f>'FP-Life Insurance'!G41+'FP-General Insurance'!G40+'FP- Reinsurance'!G40+'FP- Mandatory Insurance'!G22+'FP- Social Insurance'!G22</f>
        <v>161052420.59892577</v>
      </c>
      <c r="I4" s="15">
        <f>'FP-Life Insurance'!H41+'FP-General Insurance'!H40+'FP- Reinsurance'!H40+'FP- Mandatory Insurance'!H22+'FP- Social Insurance'!H22</f>
        <v>162312495.63627216</v>
      </c>
      <c r="J4" s="15">
        <f>'FP-Life Insurance'!I41+'FP-General Insurance'!I40+'FP- Reinsurance'!I40+'FP- Mandatory Insurance'!I22+'FP- Social Insurance'!I22</f>
        <v>163421678.34428325</v>
      </c>
      <c r="K4" s="45">
        <f>'FP-Life Insurance'!J41+'FP-General Insurance'!J40+'FP- Reinsurance'!J40+'FP- Social Insurance'!J22+'FP- Mandatory Insurance'!J22</f>
        <v>158200340.1692524</v>
      </c>
      <c r="L4" s="45">
        <f>'FP-Life Insurance'!K41+'FP-General Insurance'!K40+'FP- Reinsurance'!K40+'FP- Social Insurance'!K22+'FP- Mandatory Insurance'!K22</f>
        <v>159365302.94045505</v>
      </c>
      <c r="M4" s="45">
        <f>'FP-Life Insurance'!L41+'FP-General Insurance'!L40+'FP- Reinsurance'!L40+'FP- Social Insurance'!L22+'FP- Mandatory Insurance'!L22</f>
        <v>0</v>
      </c>
      <c r="N4" s="45">
        <f>'FP-Life Insurance'!M41+'FP-General Insurance'!M40+'FP- Reinsurance'!M40+'FP- Social Insurance'!M22+'FP- Mandatory Insurance'!M22</f>
        <v>0</v>
      </c>
      <c r="O4" s="45">
        <f>'FP-Life Insurance'!N41+'FP-General Insurance'!N40+'FP- Reinsurance'!N40+'FP- Social Insurance'!N22+'FP- Mandatory Insurance'!N22</f>
        <v>0</v>
      </c>
      <c r="P4" s="109" t="s">
        <v>96</v>
      </c>
    </row>
    <row r="5" spans="1:30">
      <c r="C5" t="s">
        <v>25</v>
      </c>
      <c r="D5" s="15">
        <f>'FP-Life Insurance'!C42+'FP-General Insurance'!C41+'FP- Reinsurance'!C41+'FP- Mandatory Insurance'!C23+'FP- Social Insurance'!C23</f>
        <v>948526585.51331973</v>
      </c>
      <c r="E5" s="15">
        <f>'FP-Life Insurance'!D42+'FP-General Insurance'!D41+'FP- Reinsurance'!D41+'FP- Mandatory Insurance'!D23+'FP- Social Insurance'!D23</f>
        <v>958068408.72099531</v>
      </c>
      <c r="F5" s="15">
        <f>'FP-Life Insurance'!E42+'FP-General Insurance'!E41+'FP- Reinsurance'!E41+'FP- Mandatory Insurance'!E23+'FP- Social Insurance'!E23</f>
        <v>981144213.10805428</v>
      </c>
      <c r="G5" s="15">
        <f>'FP-Life Insurance'!F42+'FP-General Insurance'!F41+'FP- Reinsurance'!F41+'FP- Mandatory Insurance'!F23+'FP- Social Insurance'!F23</f>
        <v>989168449.52282119</v>
      </c>
      <c r="H5" s="15">
        <f>'FP-Life Insurance'!G42+'FP-General Insurance'!G41+'FP- Reinsurance'!G41+'FP- Mandatory Insurance'!G23+'FP- Social Insurance'!G23</f>
        <v>998040118.60059118</v>
      </c>
      <c r="I5" s="15">
        <f>'FP-Life Insurance'!H42+'FP-General Insurance'!H41+'FP- Reinsurance'!H41+'FP- Mandatory Insurance'!H23+'FP- Social Insurance'!H23</f>
        <v>1012338837.7771688</v>
      </c>
      <c r="J5" s="15">
        <f>'FP-Life Insurance'!I42+'FP-General Insurance'!I41+'FP- Reinsurance'!I41+'FP- Mandatory Insurance'!I23+'FP- Social Insurance'!I23</f>
        <v>1036857206.1640582</v>
      </c>
      <c r="K5" s="45">
        <f>'FP-Life Insurance'!J42+'FP-General Insurance'!J41+'FP- Reinsurance'!J41+'FP- Social Insurance'!J23+'FP- Mandatory Insurance'!J23</f>
        <v>1062802484.2252457</v>
      </c>
      <c r="L5" s="45">
        <f>'FP-Life Insurance'!K42+'FP-General Insurance'!K41+'FP- Reinsurance'!K41+'FP- Social Insurance'!K23+'FP- Mandatory Insurance'!K23</f>
        <v>1078992459.5385482</v>
      </c>
      <c r="M5" s="45">
        <f>'FP-Life Insurance'!L42+'FP-General Insurance'!L41+'FP- Reinsurance'!L41+'FP- Social Insurance'!L23+'FP- Mandatory Insurance'!L23</f>
        <v>0</v>
      </c>
      <c r="N5" s="45">
        <f>'FP-Life Insurance'!M42+'FP-General Insurance'!M41+'FP- Reinsurance'!M41+'FP- Social Insurance'!M23+'FP- Mandatory Insurance'!M23</f>
        <v>0</v>
      </c>
      <c r="O5" s="45">
        <f>'FP-Life Insurance'!N42+'FP-General Insurance'!N41+'FP- Reinsurance'!N41+'FP- Social Insurance'!N23+'FP- Mandatory Insurance'!N23</f>
        <v>0</v>
      </c>
      <c r="P5" s="109" t="s">
        <v>97</v>
      </c>
    </row>
    <row r="6" spans="1:30">
      <c r="P6" s="109"/>
    </row>
    <row r="7" spans="1:30">
      <c r="C7" t="s">
        <v>206</v>
      </c>
      <c r="D7" s="15">
        <f>'FP-Life Insurance'!C56+'FP-General Insurance'!C55+'FP- Reinsurance'!C55+'FP- Mandatory Insurance'!C24+'FP- Social Insurance'!C24</f>
        <v>545372030.73938787</v>
      </c>
      <c r="E7" s="15">
        <f>'FP-Life Insurance'!D56+'FP-General Insurance'!D55+'FP- Reinsurance'!D55+'FP- Mandatory Insurance'!D24+'FP- Social Insurance'!D24</f>
        <v>549507169.63382494</v>
      </c>
      <c r="F7" s="15">
        <f>'FP-Life Insurance'!E56+'FP-General Insurance'!E55+'FP- Reinsurance'!E55+'FP- Mandatory Insurance'!E24+'FP- Social Insurance'!E24</f>
        <v>560878521.07240748</v>
      </c>
      <c r="G7" s="15">
        <f>'FP-Life Insurance'!F56+'FP-General Insurance'!F55+'FP- Reinsurance'!F55+'FP- Mandatory Insurance'!F24+'FP- Social Insurance'!F24</f>
        <v>563169930.75656056</v>
      </c>
      <c r="H7" s="15">
        <f>'FP-Life Insurance'!G56+'FP-General Insurance'!G55+'FP- Reinsurance'!G55+'FP- Mandatory Insurance'!G24+'FP- Social Insurance'!G24</f>
        <v>569838282.5594399</v>
      </c>
      <c r="I7" s="15">
        <f>'FP-Life Insurance'!H56+'FP-General Insurance'!H55+'FP- Reinsurance'!H55+'FP- Mandatory Insurance'!H24+'FP- Social Insurance'!H24</f>
        <v>578527887.0954715</v>
      </c>
      <c r="J7" s="15">
        <f>'FP-Life Insurance'!I56+'FP-General Insurance'!I55+'FP- Reinsurance'!I55+'FP- Mandatory Insurance'!I24+'FP- Social Insurance'!I24</f>
        <v>600320871.00109506</v>
      </c>
      <c r="K7" s="45">
        <f>'FP-Life Insurance'!J56+'FP-General Insurance'!J55+'FP- Reinsurance'!J55+'FP- Social Insurance'!J24+'FP- Mandatory Insurance'!J24</f>
        <v>620955125.59943211</v>
      </c>
      <c r="L7" s="45">
        <f>'FP-Life Insurance'!K56+'FP-General Insurance'!K55+'FP- Reinsurance'!K55+'FP- Social Insurance'!K24+'FP- Mandatory Insurance'!K24</f>
        <v>631832732.7331959</v>
      </c>
      <c r="M7" s="45">
        <f>'FP-Life Insurance'!L56+'FP-General Insurance'!L55+'FP- Reinsurance'!L55+'FP- Social Insurance'!L24+'FP- Mandatory Insurance'!L24</f>
        <v>0</v>
      </c>
      <c r="N7" s="45">
        <f>'FP-Life Insurance'!M56+'FP-General Insurance'!M55+'FP- Reinsurance'!M55+'FP- Social Insurance'!M24+'FP- Mandatory Insurance'!M24</f>
        <v>0</v>
      </c>
      <c r="O7" s="45">
        <f>'FP-Life Insurance'!N56+'FP-General Insurance'!N55+'FP- Reinsurance'!N55+'FP- Social Insurance'!N24+'FP- Mandatory Insurance'!N24</f>
        <v>0</v>
      </c>
      <c r="P7" s="109" t="s">
        <v>107</v>
      </c>
    </row>
    <row r="8" spans="1:30">
      <c r="C8" t="s">
        <v>207</v>
      </c>
      <c r="D8" s="15">
        <f>'FP-Life Insurance'!C57+'FP-General Insurance'!C56+'FP- Reinsurance'!C56</f>
        <v>1260319.1963999998</v>
      </c>
      <c r="E8" s="15">
        <f>'FP-Life Insurance'!D57+'FP-General Insurance'!D56+'FP- Reinsurance'!D56</f>
        <v>1225752.6271899999</v>
      </c>
      <c r="F8" s="15">
        <f>'FP-Life Insurance'!E57+'FP-General Insurance'!E56+'FP- Reinsurance'!E56</f>
        <v>1198678.42762</v>
      </c>
      <c r="G8" s="15">
        <f>'FP-Life Insurance'!F57+'FP-General Insurance'!F56+'FP- Reinsurance'!F56</f>
        <v>1157332.6322699999</v>
      </c>
      <c r="H8" s="15">
        <f>'FP-Life Insurance'!G57+'FP-General Insurance'!G56+'FP- Reinsurance'!G56</f>
        <v>1158181.8103799999</v>
      </c>
      <c r="I8" s="15">
        <f>'FP-Life Insurance'!H57+'FP-General Insurance'!H56+'FP- Reinsurance'!H56</f>
        <v>1131102.8634899999</v>
      </c>
      <c r="J8" s="15">
        <f>'FP-Life Insurance'!I57+'FP-General Insurance'!I56+'FP- Reinsurance'!I56</f>
        <v>1131952.04159</v>
      </c>
      <c r="K8" s="45">
        <f>'FP-Life Insurance'!J57+'FP-General Insurance'!J56+'FP- Reinsurance'!J56</f>
        <v>1132801.2159499999</v>
      </c>
      <c r="L8" s="45">
        <f>'FP-Life Insurance'!K57+'FP-General Insurance'!K56+'FP- Reinsurance'!K56</f>
        <v>1218650.3940599998</v>
      </c>
      <c r="M8" s="45">
        <f>'FP-Life Insurance'!L57+'FP-General Insurance'!L56+'FP- Reinsurance'!L56</f>
        <v>0</v>
      </c>
      <c r="N8" s="45">
        <f>'FP-Life Insurance'!M57+'FP-General Insurance'!M56+'FP- Reinsurance'!M56</f>
        <v>0</v>
      </c>
      <c r="O8" s="45">
        <f>'FP-Life Insurance'!N57+'FP-General Insurance'!N56+'FP- Reinsurance'!N56</f>
        <v>0</v>
      </c>
      <c r="P8" s="109" t="s">
        <v>209</v>
      </c>
    </row>
    <row r="9" spans="1:30">
      <c r="C9" t="s">
        <v>208</v>
      </c>
      <c r="D9" s="15">
        <f>'FP-Life Insurance'!C62+'FP-General Insurance'!C61+'FP- Reinsurance'!C61+'FP- Mandatory Insurance'!C25+'FP- Social Insurance'!C25</f>
        <v>401894234.60232508</v>
      </c>
      <c r="E9" s="15">
        <f>'FP-Life Insurance'!D62+'FP-General Insurance'!D61+'FP- Reinsurance'!D61+'FP- Mandatory Insurance'!D25+'FP- Social Insurance'!D25</f>
        <v>407335493.09007072</v>
      </c>
      <c r="F9" s="15">
        <f>'FP-Life Insurance'!E62+'FP-General Insurance'!E61+'FP- Reinsurance'!E61+'FP- Mandatory Insurance'!E25+'FP- Social Insurance'!E25</f>
        <v>419067022.20203996</v>
      </c>
      <c r="G9" s="15">
        <f>'FP-Life Insurance'!F62+'FP-General Insurance'!F61+'FP- Reinsurance'!F61+'FP- Mandatory Insurance'!F25+'FP- Social Insurance'!F25</f>
        <v>424841184.75644749</v>
      </c>
      <c r="H9" s="15">
        <f>'FP-Life Insurance'!G62+'FP-General Insurance'!G61+'FP- Reinsurance'!G61+'FP- Mandatory Insurance'!G25+'FP- Social Insurance'!G25</f>
        <v>427043653.99804091</v>
      </c>
      <c r="I9" s="15">
        <f>'FP-Life Insurance'!H62+'FP-General Insurance'!H61+'FP- Reinsurance'!H61+'FP- Mandatory Insurance'!H25+'FP- Social Insurance'!H25</f>
        <v>432679848.73711741</v>
      </c>
      <c r="J9" s="15">
        <f>'FP-Life Insurance'!I62+'FP-General Insurance'!I61+'FP- Reinsurance'!I61+'FP- Mandatory Insurance'!I25+'FP- Social Insurance'!I25</f>
        <v>435404382.75843668</v>
      </c>
      <c r="K9" s="45">
        <f>K5-K7-K8</f>
        <v>440714557.40986359</v>
      </c>
      <c r="L9" s="45">
        <f t="shared" ref="L9:O9" si="0">L5-L7-L8</f>
        <v>445941076.41129231</v>
      </c>
      <c r="M9" s="45">
        <f t="shared" si="0"/>
        <v>0</v>
      </c>
      <c r="N9" s="45">
        <f t="shared" si="0"/>
        <v>0</v>
      </c>
      <c r="O9" s="45">
        <f t="shared" si="0"/>
        <v>0</v>
      </c>
      <c r="P9" s="109" t="s">
        <v>114</v>
      </c>
    </row>
    <row r="10" spans="1:30">
      <c r="K10" s="45"/>
      <c r="P10" s="109"/>
    </row>
    <row r="11" spans="1:30">
      <c r="C11" t="s">
        <v>366</v>
      </c>
      <c r="D11" s="33">
        <f>('IS-Life Insurance'!C5+'IS-General Insurance'!C5+'IS-General Insurance'!C6+'IS-Reinsurance'!C5+'IS-Reinsurance'!C6+'IS-Mandatory Insurance'!C5+'IS-Social Insurance'!C5)</f>
        <v>28233074.390602876</v>
      </c>
      <c r="E11" s="33">
        <f>('IS-Life Insurance'!D5+'IS-General Insurance'!D5+'IS-General Insurance'!D6+'IS-Reinsurance'!D5+'IS-Reinsurance'!D6+'IS-Mandatory Insurance'!D5+'IS-Social Insurance'!D5)</f>
        <v>53692351.167913899</v>
      </c>
      <c r="F11" s="33">
        <f>('IS-Life Insurance'!E5+'IS-General Insurance'!E5+'IS-General Insurance'!E6+'IS-Reinsurance'!E5+'IS-Reinsurance'!E6+'IS-Mandatory Insurance'!E5+'IS-Social Insurance'!E5)</f>
        <v>86107423.750855938</v>
      </c>
      <c r="G11" s="33">
        <f>('IS-Life Insurance'!F5+'IS-General Insurance'!F5+'IS-General Insurance'!F6+'IS-Reinsurance'!F5+'IS-Reinsurance'!F6+'IS-Mandatory Insurance'!F5+'IS-Social Insurance'!F5)</f>
        <v>115794806.25203222</v>
      </c>
      <c r="H11" s="33">
        <f>('IS-Life Insurance'!G5+'IS-General Insurance'!G5+'IS-General Insurance'!G6+'IS-Reinsurance'!G5+'IS-Reinsurance'!G6+'IS-Mandatory Insurance'!G5+'IS-Social Insurance'!G5)</f>
        <v>147312698.17338145</v>
      </c>
      <c r="I11" s="33">
        <f>('IS-Life Insurance'!H5+'IS-General Insurance'!H5+'IS-General Insurance'!H6+'IS-Reinsurance'!H5+'IS-Reinsurance'!H6+'IS-Mandatory Insurance'!H5+'IS-Social Insurance'!H5)</f>
        <v>178608186.42188174</v>
      </c>
      <c r="J11" s="33">
        <f>('IS-Life Insurance'!I5+'IS-General Insurance'!I5+'IS-General Insurance'!I6+'IS-Reinsurance'!I5+'IS-Reinsurance'!I6+'IS-Mandatory Insurance'!I5+'IS-Social Insurance'!I5)</f>
        <v>213988667.64029592</v>
      </c>
      <c r="K11" s="46">
        <f>'IS-Life Insurance'!J5+'IS-General Insurance'!J5+'IS-General Insurance'!J6+'IS-Reinsurance'!J6+'IS-Social Insurance'!J5+'IS-Mandatory Insurance'!J5</f>
        <v>257869723.12320325</v>
      </c>
      <c r="L11" s="46">
        <f>'IS-Life Insurance'!K5+'IS-General Insurance'!K5+'IS-General Insurance'!K6+'IS-Reinsurance'!K6+'IS-Social Insurance'!K5+'IS-Mandatory Insurance'!K5</f>
        <v>292150048.03139949</v>
      </c>
      <c r="M11" s="46">
        <f>'IS-Life Insurance'!L5+'IS-General Insurance'!L5+'IS-General Insurance'!L6+'IS-Reinsurance'!L6+'IS-Social Insurance'!L5+'IS-Mandatory Insurance'!L5</f>
        <v>0</v>
      </c>
      <c r="N11" s="46">
        <f>'IS-Life Insurance'!M5+'IS-General Insurance'!M5+'IS-General Insurance'!M6+'IS-Reinsurance'!M6+'IS-Social Insurance'!M5+'IS-Mandatory Insurance'!M5</f>
        <v>0</v>
      </c>
      <c r="O11" s="46">
        <f>'IS-Life Insurance'!N5+'IS-General Insurance'!N5+'IS-General Insurance'!N6+'IS-Reinsurance'!N6+'IS-Social Insurance'!N5+'IS-Mandatory Insurance'!N5</f>
        <v>0</v>
      </c>
      <c r="P11" s="109" t="s">
        <v>211</v>
      </c>
    </row>
    <row r="12" spans="1:30">
      <c r="C12" t="s">
        <v>210</v>
      </c>
      <c r="D12" s="28">
        <f>'IS-Life Insurance'!C13+'IS-General Insurance'!C21+'IS-Reinsurance'!C21+'IS-Mandatory Insurance'!C6+'IS-Social Insurance'!C6</f>
        <v>18410896.791909214</v>
      </c>
      <c r="E12" s="28">
        <f>'IS-Life Insurance'!D13+'IS-General Insurance'!D21+'IS-Reinsurance'!D21+'IS-Mandatory Insurance'!D6+'IS-Social Insurance'!D6</f>
        <v>36305756.852301106</v>
      </c>
      <c r="F12" s="28">
        <f>'IS-Life Insurance'!E13+'IS-General Insurance'!E21+'IS-Reinsurance'!E21+'IS-Mandatory Insurance'!E6+'IS-Social Insurance'!E6</f>
        <v>56472305.151372403</v>
      </c>
      <c r="G12" s="28">
        <f>'IS-Life Insurance'!F13+'IS-General Insurance'!F21+'IS-Reinsurance'!F21+'IS-Mandatory Insurance'!F6+'IS-Social Insurance'!F6</f>
        <v>75188082.63753441</v>
      </c>
      <c r="H12" s="28">
        <f>'IS-Life Insurance'!G13+'IS-General Insurance'!G21+'IS-Reinsurance'!G21+'IS-Mandatory Insurance'!G6+'IS-Social Insurance'!G6</f>
        <v>97922127.289057523</v>
      </c>
      <c r="I12" s="28">
        <f>'IS-Life Insurance'!H13+'IS-General Insurance'!H21+'IS-Reinsurance'!H21+'IS-Mandatory Insurance'!H6+'IS-Social Insurance'!H6</f>
        <v>117254594.38147691</v>
      </c>
      <c r="J12" s="28">
        <f>'IS-Life Insurance'!I13+'IS-General Insurance'!I21+'IS-Reinsurance'!I21+'IS-Mandatory Insurance'!I6+'IS-Social Insurance'!I6</f>
        <v>139903401.88310534</v>
      </c>
      <c r="K12" s="47">
        <f>'IS-Life Insurance'!J13+'IS-Life Insurance'!J14+'IS-General Insurance'!J21+'IS-Reinsurance'!J21+'IS-Social Insurance'!J6+'IS-Mandatory Insurance'!J6</f>
        <v>168178310.06899148</v>
      </c>
      <c r="L12" s="47">
        <f>'IS-Life Insurance'!K13+'IS-Life Insurance'!K14+'IS-General Insurance'!K21+'IS-Reinsurance'!K21+'IS-Social Insurance'!K6+'IS-Mandatory Insurance'!K6</f>
        <v>193229885.02399969</v>
      </c>
      <c r="M12" s="47">
        <f>'IS-Life Insurance'!L13+'IS-Life Insurance'!L14+'IS-General Insurance'!L21+'IS-Reinsurance'!L21+'IS-Social Insurance'!L6+'IS-Mandatory Insurance'!L6</f>
        <v>0</v>
      </c>
      <c r="N12" s="47">
        <f>'IS-Life Insurance'!M13+'IS-Life Insurance'!M14+'IS-General Insurance'!M21+'IS-Reinsurance'!M21+'IS-Social Insurance'!M6+'IS-Mandatory Insurance'!M6</f>
        <v>0</v>
      </c>
      <c r="O12" s="47">
        <f>'IS-Life Insurance'!N13+'IS-Life Insurance'!N14+'IS-General Insurance'!N21+'IS-Reinsurance'!N21+'IS-Social Insurance'!N6+'IS-Mandatory Insurance'!N6</f>
        <v>0</v>
      </c>
      <c r="P12" s="109" t="s">
        <v>197</v>
      </c>
    </row>
    <row r="13" spans="1:30">
      <c r="E13" s="28"/>
      <c r="F13" s="15"/>
    </row>
    <row r="14" spans="1:30">
      <c r="E14" s="28"/>
    </row>
    <row r="15" spans="1:30">
      <c r="C15" s="11" t="s">
        <v>367</v>
      </c>
      <c r="E15" s="28"/>
    </row>
    <row r="16" spans="1:30">
      <c r="C16" s="11" t="s">
        <v>419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D29"/>
  <sheetViews>
    <sheetView zoomScale="70" zoomScaleNormal="70" workbookViewId="0">
      <pane xSplit="3" ySplit="2" topLeftCell="F3" activePane="bottomRight" state="frozen"/>
      <selection pane="topRight" activeCell="D1" sqref="D1"/>
      <selection pane="bottomLeft" activeCell="A3" sqref="A3"/>
      <selection pane="bottomRight" activeCell="L6" sqref="L6"/>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30"/>
      <c r="B1" s="131"/>
      <c r="C1" s="131"/>
      <c r="D1" s="131"/>
      <c r="E1" s="131"/>
      <c r="F1" s="131"/>
      <c r="G1" s="131"/>
      <c r="H1" s="131"/>
      <c r="I1" s="131"/>
      <c r="J1" s="131"/>
      <c r="K1" s="131"/>
      <c r="L1" s="131"/>
      <c r="M1" s="131"/>
      <c r="N1" s="131"/>
      <c r="O1" s="131"/>
      <c r="P1" s="131"/>
      <c r="Q1" s="35"/>
      <c r="R1" s="35"/>
      <c r="S1" s="35"/>
      <c r="T1" s="35"/>
      <c r="U1" s="35"/>
      <c r="V1" s="35"/>
      <c r="W1" s="35"/>
      <c r="X1" s="35"/>
      <c r="Y1" s="35"/>
      <c r="Z1" s="35"/>
      <c r="AA1" s="35"/>
      <c r="AB1" s="35"/>
      <c r="AC1" s="35"/>
      <c r="AD1" s="35"/>
    </row>
    <row r="2" spans="1:30" s="50" customFormat="1" ht="31.8" thickBot="1">
      <c r="A2" s="49"/>
      <c r="D2" s="51" t="s">
        <v>384</v>
      </c>
      <c r="E2" s="51" t="s">
        <v>383</v>
      </c>
      <c r="F2" s="51" t="s">
        <v>382</v>
      </c>
      <c r="G2" s="51" t="s">
        <v>381</v>
      </c>
      <c r="H2" s="51" t="s">
        <v>380</v>
      </c>
      <c r="I2" s="51" t="s">
        <v>379</v>
      </c>
      <c r="J2" s="51" t="s">
        <v>378</v>
      </c>
      <c r="K2" s="51" t="s">
        <v>377</v>
      </c>
      <c r="L2" s="51" t="s">
        <v>376</v>
      </c>
      <c r="M2" s="51" t="s">
        <v>375</v>
      </c>
      <c r="N2" s="51" t="s">
        <v>374</v>
      </c>
      <c r="O2" s="51" t="s">
        <v>373</v>
      </c>
      <c r="P2" s="51" t="s">
        <v>29</v>
      </c>
      <c r="Q2" s="52"/>
      <c r="R2" s="52"/>
      <c r="S2" s="52"/>
      <c r="T2" s="52"/>
      <c r="U2" s="52"/>
      <c r="V2" s="52"/>
      <c r="W2" s="52"/>
      <c r="X2" s="52"/>
      <c r="Y2" s="52"/>
      <c r="Z2" s="52"/>
      <c r="AA2" s="52"/>
      <c r="AB2" s="52"/>
      <c r="AC2" s="52"/>
      <c r="AD2" s="52"/>
    </row>
    <row r="3" spans="1:30" s="20" customFormat="1">
      <c r="A3" s="18"/>
      <c r="B3"/>
      <c r="C3" s="65" t="s">
        <v>212</v>
      </c>
      <c r="D3" s="64"/>
      <c r="E3" s="64"/>
      <c r="F3" s="64"/>
      <c r="G3" s="64"/>
      <c r="H3" s="64"/>
      <c r="I3" s="64"/>
      <c r="J3" s="64"/>
      <c r="K3" s="64"/>
      <c r="L3" s="64"/>
      <c r="M3" s="64"/>
      <c r="N3" s="64"/>
      <c r="O3" s="64"/>
      <c r="P3" s="50"/>
    </row>
    <row r="4" spans="1:30" s="20" customFormat="1" ht="20.399999999999999" customHeight="1">
      <c r="A4" s="18"/>
      <c r="B4"/>
      <c r="C4" s="50" t="s">
        <v>213</v>
      </c>
      <c r="D4" s="66">
        <v>1.879</v>
      </c>
      <c r="E4" s="66">
        <v>1.722918294418825</v>
      </c>
      <c r="F4" s="66">
        <v>1.7261682084966534</v>
      </c>
      <c r="G4" s="66">
        <v>1.7366277692150314</v>
      </c>
      <c r="H4" s="66">
        <v>1.69019962083594</v>
      </c>
      <c r="I4" s="66">
        <v>1.6797313297238106</v>
      </c>
      <c r="J4" s="66">
        <v>1.6852227709783121</v>
      </c>
      <c r="K4" s="66">
        <f>IFERROR('IS-Life Insurance'!J5/('IS-Life Insurance'!J13+'IS-Life Insurance'!J14),"-")</f>
        <v>1.6697375604689735</v>
      </c>
      <c r="L4" s="111">
        <f>IFERROR('IS-Life Insurance'!K5/('IS-Life Insurance'!K13+'IS-Life Insurance'!K14),"-")</f>
        <v>1.6280432912082632</v>
      </c>
      <c r="M4" s="111" t="str">
        <f>IFERROR('IS-Life Insurance'!L5/('IS-Life Insurance'!L13+'IS-Life Insurance'!L14),"-")</f>
        <v>-</v>
      </c>
      <c r="N4" s="111" t="str">
        <f>IFERROR('IS-Life Insurance'!M5/('IS-Life Insurance'!M13+'IS-Life Insurance'!M14),"-")</f>
        <v>-</v>
      </c>
      <c r="O4" s="111" t="str">
        <f>IFERROR('IS-Life Insurance'!N5/('IS-Life Insurance'!N13+'IS-Life Insurance'!N14),"-")</f>
        <v>-</v>
      </c>
      <c r="P4" s="110" t="s">
        <v>221</v>
      </c>
    </row>
    <row r="5" spans="1:30" s="20" customFormat="1" ht="20.399999999999999" customHeight="1">
      <c r="A5" s="18"/>
      <c r="B5"/>
      <c r="C5" s="50" t="s">
        <v>214</v>
      </c>
      <c r="D5" s="66">
        <v>1.601</v>
      </c>
      <c r="E5" s="66">
        <v>1.4510651967069577</v>
      </c>
      <c r="F5" s="66">
        <v>1.4642875282015286</v>
      </c>
      <c r="G5" s="66">
        <v>1.4683116114125192</v>
      </c>
      <c r="H5" s="66">
        <v>1.4460015684834397</v>
      </c>
      <c r="I5" s="66">
        <v>1.4346082339680324</v>
      </c>
      <c r="J5" s="66">
        <v>1.440390519884871</v>
      </c>
      <c r="K5" s="66">
        <f>IFERROR('IS-Life Insurance'!J5/('IS-Life Insurance'!J13+'IS-Life Insurance'!J14+'IS-Life Insurance'!J26+'IS-Life Insurance'!J27+'IS-Life Insurance'!J28+'IS-Life Insurance'!J29),"-")</f>
        <v>1.4389224717053042</v>
      </c>
      <c r="L5" s="111">
        <f>IFERROR('IS-Life Insurance'!K5/('IS-Life Insurance'!K13+'IS-Life Insurance'!K14+'IS-Life Insurance'!K26+'IS-Life Insurance'!K27+'IS-Life Insurance'!K28+'IS-Life Insurance'!K29),"-")</f>
        <v>1.4097967056506819</v>
      </c>
      <c r="M5" s="111" t="str">
        <f>IFERROR('IS-Life Insurance'!L5/('IS-Life Insurance'!L13+'IS-Life Insurance'!L14+'IS-Life Insurance'!L26+'IS-Life Insurance'!L27+'IS-Life Insurance'!L28+'IS-Life Insurance'!L29),"-")</f>
        <v>-</v>
      </c>
      <c r="N5" s="111" t="str">
        <f>IFERROR('IS-Life Insurance'!M5/('IS-Life Insurance'!M13+'IS-Life Insurance'!M14+'IS-Life Insurance'!M26+'IS-Life Insurance'!M27+'IS-Life Insurance'!M28+'IS-Life Insurance'!M29),"-")</f>
        <v>-</v>
      </c>
      <c r="O5" s="111" t="str">
        <f>IFERROR('IS-Life Insurance'!N5/('IS-Life Insurance'!N13+'IS-Life Insurance'!N14+'IS-Life Insurance'!N26+'IS-Life Insurance'!N27+'IS-Life Insurance'!N28+'IS-Life Insurance'!N29),"-")</f>
        <v>-</v>
      </c>
      <c r="P5" s="110" t="s">
        <v>222</v>
      </c>
    </row>
    <row r="6" spans="1:30" s="20" customFormat="1" ht="20.399999999999999" customHeight="1">
      <c r="A6" s="18"/>
      <c r="B6"/>
      <c r="C6" s="50" t="s">
        <v>215</v>
      </c>
      <c r="D6" s="66">
        <v>2.016</v>
      </c>
      <c r="E6" s="66">
        <v>1.9318432175942877</v>
      </c>
      <c r="F6" s="66">
        <v>2.0473279760245338</v>
      </c>
      <c r="G6" s="66">
        <v>2.048749615088433</v>
      </c>
      <c r="H6" s="66">
        <v>1.9600648786274621</v>
      </c>
      <c r="I6" s="66">
        <v>1.9969078180465929</v>
      </c>
      <c r="J6" s="66">
        <v>2.0204372635200674</v>
      </c>
      <c r="K6" s="66">
        <f>IFERROR(('IS-Life Insurance'!J5+'IS-Life Insurance'!J9)/('IS-Life Insurance'!J13+'IS-Life Insurance'!J14),"-")</f>
        <v>2.0689274797416499</v>
      </c>
      <c r="L6" s="111">
        <f>IFERROR(('IS-Life Insurance'!K5+'IS-Life Insurance'!K9)/('IS-Life Insurance'!K13+'IS-Life Insurance'!K14),"-")</f>
        <v>2.0075299314265092</v>
      </c>
      <c r="M6" s="111" t="str">
        <f>IFERROR(('IS-Life Insurance'!L5+'IS-Life Insurance'!L9)/('IS-Life Insurance'!L13+'IS-Life Insurance'!L14),"-")</f>
        <v>-</v>
      </c>
      <c r="N6" s="111" t="str">
        <f>IFERROR(('IS-Life Insurance'!M5+'IS-Life Insurance'!M9)/('IS-Life Insurance'!M13+'IS-Life Insurance'!M14),"-")</f>
        <v>-</v>
      </c>
      <c r="O6" s="111" t="str">
        <f>IFERROR(('IS-Life Insurance'!N5+'IS-Life Insurance'!N9)/('IS-Life Insurance'!N13+'IS-Life Insurance'!N14),"-")</f>
        <v>-</v>
      </c>
      <c r="P6" s="110" t="s">
        <v>223</v>
      </c>
    </row>
    <row r="7" spans="1:30" s="20" customFormat="1" ht="20.399999999999999" customHeight="1">
      <c r="A7" s="18"/>
      <c r="B7"/>
      <c r="C7" s="50" t="s">
        <v>216</v>
      </c>
      <c r="D7" s="66">
        <v>1.718</v>
      </c>
      <c r="E7" s="66">
        <v>1.6270246056508693</v>
      </c>
      <c r="F7" s="66">
        <v>1.7367234587420077</v>
      </c>
      <c r="G7" s="66">
        <v>1.732209343900452</v>
      </c>
      <c r="H7" s="66">
        <v>1.6768770113809661</v>
      </c>
      <c r="I7" s="66">
        <v>1.7054991757019977</v>
      </c>
      <c r="J7" s="66">
        <v>1.7269044369172537</v>
      </c>
      <c r="K7" s="66">
        <f>IFERROR(('IS-Life Insurance'!J5+'IS-Life Insurance'!J9)/('IS-Life Insurance'!J13+'IS-Life Insurance'!J14+'IS-Life Insurance'!J26+'IS-Life Insurance'!J27+'IS-Life Insurance'!J28+'IS-Life Insurance'!J29),"-")</f>
        <v>1.7829306313818161</v>
      </c>
      <c r="L7" s="111">
        <f>IFERROR(('IS-Life Insurance'!K5+'IS-Life Insurance'!K9)/('IS-Life Insurance'!K13+'IS-Life Insurance'!K14+'IS-Life Insurance'!K26+'IS-Life Insurance'!K27+'IS-Life Insurance'!K28+'IS-Life Insurance'!K29),"-")</f>
        <v>1.7384114409634486</v>
      </c>
      <c r="M7" s="111" t="str">
        <f>IFERROR(('IS-Life Insurance'!L5+'IS-Life Insurance'!L9)/('IS-Life Insurance'!L13+'IS-Life Insurance'!L14+'IS-Life Insurance'!L26+'IS-Life Insurance'!L27+'IS-Life Insurance'!L28+'IS-Life Insurance'!L29),"-")</f>
        <v>-</v>
      </c>
      <c r="N7" s="111" t="str">
        <f>IFERROR(('IS-Life Insurance'!M5+'IS-Life Insurance'!M9)/('IS-Life Insurance'!M13+'IS-Life Insurance'!M14+'IS-Life Insurance'!M26+'IS-Life Insurance'!M27+'IS-Life Insurance'!M28+'IS-Life Insurance'!M29),"-")</f>
        <v>-</v>
      </c>
      <c r="O7" s="111" t="str">
        <f>IFERROR(('IS-Life Insurance'!N5+'IS-Life Insurance'!N9)/('IS-Life Insurance'!N13+'IS-Life Insurance'!N14+'IS-Life Insurance'!N26+'IS-Life Insurance'!N27+'IS-Life Insurance'!N28+'IS-Life Insurance'!N29),"-")</f>
        <v>-</v>
      </c>
      <c r="P7" s="110" t="s">
        <v>224</v>
      </c>
    </row>
    <row r="8" spans="1:30" s="20" customFormat="1" ht="20.399999999999999" customHeight="1">
      <c r="A8" s="18"/>
      <c r="B8"/>
      <c r="C8" s="50" t="s">
        <v>217</v>
      </c>
      <c r="D8" s="66">
        <v>3.9E-2</v>
      </c>
      <c r="E8" s="66">
        <v>4.1356986268357813E-2</v>
      </c>
      <c r="F8" s="66">
        <v>3.7484691670354738E-2</v>
      </c>
      <c r="G8" s="66">
        <v>3.5774063356244536E-2</v>
      </c>
      <c r="H8" s="66">
        <v>3.4765990146497887E-2</v>
      </c>
      <c r="I8" s="66">
        <v>3.4151989647530627E-2</v>
      </c>
      <c r="J8" s="66">
        <v>3.1926297737335456E-2</v>
      </c>
      <c r="K8" s="66">
        <f>IFERROR('IS-Life Insurance'!J6/'IS-Life Insurance'!J5,"-")</f>
        <v>2.8263288689826454E-2</v>
      </c>
      <c r="L8" s="111">
        <f>IFERROR('IS-Life Insurance'!K6/'IS-Life Insurance'!K5,"-")</f>
        <v>2.7629977253184196E-2</v>
      </c>
      <c r="M8" s="111" t="str">
        <f>IFERROR('IS-Life Insurance'!L6/'IS-Life Insurance'!L5,"-")</f>
        <v>-</v>
      </c>
      <c r="N8" s="111" t="str">
        <f>IFERROR('IS-Life Insurance'!M6/'IS-Life Insurance'!M5,"-")</f>
        <v>-</v>
      </c>
      <c r="O8" s="111" t="str">
        <f>IFERROR('IS-Life Insurance'!N6/'IS-Life Insurance'!N5,"-")</f>
        <v>-</v>
      </c>
      <c r="P8" s="110" t="s">
        <v>198</v>
      </c>
    </row>
    <row r="9" spans="1:30" s="20" customFormat="1" ht="20.399999999999999" customHeight="1">
      <c r="A9" s="18"/>
      <c r="B9"/>
      <c r="C9" s="50" t="s">
        <v>218</v>
      </c>
      <c r="D9" s="66">
        <v>1.1479999999999999</v>
      </c>
      <c r="E9" s="66">
        <v>1.1490107599009314</v>
      </c>
      <c r="F9" s="66">
        <v>1.1652316510608323</v>
      </c>
      <c r="G9" s="66">
        <v>1.1599614138890209</v>
      </c>
      <c r="H9" s="66">
        <v>1.1594225183278881</v>
      </c>
      <c r="I9" s="66">
        <v>1.1571792706769921</v>
      </c>
      <c r="J9" s="66">
        <v>1.1454846684922317</v>
      </c>
      <c r="K9" s="66">
        <f>IFERROR('FP-Life Insurance'!J26/'FP-Life Insurance'!J55,"-")</f>
        <v>1.1479708476566743</v>
      </c>
      <c r="L9" s="111">
        <f>IFERROR('FP-Life Insurance'!K26/'FP-Life Insurance'!K55,"-")</f>
        <v>1.1555155088022846</v>
      </c>
      <c r="M9" s="111" t="str">
        <f>IFERROR('FP-Life Insurance'!L26/'FP-Life Insurance'!L55,"-")</f>
        <v>-</v>
      </c>
      <c r="N9" s="111" t="str">
        <f>IFERROR('FP-Life Insurance'!M26/'FP-Life Insurance'!M55,"-")</f>
        <v>-</v>
      </c>
      <c r="O9" s="111" t="str">
        <f>IFERROR('FP-Life Insurance'!N26/'FP-Life Insurance'!N55,"-")</f>
        <v>-</v>
      </c>
      <c r="P9" s="110" t="s">
        <v>225</v>
      </c>
    </row>
    <row r="10" spans="1:30" ht="20.399999999999999" customHeight="1">
      <c r="C10" s="50"/>
      <c r="D10" s="66"/>
      <c r="E10" s="66"/>
      <c r="F10" s="66"/>
      <c r="G10" s="66"/>
      <c r="H10" s="66"/>
      <c r="I10" s="66"/>
      <c r="J10" s="66"/>
      <c r="K10" s="66"/>
      <c r="L10" s="66"/>
      <c r="M10" s="66"/>
      <c r="N10" s="66"/>
      <c r="O10" s="66"/>
      <c r="P10" s="110"/>
    </row>
    <row r="11" spans="1:30" s="20" customFormat="1" ht="20.399999999999999" customHeight="1">
      <c r="A11" s="18"/>
      <c r="B11"/>
      <c r="C11" s="65" t="s">
        <v>219</v>
      </c>
      <c r="D11" s="66"/>
      <c r="E11" s="66"/>
      <c r="F11" s="66"/>
      <c r="G11" s="66"/>
      <c r="H11" s="66"/>
      <c r="I11" s="66"/>
      <c r="J11" s="66"/>
      <c r="K11" s="66"/>
      <c r="L11" s="66"/>
      <c r="M11" s="66"/>
      <c r="N11" s="66"/>
      <c r="O11" s="66"/>
      <c r="P11" s="110"/>
    </row>
    <row r="12" spans="1:30" s="20" customFormat="1" ht="20.399999999999999" customHeight="1">
      <c r="A12" s="18"/>
      <c r="B12"/>
      <c r="C12" s="50" t="s">
        <v>213</v>
      </c>
      <c r="D12" s="66">
        <v>2.4194901139082865</v>
      </c>
      <c r="E12" s="66">
        <v>2.1570200566250364</v>
      </c>
      <c r="F12" s="66">
        <v>2.3543471074189659</v>
      </c>
      <c r="G12" s="66">
        <v>2.3492546480449126</v>
      </c>
      <c r="H12" s="66">
        <v>2.147127717995132</v>
      </c>
      <c r="I12" s="66">
        <v>2.3436578154579508</v>
      </c>
      <c r="J12" s="66">
        <v>2.3260197062950927</v>
      </c>
      <c r="K12" s="111">
        <f>IFERROR(('IS-General Insurance'!J5+'IS-General Insurance'!J6)/('IS-General Insurance'!J21),"-")</f>
        <v>2.3113534090348224</v>
      </c>
      <c r="L12" s="111">
        <f>IFERROR(('IS-General Insurance'!K5+'IS-General Insurance'!K6)/('IS-General Insurance'!K21),"-")</f>
        <v>2.3307669719888824</v>
      </c>
      <c r="M12" s="111" t="str">
        <f>IFERROR(('IS-General Insurance'!L5+'IS-General Insurance'!L6)/('IS-General Insurance'!L21),"-")</f>
        <v>-</v>
      </c>
      <c r="N12" s="111" t="str">
        <f>IFERROR(('IS-General Insurance'!M5+'IS-General Insurance'!M6)/('IS-General Insurance'!M21),"-")</f>
        <v>-</v>
      </c>
      <c r="O12" s="111" t="str">
        <f>IFERROR(('IS-General Insurance'!N5+'IS-General Insurance'!N6)/('IS-General Insurance'!N21),"-")</f>
        <v>-</v>
      </c>
      <c r="P12" s="110" t="s">
        <v>221</v>
      </c>
    </row>
    <row r="13" spans="1:30" s="20" customFormat="1" ht="20.399999999999999" customHeight="1">
      <c r="A13" s="18"/>
      <c r="B13"/>
      <c r="C13" s="50" t="s">
        <v>214</v>
      </c>
      <c r="D13" s="66">
        <v>1.818317682049001</v>
      </c>
      <c r="E13" s="66">
        <v>1.5801847185963542</v>
      </c>
      <c r="F13" s="66">
        <v>1.7233223946266893</v>
      </c>
      <c r="G13" s="66">
        <v>1.6953197941803479</v>
      </c>
      <c r="H13" s="66">
        <v>1.572199343243178</v>
      </c>
      <c r="I13" s="66">
        <v>1.6731369364613116</v>
      </c>
      <c r="J13" s="66">
        <v>1.6679349263502494</v>
      </c>
      <c r="K13" s="111">
        <f>IFERROR(('IS-General Insurance'!J5+'IS-General Insurance'!J6)/('IS-General Insurance'!J21+'IS-General Insurance'!J29+'IS-General Insurance'!J30+'IS-General Insurance'!J31+'IS-General Insurance'!J32),"-")</f>
        <v>1.655459711540739</v>
      </c>
      <c r="L13" s="111">
        <f>IFERROR(('IS-General Insurance'!K5+'IS-General Insurance'!K6)/('IS-General Insurance'!K21+'IS-General Insurance'!K29+'IS-General Insurance'!K30+'IS-General Insurance'!K31+'IS-General Insurance'!K32),"-")</f>
        <v>1.6676617189776026</v>
      </c>
      <c r="M13" s="111" t="str">
        <f>IFERROR(('IS-General Insurance'!L5+'IS-General Insurance'!L6)/('IS-General Insurance'!L21+'IS-General Insurance'!L29+'IS-General Insurance'!L30+'IS-General Insurance'!L31+'IS-General Insurance'!L32),"-")</f>
        <v>-</v>
      </c>
      <c r="N13" s="111" t="str">
        <f>IFERROR(('IS-General Insurance'!M5+'IS-General Insurance'!M6)/('IS-General Insurance'!M21+'IS-General Insurance'!M29+'IS-General Insurance'!M30+'IS-General Insurance'!M31+'IS-General Insurance'!M32),"-")</f>
        <v>-</v>
      </c>
      <c r="O13" s="111" t="str">
        <f>IFERROR(('IS-General Insurance'!N5+'IS-General Insurance'!N6)/('IS-General Insurance'!N21+'IS-General Insurance'!N29+'IS-General Insurance'!N30+'IS-General Insurance'!N31+'IS-General Insurance'!N32),"-")</f>
        <v>-</v>
      </c>
      <c r="P13" s="110" t="s">
        <v>222</v>
      </c>
    </row>
    <row r="14" spans="1:30" s="20" customFormat="1" ht="20.399999999999999" customHeight="1">
      <c r="A14" s="18"/>
      <c r="B14"/>
      <c r="C14" s="50" t="s">
        <v>215</v>
      </c>
      <c r="D14" s="66">
        <v>2.5633590015762406</v>
      </c>
      <c r="E14" s="66">
        <v>2.2884279277748156</v>
      </c>
      <c r="F14" s="66">
        <v>2.4927572386410342</v>
      </c>
      <c r="G14" s="66">
        <v>2.5092113948991521</v>
      </c>
      <c r="H14" s="66">
        <v>2.2942887465323945</v>
      </c>
      <c r="I14" s="66">
        <v>2.4997651372079606</v>
      </c>
      <c r="J14" s="66">
        <v>2.4784511176416464</v>
      </c>
      <c r="K14" s="111">
        <f>IFERROR(('IS-General Insurance'!J5+'IS-General Insurance'!J6+'IS-General Insurance'!J28)/'IS-General Insurance'!J21,"-")</f>
        <v>2.4663531754858075</v>
      </c>
      <c r="L14" s="111">
        <f>IFERROR(('IS-General Insurance'!K5+'IS-General Insurance'!K6+'IS-General Insurance'!K28)/'IS-General Insurance'!K21,"-")</f>
        <v>2.4885727883286934</v>
      </c>
      <c r="M14" s="111" t="str">
        <f>IFERROR(('IS-General Insurance'!L5+'IS-General Insurance'!L6+'IS-General Insurance'!L28)/'IS-General Insurance'!L21,"-")</f>
        <v>-</v>
      </c>
      <c r="N14" s="111" t="str">
        <f>IFERROR(('IS-General Insurance'!M5+'IS-General Insurance'!M6+'IS-General Insurance'!M28)/'IS-General Insurance'!M21,"-")</f>
        <v>-</v>
      </c>
      <c r="O14" s="111" t="str">
        <f>IFERROR(('IS-General Insurance'!N5+'IS-General Insurance'!N6+'IS-General Insurance'!N28)/'IS-General Insurance'!N21,"-")</f>
        <v>-</v>
      </c>
      <c r="P14" s="110" t="s">
        <v>223</v>
      </c>
    </row>
    <row r="15" spans="1:30" s="20" customFormat="1" ht="20.399999999999999" customHeight="1">
      <c r="A15" s="18"/>
      <c r="B15"/>
      <c r="C15" s="50" t="s">
        <v>216</v>
      </c>
      <c r="D15" s="66">
        <v>1.9264393647289901</v>
      </c>
      <c r="E15" s="66">
        <v>1.6764511901372148</v>
      </c>
      <c r="F15" s="66">
        <v>1.8246351016725511</v>
      </c>
      <c r="G15" s="66">
        <v>1.8107512308619211</v>
      </c>
      <c r="H15" s="66">
        <v>1.6799556124572479</v>
      </c>
      <c r="I15" s="66">
        <v>1.784581928281056</v>
      </c>
      <c r="J15" s="66">
        <v>1.7772399654132003</v>
      </c>
      <c r="K15" s="111">
        <f>IFERROR(('IS-General Insurance'!J5+'IS-General Insurance'!J6+'IS-General Insurance'!J28)/('IS-General Insurance'!J21+'IS-General Insurance'!J29+'IS-General Insurance'!J30+'IS-General Insurance'!J31+'IS-General Insurance'!J32),"-")</f>
        <v>1.7664751311883036</v>
      </c>
      <c r="L15" s="111">
        <f>IFERROR(('IS-General Insurance'!K5+'IS-General Insurance'!K6+'IS-General Insurance'!K28)/('IS-General Insurance'!K21+'IS-General Insurance'!K29+'IS-General Insurance'!K30+'IS-General Insurance'!K31+'IS-General Insurance'!K32),"-")</f>
        <v>1.780571641807575</v>
      </c>
      <c r="M15" s="111" t="str">
        <f>IFERROR(('IS-General Insurance'!L5+'IS-General Insurance'!L6+'IS-General Insurance'!L28)/('IS-General Insurance'!L21+'IS-General Insurance'!L29+'IS-General Insurance'!L30+'IS-General Insurance'!L31+'IS-General Insurance'!L32),"-")</f>
        <v>-</v>
      </c>
      <c r="N15" s="111" t="str">
        <f>IFERROR(('IS-General Insurance'!M5+'IS-General Insurance'!M6+'IS-General Insurance'!M28)/('IS-General Insurance'!M21+'IS-General Insurance'!M29+'IS-General Insurance'!M30+'IS-General Insurance'!M31+'IS-General Insurance'!M32),"-")</f>
        <v>-</v>
      </c>
      <c r="O15" s="111" t="str">
        <f>IFERROR(('IS-General Insurance'!N5+'IS-General Insurance'!N6+'IS-General Insurance'!N28)/('IS-General Insurance'!N21+'IS-General Insurance'!N29+'IS-General Insurance'!N30+'IS-General Insurance'!N31+'IS-General Insurance'!N32),"-")</f>
        <v>-</v>
      </c>
      <c r="P15" s="110" t="s">
        <v>224</v>
      </c>
    </row>
    <row r="16" spans="1:30" s="20" customFormat="1" ht="20.399999999999999" customHeight="1">
      <c r="A16" s="18"/>
      <c r="B16"/>
      <c r="C16" s="50" t="s">
        <v>217</v>
      </c>
      <c r="D16" s="66">
        <v>0.39831382555626682</v>
      </c>
      <c r="E16" s="66">
        <v>0.39014416323893542</v>
      </c>
      <c r="F16" s="66">
        <v>0.43611198377479088</v>
      </c>
      <c r="G16" s="66">
        <v>0.42442930359082826</v>
      </c>
      <c r="H16" s="78">
        <v>0.42166392179031226</v>
      </c>
      <c r="I16" s="66">
        <v>0.43515509487901466</v>
      </c>
      <c r="J16" s="66">
        <v>0.43219216146413675</v>
      </c>
      <c r="K16" s="111">
        <f>IFERROR('IS-General Insurance'!J10/('IS-General Insurance'!J5+'IS-General Insurance'!J6),"-")</f>
        <v>0.41963319785334841</v>
      </c>
      <c r="L16" s="111">
        <f>IFERROR('IS-General Insurance'!K10/('IS-General Insurance'!K5+'IS-General Insurance'!K6),"-")</f>
        <v>0.43895269274888454</v>
      </c>
      <c r="M16" s="111" t="str">
        <f>IFERROR('IS-General Insurance'!L10/('IS-General Insurance'!L5+'IS-General Insurance'!L6),"-")</f>
        <v>-</v>
      </c>
      <c r="N16" s="111" t="str">
        <f>IFERROR('IS-General Insurance'!M10/('IS-General Insurance'!M5+'IS-General Insurance'!M6),"-")</f>
        <v>-</v>
      </c>
      <c r="O16" s="111" t="str">
        <f>IFERROR('IS-General Insurance'!N10/('IS-General Insurance'!N5+'IS-General Insurance'!N6),"-")</f>
        <v>-</v>
      </c>
      <c r="P16" s="110" t="s">
        <v>198</v>
      </c>
    </row>
    <row r="17" spans="1:16" s="20" customFormat="1" ht="20.399999999999999" customHeight="1">
      <c r="A17" s="18"/>
      <c r="B17"/>
      <c r="C17" s="50" t="s">
        <v>218</v>
      </c>
      <c r="D17" s="66">
        <v>1.1759083646741555</v>
      </c>
      <c r="E17" s="66">
        <v>1.2109453002315775</v>
      </c>
      <c r="F17" s="66">
        <v>1.2044440234853608</v>
      </c>
      <c r="G17" s="66">
        <v>1.2070421521977137</v>
      </c>
      <c r="H17" s="66">
        <v>1.2349554211036224</v>
      </c>
      <c r="I17" s="66">
        <v>1.2374157197782116</v>
      </c>
      <c r="J17" s="66">
        <v>1.2605247003337792</v>
      </c>
      <c r="K17" s="111">
        <f>IFERROR('FP-General Insurance'!J26/'FP-General Insurance'!J54,"-")</f>
        <v>1.2718028239458696</v>
      </c>
      <c r="L17" s="111">
        <f>IFERROR('FP-General Insurance'!K26/'FP-General Insurance'!K54,"-")</f>
        <v>1.2827791430073288</v>
      </c>
      <c r="M17" s="111" t="str">
        <f>IFERROR('FP-General Insurance'!L26/'FP-General Insurance'!L54,"-")</f>
        <v>-</v>
      </c>
      <c r="N17" s="111" t="str">
        <f>IFERROR('FP-General Insurance'!M26/'FP-General Insurance'!M54,"-")</f>
        <v>-</v>
      </c>
      <c r="O17" s="111" t="str">
        <f>IFERROR('FP-General Insurance'!N26/'FP-General Insurance'!N54,"-")</f>
        <v>-</v>
      </c>
      <c r="P17" s="110" t="s">
        <v>225</v>
      </c>
    </row>
    <row r="18" spans="1:16" ht="20.399999999999999" customHeight="1">
      <c r="C18" s="50"/>
      <c r="D18" s="66"/>
      <c r="E18" s="66"/>
      <c r="F18" s="66"/>
      <c r="G18" s="66"/>
      <c r="H18" s="66"/>
      <c r="I18" s="66"/>
      <c r="J18" s="66"/>
      <c r="K18" s="66"/>
      <c r="L18" s="66"/>
      <c r="M18" s="66"/>
      <c r="N18" s="66"/>
      <c r="O18" s="66"/>
      <c r="P18" s="110"/>
    </row>
    <row r="19" spans="1:16" s="20" customFormat="1" ht="20.399999999999999" customHeight="1">
      <c r="A19" s="18"/>
      <c r="B19"/>
      <c r="C19" s="65" t="s">
        <v>220</v>
      </c>
      <c r="D19" s="66"/>
      <c r="E19" s="66"/>
      <c r="F19" s="66"/>
      <c r="G19" s="66"/>
      <c r="H19" s="66"/>
      <c r="I19" s="66"/>
      <c r="J19" s="66"/>
      <c r="K19" s="66"/>
      <c r="L19" s="66"/>
      <c r="M19" s="66"/>
      <c r="N19" s="66"/>
      <c r="O19" s="66"/>
      <c r="P19" s="110"/>
    </row>
    <row r="20" spans="1:16" s="20" customFormat="1" ht="20.399999999999999" customHeight="1">
      <c r="A20" s="18"/>
      <c r="B20"/>
      <c r="C20" s="50" t="s">
        <v>213</v>
      </c>
      <c r="D20" s="66">
        <v>2.4490547064282056</v>
      </c>
      <c r="E20" s="66">
        <v>2.6320088468479668</v>
      </c>
      <c r="F20" s="66">
        <v>2.738976024823454</v>
      </c>
      <c r="G20" s="66">
        <v>2.7219989564614298</v>
      </c>
      <c r="H20" s="66">
        <v>2.6666682304782796</v>
      </c>
      <c r="I20" s="66">
        <v>2.7809078088744812</v>
      </c>
      <c r="J20" s="66">
        <v>2.7116548678287455</v>
      </c>
      <c r="K20" s="111">
        <f>IFERROR('IS-Reinsurance'!J6/'IS-Reinsurance'!J21,"-")</f>
        <v>2.6450406951100396</v>
      </c>
      <c r="L20" s="111">
        <f>IFERROR('IS-Reinsurance'!K6/'IS-Reinsurance'!K21,"-")</f>
        <v>2.6714775902940784</v>
      </c>
      <c r="M20" s="111" t="str">
        <f>IFERROR('IS-Reinsurance'!L6/'IS-Reinsurance'!L21,"-")</f>
        <v>-</v>
      </c>
      <c r="N20" s="111" t="str">
        <f>IFERROR('IS-Reinsurance'!M6/'IS-Reinsurance'!M21,"-")</f>
        <v>-</v>
      </c>
      <c r="O20" s="111" t="str">
        <f>IFERROR('IS-Reinsurance'!N6/'IS-Reinsurance'!N21,"-")</f>
        <v>-</v>
      </c>
      <c r="P20" s="110" t="s">
        <v>221</v>
      </c>
    </row>
    <row r="21" spans="1:16" s="20" customFormat="1" ht="20.399999999999999" customHeight="1">
      <c r="A21" s="18"/>
      <c r="B21"/>
      <c r="C21" s="50" t="s">
        <v>214</v>
      </c>
      <c r="D21" s="66">
        <v>2.2709558045114489</v>
      </c>
      <c r="E21" s="66">
        <v>2.4352883617373537</v>
      </c>
      <c r="F21" s="66">
        <v>2.5155388569851049</v>
      </c>
      <c r="G21" s="66">
        <v>2.4788353689427232</v>
      </c>
      <c r="H21" s="66">
        <v>2.4038721934789633</v>
      </c>
      <c r="I21" s="66">
        <v>2.4931211404972937</v>
      </c>
      <c r="J21" s="66">
        <v>2.4272696229874109</v>
      </c>
      <c r="K21" s="111">
        <f>IFERROR('IS-Reinsurance'!J6/('IS-Reinsurance'!J21+'IS-Reinsurance'!J29+'IS-Reinsurance'!J30+'IS-Reinsurance'!J31+'IS-Reinsurance'!J32),"-")</f>
        <v>2.3752410813498823</v>
      </c>
      <c r="L21" s="111">
        <f>IFERROR('IS-Reinsurance'!K6/('IS-Reinsurance'!K21+'IS-Reinsurance'!K29+'IS-Reinsurance'!K30+'IS-Reinsurance'!K31+'IS-Reinsurance'!K32),"-")</f>
        <v>2.4170693462478017</v>
      </c>
      <c r="M21" s="111" t="str">
        <f>IFERROR('IS-Reinsurance'!L6/('IS-Reinsurance'!L21+'IS-Reinsurance'!L29+'IS-Reinsurance'!L30+'IS-Reinsurance'!L31+'IS-Reinsurance'!L32),"-")</f>
        <v>-</v>
      </c>
      <c r="N21" s="111" t="str">
        <f>IFERROR('IS-Reinsurance'!M6/('IS-Reinsurance'!M21+'IS-Reinsurance'!M29+'IS-Reinsurance'!M30+'IS-Reinsurance'!M31+'IS-Reinsurance'!M32),"-")</f>
        <v>-</v>
      </c>
      <c r="O21" s="111" t="str">
        <f>IFERROR('IS-Reinsurance'!N6/('IS-Reinsurance'!N21+'IS-Reinsurance'!N29+'IS-Reinsurance'!N30+'IS-Reinsurance'!N31+'IS-Reinsurance'!N32),"-")</f>
        <v>-</v>
      </c>
      <c r="P21" s="110" t="s">
        <v>222</v>
      </c>
    </row>
    <row r="22" spans="1:16" s="20" customFormat="1" ht="20.399999999999999" customHeight="1">
      <c r="A22" s="18"/>
      <c r="B22"/>
      <c r="C22" s="50" t="s">
        <v>215</v>
      </c>
      <c r="D22" s="66">
        <v>2.5654072808381443</v>
      </c>
      <c r="E22" s="66">
        <v>2.7488052425858145</v>
      </c>
      <c r="F22" s="66">
        <v>2.8614144935524792</v>
      </c>
      <c r="G22" s="66">
        <v>2.843602610267836</v>
      </c>
      <c r="H22" s="66">
        <v>2.788486313449916</v>
      </c>
      <c r="I22" s="66">
        <v>2.9022756034778272</v>
      </c>
      <c r="J22" s="66">
        <v>2.8299326244984555</v>
      </c>
      <c r="K22" s="111">
        <f>IFERROR(('IS-Reinsurance'!J6+'IS-Reinsurance'!J28)/('IS-Reinsurance'!J21),"-")</f>
        <v>2.7643861693480636</v>
      </c>
      <c r="L22" s="111">
        <f>IFERROR(('IS-Reinsurance'!K6+'IS-Reinsurance'!K28)/('IS-Reinsurance'!K21),"-")</f>
        <v>2.7854485196675007</v>
      </c>
      <c r="M22" s="111" t="str">
        <f>IFERROR(('IS-Reinsurance'!L6+'IS-Reinsurance'!L28)/('IS-Reinsurance'!L21),"-")</f>
        <v>-</v>
      </c>
      <c r="N22" s="111" t="str">
        <f>IFERROR(('IS-Reinsurance'!M6+'IS-Reinsurance'!M28)/('IS-Reinsurance'!M21),"-")</f>
        <v>-</v>
      </c>
      <c r="O22" s="111" t="str">
        <f>IFERROR(('IS-Reinsurance'!N6+'IS-Reinsurance'!N28)/('IS-Reinsurance'!N21),"-")</f>
        <v>-</v>
      </c>
      <c r="P22" s="110" t="s">
        <v>223</v>
      </c>
    </row>
    <row r="23" spans="1:16" s="20" customFormat="1" ht="20.399999999999999" customHeight="1">
      <c r="A23" s="18"/>
      <c r="B23"/>
      <c r="C23" s="50" t="s">
        <v>216</v>
      </c>
      <c r="D23" s="66">
        <v>2.3788470466027563</v>
      </c>
      <c r="E23" s="66">
        <v>2.5433552109707374</v>
      </c>
      <c r="F23" s="66">
        <v>2.6279891752376976</v>
      </c>
      <c r="G23" s="66">
        <v>2.5895758368376298</v>
      </c>
      <c r="H23" s="66">
        <v>2.5136852924507496</v>
      </c>
      <c r="I23" s="66">
        <v>2.6019289958082545</v>
      </c>
      <c r="J23" s="66">
        <v>2.5331429807091332</v>
      </c>
      <c r="K23" s="111">
        <f>IFERROR(('IS-Reinsurance'!J6+'IS-Reinsurance'!J28)/('IS-Reinsurance'!J21+'IS-Reinsurance'!J29+'IS-Reinsurance'!J30+'IS-Reinsurance'!J31+'IS-Reinsurance'!J32),"-")</f>
        <v>2.4824130707288758</v>
      </c>
      <c r="L23" s="111">
        <f>IFERROR(('IS-Reinsurance'!K6+'IS-Reinsurance'!K28)/('IS-Reinsurance'!K21+'IS-Reinsurance'!K29+'IS-Reinsurance'!K30+'IS-Reinsurance'!K31+'IS-Reinsurance'!K32),"-")</f>
        <v>2.5201866775526649</v>
      </c>
      <c r="M23" s="111" t="str">
        <f>IFERROR(('IS-Reinsurance'!L6+'IS-Reinsurance'!L28)/('IS-Reinsurance'!L21+'IS-Reinsurance'!L29+'IS-Reinsurance'!L30+'IS-Reinsurance'!L31+'IS-Reinsurance'!L32),"-")</f>
        <v>-</v>
      </c>
      <c r="N23" s="111" t="str">
        <f>IFERROR(('IS-Reinsurance'!M6+'IS-Reinsurance'!M28)/('IS-Reinsurance'!M21+'IS-Reinsurance'!M29+'IS-Reinsurance'!M30+'IS-Reinsurance'!M31+'IS-Reinsurance'!M32),"-")</f>
        <v>-</v>
      </c>
      <c r="O23" s="111" t="str">
        <f>IFERROR(('IS-Reinsurance'!N6+'IS-Reinsurance'!N28)/('IS-Reinsurance'!N21+'IS-Reinsurance'!N29+'IS-Reinsurance'!N30+'IS-Reinsurance'!N31+'IS-Reinsurance'!N32),"-")</f>
        <v>-</v>
      </c>
      <c r="P23" s="110" t="s">
        <v>224</v>
      </c>
    </row>
    <row r="24" spans="1:16" s="20" customFormat="1" ht="20.399999999999999" customHeight="1">
      <c r="A24" s="18"/>
      <c r="B24"/>
      <c r="C24" s="50" t="s">
        <v>217</v>
      </c>
      <c r="D24" s="66">
        <v>0.48430355371289385</v>
      </c>
      <c r="E24" s="66">
        <v>0.38824300003681184</v>
      </c>
      <c r="F24" s="66">
        <v>0.41443904255841219</v>
      </c>
      <c r="G24" s="66">
        <v>0.3983322269055134</v>
      </c>
      <c r="H24" s="66">
        <v>0.38165847521890917</v>
      </c>
      <c r="I24" s="66">
        <v>0.39686484180622128</v>
      </c>
      <c r="J24" s="66">
        <v>0.38802001829610827</v>
      </c>
      <c r="K24" s="111">
        <f>IFERROR('IS-Reinsurance'!J10/'IS-Reinsurance'!J6,"-")</f>
        <v>0.3714098355882513</v>
      </c>
      <c r="L24" s="111">
        <f>IFERROR('IS-Reinsurance'!K10/'IS-Reinsurance'!K6,"-")</f>
        <v>0.37732304527483324</v>
      </c>
      <c r="M24" s="111" t="str">
        <f>IFERROR('IS-Reinsurance'!L10/'IS-Reinsurance'!L6,"-")</f>
        <v>-</v>
      </c>
      <c r="N24" s="111" t="str">
        <f>IFERROR('IS-Reinsurance'!M10/'IS-Reinsurance'!M6,"-")</f>
        <v>-</v>
      </c>
      <c r="O24" s="111" t="str">
        <f>IFERROR('IS-Reinsurance'!N10/'IS-Reinsurance'!N6,"-")</f>
        <v>-</v>
      </c>
      <c r="P24" s="110" t="s">
        <v>198</v>
      </c>
    </row>
    <row r="25" spans="1:16" s="20" customFormat="1" ht="20.399999999999999" customHeight="1">
      <c r="A25" s="18"/>
      <c r="B25"/>
      <c r="C25" s="50" t="s">
        <v>218</v>
      </c>
      <c r="D25" s="66">
        <v>1.1417971441633246</v>
      </c>
      <c r="E25" s="66">
        <v>1.1638484735861434</v>
      </c>
      <c r="F25" s="66">
        <v>1.1212504307761499</v>
      </c>
      <c r="G25" s="66">
        <v>1.141498632669083</v>
      </c>
      <c r="H25" s="66">
        <v>1.1214383568777391</v>
      </c>
      <c r="I25" s="66">
        <v>1.112542379180147</v>
      </c>
      <c r="J25" s="66">
        <v>1.0983829593422203</v>
      </c>
      <c r="K25" s="111">
        <f>IFERROR('FP- Reinsurance'!J26/'FP- Reinsurance'!J54,"-")</f>
        <v>1.2095569670059183</v>
      </c>
      <c r="L25" s="111">
        <f>IFERROR('FP- Reinsurance'!K26/'FP- Reinsurance'!K54,"-")</f>
        <v>1.2112714997022536</v>
      </c>
      <c r="M25" s="111" t="str">
        <f>IFERROR('FP- Reinsurance'!L26/'FP- Reinsurance'!L54,"-")</f>
        <v>-</v>
      </c>
      <c r="N25" s="111" t="str">
        <f>IFERROR('FP- Reinsurance'!M26/'FP- Reinsurance'!M54,"-")</f>
        <v>-</v>
      </c>
      <c r="O25" s="111" t="str">
        <f>IFERROR('FP- Reinsurance'!N26/'FP- Reinsurance'!N54,"-")</f>
        <v>-</v>
      </c>
      <c r="P25" s="110" t="s">
        <v>225</v>
      </c>
    </row>
    <row r="26" spans="1:16" ht="20.399999999999999" customHeight="1"/>
    <row r="27" spans="1:16" ht="15" customHeight="1"/>
    <row r="28" spans="1:16" ht="15" customHeight="1"/>
    <row r="29" spans="1:16" ht="15" customHeight="1"/>
  </sheetData>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8"/>
  <sheetViews>
    <sheetView zoomScale="70" zoomScaleNormal="70" zoomScaleSheetLayoutView="70" workbookViewId="0">
      <pane xSplit="2" ySplit="4" topLeftCell="G5" activePane="bottomRight" state="frozen"/>
      <selection pane="topRight" activeCell="C1" sqref="C1"/>
      <selection pane="bottomLeft" activeCell="A5" sqref="A5"/>
      <selection pane="bottomRight" activeCell="K5" sqref="K5"/>
    </sheetView>
  </sheetViews>
  <sheetFormatPr defaultColWidth="9.109375" defaultRowHeight="14.4"/>
  <cols>
    <col min="1" max="1" width="9.109375" style="8"/>
    <col min="2" max="2" width="75.33203125" style="41" customWidth="1"/>
    <col min="3" max="3" width="20.5546875" style="7" bestFit="1" customWidth="1"/>
    <col min="4" max="4" width="20.5546875" style="36" bestFit="1" customWidth="1"/>
    <col min="5" max="6" width="20.5546875" style="6" bestFit="1" customWidth="1"/>
    <col min="7" max="7" width="21" style="6" bestFit="1" customWidth="1"/>
    <col min="8" max="8" width="20.5546875" style="6" bestFit="1" customWidth="1"/>
    <col min="9" max="9" width="20.109375" style="6" bestFit="1" customWidth="1"/>
    <col min="10"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17" t="s">
        <v>421</v>
      </c>
    </row>
    <row r="2" spans="1:49" s="9" customFormat="1" ht="38.25" customHeight="1" thickBot="1">
      <c r="A2" s="135" t="s">
        <v>122</v>
      </c>
      <c r="B2" s="136"/>
      <c r="C2" s="136"/>
      <c r="D2" s="136"/>
      <c r="E2" s="136"/>
      <c r="F2" s="136"/>
      <c r="G2" s="136"/>
      <c r="H2" s="136"/>
      <c r="I2" s="136"/>
      <c r="J2" s="136"/>
      <c r="K2" s="136"/>
      <c r="L2" s="136"/>
      <c r="M2" s="136"/>
      <c r="N2" s="136"/>
      <c r="O2" s="137"/>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32" t="s">
        <v>368</v>
      </c>
      <c r="B3" s="133"/>
      <c r="C3" s="133"/>
      <c r="D3" s="133"/>
      <c r="E3" s="133"/>
      <c r="F3" s="133"/>
      <c r="G3" s="133"/>
      <c r="H3" s="133"/>
      <c r="I3" s="133"/>
      <c r="J3" s="133"/>
      <c r="K3" s="133"/>
      <c r="L3" s="133"/>
      <c r="M3" s="133"/>
      <c r="N3" s="133"/>
      <c r="O3" s="134"/>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35</v>
      </c>
      <c r="C4" s="51" t="s">
        <v>384</v>
      </c>
      <c r="D4" s="51" t="s">
        <v>383</v>
      </c>
      <c r="E4" s="51" t="s">
        <v>382</v>
      </c>
      <c r="F4" s="51" t="s">
        <v>381</v>
      </c>
      <c r="G4" s="51" t="s">
        <v>380</v>
      </c>
      <c r="H4" s="51" t="s">
        <v>379</v>
      </c>
      <c r="I4" s="51" t="s">
        <v>378</v>
      </c>
      <c r="J4" s="51" t="s">
        <v>377</v>
      </c>
      <c r="K4" s="51" t="s">
        <v>376</v>
      </c>
      <c r="L4" s="51" t="s">
        <v>375</v>
      </c>
      <c r="M4" s="51" t="s">
        <v>374</v>
      </c>
      <c r="N4" s="51" t="s">
        <v>373</v>
      </c>
      <c r="O4" s="42" t="s">
        <v>29</v>
      </c>
    </row>
    <row r="5" spans="1:49">
      <c r="A5" s="8">
        <v>1</v>
      </c>
      <c r="B5" s="96" t="s">
        <v>386</v>
      </c>
      <c r="C5" s="67">
        <v>40574372.650470994</v>
      </c>
      <c r="D5" s="68">
        <v>39140387.612240002</v>
      </c>
      <c r="E5" s="68">
        <v>40832910.549200013</v>
      </c>
      <c r="F5" s="68">
        <v>39118867.374030001</v>
      </c>
      <c r="G5" s="79">
        <v>39743331.135949992</v>
      </c>
      <c r="H5" s="68">
        <v>39117513.6316</v>
      </c>
      <c r="I5" s="93">
        <v>44994812.510220006</v>
      </c>
      <c r="J5" s="68">
        <v>40093785.395113148</v>
      </c>
      <c r="K5" s="93">
        <v>44663689.572510004</v>
      </c>
      <c r="L5" s="68"/>
      <c r="M5" s="68"/>
      <c r="N5" s="68"/>
      <c r="O5" s="114" t="s">
        <v>410</v>
      </c>
    </row>
    <row r="6" spans="1:49" s="12" customFormat="1">
      <c r="A6" s="8">
        <v>2</v>
      </c>
      <c r="B6" s="96" t="s">
        <v>385</v>
      </c>
      <c r="C6" s="97"/>
      <c r="D6" s="98"/>
      <c r="E6" s="98"/>
      <c r="F6" s="98"/>
      <c r="G6" s="99"/>
      <c r="H6" s="98"/>
      <c r="I6" s="100"/>
      <c r="J6" s="68">
        <v>6472066.6513499999</v>
      </c>
      <c r="K6" s="93">
        <v>1809533.5969700001</v>
      </c>
      <c r="L6" s="68"/>
      <c r="M6" s="68"/>
      <c r="N6" s="68"/>
      <c r="O6" s="114" t="s">
        <v>409</v>
      </c>
    </row>
    <row r="7" spans="1:49">
      <c r="A7" s="8">
        <v>3</v>
      </c>
      <c r="B7" s="41" t="s">
        <v>30</v>
      </c>
      <c r="C7" s="67">
        <v>111233013.554528</v>
      </c>
      <c r="D7" s="68">
        <v>113547718.29923998</v>
      </c>
      <c r="E7" s="68">
        <v>118229462.63805999</v>
      </c>
      <c r="F7" s="68">
        <v>120178204.41238002</v>
      </c>
      <c r="G7" s="79">
        <v>121159371.85846001</v>
      </c>
      <c r="H7" s="68">
        <v>123418711.00513001</v>
      </c>
      <c r="I7" s="93">
        <v>134259788.85758999</v>
      </c>
      <c r="J7" s="68">
        <v>129320663.19229807</v>
      </c>
      <c r="K7" s="93">
        <v>133043074.75901997</v>
      </c>
      <c r="L7" s="68"/>
      <c r="M7" s="68"/>
      <c r="N7" s="68"/>
      <c r="O7" s="114" t="s">
        <v>31</v>
      </c>
    </row>
    <row r="8" spans="1:49">
      <c r="A8" s="8">
        <v>4</v>
      </c>
      <c r="B8" s="96" t="s">
        <v>387</v>
      </c>
      <c r="C8" s="67">
        <v>28288827.913955003</v>
      </c>
      <c r="D8" s="68">
        <v>28272045.74498</v>
      </c>
      <c r="E8" s="68">
        <v>30152505.995290004</v>
      </c>
      <c r="F8" s="68">
        <v>30679247.484729998</v>
      </c>
      <c r="G8" s="79">
        <v>31013395.7896</v>
      </c>
      <c r="H8" s="68">
        <v>31771452.472490001</v>
      </c>
      <c r="I8" s="93">
        <v>31833678.628630005</v>
      </c>
      <c r="J8" s="68">
        <v>32225802.558690578</v>
      </c>
      <c r="K8" s="93">
        <v>32165946.215559997</v>
      </c>
      <c r="L8" s="68"/>
      <c r="M8" s="68"/>
      <c r="N8" s="68"/>
      <c r="O8" s="114" t="s">
        <v>32</v>
      </c>
    </row>
    <row r="9" spans="1:49" s="12" customFormat="1">
      <c r="A9" s="8">
        <v>5</v>
      </c>
      <c r="B9" s="96" t="s">
        <v>388</v>
      </c>
      <c r="C9" s="97"/>
      <c r="D9" s="98"/>
      <c r="E9" s="98"/>
      <c r="F9" s="98"/>
      <c r="G9" s="99"/>
      <c r="H9" s="98"/>
      <c r="I9" s="100"/>
      <c r="J9" s="68">
        <v>732765</v>
      </c>
      <c r="K9" s="93">
        <v>1257880</v>
      </c>
      <c r="L9" s="68"/>
      <c r="M9" s="68"/>
      <c r="N9" s="68"/>
      <c r="O9" s="114" t="s">
        <v>411</v>
      </c>
    </row>
    <row r="10" spans="1:49">
      <c r="A10" s="8">
        <v>6</v>
      </c>
      <c r="B10" s="41" t="s">
        <v>33</v>
      </c>
      <c r="C10" s="67">
        <v>55967339.180159844</v>
      </c>
      <c r="D10" s="68">
        <v>57229585.168329984</v>
      </c>
      <c r="E10" s="68">
        <v>58646111.68714001</v>
      </c>
      <c r="F10" s="68">
        <v>59564150.350040011</v>
      </c>
      <c r="G10" s="79">
        <v>60320999.291089997</v>
      </c>
      <c r="H10" s="68">
        <v>61294709.395920008</v>
      </c>
      <c r="I10" s="93">
        <v>62772127.957059994</v>
      </c>
      <c r="J10" s="68">
        <v>63089146.756493814</v>
      </c>
      <c r="K10" s="93">
        <v>63998371.612439997</v>
      </c>
      <c r="L10" s="68"/>
      <c r="M10" s="68"/>
      <c r="N10" s="68"/>
      <c r="O10" s="114" t="s">
        <v>34</v>
      </c>
    </row>
    <row r="11" spans="1:49">
      <c r="A11" s="8">
        <v>7</v>
      </c>
      <c r="B11" s="41" t="s">
        <v>36</v>
      </c>
      <c r="C11" s="67">
        <v>825589.16</v>
      </c>
      <c r="D11" s="68">
        <v>836636.43</v>
      </c>
      <c r="E11" s="68">
        <v>829089.53</v>
      </c>
      <c r="F11" s="68">
        <v>839803.01</v>
      </c>
      <c r="G11" s="79">
        <v>854904.55</v>
      </c>
      <c r="H11" s="68">
        <v>856580.61</v>
      </c>
      <c r="I11" s="93">
        <v>849605.54</v>
      </c>
      <c r="J11" s="68">
        <v>879280.5</v>
      </c>
      <c r="K11" s="93">
        <v>893353.95</v>
      </c>
      <c r="L11" s="68"/>
      <c r="M11" s="68"/>
      <c r="N11" s="68"/>
      <c r="O11" s="114" t="s">
        <v>37</v>
      </c>
    </row>
    <row r="12" spans="1:49">
      <c r="A12" s="8">
        <v>8</v>
      </c>
      <c r="B12" s="41" t="s">
        <v>38</v>
      </c>
      <c r="C12" s="67">
        <v>0</v>
      </c>
      <c r="D12" s="68">
        <v>0</v>
      </c>
      <c r="E12" s="68">
        <v>0</v>
      </c>
      <c r="F12" s="68">
        <v>0</v>
      </c>
      <c r="G12" s="79">
        <v>0</v>
      </c>
      <c r="H12" s="68">
        <v>0</v>
      </c>
      <c r="I12" s="93">
        <v>0</v>
      </c>
      <c r="J12" s="68">
        <v>0</v>
      </c>
      <c r="K12" s="93">
        <v>0</v>
      </c>
      <c r="L12" s="68"/>
      <c r="M12" s="68"/>
      <c r="N12" s="68"/>
      <c r="O12" s="114" t="s">
        <v>39</v>
      </c>
    </row>
    <row r="13" spans="1:49">
      <c r="A13" s="8">
        <v>9</v>
      </c>
      <c r="B13" s="41" t="s">
        <v>40</v>
      </c>
      <c r="C13" s="67">
        <v>0</v>
      </c>
      <c r="D13" s="68">
        <v>0</v>
      </c>
      <c r="E13" s="68">
        <v>0</v>
      </c>
      <c r="F13" s="68">
        <v>10116.24</v>
      </c>
      <c r="G13" s="79">
        <v>10049.8789</v>
      </c>
      <c r="H13" s="68">
        <v>10094.008599999999</v>
      </c>
      <c r="I13" s="93">
        <v>20827.538099999998</v>
      </c>
      <c r="J13" s="68">
        <v>10168.999900000001</v>
      </c>
      <c r="K13" s="93">
        <v>10133.424300000001</v>
      </c>
      <c r="L13" s="68"/>
      <c r="M13" s="68"/>
      <c r="N13" s="68"/>
      <c r="O13" s="114" t="s">
        <v>41</v>
      </c>
    </row>
    <row r="14" spans="1:49">
      <c r="A14" s="8">
        <v>10</v>
      </c>
      <c r="B14" s="41" t="s">
        <v>42</v>
      </c>
      <c r="C14" s="67">
        <v>95307434.682190984</v>
      </c>
      <c r="D14" s="68">
        <v>97417409.052989975</v>
      </c>
      <c r="E14" s="68">
        <v>101052355.30497999</v>
      </c>
      <c r="F14" s="68">
        <v>103442297.09278001</v>
      </c>
      <c r="G14" s="79">
        <v>104319695.48499</v>
      </c>
      <c r="H14" s="68">
        <v>106535161.20542997</v>
      </c>
      <c r="I14" s="93">
        <v>110224776.74789998</v>
      </c>
      <c r="J14" s="68">
        <v>133218672.98394494</v>
      </c>
      <c r="K14" s="93">
        <v>134199782.70743699</v>
      </c>
      <c r="L14" s="68"/>
      <c r="M14" s="68"/>
      <c r="N14" s="68"/>
      <c r="O14" s="114" t="s">
        <v>43</v>
      </c>
    </row>
    <row r="15" spans="1:49">
      <c r="A15" s="8">
        <v>11</v>
      </c>
      <c r="B15" s="96" t="s">
        <v>164</v>
      </c>
      <c r="C15" s="67">
        <v>1343.73</v>
      </c>
      <c r="D15" s="68">
        <v>1342.93</v>
      </c>
      <c r="E15" s="68">
        <v>1342.17</v>
      </c>
      <c r="F15" s="68">
        <v>1001.02</v>
      </c>
      <c r="G15" s="79">
        <v>10090.709000000001</v>
      </c>
      <c r="H15" s="68">
        <v>997.73</v>
      </c>
      <c r="I15" s="93">
        <v>682.47</v>
      </c>
      <c r="J15" s="68">
        <v>130794.7552</v>
      </c>
      <c r="K15" s="93">
        <v>216204.5514</v>
      </c>
      <c r="L15" s="68"/>
      <c r="M15" s="68"/>
      <c r="N15" s="68"/>
      <c r="O15" s="114" t="s">
        <v>44</v>
      </c>
    </row>
    <row r="16" spans="1:49">
      <c r="A16" s="8">
        <v>12</v>
      </c>
      <c r="B16" s="41" t="s">
        <v>45</v>
      </c>
      <c r="C16" s="67">
        <v>0</v>
      </c>
      <c r="D16" s="68">
        <v>9643.3050000000003</v>
      </c>
      <c r="E16" s="68">
        <v>9184.1</v>
      </c>
      <c r="F16" s="68">
        <v>12957.84669</v>
      </c>
      <c r="G16" s="79">
        <v>0</v>
      </c>
      <c r="H16" s="68">
        <v>13485.01403</v>
      </c>
      <c r="I16" s="93">
        <v>9000.4179999999997</v>
      </c>
      <c r="J16" s="68">
        <v>9000.4179999999997</v>
      </c>
      <c r="K16" s="93">
        <v>9092.259</v>
      </c>
      <c r="L16" s="68"/>
      <c r="M16" s="68"/>
      <c r="N16" s="68"/>
      <c r="O16" s="114" t="s">
        <v>46</v>
      </c>
    </row>
    <row r="17" spans="1:17" s="12" customFormat="1">
      <c r="A17" s="8">
        <v>13</v>
      </c>
      <c r="B17" s="96" t="s">
        <v>389</v>
      </c>
      <c r="C17" s="97"/>
      <c r="D17" s="98"/>
      <c r="E17" s="98"/>
      <c r="F17" s="98"/>
      <c r="G17" s="99"/>
      <c r="H17" s="98"/>
      <c r="I17" s="100"/>
      <c r="J17" s="68">
        <v>0</v>
      </c>
      <c r="K17" s="93">
        <v>0</v>
      </c>
      <c r="L17" s="68"/>
      <c r="M17" s="68"/>
      <c r="N17" s="68"/>
      <c r="O17" s="114" t="s">
        <v>412</v>
      </c>
    </row>
    <row r="18" spans="1:17">
      <c r="A18" s="8">
        <v>14</v>
      </c>
      <c r="B18" s="41" t="s">
        <v>47</v>
      </c>
      <c r="C18" s="67">
        <v>4116564.7804737967</v>
      </c>
      <c r="D18" s="68">
        <v>5011882.5774299987</v>
      </c>
      <c r="E18" s="68">
        <v>4580899.3631099993</v>
      </c>
      <c r="F18" s="68">
        <v>4689682.2412600005</v>
      </c>
      <c r="G18" s="79">
        <v>4637474.0686900001</v>
      </c>
      <c r="H18" s="68">
        <v>4625757.8552700002</v>
      </c>
      <c r="I18" s="93">
        <v>4446471.4530199999</v>
      </c>
      <c r="J18" s="68">
        <v>4215592.7648820002</v>
      </c>
      <c r="K18" s="93">
        <v>4606065.3444099994</v>
      </c>
      <c r="L18" s="68"/>
      <c r="M18" s="68"/>
      <c r="N18" s="68"/>
      <c r="O18" s="114" t="s">
        <v>48</v>
      </c>
    </row>
    <row r="19" spans="1:17">
      <c r="A19" s="8">
        <v>15</v>
      </c>
      <c r="B19" s="96" t="s">
        <v>390</v>
      </c>
      <c r="C19" s="67">
        <v>9969367.1980750002</v>
      </c>
      <c r="D19" s="68">
        <v>9633457.4881000016</v>
      </c>
      <c r="E19" s="68">
        <v>9718348.1461899988</v>
      </c>
      <c r="F19" s="68">
        <v>10011068.780479999</v>
      </c>
      <c r="G19" s="79">
        <v>10011073.32691</v>
      </c>
      <c r="H19" s="68">
        <v>10011063.88594</v>
      </c>
      <c r="I19" s="93">
        <v>10011032.71689</v>
      </c>
      <c r="J19" s="68">
        <v>10242715.96415</v>
      </c>
      <c r="K19" s="93">
        <v>9927764.8059000019</v>
      </c>
      <c r="L19" s="68"/>
      <c r="M19" s="68"/>
      <c r="N19" s="68"/>
      <c r="O19" s="114" t="s">
        <v>49</v>
      </c>
    </row>
    <row r="20" spans="1:17">
      <c r="A20" s="8">
        <v>16</v>
      </c>
      <c r="B20" s="41" t="s">
        <v>50</v>
      </c>
      <c r="C20" s="67">
        <v>149432.95000000001</v>
      </c>
      <c r="D20" s="68">
        <v>149432.95000000001</v>
      </c>
      <c r="E20" s="68">
        <v>142100.82</v>
      </c>
      <c r="F20" s="68">
        <v>142100.82</v>
      </c>
      <c r="G20" s="79">
        <v>162100.82</v>
      </c>
      <c r="H20" s="68">
        <v>192100.82</v>
      </c>
      <c r="I20" s="93">
        <v>192100.82</v>
      </c>
      <c r="J20" s="98">
        <v>0</v>
      </c>
      <c r="K20" s="98"/>
      <c r="L20" s="68"/>
      <c r="M20" s="68"/>
      <c r="N20" s="68"/>
      <c r="O20" s="114" t="s">
        <v>51</v>
      </c>
    </row>
    <row r="21" spans="1:17" s="12" customFormat="1">
      <c r="A21" s="8">
        <v>17</v>
      </c>
      <c r="B21" s="96" t="s">
        <v>391</v>
      </c>
      <c r="C21" s="97"/>
      <c r="D21" s="98"/>
      <c r="E21" s="98"/>
      <c r="F21" s="98"/>
      <c r="G21" s="99"/>
      <c r="H21" s="98"/>
      <c r="I21" s="100"/>
      <c r="J21" s="68">
        <v>232100.83</v>
      </c>
      <c r="K21" s="93">
        <v>255100.82</v>
      </c>
      <c r="L21" s="68"/>
      <c r="M21" s="68"/>
      <c r="N21" s="68"/>
      <c r="O21" s="114" t="s">
        <v>413</v>
      </c>
    </row>
    <row r="22" spans="1:17">
      <c r="A22" s="8">
        <v>18</v>
      </c>
      <c r="B22" s="41" t="s">
        <v>52</v>
      </c>
      <c r="C22" s="67">
        <v>0</v>
      </c>
      <c r="D22" s="68">
        <v>0</v>
      </c>
      <c r="E22" s="68">
        <v>0</v>
      </c>
      <c r="F22" s="68">
        <v>0</v>
      </c>
      <c r="G22" s="79">
        <v>0</v>
      </c>
      <c r="H22" s="68">
        <v>0</v>
      </c>
      <c r="I22" s="93">
        <v>0</v>
      </c>
      <c r="J22" s="68">
        <v>0</v>
      </c>
      <c r="K22" s="93">
        <v>0</v>
      </c>
      <c r="L22" s="68"/>
      <c r="M22" s="68"/>
      <c r="N22" s="68"/>
      <c r="O22" s="114" t="s">
        <v>53</v>
      </c>
      <c r="Q22" s="12"/>
    </row>
    <row r="23" spans="1:17">
      <c r="A23" s="8">
        <v>19</v>
      </c>
      <c r="B23" s="41" t="s">
        <v>54</v>
      </c>
      <c r="C23" s="67">
        <v>193423.88169499999</v>
      </c>
      <c r="D23" s="68">
        <v>183031.24213</v>
      </c>
      <c r="E23" s="68">
        <v>137967.99439000001</v>
      </c>
      <c r="F23" s="68">
        <v>135163.75151999999</v>
      </c>
      <c r="G23" s="79">
        <v>138151.55689000001</v>
      </c>
      <c r="H23" s="68">
        <v>136233.60707</v>
      </c>
      <c r="I23" s="93">
        <v>134155.32618</v>
      </c>
      <c r="J23" s="68">
        <v>139781.29785</v>
      </c>
      <c r="K23" s="93">
        <v>131631.55573999998</v>
      </c>
      <c r="L23" s="68"/>
      <c r="M23" s="68"/>
      <c r="N23" s="68"/>
      <c r="O23" s="114" t="s">
        <v>55</v>
      </c>
    </row>
    <row r="24" spans="1:17" s="12" customFormat="1">
      <c r="A24" s="8">
        <v>20</v>
      </c>
      <c r="B24" s="96" t="s">
        <v>395</v>
      </c>
      <c r="C24" s="97"/>
      <c r="D24" s="98"/>
      <c r="E24" s="98"/>
      <c r="F24" s="98"/>
      <c r="G24" s="99"/>
      <c r="H24" s="98"/>
      <c r="I24" s="100"/>
      <c r="J24" s="68">
        <v>1992775.7609512601</v>
      </c>
      <c r="K24" s="93">
        <v>2023976.6207500002</v>
      </c>
      <c r="L24" s="68"/>
      <c r="M24" s="68"/>
      <c r="N24" s="68"/>
      <c r="O24" s="114" t="s">
        <v>92</v>
      </c>
    </row>
    <row r="25" spans="1:17">
      <c r="A25" s="8">
        <v>21</v>
      </c>
      <c r="B25" s="41" t="s">
        <v>56</v>
      </c>
      <c r="C25" s="67">
        <v>470826.08224000002</v>
      </c>
      <c r="D25" s="68">
        <v>470864.43310000002</v>
      </c>
      <c r="E25" s="68">
        <v>891377.41070999997</v>
      </c>
      <c r="F25" s="68">
        <v>897627.48317999998</v>
      </c>
      <c r="G25" s="79">
        <v>910414.95975999988</v>
      </c>
      <c r="H25" s="68">
        <v>909603.84321999992</v>
      </c>
      <c r="I25" s="93">
        <v>912228.86379999993</v>
      </c>
      <c r="J25" s="68">
        <v>952643.83386999986</v>
      </c>
      <c r="K25" s="93">
        <v>930487.79759999993</v>
      </c>
      <c r="L25" s="68"/>
      <c r="M25" s="68"/>
      <c r="N25" s="68"/>
      <c r="O25" s="114" t="s">
        <v>57</v>
      </c>
    </row>
    <row r="26" spans="1:17" s="73" customFormat="1">
      <c r="A26" s="71">
        <v>22</v>
      </c>
      <c r="B26" s="69" t="s">
        <v>58</v>
      </c>
      <c r="C26" s="70">
        <v>347107179.06924862</v>
      </c>
      <c r="D26" s="72">
        <v>351903437.23403013</v>
      </c>
      <c r="E26" s="72">
        <v>365223655.70958018</v>
      </c>
      <c r="F26" s="72">
        <v>369722287.90754002</v>
      </c>
      <c r="G26" s="80">
        <v>373291053.4306699</v>
      </c>
      <c r="H26" s="72">
        <v>378893465.08517987</v>
      </c>
      <c r="I26" s="94">
        <v>400661289.84786999</v>
      </c>
      <c r="J26" s="72">
        <v>423957757.66320002</v>
      </c>
      <c r="K26" s="94">
        <v>430142089.59354693</v>
      </c>
      <c r="L26" s="72"/>
      <c r="M26" s="72"/>
      <c r="N26" s="72"/>
      <c r="O26" s="119" t="s">
        <v>59</v>
      </c>
    </row>
    <row r="27" spans="1:17">
      <c r="A27" s="8">
        <v>23</v>
      </c>
      <c r="B27" s="41" t="s">
        <v>60</v>
      </c>
      <c r="C27" s="67">
        <v>6225649.6086658938</v>
      </c>
      <c r="D27" s="68">
        <v>7099301.6617400013</v>
      </c>
      <c r="E27" s="68">
        <v>6330048.6488799984</v>
      </c>
      <c r="F27" s="68">
        <v>6422382.4357400015</v>
      </c>
      <c r="G27" s="79">
        <v>6783840.4292200021</v>
      </c>
      <c r="H27" s="68">
        <v>6759634.95218</v>
      </c>
      <c r="I27" s="93">
        <v>7060512.6845199987</v>
      </c>
      <c r="J27" s="68">
        <v>6695421.5038167862</v>
      </c>
      <c r="K27" s="93">
        <v>8420243.8994689994</v>
      </c>
      <c r="L27" s="68"/>
      <c r="M27" s="68"/>
      <c r="N27" s="68"/>
      <c r="O27" s="114" t="s">
        <v>86</v>
      </c>
    </row>
    <row r="28" spans="1:17">
      <c r="A28" s="8">
        <v>24</v>
      </c>
      <c r="B28" s="41" t="s">
        <v>61</v>
      </c>
      <c r="C28" s="67">
        <v>5145491.0633536503</v>
      </c>
      <c r="D28" s="68">
        <v>4825244.7638499998</v>
      </c>
      <c r="E28" s="68">
        <v>4713677.7846999997</v>
      </c>
      <c r="F28" s="68">
        <v>4974224.8713799985</v>
      </c>
      <c r="G28" s="79">
        <v>4663066.4535399992</v>
      </c>
      <c r="H28" s="68">
        <v>4597633.7543600006</v>
      </c>
      <c r="I28" s="93">
        <v>4540126.9376800004</v>
      </c>
      <c r="J28" s="68">
        <v>4222060.4702552808</v>
      </c>
      <c r="K28" s="93">
        <v>4015522.9996439992</v>
      </c>
      <c r="L28" s="68"/>
      <c r="M28" s="68"/>
      <c r="N28" s="68"/>
      <c r="O28" s="114" t="s">
        <v>87</v>
      </c>
    </row>
    <row r="29" spans="1:17" s="12" customFormat="1">
      <c r="A29" s="8">
        <v>25</v>
      </c>
      <c r="B29" s="96" t="s">
        <v>392</v>
      </c>
      <c r="C29" s="97"/>
      <c r="D29" s="98"/>
      <c r="E29" s="98"/>
      <c r="F29" s="98"/>
      <c r="G29" s="99"/>
      <c r="H29" s="98"/>
      <c r="I29" s="100"/>
      <c r="J29" s="68">
        <v>1450983.8312335243</v>
      </c>
      <c r="K29" s="93">
        <v>1002799.5749300001</v>
      </c>
      <c r="L29" s="68"/>
      <c r="M29" s="68"/>
      <c r="N29" s="68"/>
      <c r="O29" s="114" t="s">
        <v>414</v>
      </c>
    </row>
    <row r="30" spans="1:17" s="12" customFormat="1">
      <c r="A30" s="8">
        <v>26</v>
      </c>
      <c r="B30" s="96" t="s">
        <v>393</v>
      </c>
      <c r="C30" s="97"/>
      <c r="D30" s="98"/>
      <c r="E30" s="98"/>
      <c r="F30" s="98"/>
      <c r="G30" s="99"/>
      <c r="H30" s="98"/>
      <c r="I30" s="100"/>
      <c r="J30" s="68">
        <v>1948079.0255787303</v>
      </c>
      <c r="K30" s="93">
        <v>2749518.4563014652</v>
      </c>
      <c r="L30" s="68"/>
      <c r="M30" s="68"/>
      <c r="N30" s="68"/>
      <c r="O30" s="114" t="s">
        <v>415</v>
      </c>
    </row>
    <row r="31" spans="1:17">
      <c r="A31" s="8">
        <v>27</v>
      </c>
      <c r="B31" s="41" t="s">
        <v>62</v>
      </c>
      <c r="C31" s="67">
        <v>10133.98143</v>
      </c>
      <c r="D31" s="68">
        <v>12406.854859999999</v>
      </c>
      <c r="E31" s="68">
        <v>12464.373510000001</v>
      </c>
      <c r="F31" s="68">
        <v>11921.69389</v>
      </c>
      <c r="G31" s="79">
        <v>10903.34737</v>
      </c>
      <c r="H31" s="68">
        <v>14632.38593</v>
      </c>
      <c r="I31" s="93">
        <v>16694.113269999998</v>
      </c>
      <c r="J31" s="68">
        <v>18432.458460000002</v>
      </c>
      <c r="K31" s="93">
        <v>12572.71</v>
      </c>
      <c r="L31" s="68"/>
      <c r="M31" s="68"/>
      <c r="N31" s="68"/>
      <c r="O31" s="114" t="s">
        <v>88</v>
      </c>
    </row>
    <row r="32" spans="1:17" s="12" customFormat="1">
      <c r="A32" s="8">
        <v>28</v>
      </c>
      <c r="B32" s="96" t="s">
        <v>394</v>
      </c>
      <c r="C32" s="97"/>
      <c r="D32" s="98"/>
      <c r="E32" s="98"/>
      <c r="F32" s="98"/>
      <c r="G32" s="99"/>
      <c r="H32" s="98"/>
      <c r="I32" s="100"/>
      <c r="J32" s="68">
        <v>1570388.6019432999</v>
      </c>
      <c r="K32" s="93">
        <v>1319654.1856499997</v>
      </c>
      <c r="L32" s="68"/>
      <c r="M32" s="68"/>
      <c r="N32" s="68"/>
      <c r="O32" s="114" t="s">
        <v>416</v>
      </c>
    </row>
    <row r="33" spans="1:15">
      <c r="A33" s="8">
        <v>29</v>
      </c>
      <c r="B33" s="41" t="s">
        <v>63</v>
      </c>
      <c r="C33" s="67">
        <v>4565536.9181246907</v>
      </c>
      <c r="D33" s="68">
        <v>4509432.9885399994</v>
      </c>
      <c r="E33" s="68">
        <v>4594280.6012100009</v>
      </c>
      <c r="F33" s="68">
        <v>4716975.358190001</v>
      </c>
      <c r="G33" s="79">
        <v>4866088.8950800002</v>
      </c>
      <c r="H33" s="68">
        <v>4929866.6103099994</v>
      </c>
      <c r="I33" s="93">
        <v>4969199.3462600019</v>
      </c>
      <c r="J33" s="98"/>
      <c r="K33" s="98"/>
      <c r="L33" s="68"/>
      <c r="M33" s="68"/>
      <c r="N33" s="68"/>
      <c r="O33" s="114" t="s">
        <v>89</v>
      </c>
    </row>
    <row r="34" spans="1:15">
      <c r="A34" s="8">
        <v>30</v>
      </c>
      <c r="B34" s="41" t="s">
        <v>64</v>
      </c>
      <c r="C34" s="67">
        <v>317913.31069299992</v>
      </c>
      <c r="D34" s="68">
        <v>446396.21262000006</v>
      </c>
      <c r="E34" s="68">
        <v>401515.00590000005</v>
      </c>
      <c r="F34" s="68">
        <v>222258.20415999999</v>
      </c>
      <c r="G34" s="79">
        <v>444451.81371000007</v>
      </c>
      <c r="H34" s="68">
        <v>322990.02694000001</v>
      </c>
      <c r="I34" s="93">
        <v>258725.72719999999</v>
      </c>
      <c r="J34" s="68">
        <v>331643.60834800004</v>
      </c>
      <c r="K34" s="93">
        <v>193622.07553899995</v>
      </c>
      <c r="L34" s="68"/>
      <c r="M34" s="68"/>
      <c r="N34" s="68"/>
      <c r="O34" s="114" t="s">
        <v>90</v>
      </c>
    </row>
    <row r="35" spans="1:15">
      <c r="A35" s="8">
        <v>31</v>
      </c>
      <c r="B35" s="41" t="s">
        <v>65</v>
      </c>
      <c r="C35" s="67">
        <v>2667675.1478111879</v>
      </c>
      <c r="D35" s="68">
        <v>2697624.2883199998</v>
      </c>
      <c r="E35" s="68">
        <v>2904959.8903900003</v>
      </c>
      <c r="F35" s="68">
        <v>2972760.7869000006</v>
      </c>
      <c r="G35" s="79">
        <v>2943651.5862500016</v>
      </c>
      <c r="H35" s="68">
        <v>3281186.6113399994</v>
      </c>
      <c r="I35" s="93">
        <v>3414360.9662599997</v>
      </c>
      <c r="J35" s="68">
        <v>3401149.0850961995</v>
      </c>
      <c r="K35" s="93">
        <v>3379693.1953799999</v>
      </c>
      <c r="L35" s="68"/>
      <c r="M35" s="68"/>
      <c r="N35" s="68"/>
      <c r="O35" s="114" t="s">
        <v>91</v>
      </c>
    </row>
    <row r="36" spans="1:15">
      <c r="A36" s="8">
        <v>32</v>
      </c>
      <c r="B36" s="41" t="s">
        <v>66</v>
      </c>
      <c r="C36" s="67">
        <v>1931672.0916183193</v>
      </c>
      <c r="D36" s="68">
        <v>1905410.7935300006</v>
      </c>
      <c r="E36" s="68">
        <v>1909056.63341</v>
      </c>
      <c r="F36" s="68">
        <v>1910567.8161200001</v>
      </c>
      <c r="G36" s="79">
        <v>1933172.9891999997</v>
      </c>
      <c r="H36" s="68">
        <v>1944337.0235400007</v>
      </c>
      <c r="I36" s="93">
        <v>1958197.8933299999</v>
      </c>
      <c r="J36" s="98"/>
      <c r="K36" s="98"/>
      <c r="L36" s="68"/>
      <c r="M36" s="68"/>
      <c r="N36" s="68"/>
      <c r="O36" s="114" t="s">
        <v>92</v>
      </c>
    </row>
    <row r="37" spans="1:15">
      <c r="A37" s="8">
        <v>33</v>
      </c>
      <c r="B37" s="41" t="s">
        <v>67</v>
      </c>
      <c r="C37" s="67">
        <v>5730543.1065922659</v>
      </c>
      <c r="D37" s="68">
        <v>6156745.1679699998</v>
      </c>
      <c r="E37" s="68">
        <v>6185674.9848199999</v>
      </c>
      <c r="F37" s="68">
        <v>4862595.4160600007</v>
      </c>
      <c r="G37" s="79">
        <v>4911615.1307300022</v>
      </c>
      <c r="H37" s="68">
        <v>5920449.6267499998</v>
      </c>
      <c r="I37" s="93">
        <v>5872936.3628499983</v>
      </c>
      <c r="J37" s="68">
        <v>5928662.7698885417</v>
      </c>
      <c r="K37" s="93">
        <v>5870107.1554200007</v>
      </c>
      <c r="L37" s="68"/>
      <c r="M37" s="68"/>
      <c r="N37" s="68"/>
      <c r="O37" s="114" t="s">
        <v>93</v>
      </c>
    </row>
    <row r="38" spans="1:15" s="12" customFormat="1">
      <c r="A38" s="8">
        <v>34</v>
      </c>
      <c r="B38" s="96" t="s">
        <v>396</v>
      </c>
      <c r="C38" s="97"/>
      <c r="D38" s="98"/>
      <c r="E38" s="98"/>
      <c r="F38" s="98"/>
      <c r="G38" s="99"/>
      <c r="H38" s="98"/>
      <c r="I38" s="100"/>
      <c r="J38" s="68">
        <v>345018.91693000001</v>
      </c>
      <c r="K38" s="93">
        <v>404916.8101</v>
      </c>
      <c r="L38" s="68"/>
      <c r="M38" s="68"/>
      <c r="N38" s="68"/>
      <c r="O38" s="114" t="s">
        <v>417</v>
      </c>
    </row>
    <row r="39" spans="1:15">
      <c r="A39" s="8">
        <v>35</v>
      </c>
      <c r="B39" s="41" t="s">
        <v>68</v>
      </c>
      <c r="C39" s="67">
        <v>1494141.0701080409</v>
      </c>
      <c r="D39" s="68">
        <v>1482148.4876300003</v>
      </c>
      <c r="E39" s="68">
        <v>1500397.5322400003</v>
      </c>
      <c r="F39" s="68">
        <v>1520967.5118499994</v>
      </c>
      <c r="G39" s="79">
        <v>1533580.6843899996</v>
      </c>
      <c r="H39" s="68">
        <v>1528590.4118699993</v>
      </c>
      <c r="I39" s="93">
        <v>1531503.72707</v>
      </c>
      <c r="J39" s="68">
        <v>1506267.3082695308</v>
      </c>
      <c r="K39" s="93">
        <v>1573868.9533899999</v>
      </c>
      <c r="L39" s="68"/>
      <c r="M39" s="68"/>
      <c r="N39" s="68"/>
      <c r="O39" s="114" t="s">
        <v>94</v>
      </c>
    </row>
    <row r="40" spans="1:15">
      <c r="A40" s="8">
        <v>36</v>
      </c>
      <c r="B40" s="41" t="s">
        <v>69</v>
      </c>
      <c r="C40" s="67">
        <v>25366060.475223705</v>
      </c>
      <c r="D40" s="68">
        <v>25278900.862020005</v>
      </c>
      <c r="E40" s="68">
        <v>25725203.237910002</v>
      </c>
      <c r="F40" s="68">
        <v>26359632.138659988</v>
      </c>
      <c r="G40" s="79">
        <v>26773646.975139998</v>
      </c>
      <c r="H40" s="68">
        <v>26563489.010529991</v>
      </c>
      <c r="I40" s="93">
        <v>27754054.32268</v>
      </c>
      <c r="J40" s="68">
        <v>26491890.530398581</v>
      </c>
      <c r="K40" s="93">
        <v>27570996.837369993</v>
      </c>
      <c r="L40" s="68"/>
      <c r="M40" s="68"/>
      <c r="N40" s="68"/>
      <c r="O40" s="114" t="s">
        <v>95</v>
      </c>
    </row>
    <row r="41" spans="1:15" s="73" customFormat="1">
      <c r="A41" s="71">
        <v>37</v>
      </c>
      <c r="B41" s="69" t="s">
        <v>70</v>
      </c>
      <c r="C41" s="70">
        <v>53454816.774690755</v>
      </c>
      <c r="D41" s="72">
        <v>54413603.586310022</v>
      </c>
      <c r="E41" s="72">
        <v>54277270.198270008</v>
      </c>
      <c r="F41" s="72">
        <v>53974286.234009996</v>
      </c>
      <c r="G41" s="80">
        <v>54864018.305830002</v>
      </c>
      <c r="H41" s="72">
        <v>55862810.414870001</v>
      </c>
      <c r="I41" s="94">
        <v>57376312.082099989</v>
      </c>
      <c r="J41" s="72">
        <v>53909998.111247644</v>
      </c>
      <c r="K41" s="94">
        <v>56513516.854243457</v>
      </c>
      <c r="L41" s="72"/>
      <c r="M41" s="72"/>
      <c r="N41" s="72"/>
      <c r="O41" s="119" t="s">
        <v>96</v>
      </c>
    </row>
    <row r="42" spans="1:15" s="73" customFormat="1">
      <c r="A42" s="71">
        <v>38</v>
      </c>
      <c r="B42" s="69" t="s">
        <v>71</v>
      </c>
      <c r="C42" s="70">
        <v>400561995.84409946</v>
      </c>
      <c r="D42" s="72">
        <v>406317040.82053989</v>
      </c>
      <c r="E42" s="72">
        <v>419500925.90802991</v>
      </c>
      <c r="F42" s="72">
        <v>423696574.14176011</v>
      </c>
      <c r="G42" s="80">
        <v>428155071.73670995</v>
      </c>
      <c r="H42" s="72">
        <v>434756275.50025988</v>
      </c>
      <c r="I42" s="94">
        <v>458037601.93011993</v>
      </c>
      <c r="J42" s="72">
        <v>477867755.77461243</v>
      </c>
      <c r="K42" s="94">
        <v>486655606.44795036</v>
      </c>
      <c r="L42" s="72"/>
      <c r="M42" s="72"/>
      <c r="N42" s="72"/>
      <c r="O42" s="119" t="s">
        <v>97</v>
      </c>
    </row>
    <row r="43" spans="1:15">
      <c r="A43" s="8">
        <v>39</v>
      </c>
      <c r="B43" s="41" t="s">
        <v>72</v>
      </c>
      <c r="C43" s="67">
        <v>3417864.4772370011</v>
      </c>
      <c r="D43" s="68">
        <v>3489321.4373299996</v>
      </c>
      <c r="E43" s="68">
        <v>3511490.090309999</v>
      </c>
      <c r="F43" s="68">
        <v>3588614.817040001</v>
      </c>
      <c r="G43" s="79">
        <v>3513573.755330001</v>
      </c>
      <c r="H43" s="68">
        <v>3564710.6963899992</v>
      </c>
      <c r="I43" s="93">
        <v>3568260.0666800002</v>
      </c>
      <c r="J43" s="68">
        <v>3724046.3556944309</v>
      </c>
      <c r="K43" s="93">
        <v>3842067.0435100002</v>
      </c>
      <c r="L43" s="68"/>
      <c r="M43" s="68"/>
      <c r="N43" s="68"/>
      <c r="O43" s="114" t="s">
        <v>98</v>
      </c>
    </row>
    <row r="44" spans="1:15">
      <c r="A44" s="8">
        <v>40</v>
      </c>
      <c r="B44" s="41" t="s">
        <v>73</v>
      </c>
      <c r="C44" s="67">
        <v>9136.4740299999976</v>
      </c>
      <c r="D44" s="68">
        <v>10589.583379999998</v>
      </c>
      <c r="E44" s="68">
        <v>13226.791089999999</v>
      </c>
      <c r="F44" s="68">
        <v>14692.633509999998</v>
      </c>
      <c r="G44" s="79">
        <v>12633.642259999999</v>
      </c>
      <c r="H44" s="68">
        <v>14761.785399999999</v>
      </c>
      <c r="I44" s="93">
        <v>17773.165059999999</v>
      </c>
      <c r="J44" s="68">
        <v>17696.594529999998</v>
      </c>
      <c r="K44" s="93">
        <v>8592.2345000000005</v>
      </c>
      <c r="L44" s="68"/>
      <c r="M44" s="68"/>
      <c r="N44" s="68"/>
      <c r="O44" s="114" t="s">
        <v>99</v>
      </c>
    </row>
    <row r="45" spans="1:15">
      <c r="A45" s="8">
        <v>41</v>
      </c>
      <c r="B45" s="41" t="s">
        <v>74</v>
      </c>
      <c r="C45" s="67">
        <v>2199552.5019818791</v>
      </c>
      <c r="D45" s="68">
        <v>2177127.7811499997</v>
      </c>
      <c r="E45" s="68">
        <v>2223158.7596899997</v>
      </c>
      <c r="F45" s="68">
        <v>2256348.5917700008</v>
      </c>
      <c r="G45" s="79">
        <v>2432315.9062700002</v>
      </c>
      <c r="H45" s="68">
        <v>2419586.8566099997</v>
      </c>
      <c r="I45" s="93">
        <v>2484254.3362799999</v>
      </c>
      <c r="J45" s="68">
        <v>2409166.9537681299</v>
      </c>
      <c r="K45" s="93">
        <v>2599251.3658059994</v>
      </c>
      <c r="L45" s="68"/>
      <c r="M45" s="68"/>
      <c r="N45" s="68"/>
      <c r="O45" s="114" t="s">
        <v>100</v>
      </c>
    </row>
    <row r="46" spans="1:15">
      <c r="A46" s="8">
        <v>42</v>
      </c>
      <c r="B46" s="41" t="s">
        <v>75</v>
      </c>
      <c r="C46" s="67">
        <v>1306342.0543223859</v>
      </c>
      <c r="D46" s="68">
        <v>1353642.6150800004</v>
      </c>
      <c r="E46" s="68">
        <v>1296630.5673300002</v>
      </c>
      <c r="F46" s="68">
        <v>1269977.3042800003</v>
      </c>
      <c r="G46" s="79">
        <v>1332787.72294</v>
      </c>
      <c r="H46" s="68">
        <v>1416476.8729300001</v>
      </c>
      <c r="I46" s="93">
        <v>1460250.1606600003</v>
      </c>
      <c r="J46" s="68">
        <v>1513631.1253791098</v>
      </c>
      <c r="K46" s="93">
        <v>1603507.5019899998</v>
      </c>
      <c r="L46" s="68"/>
      <c r="M46" s="68"/>
      <c r="N46" s="68"/>
      <c r="O46" s="114" t="s">
        <v>101</v>
      </c>
    </row>
    <row r="47" spans="1:15">
      <c r="A47" s="8">
        <v>43</v>
      </c>
      <c r="B47" s="41" t="s">
        <v>76</v>
      </c>
      <c r="C47" s="67">
        <v>582868.2167512601</v>
      </c>
      <c r="D47" s="68">
        <v>549528.50006999983</v>
      </c>
      <c r="E47" s="68">
        <v>541029.10470000026</v>
      </c>
      <c r="F47" s="68">
        <v>506980.22108000005</v>
      </c>
      <c r="G47" s="79">
        <v>484851.41532999993</v>
      </c>
      <c r="H47" s="68">
        <v>593490.61664999987</v>
      </c>
      <c r="I47" s="93">
        <v>581417.25156999996</v>
      </c>
      <c r="J47" s="68">
        <v>736058.07332652761</v>
      </c>
      <c r="K47" s="93">
        <v>802126.19513999997</v>
      </c>
      <c r="L47" s="68"/>
      <c r="M47" s="68"/>
      <c r="N47" s="68"/>
      <c r="O47" s="114" t="s">
        <v>102</v>
      </c>
    </row>
    <row r="48" spans="1:15">
      <c r="A48" s="8">
        <v>44</v>
      </c>
      <c r="B48" s="41" t="s">
        <v>108</v>
      </c>
      <c r="C48" s="67">
        <v>3283674.0288159996</v>
      </c>
      <c r="D48" s="68">
        <v>3306852.751170001</v>
      </c>
      <c r="E48" s="68">
        <v>3309746.7305899994</v>
      </c>
      <c r="F48" s="68">
        <v>3337307.7227800004</v>
      </c>
      <c r="G48" s="79">
        <v>3416857.9847199996</v>
      </c>
      <c r="H48" s="68">
        <v>3303516.7294000005</v>
      </c>
      <c r="I48" s="93">
        <v>3367058.1723700003</v>
      </c>
      <c r="J48" s="68">
        <v>3425932.9730268805</v>
      </c>
      <c r="K48" s="93">
        <v>3531397.0126799992</v>
      </c>
      <c r="L48" s="68"/>
      <c r="M48" s="68"/>
      <c r="N48" s="68"/>
      <c r="O48" s="114" t="s">
        <v>77</v>
      </c>
    </row>
    <row r="49" spans="1:15">
      <c r="A49" s="8">
        <v>45</v>
      </c>
      <c r="B49" s="41" t="s">
        <v>78</v>
      </c>
      <c r="C49" s="67">
        <v>9124862.833306985</v>
      </c>
      <c r="D49" s="68">
        <v>9813587.8818399981</v>
      </c>
      <c r="E49" s="68">
        <v>12105350.010839997</v>
      </c>
      <c r="F49" s="68">
        <v>10115060.393580001</v>
      </c>
      <c r="G49" s="79">
        <v>9968477.3700500019</v>
      </c>
      <c r="H49" s="68">
        <v>10624698.222769998</v>
      </c>
      <c r="I49" s="93">
        <v>11081943.543380002</v>
      </c>
      <c r="J49" s="68">
        <v>11770921.518731588</v>
      </c>
      <c r="K49" s="93">
        <v>11859326.373420004</v>
      </c>
      <c r="L49" s="68"/>
      <c r="M49" s="68"/>
      <c r="N49" s="68"/>
      <c r="O49" s="114" t="s">
        <v>103</v>
      </c>
    </row>
    <row r="50" spans="1:15" s="73" customFormat="1">
      <c r="A50" s="71">
        <v>46</v>
      </c>
      <c r="B50" s="69" t="s">
        <v>79</v>
      </c>
      <c r="C50" s="70">
        <v>19924300.587235518</v>
      </c>
      <c r="D50" s="72">
        <v>20700650.550810002</v>
      </c>
      <c r="E50" s="72">
        <v>23000632.055399999</v>
      </c>
      <c r="F50" s="72">
        <v>21088981.684839997</v>
      </c>
      <c r="G50" s="80">
        <v>21161497.797680002</v>
      </c>
      <c r="H50" s="72">
        <v>21937241.780920003</v>
      </c>
      <c r="I50" s="94">
        <v>22560956.696709991</v>
      </c>
      <c r="J50" s="72">
        <v>23597453.595146861</v>
      </c>
      <c r="K50" s="94">
        <v>24246267.727845997</v>
      </c>
      <c r="L50" s="72"/>
      <c r="M50" s="72"/>
      <c r="N50" s="72"/>
      <c r="O50" s="119" t="s">
        <v>104</v>
      </c>
    </row>
    <row r="51" spans="1:15">
      <c r="A51" s="8">
        <v>47</v>
      </c>
      <c r="B51" s="41" t="s">
        <v>80</v>
      </c>
      <c r="C51" s="67">
        <v>295770594.6769771</v>
      </c>
      <c r="D51" s="68">
        <v>299750447.23693997</v>
      </c>
      <c r="E51" s="68">
        <v>307207696.59276003</v>
      </c>
      <c r="F51" s="68">
        <v>311874552.90521008</v>
      </c>
      <c r="G51" s="79">
        <v>315122028.70180005</v>
      </c>
      <c r="H51" s="68">
        <v>320630598.54526997</v>
      </c>
      <c r="I51" s="93">
        <v>342791114.28627002</v>
      </c>
      <c r="J51" s="68">
        <v>362691425.63523662</v>
      </c>
      <c r="K51" s="93">
        <v>365484075.00110239</v>
      </c>
      <c r="L51" s="68"/>
      <c r="M51" s="68"/>
      <c r="N51" s="68"/>
      <c r="O51" s="114" t="s">
        <v>105</v>
      </c>
    </row>
    <row r="52" spans="1:15">
      <c r="A52" s="8">
        <v>48</v>
      </c>
      <c r="B52" s="41" t="s">
        <v>109</v>
      </c>
      <c r="C52" s="67">
        <v>3285145.907815543</v>
      </c>
      <c r="D52" s="68">
        <v>3244594.5158500005</v>
      </c>
      <c r="E52" s="68">
        <v>2888597.2410400002</v>
      </c>
      <c r="F52" s="68">
        <v>3476091.4726399994</v>
      </c>
      <c r="G52" s="79">
        <v>3379279.6025000005</v>
      </c>
      <c r="H52" s="68">
        <v>3305233.9628500002</v>
      </c>
      <c r="I52" s="93">
        <v>3487240.6388599989</v>
      </c>
      <c r="J52" s="68">
        <v>3012335.7093101661</v>
      </c>
      <c r="K52" s="93">
        <v>3169876.72554</v>
      </c>
      <c r="L52" s="68"/>
      <c r="M52" s="68"/>
      <c r="N52" s="68"/>
      <c r="O52" s="114" t="s">
        <v>81</v>
      </c>
    </row>
    <row r="53" spans="1:15">
      <c r="A53" s="8">
        <v>49</v>
      </c>
      <c r="B53" s="41" t="s">
        <v>110</v>
      </c>
      <c r="C53" s="67">
        <v>3272198.4780860688</v>
      </c>
      <c r="D53" s="68">
        <v>3271400.2289699991</v>
      </c>
      <c r="E53" s="68">
        <v>3338082.3922699988</v>
      </c>
      <c r="F53" s="68">
        <v>3386068.3095399993</v>
      </c>
      <c r="G53" s="79">
        <v>3461606.4479500013</v>
      </c>
      <c r="H53" s="68">
        <v>3492660.7996499999</v>
      </c>
      <c r="I53" s="93">
        <v>3496112.4842399997</v>
      </c>
      <c r="J53" s="68">
        <v>3596013.3778339699</v>
      </c>
      <c r="K53" s="93">
        <v>3584690.1720299996</v>
      </c>
      <c r="L53" s="68"/>
      <c r="M53" s="68"/>
      <c r="N53" s="68"/>
      <c r="O53" s="114" t="s">
        <v>82</v>
      </c>
    </row>
    <row r="54" spans="1:15" s="12" customFormat="1">
      <c r="A54" s="8">
        <v>50</v>
      </c>
      <c r="B54" s="96" t="s">
        <v>397</v>
      </c>
      <c r="C54" s="97"/>
      <c r="D54" s="98"/>
      <c r="E54" s="98"/>
      <c r="F54" s="98"/>
      <c r="G54" s="99"/>
      <c r="H54" s="98"/>
      <c r="I54" s="100"/>
      <c r="J54" s="68">
        <v>10786.193179999998</v>
      </c>
      <c r="K54" s="93">
        <v>12605.545769999999</v>
      </c>
      <c r="L54" s="68"/>
      <c r="M54" s="68"/>
      <c r="N54" s="68"/>
      <c r="O54" s="114" t="s">
        <v>418</v>
      </c>
    </row>
    <row r="55" spans="1:15" s="73" customFormat="1">
      <c r="A55" s="71">
        <v>51</v>
      </c>
      <c r="B55" s="69" t="s">
        <v>83</v>
      </c>
      <c r="C55" s="70">
        <v>302327939.06322891</v>
      </c>
      <c r="D55" s="72">
        <v>306266441.98211992</v>
      </c>
      <c r="E55" s="72">
        <v>313434376.2264601</v>
      </c>
      <c r="F55" s="72">
        <v>318736712.68768007</v>
      </c>
      <c r="G55" s="80">
        <v>321962914.75262004</v>
      </c>
      <c r="H55" s="72">
        <v>327428493.30814004</v>
      </c>
      <c r="I55" s="94">
        <v>349774467.40972</v>
      </c>
      <c r="J55" s="72">
        <v>369310560.91591084</v>
      </c>
      <c r="K55" s="94">
        <v>372251247.44487244</v>
      </c>
      <c r="L55" s="72"/>
      <c r="M55" s="72"/>
      <c r="N55" s="72"/>
      <c r="O55" s="119" t="s">
        <v>106</v>
      </c>
    </row>
    <row r="56" spans="1:15" s="73" customFormat="1">
      <c r="A56" s="71">
        <v>52</v>
      </c>
      <c r="B56" s="69" t="s">
        <v>84</v>
      </c>
      <c r="C56" s="70">
        <v>322252239.65060437</v>
      </c>
      <c r="D56" s="72">
        <v>326967092.5330801</v>
      </c>
      <c r="E56" s="72">
        <v>336435008.28200996</v>
      </c>
      <c r="F56" s="72">
        <v>339825694.37273014</v>
      </c>
      <c r="G56" s="80">
        <v>343124412.55044997</v>
      </c>
      <c r="H56" s="72">
        <v>349365735.08929002</v>
      </c>
      <c r="I56" s="94">
        <v>372335424.10660017</v>
      </c>
      <c r="J56" s="72">
        <v>392908014.51124471</v>
      </c>
      <c r="K56" s="94">
        <v>396497515.17293811</v>
      </c>
      <c r="L56" s="72"/>
      <c r="M56" s="72"/>
      <c r="N56" s="72"/>
      <c r="O56" s="119" t="s">
        <v>107</v>
      </c>
    </row>
    <row r="57" spans="1:15">
      <c r="A57" s="8">
        <v>53</v>
      </c>
      <c r="B57" s="41" t="s">
        <v>26</v>
      </c>
      <c r="C57" s="67">
        <v>601522.1</v>
      </c>
      <c r="D57" s="68">
        <v>601522.1</v>
      </c>
      <c r="E57" s="68">
        <v>601522.1</v>
      </c>
      <c r="F57" s="68">
        <v>557522.1</v>
      </c>
      <c r="G57" s="79">
        <v>557522.1</v>
      </c>
      <c r="H57" s="68">
        <v>557522.1</v>
      </c>
      <c r="I57" s="93">
        <v>557522.1</v>
      </c>
      <c r="J57" s="68">
        <v>557522.1</v>
      </c>
      <c r="K57" s="93">
        <v>557522.1</v>
      </c>
      <c r="L57" s="68"/>
      <c r="M57" s="68"/>
      <c r="N57" s="68"/>
      <c r="O57" s="114" t="s">
        <v>85</v>
      </c>
    </row>
    <row r="58" spans="1:15">
      <c r="A58" s="8">
        <v>54</v>
      </c>
      <c r="B58" s="41" t="s">
        <v>111</v>
      </c>
      <c r="C58" s="67">
        <v>19115382.747000001</v>
      </c>
      <c r="D58" s="68">
        <v>19515382.747000001</v>
      </c>
      <c r="E58" s="68">
        <v>20963515.855</v>
      </c>
      <c r="F58" s="68">
        <v>21516924.855</v>
      </c>
      <c r="G58" s="79">
        <v>21516924.855</v>
      </c>
      <c r="H58" s="68">
        <v>21516924.855</v>
      </c>
      <c r="I58" s="93">
        <v>21649555.914999999</v>
      </c>
      <c r="J58" s="68">
        <v>22404555.914999999</v>
      </c>
      <c r="K58" s="93">
        <v>23654555.914999999</v>
      </c>
      <c r="L58" s="68"/>
      <c r="M58" s="68"/>
      <c r="N58" s="68"/>
      <c r="O58" s="114" t="s">
        <v>119</v>
      </c>
    </row>
    <row r="59" spans="1:15">
      <c r="A59" s="8">
        <v>55</v>
      </c>
      <c r="B59" s="41" t="s">
        <v>112</v>
      </c>
      <c r="C59" s="67">
        <v>19671804.44294</v>
      </c>
      <c r="D59" s="68">
        <v>19671804.44294</v>
      </c>
      <c r="E59" s="68">
        <v>19671804.44294</v>
      </c>
      <c r="F59" s="68">
        <v>19671804.44294</v>
      </c>
      <c r="G59" s="79">
        <v>19671804.44294</v>
      </c>
      <c r="H59" s="68">
        <v>19671804.44294</v>
      </c>
      <c r="I59" s="93">
        <v>19671804.442919999</v>
      </c>
      <c r="J59" s="68">
        <v>19671804.44765</v>
      </c>
      <c r="K59" s="93">
        <v>19671804.442440003</v>
      </c>
      <c r="L59" s="68"/>
      <c r="M59" s="68"/>
      <c r="N59" s="68"/>
      <c r="O59" s="114" t="s">
        <v>121</v>
      </c>
    </row>
    <row r="60" spans="1:15">
      <c r="A60" s="8">
        <v>56</v>
      </c>
      <c r="B60" s="41" t="s">
        <v>115</v>
      </c>
      <c r="C60" s="67">
        <v>26193967.00822762</v>
      </c>
      <c r="D60" s="68">
        <v>25647079.424849994</v>
      </c>
      <c r="E60" s="68">
        <v>25201689.717660002</v>
      </c>
      <c r="F60" s="68">
        <v>24696514.03534</v>
      </c>
      <c r="G60" s="79">
        <v>25008531.23691</v>
      </c>
      <c r="H60" s="68">
        <v>25824639.752119999</v>
      </c>
      <c r="I60" s="93">
        <v>26902756.999910001</v>
      </c>
      <c r="J60" s="68">
        <v>24747083.358643964</v>
      </c>
      <c r="K60" s="93">
        <v>27246020.530852079</v>
      </c>
      <c r="L60" s="68"/>
      <c r="M60" s="68"/>
      <c r="N60" s="68"/>
      <c r="O60" s="114" t="s">
        <v>116</v>
      </c>
    </row>
    <row r="61" spans="1:15">
      <c r="A61" s="8">
        <v>57</v>
      </c>
      <c r="B61" s="41" t="s">
        <v>4</v>
      </c>
      <c r="C61" s="67">
        <v>12727078.967050198</v>
      </c>
      <c r="D61" s="68">
        <v>13914167.164340002</v>
      </c>
      <c r="E61" s="68">
        <v>16627393.688010002</v>
      </c>
      <c r="F61" s="68">
        <v>17428113.916620001</v>
      </c>
      <c r="G61" s="79">
        <v>18275876.314619996</v>
      </c>
      <c r="H61" s="68">
        <v>17819649.172370005</v>
      </c>
      <c r="I61" s="93">
        <v>16920538.038240001</v>
      </c>
      <c r="J61" s="68">
        <v>17578771.25286885</v>
      </c>
      <c r="K61" s="93">
        <v>19028188.284539994</v>
      </c>
      <c r="L61" s="68"/>
      <c r="M61" s="68"/>
      <c r="N61" s="68"/>
      <c r="O61" s="114" t="s">
        <v>120</v>
      </c>
    </row>
    <row r="62" spans="1:15" s="73" customFormat="1">
      <c r="A62" s="71">
        <v>58</v>
      </c>
      <c r="B62" s="69" t="s">
        <v>113</v>
      </c>
      <c r="C62" s="70">
        <v>77708233.165257826</v>
      </c>
      <c r="D62" s="72">
        <v>78748433.779099986</v>
      </c>
      <c r="E62" s="72">
        <v>82464403.703589991</v>
      </c>
      <c r="F62" s="72">
        <v>83313357.249889985</v>
      </c>
      <c r="G62" s="80">
        <v>84473136.849490002</v>
      </c>
      <c r="H62" s="72">
        <v>84833018.222459972</v>
      </c>
      <c r="I62" s="94">
        <v>85144655.396040007</v>
      </c>
      <c r="J62" s="72">
        <v>84402214.974122807</v>
      </c>
      <c r="K62" s="94">
        <v>89600569.172832087</v>
      </c>
      <c r="L62" s="72"/>
      <c r="M62" s="72"/>
      <c r="N62" s="72"/>
      <c r="O62" s="119" t="s">
        <v>114</v>
      </c>
    </row>
    <row r="63" spans="1:15" s="73" customFormat="1">
      <c r="A63" s="71">
        <v>59</v>
      </c>
      <c r="B63" s="69" t="s">
        <v>117</v>
      </c>
      <c r="C63" s="70">
        <v>400561994.91598219</v>
      </c>
      <c r="D63" s="72">
        <v>406317048.41228998</v>
      </c>
      <c r="E63" s="72">
        <v>419500934.08584005</v>
      </c>
      <c r="F63" s="72">
        <v>423696573.72277999</v>
      </c>
      <c r="G63" s="80">
        <v>428155071.73670995</v>
      </c>
      <c r="H63" s="72">
        <v>434756275.41192991</v>
      </c>
      <c r="I63" s="94">
        <v>458037601.60282993</v>
      </c>
      <c r="J63" s="72">
        <v>477867755.77461243</v>
      </c>
      <c r="K63" s="94">
        <v>486655606.44592053</v>
      </c>
      <c r="L63" s="72"/>
      <c r="M63" s="72"/>
      <c r="N63" s="72"/>
      <c r="O63" s="119" t="s">
        <v>118</v>
      </c>
    </row>
    <row r="64" spans="1:15">
      <c r="I64" s="95"/>
      <c r="J64" s="101"/>
    </row>
    <row r="65" spans="2:16" ht="15.6">
      <c r="B65" s="124" t="s">
        <v>438</v>
      </c>
      <c r="G65" s="81"/>
      <c r="J65" s="101"/>
    </row>
    <row r="66" spans="2:16" ht="15.6">
      <c r="B66" s="124" t="s">
        <v>439</v>
      </c>
      <c r="G66" s="81"/>
    </row>
    <row r="67" spans="2:16">
      <c r="O67" s="43"/>
      <c r="P67" s="39"/>
    </row>
    <row r="68" spans="2:16">
      <c r="O68" s="43"/>
      <c r="P6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zoomScale="70" zoomScaleNormal="70" workbookViewId="0">
      <pane xSplit="2" ySplit="4" topLeftCell="J5" activePane="bottomRight" state="frozen"/>
      <selection pane="topRight" activeCell="C1" sqref="C1"/>
      <selection pane="bottomLeft" activeCell="A5" sqref="A5"/>
      <selection pane="bottomRight" activeCell="L65" sqref="L65"/>
    </sheetView>
  </sheetViews>
  <sheetFormatPr defaultColWidth="9.109375" defaultRowHeight="14.4"/>
  <cols>
    <col min="1" max="1" width="9.109375" style="12" customWidth="1"/>
    <col min="2" max="2" width="75.33203125" style="41" customWidth="1"/>
    <col min="3" max="3" width="17.6640625" style="12" customWidth="1"/>
    <col min="4" max="5" width="20.109375" style="12" bestFit="1" customWidth="1"/>
    <col min="6" max="7" width="17.6640625" style="12" customWidth="1"/>
    <col min="8" max="8" width="19.6640625" style="12" bestFit="1" customWidth="1"/>
    <col min="9" max="9" width="20.109375" style="12" bestFit="1" customWidth="1"/>
    <col min="10" max="14" width="17.6640625" style="12" customWidth="1"/>
    <col min="15" max="15" width="50"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17" t="s">
        <v>421</v>
      </c>
    </row>
    <row r="2" spans="1:15" s="12" customFormat="1" ht="31.5" customHeight="1" thickBot="1">
      <c r="A2" s="132" t="s">
        <v>122</v>
      </c>
      <c r="B2" s="133"/>
      <c r="C2" s="133"/>
      <c r="D2" s="133"/>
      <c r="E2" s="133"/>
      <c r="F2" s="133"/>
      <c r="G2" s="133"/>
      <c r="H2" s="133"/>
      <c r="I2" s="133"/>
      <c r="J2" s="133"/>
      <c r="K2" s="133"/>
      <c r="L2" s="133"/>
      <c r="M2" s="133"/>
      <c r="N2" s="133"/>
      <c r="O2" s="133"/>
    </row>
    <row r="3" spans="1:15" s="12" customFormat="1" ht="31.5" customHeight="1" thickBot="1">
      <c r="A3" s="138" t="s">
        <v>371</v>
      </c>
      <c r="B3" s="139"/>
      <c r="C3" s="139"/>
      <c r="D3" s="139"/>
      <c r="E3" s="139"/>
      <c r="F3" s="139"/>
      <c r="G3" s="139"/>
      <c r="H3" s="139"/>
      <c r="I3" s="139"/>
      <c r="J3" s="139"/>
      <c r="K3" s="139"/>
      <c r="L3" s="139"/>
      <c r="M3" s="139"/>
      <c r="N3" s="139"/>
      <c r="O3" s="139"/>
    </row>
    <row r="4" spans="1:15" s="56" customFormat="1" ht="31.8" thickBot="1">
      <c r="A4" s="54"/>
      <c r="B4" s="57" t="s">
        <v>35</v>
      </c>
      <c r="C4" s="51" t="s">
        <v>384</v>
      </c>
      <c r="D4" s="51" t="s">
        <v>383</v>
      </c>
      <c r="E4" s="51" t="s">
        <v>382</v>
      </c>
      <c r="F4" s="51" t="s">
        <v>381</v>
      </c>
      <c r="G4" s="51" t="s">
        <v>380</v>
      </c>
      <c r="H4" s="51" t="s">
        <v>379</v>
      </c>
      <c r="I4" s="51" t="s">
        <v>378</v>
      </c>
      <c r="J4" s="51" t="s">
        <v>377</v>
      </c>
      <c r="K4" s="51" t="s">
        <v>376</v>
      </c>
      <c r="L4" s="51" t="s">
        <v>375</v>
      </c>
      <c r="M4" s="51" t="s">
        <v>374</v>
      </c>
      <c r="N4" s="51" t="s">
        <v>373</v>
      </c>
      <c r="O4" s="55" t="s">
        <v>29</v>
      </c>
    </row>
    <row r="5" spans="1:15">
      <c r="A5" s="8">
        <v>1</v>
      </c>
      <c r="B5" s="96" t="s">
        <v>386</v>
      </c>
      <c r="C5" s="67">
        <v>23543460.525220007</v>
      </c>
      <c r="D5" s="67">
        <v>23998961.766030006</v>
      </c>
      <c r="E5" s="67">
        <v>24270416.170230005</v>
      </c>
      <c r="F5" s="67">
        <v>23805414.895710003</v>
      </c>
      <c r="G5" s="82">
        <v>24452775.181870006</v>
      </c>
      <c r="H5" s="67">
        <v>23719474.85757</v>
      </c>
      <c r="I5" s="82">
        <v>24243125.695269998</v>
      </c>
      <c r="J5" s="67">
        <v>24170305.208698586</v>
      </c>
      <c r="K5" s="125">
        <v>24643345.801430002</v>
      </c>
      <c r="L5" s="67"/>
      <c r="M5" s="67"/>
      <c r="N5" s="67"/>
      <c r="O5" s="114" t="s">
        <v>410</v>
      </c>
    </row>
    <row r="6" spans="1:15" s="12" customFormat="1">
      <c r="A6" s="8">
        <v>2</v>
      </c>
      <c r="B6" s="96" t="s">
        <v>385</v>
      </c>
      <c r="C6" s="97"/>
      <c r="D6" s="97"/>
      <c r="E6" s="97"/>
      <c r="F6" s="97"/>
      <c r="G6" s="102"/>
      <c r="H6" s="97"/>
      <c r="I6" s="102"/>
      <c r="J6" s="67">
        <v>73500.5</v>
      </c>
      <c r="K6" s="126">
        <v>52755.183689999998</v>
      </c>
      <c r="L6" s="67"/>
      <c r="M6" s="67"/>
      <c r="N6" s="67"/>
      <c r="O6" s="114" t="s">
        <v>409</v>
      </c>
    </row>
    <row r="7" spans="1:15">
      <c r="A7" s="8">
        <v>3</v>
      </c>
      <c r="B7" s="41" t="s">
        <v>30</v>
      </c>
      <c r="C7" s="67">
        <v>3793137.3782300004</v>
      </c>
      <c r="D7" s="67">
        <v>3799286.9963100003</v>
      </c>
      <c r="E7" s="67">
        <v>4270841.211889999</v>
      </c>
      <c r="F7" s="67">
        <v>4334299.6238799989</v>
      </c>
      <c r="G7" s="82">
        <v>4403444.7182299998</v>
      </c>
      <c r="H7" s="67">
        <v>4255303.4404600002</v>
      </c>
      <c r="I7" s="82">
        <v>4165012.7119500004</v>
      </c>
      <c r="J7" s="67">
        <v>4124918.2460899991</v>
      </c>
      <c r="K7" s="126">
        <v>4008077.5728800003</v>
      </c>
      <c r="L7" s="67"/>
      <c r="M7" s="67"/>
      <c r="N7" s="67"/>
      <c r="O7" s="114" t="s">
        <v>31</v>
      </c>
    </row>
    <row r="8" spans="1:15">
      <c r="A8" s="8">
        <v>4</v>
      </c>
      <c r="B8" s="96" t="s">
        <v>387</v>
      </c>
      <c r="C8" s="67">
        <v>7873034.7587800007</v>
      </c>
      <c r="D8" s="67">
        <v>7911647.3866099995</v>
      </c>
      <c r="E8" s="67">
        <v>7824115.6452000011</v>
      </c>
      <c r="F8" s="67">
        <v>7660731.7734700013</v>
      </c>
      <c r="G8" s="82">
        <v>7617485.7446999997</v>
      </c>
      <c r="H8" s="67">
        <v>7677976.9650299996</v>
      </c>
      <c r="I8" s="82">
        <v>7518496.3236100012</v>
      </c>
      <c r="J8" s="67">
        <v>7659462.9552058801</v>
      </c>
      <c r="K8" s="126">
        <v>7447509.9620100008</v>
      </c>
      <c r="L8" s="67"/>
      <c r="M8" s="67"/>
      <c r="N8" s="67"/>
      <c r="O8" s="114" t="s">
        <v>32</v>
      </c>
    </row>
    <row r="9" spans="1:15" s="12" customFormat="1">
      <c r="A9" s="8">
        <v>5</v>
      </c>
      <c r="B9" s="96" t="s">
        <v>388</v>
      </c>
      <c r="C9" s="97"/>
      <c r="D9" s="97"/>
      <c r="E9" s="97"/>
      <c r="F9" s="97"/>
      <c r="G9" s="102"/>
      <c r="H9" s="97"/>
      <c r="I9" s="102"/>
      <c r="J9" s="67">
        <v>81834.005250000002</v>
      </c>
      <c r="K9" s="126">
        <v>26355.691220000001</v>
      </c>
      <c r="L9" s="67"/>
      <c r="M9" s="67"/>
      <c r="N9" s="67"/>
      <c r="O9" s="114" t="s">
        <v>411</v>
      </c>
    </row>
    <row r="10" spans="1:15">
      <c r="A10" s="8">
        <v>6</v>
      </c>
      <c r="B10" s="41" t="s">
        <v>33</v>
      </c>
      <c r="C10" s="67">
        <v>7235781.0652299998</v>
      </c>
      <c r="D10" s="67">
        <v>7576321.6586899972</v>
      </c>
      <c r="E10" s="67">
        <v>7708596.0471600005</v>
      </c>
      <c r="F10" s="67">
        <v>8020630.5915099997</v>
      </c>
      <c r="G10" s="82">
        <v>8199597.1208200008</v>
      </c>
      <c r="H10" s="67">
        <v>8173666.5483300015</v>
      </c>
      <c r="I10" s="82">
        <v>8108456.7316699987</v>
      </c>
      <c r="J10" s="67">
        <v>7709222.3915594788</v>
      </c>
      <c r="K10" s="126">
        <v>7770236.5475799991</v>
      </c>
      <c r="L10" s="67"/>
      <c r="M10" s="67"/>
      <c r="N10" s="67"/>
      <c r="O10" s="114" t="s">
        <v>34</v>
      </c>
    </row>
    <row r="11" spans="1:15" ht="28.8">
      <c r="A11" s="8">
        <v>7</v>
      </c>
      <c r="B11" s="41" t="s">
        <v>36</v>
      </c>
      <c r="C11" s="67">
        <v>9500</v>
      </c>
      <c r="D11" s="67">
        <v>0</v>
      </c>
      <c r="E11" s="67">
        <v>0</v>
      </c>
      <c r="F11" s="67">
        <v>0</v>
      </c>
      <c r="G11" s="82">
        <v>0</v>
      </c>
      <c r="H11" s="67">
        <v>0</v>
      </c>
      <c r="I11" s="82">
        <v>0</v>
      </c>
      <c r="J11" s="67">
        <v>0</v>
      </c>
      <c r="K11" s="126">
        <v>3207.92</v>
      </c>
      <c r="L11" s="67"/>
      <c r="M11" s="67"/>
      <c r="N11" s="67"/>
      <c r="O11" s="114" t="s">
        <v>37</v>
      </c>
    </row>
    <row r="12" spans="1:15">
      <c r="A12" s="8">
        <v>8</v>
      </c>
      <c r="B12" s="41" t="s">
        <v>123</v>
      </c>
      <c r="C12" s="67">
        <v>0</v>
      </c>
      <c r="D12" s="67">
        <v>0</v>
      </c>
      <c r="E12" s="67">
        <v>0</v>
      </c>
      <c r="F12" s="67">
        <v>0</v>
      </c>
      <c r="G12" s="82">
        <v>0</v>
      </c>
      <c r="H12" s="67">
        <v>0</v>
      </c>
      <c r="I12" s="82">
        <v>0</v>
      </c>
      <c r="J12" s="67">
        <v>0</v>
      </c>
      <c r="K12" s="126">
        <v>0</v>
      </c>
      <c r="L12" s="67"/>
      <c r="M12" s="67"/>
      <c r="N12" s="67"/>
      <c r="O12" s="114" t="s">
        <v>39</v>
      </c>
    </row>
    <row r="13" spans="1:15">
      <c r="A13" s="8">
        <v>9</v>
      </c>
      <c r="B13" s="41" t="s">
        <v>40</v>
      </c>
      <c r="C13" s="67">
        <v>0</v>
      </c>
      <c r="D13" s="67">
        <v>0</v>
      </c>
      <c r="E13" s="67">
        <v>0</v>
      </c>
      <c r="F13" s="67">
        <v>0</v>
      </c>
      <c r="G13" s="82">
        <v>0</v>
      </c>
      <c r="H13" s="67">
        <v>0</v>
      </c>
      <c r="I13" s="82">
        <v>0</v>
      </c>
      <c r="J13" s="67">
        <v>0</v>
      </c>
      <c r="K13" s="126">
        <v>0</v>
      </c>
      <c r="L13" s="67"/>
      <c r="M13" s="67"/>
      <c r="N13" s="67"/>
      <c r="O13" s="114" t="s">
        <v>41</v>
      </c>
    </row>
    <row r="14" spans="1:15">
      <c r="A14" s="8">
        <v>10</v>
      </c>
      <c r="B14" s="41" t="s">
        <v>124</v>
      </c>
      <c r="C14" s="67">
        <v>10312037.761970002</v>
      </c>
      <c r="D14" s="67">
        <v>10412422.529890001</v>
      </c>
      <c r="E14" s="67">
        <v>10357216.847110003</v>
      </c>
      <c r="F14" s="67">
        <v>10444151.137460003</v>
      </c>
      <c r="G14" s="82">
        <v>9763643.2380500007</v>
      </c>
      <c r="H14" s="67">
        <v>10761089.752950002</v>
      </c>
      <c r="I14" s="82">
        <v>11526895.651289999</v>
      </c>
      <c r="J14" s="67">
        <v>12428786.382141132</v>
      </c>
      <c r="K14" s="126">
        <v>13164621.886299998</v>
      </c>
      <c r="L14" s="67"/>
      <c r="M14" s="67"/>
      <c r="N14" s="67"/>
      <c r="O14" s="114" t="s">
        <v>43</v>
      </c>
    </row>
    <row r="15" spans="1:15">
      <c r="A15" s="8">
        <v>11</v>
      </c>
      <c r="B15" s="96" t="s">
        <v>164</v>
      </c>
      <c r="C15" s="67">
        <v>9125.865600000001</v>
      </c>
      <c r="D15" s="67">
        <v>9125.3515399999997</v>
      </c>
      <c r="E15" s="67">
        <v>69642.922759999987</v>
      </c>
      <c r="F15" s="67">
        <v>69059.28314</v>
      </c>
      <c r="G15" s="82">
        <v>58666.516850000007</v>
      </c>
      <c r="H15" s="67">
        <v>59012.593980000005</v>
      </c>
      <c r="I15" s="82">
        <v>7020.2317999999996</v>
      </c>
      <c r="J15" s="67">
        <v>14438.931929999999</v>
      </c>
      <c r="K15" s="126">
        <v>16906.300739999999</v>
      </c>
      <c r="L15" s="67"/>
      <c r="M15" s="67"/>
      <c r="N15" s="67"/>
      <c r="O15" s="114" t="s">
        <v>44</v>
      </c>
    </row>
    <row r="16" spans="1:15">
      <c r="A16" s="8">
        <v>12</v>
      </c>
      <c r="B16" s="41" t="s">
        <v>125</v>
      </c>
      <c r="C16" s="67">
        <v>0</v>
      </c>
      <c r="D16" s="67">
        <v>0</v>
      </c>
      <c r="E16" s="67">
        <v>0</v>
      </c>
      <c r="F16" s="67">
        <v>83.7</v>
      </c>
      <c r="G16" s="82">
        <v>0</v>
      </c>
      <c r="H16" s="67">
        <v>0</v>
      </c>
      <c r="I16" s="82">
        <v>0</v>
      </c>
      <c r="J16" s="67">
        <v>0</v>
      </c>
      <c r="K16" s="126">
        <v>0</v>
      </c>
      <c r="L16" s="67"/>
      <c r="M16" s="67"/>
      <c r="N16" s="67"/>
      <c r="O16" s="114" t="s">
        <v>46</v>
      </c>
    </row>
    <row r="17" spans="1:15" s="12" customFormat="1">
      <c r="A17" s="8">
        <v>13</v>
      </c>
      <c r="B17" s="96" t="s">
        <v>389</v>
      </c>
      <c r="C17" s="97"/>
      <c r="D17" s="97"/>
      <c r="E17" s="97"/>
      <c r="F17" s="97"/>
      <c r="G17" s="102"/>
      <c r="H17" s="97"/>
      <c r="I17" s="102"/>
      <c r="J17" s="67">
        <v>0</v>
      </c>
      <c r="K17" s="126">
        <v>0</v>
      </c>
      <c r="L17" s="67"/>
      <c r="M17" s="67"/>
      <c r="N17" s="67"/>
      <c r="O17" s="114" t="s">
        <v>412</v>
      </c>
    </row>
    <row r="18" spans="1:15">
      <c r="A18" s="8">
        <v>14</v>
      </c>
      <c r="B18" s="41" t="s">
        <v>126</v>
      </c>
      <c r="C18" s="67">
        <v>6104280.9451800026</v>
      </c>
      <c r="D18" s="67">
        <v>6108649.9632800007</v>
      </c>
      <c r="E18" s="67">
        <v>6315212.6350600012</v>
      </c>
      <c r="F18" s="67">
        <v>6324825.4612800004</v>
      </c>
      <c r="G18" s="82">
        <v>6318419.0642700028</v>
      </c>
      <c r="H18" s="67">
        <v>6298176.5653400011</v>
      </c>
      <c r="I18" s="82">
        <v>6587663.4868400022</v>
      </c>
      <c r="J18" s="67">
        <v>6573805.3574916413</v>
      </c>
      <c r="K18" s="126">
        <v>6634968.6149500012</v>
      </c>
      <c r="L18" s="67"/>
      <c r="M18" s="67"/>
      <c r="N18" s="67"/>
      <c r="O18" s="114" t="s">
        <v>48</v>
      </c>
    </row>
    <row r="19" spans="1:15">
      <c r="A19" s="8">
        <v>15</v>
      </c>
      <c r="B19" s="96" t="s">
        <v>390</v>
      </c>
      <c r="C19" s="67">
        <v>661968.02467000007</v>
      </c>
      <c r="D19" s="67">
        <v>661403.64012000011</v>
      </c>
      <c r="E19" s="67">
        <v>672581.84365000017</v>
      </c>
      <c r="F19" s="67">
        <v>671423.35076000006</v>
      </c>
      <c r="G19" s="82">
        <v>672014.96348000015</v>
      </c>
      <c r="H19" s="67">
        <v>666593.5755700001</v>
      </c>
      <c r="I19" s="82">
        <v>665466.05489000014</v>
      </c>
      <c r="J19" s="67">
        <v>667442.94562999997</v>
      </c>
      <c r="K19" s="126">
        <v>667165.91012999997</v>
      </c>
      <c r="L19" s="67"/>
      <c r="M19" s="67"/>
      <c r="N19" s="67"/>
      <c r="O19" s="114" t="s">
        <v>49</v>
      </c>
    </row>
    <row r="20" spans="1:15">
      <c r="A20" s="8">
        <v>16</v>
      </c>
      <c r="B20" s="41" t="s">
        <v>50</v>
      </c>
      <c r="C20" s="67">
        <v>96000</v>
      </c>
      <c r="D20" s="67">
        <v>96000</v>
      </c>
      <c r="E20" s="67">
        <v>196000</v>
      </c>
      <c r="F20" s="67">
        <v>196000</v>
      </c>
      <c r="G20" s="82">
        <v>196000</v>
      </c>
      <c r="H20" s="67">
        <v>196000</v>
      </c>
      <c r="I20" s="82">
        <v>196000</v>
      </c>
      <c r="J20" s="103"/>
      <c r="K20" s="127">
        <v>0</v>
      </c>
      <c r="L20" s="67"/>
      <c r="M20" s="67"/>
      <c r="N20" s="67"/>
      <c r="O20" s="114" t="s">
        <v>51</v>
      </c>
    </row>
    <row r="21" spans="1:15" s="12" customFormat="1">
      <c r="A21" s="8">
        <v>17</v>
      </c>
      <c r="B21" s="96" t="s">
        <v>391</v>
      </c>
      <c r="C21" s="97"/>
      <c r="D21" s="97"/>
      <c r="E21" s="97"/>
      <c r="F21" s="97"/>
      <c r="G21" s="102"/>
      <c r="H21" s="97"/>
      <c r="I21" s="102"/>
      <c r="J21" s="67">
        <v>196000</v>
      </c>
      <c r="K21" s="126">
        <v>196000</v>
      </c>
      <c r="L21" s="67"/>
      <c r="M21" s="67"/>
      <c r="N21" s="67"/>
      <c r="O21" s="114" t="s">
        <v>413</v>
      </c>
    </row>
    <row r="22" spans="1:15">
      <c r="A22" s="8">
        <v>18</v>
      </c>
      <c r="B22" s="41" t="s">
        <v>127</v>
      </c>
      <c r="C22" s="67">
        <v>57.2</v>
      </c>
      <c r="D22" s="67">
        <v>57.2</v>
      </c>
      <c r="E22" s="67">
        <v>50.1</v>
      </c>
      <c r="F22" s="67">
        <v>50.1</v>
      </c>
      <c r="G22" s="82">
        <v>50.1</v>
      </c>
      <c r="H22" s="67">
        <v>53.1</v>
      </c>
      <c r="I22" s="82">
        <v>59.8</v>
      </c>
      <c r="J22" s="67">
        <v>61.1</v>
      </c>
      <c r="K22" s="126">
        <v>60.7</v>
      </c>
      <c r="L22" s="67"/>
      <c r="M22" s="67"/>
      <c r="N22" s="67"/>
      <c r="O22" s="114" t="s">
        <v>53</v>
      </c>
    </row>
    <row r="23" spans="1:15">
      <c r="A23" s="8">
        <v>19</v>
      </c>
      <c r="B23" s="41" t="s">
        <v>128</v>
      </c>
      <c r="C23" s="67">
        <v>46328.042739999997</v>
      </c>
      <c r="D23" s="67">
        <v>46908.68363</v>
      </c>
      <c r="E23" s="67">
        <v>46174.699269999997</v>
      </c>
      <c r="F23" s="67">
        <v>46357.815430000002</v>
      </c>
      <c r="G23" s="82">
        <v>45964.471740000001</v>
      </c>
      <c r="H23" s="67">
        <v>39845.997450000003</v>
      </c>
      <c r="I23" s="82">
        <v>40061.652479999997</v>
      </c>
      <c r="J23" s="67">
        <v>39671.496319999998</v>
      </c>
      <c r="K23" s="82">
        <v>39004.865969999999</v>
      </c>
      <c r="L23" s="67"/>
      <c r="M23" s="67"/>
      <c r="N23" s="67"/>
      <c r="O23" s="114" t="s">
        <v>55</v>
      </c>
    </row>
    <row r="24" spans="1:15" s="12" customFormat="1">
      <c r="A24" s="8">
        <v>20</v>
      </c>
      <c r="B24" s="96" t="s">
        <v>395</v>
      </c>
      <c r="C24" s="97"/>
      <c r="D24" s="97"/>
      <c r="E24" s="97"/>
      <c r="F24" s="97"/>
      <c r="G24" s="102"/>
      <c r="H24" s="97"/>
      <c r="I24" s="102"/>
      <c r="J24" s="97">
        <v>0</v>
      </c>
      <c r="K24" s="102">
        <v>0</v>
      </c>
      <c r="L24" s="67"/>
      <c r="M24" s="67"/>
      <c r="N24" s="67"/>
      <c r="O24" s="114" t="s">
        <v>92</v>
      </c>
    </row>
    <row r="25" spans="1:15">
      <c r="A25" s="8">
        <v>21</v>
      </c>
      <c r="B25" s="41" t="s">
        <v>129</v>
      </c>
      <c r="C25" s="67">
        <v>426890.28051000001</v>
      </c>
      <c r="D25" s="67">
        <v>431804.67051000003</v>
      </c>
      <c r="E25" s="67">
        <v>466475.17050999997</v>
      </c>
      <c r="F25" s="67">
        <v>480312.42050999997</v>
      </c>
      <c r="G25" s="82">
        <v>490564.53051000001</v>
      </c>
      <c r="H25" s="67">
        <v>390914.63050999999</v>
      </c>
      <c r="I25" s="82">
        <v>420173.67050999997</v>
      </c>
      <c r="J25" s="67">
        <v>350053.11979616003</v>
      </c>
      <c r="K25" s="82">
        <v>341795.98979000002</v>
      </c>
      <c r="L25" s="67"/>
      <c r="M25" s="67"/>
      <c r="N25" s="67"/>
      <c r="O25" s="114" t="s">
        <v>57</v>
      </c>
    </row>
    <row r="26" spans="1:15" s="73" customFormat="1">
      <c r="A26" s="8">
        <v>22</v>
      </c>
      <c r="B26" s="69" t="s">
        <v>130</v>
      </c>
      <c r="C26" s="70">
        <v>60111601.848469995</v>
      </c>
      <c r="D26" s="70">
        <v>61052589.846970014</v>
      </c>
      <c r="E26" s="70">
        <v>62197323.293190017</v>
      </c>
      <c r="F26" s="70">
        <v>62053340.153580017</v>
      </c>
      <c r="G26" s="83">
        <v>62218625.650880001</v>
      </c>
      <c r="H26" s="70">
        <v>62238108.027559988</v>
      </c>
      <c r="I26" s="83">
        <v>63478432.010719992</v>
      </c>
      <c r="J26" s="70">
        <v>64089502.640542865</v>
      </c>
      <c r="K26" s="83">
        <v>65012012.947120011</v>
      </c>
      <c r="L26" s="70"/>
      <c r="M26" s="70"/>
      <c r="N26" s="70"/>
      <c r="O26" s="115" t="s">
        <v>59</v>
      </c>
    </row>
    <row r="27" spans="1:15">
      <c r="A27" s="8">
        <v>23</v>
      </c>
      <c r="B27" s="41" t="s">
        <v>60</v>
      </c>
      <c r="C27" s="67">
        <v>3828976.0499499985</v>
      </c>
      <c r="D27" s="67">
        <v>3246839.6932400004</v>
      </c>
      <c r="E27" s="67">
        <v>3573561.4643400004</v>
      </c>
      <c r="F27" s="67">
        <v>3342091.9896300007</v>
      </c>
      <c r="G27" s="82">
        <v>3186452.9251300022</v>
      </c>
      <c r="H27" s="67">
        <v>3460893.9575800006</v>
      </c>
      <c r="I27" s="82">
        <v>3511500.5399500006</v>
      </c>
      <c r="J27" s="67">
        <v>3375814.6869925577</v>
      </c>
      <c r="K27" s="82">
        <v>3479893.1542200018</v>
      </c>
      <c r="L27" s="67"/>
      <c r="M27" s="67"/>
      <c r="N27" s="67"/>
      <c r="O27" s="116" t="s">
        <v>86</v>
      </c>
    </row>
    <row r="28" spans="1:15">
      <c r="A28" s="8">
        <v>24</v>
      </c>
      <c r="B28" s="41" t="s">
        <v>61</v>
      </c>
      <c r="C28" s="67">
        <v>16806457.459530011</v>
      </c>
      <c r="D28" s="67">
        <v>16134662.92932</v>
      </c>
      <c r="E28" s="67">
        <v>15819093.37913</v>
      </c>
      <c r="F28" s="67">
        <v>15687235.318380004</v>
      </c>
      <c r="G28" s="82">
        <v>15506411.940349998</v>
      </c>
      <c r="H28" s="67">
        <v>16228756.278609999</v>
      </c>
      <c r="I28" s="82">
        <v>15664230.545030003</v>
      </c>
      <c r="J28" s="67">
        <v>15130438.832804909</v>
      </c>
      <c r="K28" s="82">
        <v>14572940.826670004</v>
      </c>
      <c r="L28" s="67"/>
      <c r="M28" s="67"/>
      <c r="N28" s="67"/>
      <c r="O28" s="116" t="s">
        <v>87</v>
      </c>
    </row>
    <row r="29" spans="1:15" s="12" customFormat="1">
      <c r="A29" s="8">
        <v>25</v>
      </c>
      <c r="B29" s="96" t="s">
        <v>392</v>
      </c>
      <c r="C29" s="97"/>
      <c r="D29" s="97"/>
      <c r="E29" s="97"/>
      <c r="F29" s="97"/>
      <c r="G29" s="102"/>
      <c r="H29" s="97"/>
      <c r="I29" s="102"/>
      <c r="J29" s="67">
        <v>2945894.549618626</v>
      </c>
      <c r="K29" s="82">
        <v>3169707.216909999</v>
      </c>
      <c r="L29" s="67"/>
      <c r="M29" s="67"/>
      <c r="N29" s="67"/>
      <c r="O29" s="114" t="s">
        <v>414</v>
      </c>
    </row>
    <row r="30" spans="1:15" s="12" customFormat="1">
      <c r="A30" s="8">
        <v>26</v>
      </c>
      <c r="B30" s="96" t="s">
        <v>393</v>
      </c>
      <c r="C30" s="97"/>
      <c r="D30" s="97"/>
      <c r="E30" s="97"/>
      <c r="F30" s="97"/>
      <c r="G30" s="102"/>
      <c r="H30" s="97"/>
      <c r="I30" s="102"/>
      <c r="J30" s="67">
        <v>24521724.438867841</v>
      </c>
      <c r="K30" s="82">
        <v>24700016.467210006</v>
      </c>
      <c r="L30" s="67"/>
      <c r="M30" s="67"/>
      <c r="N30" s="67"/>
      <c r="O30" s="114" t="s">
        <v>415</v>
      </c>
    </row>
    <row r="31" spans="1:15">
      <c r="A31" s="8">
        <v>27</v>
      </c>
      <c r="B31" s="41" t="s">
        <v>131</v>
      </c>
      <c r="C31" s="67">
        <v>837426.09299999999</v>
      </c>
      <c r="D31" s="67">
        <v>689398.55866999982</v>
      </c>
      <c r="E31" s="67">
        <v>522852.48592000018</v>
      </c>
      <c r="F31" s="67">
        <v>581306.48944000015</v>
      </c>
      <c r="G31" s="82">
        <v>702955.73025000014</v>
      </c>
      <c r="H31" s="67">
        <v>731098.33909000014</v>
      </c>
      <c r="I31" s="82">
        <v>686496.28714999999</v>
      </c>
      <c r="J31" s="67">
        <v>890237.18986209587</v>
      </c>
      <c r="K31" s="82">
        <v>857796.36860000016</v>
      </c>
      <c r="L31" s="67"/>
      <c r="M31" s="67"/>
      <c r="N31" s="67"/>
      <c r="O31" s="116" t="s">
        <v>88</v>
      </c>
    </row>
    <row r="32" spans="1:15" s="12" customFormat="1">
      <c r="A32" s="8">
        <v>28</v>
      </c>
      <c r="B32" s="96" t="s">
        <v>394</v>
      </c>
      <c r="C32" s="97"/>
      <c r="D32" s="97"/>
      <c r="E32" s="97"/>
      <c r="F32" s="97"/>
      <c r="G32" s="102"/>
      <c r="H32" s="97"/>
      <c r="I32" s="102"/>
      <c r="J32" s="67">
        <v>1947652.966615364</v>
      </c>
      <c r="K32" s="82">
        <v>2155499.4630799992</v>
      </c>
      <c r="L32" s="67"/>
      <c r="M32" s="67"/>
      <c r="N32" s="67"/>
      <c r="O32" s="114" t="s">
        <v>416</v>
      </c>
    </row>
    <row r="33" spans="1:15">
      <c r="A33" s="8">
        <v>29</v>
      </c>
      <c r="B33" s="41" t="s">
        <v>132</v>
      </c>
      <c r="C33" s="67">
        <v>31444781.173719995</v>
      </c>
      <c r="D33" s="67">
        <v>30653663.557810005</v>
      </c>
      <c r="E33" s="67">
        <v>31756567.200870011</v>
      </c>
      <c r="F33" s="67">
        <v>31486121.040539999</v>
      </c>
      <c r="G33" s="82">
        <v>30637512.361100003</v>
      </c>
      <c r="H33" s="67">
        <v>29866711.532300003</v>
      </c>
      <c r="I33" s="82">
        <v>29708650.413790006</v>
      </c>
      <c r="J33" s="97"/>
      <c r="K33" s="97"/>
      <c r="L33" s="67"/>
      <c r="M33" s="67"/>
      <c r="N33" s="67"/>
      <c r="O33" s="116" t="s">
        <v>89</v>
      </c>
    </row>
    <row r="34" spans="1:15">
      <c r="A34" s="8">
        <v>30</v>
      </c>
      <c r="B34" s="41" t="s">
        <v>133</v>
      </c>
      <c r="C34" s="67">
        <v>56713.133130000002</v>
      </c>
      <c r="D34" s="67">
        <v>13515.76757</v>
      </c>
      <c r="E34" s="67">
        <v>9157.4290399999991</v>
      </c>
      <c r="F34" s="67">
        <v>26482.181200000003</v>
      </c>
      <c r="G34" s="82">
        <v>11982.426310000001</v>
      </c>
      <c r="H34" s="67">
        <v>64190.170539999999</v>
      </c>
      <c r="I34" s="82">
        <v>20413.427530000001</v>
      </c>
      <c r="J34" s="67">
        <v>28505.349249999999</v>
      </c>
      <c r="K34" s="82">
        <v>3901.5646999999999</v>
      </c>
      <c r="L34" s="67"/>
      <c r="M34" s="67"/>
      <c r="N34" s="67"/>
      <c r="O34" s="116" t="s">
        <v>90</v>
      </c>
    </row>
    <row r="35" spans="1:15">
      <c r="A35" s="8">
        <v>31</v>
      </c>
      <c r="B35" s="41" t="s">
        <v>134</v>
      </c>
      <c r="C35" s="67">
        <v>216561.66084000008</v>
      </c>
      <c r="D35" s="67">
        <v>284884.63939000003</v>
      </c>
      <c r="E35" s="67">
        <v>238695.64393000005</v>
      </c>
      <c r="F35" s="67">
        <v>424105.07481000002</v>
      </c>
      <c r="G35" s="82">
        <v>279670.27812999999</v>
      </c>
      <c r="H35" s="67">
        <v>321517.22986000008</v>
      </c>
      <c r="I35" s="82">
        <v>302828.29786000011</v>
      </c>
      <c r="J35" s="67">
        <v>324195.00092212</v>
      </c>
      <c r="K35" s="82">
        <v>282860.86684000003</v>
      </c>
      <c r="L35" s="67"/>
      <c r="M35" s="67"/>
      <c r="N35" s="67"/>
      <c r="O35" s="116" t="s">
        <v>91</v>
      </c>
    </row>
    <row r="36" spans="1:15">
      <c r="A36" s="8">
        <v>32</v>
      </c>
      <c r="B36" s="41" t="s">
        <v>135</v>
      </c>
      <c r="C36" s="67">
        <v>2425703.0097699994</v>
      </c>
      <c r="D36" s="67">
        <v>2414519.9398100004</v>
      </c>
      <c r="E36" s="67">
        <v>2410418.9938700004</v>
      </c>
      <c r="F36" s="67">
        <v>2450403.1063299999</v>
      </c>
      <c r="G36" s="82">
        <v>2449383.5515200002</v>
      </c>
      <c r="H36" s="67">
        <v>2490332.9785099998</v>
      </c>
      <c r="I36" s="82">
        <v>2487374.5296700005</v>
      </c>
      <c r="J36" s="67">
        <v>2453347.3471246399</v>
      </c>
      <c r="K36" s="82">
        <v>2475589.8120100005</v>
      </c>
      <c r="L36" s="67"/>
      <c r="M36" s="67"/>
      <c r="N36" s="67"/>
      <c r="O36" s="116" t="s">
        <v>93</v>
      </c>
    </row>
    <row r="37" spans="1:15" s="12" customFormat="1">
      <c r="A37" s="8">
        <v>33</v>
      </c>
      <c r="B37" s="96" t="s">
        <v>396</v>
      </c>
      <c r="C37" s="97"/>
      <c r="D37" s="97"/>
      <c r="E37" s="97"/>
      <c r="F37" s="97"/>
      <c r="G37" s="102"/>
      <c r="H37" s="97"/>
      <c r="I37" s="102"/>
      <c r="J37" s="67">
        <v>4818.45</v>
      </c>
      <c r="K37" s="82">
        <v>0</v>
      </c>
      <c r="L37" s="67"/>
      <c r="M37" s="67"/>
      <c r="N37" s="67"/>
      <c r="O37" s="114" t="s">
        <v>417</v>
      </c>
    </row>
    <row r="38" spans="1:15">
      <c r="A38" s="8">
        <v>34</v>
      </c>
      <c r="B38" s="41" t="s">
        <v>136</v>
      </c>
      <c r="C38" s="67">
        <v>898676.94937000051</v>
      </c>
      <c r="D38" s="67">
        <v>888249.65070999984</v>
      </c>
      <c r="E38" s="67">
        <v>880015.7901400004</v>
      </c>
      <c r="F38" s="67">
        <v>880722.74693999987</v>
      </c>
      <c r="G38" s="82">
        <v>870742.96984999964</v>
      </c>
      <c r="H38" s="67">
        <v>868546.71441999986</v>
      </c>
      <c r="I38" s="82">
        <v>859665.66489999986</v>
      </c>
      <c r="J38" s="67">
        <v>871790.34696743009</v>
      </c>
      <c r="K38" s="82">
        <v>875111.90753999969</v>
      </c>
      <c r="L38" s="67"/>
      <c r="M38" s="67"/>
      <c r="N38" s="67"/>
      <c r="O38" s="116" t="s">
        <v>94</v>
      </c>
    </row>
    <row r="39" spans="1:15">
      <c r="A39" s="8">
        <v>35</v>
      </c>
      <c r="B39" s="41" t="s">
        <v>137</v>
      </c>
      <c r="C39" s="67">
        <v>6929847.291960001</v>
      </c>
      <c r="D39" s="67">
        <v>7262379.4424700011</v>
      </c>
      <c r="E39" s="67">
        <v>6947066.9449200006</v>
      </c>
      <c r="F39" s="67">
        <v>7284055.3042300018</v>
      </c>
      <c r="G39" s="82">
        <v>7268017.7463299967</v>
      </c>
      <c r="H39" s="67">
        <v>7543164.0417299978</v>
      </c>
      <c r="I39" s="82">
        <v>7516780.259039999</v>
      </c>
      <c r="J39" s="67">
        <v>7747158.3472770816</v>
      </c>
      <c r="K39" s="82">
        <v>7638984.5232499987</v>
      </c>
      <c r="L39" s="67"/>
      <c r="M39" s="67"/>
      <c r="N39" s="67"/>
      <c r="O39" s="116" t="s">
        <v>95</v>
      </c>
    </row>
    <row r="40" spans="1:15" s="73" customFormat="1">
      <c r="A40" s="8">
        <v>36</v>
      </c>
      <c r="B40" s="69" t="s">
        <v>138</v>
      </c>
      <c r="C40" s="70">
        <v>63445142.82255999</v>
      </c>
      <c r="D40" s="70">
        <v>61588114.180289984</v>
      </c>
      <c r="E40" s="70">
        <v>62157429.333569981</v>
      </c>
      <c r="F40" s="70">
        <v>62162523.252779983</v>
      </c>
      <c r="G40" s="83">
        <v>60913129.930189975</v>
      </c>
      <c r="H40" s="70">
        <v>61575211.243989982</v>
      </c>
      <c r="I40" s="83">
        <v>60757939.966189995</v>
      </c>
      <c r="J40" s="70">
        <v>60241577.507752649</v>
      </c>
      <c r="K40" s="83">
        <v>60212302.17253001</v>
      </c>
      <c r="L40" s="70"/>
      <c r="M40" s="70"/>
      <c r="N40" s="70"/>
      <c r="O40" s="115" t="s">
        <v>96</v>
      </c>
    </row>
    <row r="41" spans="1:15" s="73" customFormat="1">
      <c r="A41" s="8">
        <v>37</v>
      </c>
      <c r="B41" s="69" t="s">
        <v>139</v>
      </c>
      <c r="C41" s="70">
        <v>123556744.67123002</v>
      </c>
      <c r="D41" s="70">
        <v>122640704.02755994</v>
      </c>
      <c r="E41" s="70">
        <v>124354752.62691996</v>
      </c>
      <c r="F41" s="70">
        <v>124215863.40657</v>
      </c>
      <c r="G41" s="83">
        <v>123131755.58132002</v>
      </c>
      <c r="H41" s="70">
        <v>123813319.27174997</v>
      </c>
      <c r="I41" s="83">
        <v>124236371.97706997</v>
      </c>
      <c r="J41" s="70">
        <v>124331080.14854424</v>
      </c>
      <c r="K41" s="83">
        <v>125224315.11985998</v>
      </c>
      <c r="L41" s="70"/>
      <c r="M41" s="70"/>
      <c r="N41" s="70"/>
      <c r="O41" s="115" t="s">
        <v>97</v>
      </c>
    </row>
    <row r="42" spans="1:15">
      <c r="A42" s="8">
        <v>38</v>
      </c>
      <c r="B42" s="41" t="s">
        <v>72</v>
      </c>
      <c r="C42" s="67">
        <v>2154629.8821399999</v>
      </c>
      <c r="D42" s="67">
        <v>2158173.0202599997</v>
      </c>
      <c r="E42" s="67">
        <v>2145335.7390300008</v>
      </c>
      <c r="F42" s="67">
        <v>1890462.8106799989</v>
      </c>
      <c r="G42" s="82">
        <v>1897270.3496300001</v>
      </c>
      <c r="H42" s="67">
        <v>1654097.9048199998</v>
      </c>
      <c r="I42" s="82">
        <v>1594619.4566500003</v>
      </c>
      <c r="J42" s="67">
        <v>1564407.4042165696</v>
      </c>
      <c r="K42" s="82">
        <v>1943939.2813900004</v>
      </c>
      <c r="L42" s="67"/>
      <c r="M42" s="67"/>
      <c r="N42" s="67"/>
      <c r="O42" s="116" t="s">
        <v>98</v>
      </c>
    </row>
    <row r="43" spans="1:15">
      <c r="A43" s="8">
        <v>39</v>
      </c>
      <c r="B43" s="41" t="s">
        <v>140</v>
      </c>
      <c r="C43" s="67">
        <v>813318.9535099999</v>
      </c>
      <c r="D43" s="67">
        <v>865961.87470999965</v>
      </c>
      <c r="E43" s="67">
        <v>775069.34909000015</v>
      </c>
      <c r="F43" s="67">
        <v>1104189.1867399998</v>
      </c>
      <c r="G43" s="82">
        <v>1009865.36234</v>
      </c>
      <c r="H43" s="67">
        <v>1094996.9351700002</v>
      </c>
      <c r="I43" s="82">
        <v>1103945.3972</v>
      </c>
      <c r="J43" s="67">
        <v>1194615.058708587</v>
      </c>
      <c r="K43" s="82">
        <v>1048512.53676</v>
      </c>
      <c r="L43" s="67"/>
      <c r="M43" s="67"/>
      <c r="N43" s="67"/>
      <c r="O43" s="116" t="s">
        <v>99</v>
      </c>
    </row>
    <row r="44" spans="1:15">
      <c r="A44" s="8">
        <v>40</v>
      </c>
      <c r="B44" s="41" t="s">
        <v>141</v>
      </c>
      <c r="C44" s="67">
        <v>7426004.0772899985</v>
      </c>
      <c r="D44" s="67">
        <v>7099846.0011199992</v>
      </c>
      <c r="E44" s="67">
        <v>6994564.3631900009</v>
      </c>
      <c r="F44" s="67">
        <v>6781694.6309899995</v>
      </c>
      <c r="G44" s="82">
        <v>6568322.3229199983</v>
      </c>
      <c r="H44" s="67">
        <v>6673495.7673899997</v>
      </c>
      <c r="I44" s="82">
        <v>6960762.0543000018</v>
      </c>
      <c r="J44" s="67">
        <v>6351131.211772141</v>
      </c>
      <c r="K44" s="82">
        <v>6435764.9907400003</v>
      </c>
      <c r="L44" s="67"/>
      <c r="M44" s="67"/>
      <c r="N44" s="67"/>
      <c r="O44" s="116" t="s">
        <v>100</v>
      </c>
    </row>
    <row r="45" spans="1:15">
      <c r="A45" s="8">
        <v>41</v>
      </c>
      <c r="B45" s="41" t="s">
        <v>142</v>
      </c>
      <c r="C45" s="67">
        <v>1564341.7067999991</v>
      </c>
      <c r="D45" s="67">
        <v>1553688.3581300001</v>
      </c>
      <c r="E45" s="67">
        <v>1511398.09497</v>
      </c>
      <c r="F45" s="67">
        <v>1544710.0122700001</v>
      </c>
      <c r="G45" s="82">
        <v>1577040.8513300002</v>
      </c>
      <c r="H45" s="67">
        <v>1589405.93772</v>
      </c>
      <c r="I45" s="82">
        <v>1571864.9613399999</v>
      </c>
      <c r="J45" s="67">
        <v>1568852.3850245452</v>
      </c>
      <c r="K45" s="82">
        <v>1613603.6351599998</v>
      </c>
      <c r="L45" s="67"/>
      <c r="M45" s="67"/>
      <c r="N45" s="67"/>
      <c r="O45" s="116" t="s">
        <v>101</v>
      </c>
    </row>
    <row r="46" spans="1:15">
      <c r="A46" s="8">
        <v>42</v>
      </c>
      <c r="B46" s="41" t="s">
        <v>143</v>
      </c>
      <c r="C46" s="67">
        <v>379098.40709999989</v>
      </c>
      <c r="D46" s="67">
        <v>360778.93954000017</v>
      </c>
      <c r="E46" s="67">
        <v>300418.97985000006</v>
      </c>
      <c r="F46" s="67">
        <v>238828.88467999999</v>
      </c>
      <c r="G46" s="82">
        <v>239597.10424999997</v>
      </c>
      <c r="H46" s="67">
        <v>351133.28399999993</v>
      </c>
      <c r="I46" s="82">
        <v>355226.8499899999</v>
      </c>
      <c r="J46" s="67">
        <v>342302.21800332499</v>
      </c>
      <c r="K46" s="82">
        <v>412262.43442999991</v>
      </c>
      <c r="L46" s="67"/>
      <c r="M46" s="67"/>
      <c r="N46" s="67"/>
      <c r="O46" s="116" t="s">
        <v>102</v>
      </c>
    </row>
    <row r="47" spans="1:15">
      <c r="A47" s="8">
        <v>43</v>
      </c>
      <c r="B47" s="41" t="s">
        <v>144</v>
      </c>
      <c r="C47" s="67">
        <v>2730090.1843100004</v>
      </c>
      <c r="D47" s="67">
        <v>2122918.9191299998</v>
      </c>
      <c r="E47" s="67">
        <v>1862082.1758600001</v>
      </c>
      <c r="F47" s="67">
        <v>1904983.0027199995</v>
      </c>
      <c r="G47" s="82">
        <v>1970526.7441400003</v>
      </c>
      <c r="H47" s="67">
        <v>2133208.7031899998</v>
      </c>
      <c r="I47" s="82">
        <v>2139976.1934999996</v>
      </c>
      <c r="J47" s="67">
        <v>2123805.4124060608</v>
      </c>
      <c r="K47" s="82">
        <v>2074341.8464699998</v>
      </c>
      <c r="L47" s="67"/>
      <c r="M47" s="67"/>
      <c r="N47" s="67"/>
      <c r="O47" s="116" t="s">
        <v>77</v>
      </c>
    </row>
    <row r="48" spans="1:15">
      <c r="A48" s="8">
        <v>44</v>
      </c>
      <c r="B48" s="41" t="s">
        <v>145</v>
      </c>
      <c r="C48" s="67">
        <v>9710816.0462100022</v>
      </c>
      <c r="D48" s="67">
        <v>9467657.6276300009</v>
      </c>
      <c r="E48" s="67">
        <v>9758279.8634000029</v>
      </c>
      <c r="F48" s="67">
        <v>9961743.3666900024</v>
      </c>
      <c r="G48" s="82">
        <v>10299199.843420001</v>
      </c>
      <c r="H48" s="67">
        <v>10067287.969089998</v>
      </c>
      <c r="I48" s="82">
        <v>10071535.092069997</v>
      </c>
      <c r="J48" s="67">
        <v>10319138.121820362</v>
      </c>
      <c r="K48" s="82">
        <v>10139413.787769997</v>
      </c>
      <c r="L48" s="67"/>
      <c r="M48" s="67"/>
      <c r="N48" s="67"/>
      <c r="O48" s="116" t="s">
        <v>103</v>
      </c>
    </row>
    <row r="49" spans="1:15" s="73" customFormat="1">
      <c r="A49" s="8">
        <v>45</v>
      </c>
      <c r="B49" s="69" t="s">
        <v>79</v>
      </c>
      <c r="C49" s="70">
        <v>24778299.258459989</v>
      </c>
      <c r="D49" s="70">
        <v>23629024.741699997</v>
      </c>
      <c r="E49" s="70">
        <v>23347148.566450004</v>
      </c>
      <c r="F49" s="70">
        <v>23426611.89585001</v>
      </c>
      <c r="G49" s="83">
        <v>23561822.579089995</v>
      </c>
      <c r="H49" s="70">
        <v>23563626.502509996</v>
      </c>
      <c r="I49" s="83">
        <v>23797930.006150004</v>
      </c>
      <c r="J49" s="70">
        <v>23464251.813001588</v>
      </c>
      <c r="K49" s="83">
        <v>23667838.513669986</v>
      </c>
      <c r="L49" s="70"/>
      <c r="M49" s="70"/>
      <c r="N49" s="70"/>
      <c r="O49" s="115" t="s">
        <v>104</v>
      </c>
    </row>
    <row r="50" spans="1:15">
      <c r="A50" s="8">
        <v>46</v>
      </c>
      <c r="B50" s="41" t="s">
        <v>146</v>
      </c>
      <c r="C50" s="67">
        <v>5852750.454690001</v>
      </c>
      <c r="D50" s="67">
        <v>5828531.0591600006</v>
      </c>
      <c r="E50" s="67">
        <v>7318257.4266199991</v>
      </c>
      <c r="F50" s="67">
        <v>7230587.4159899987</v>
      </c>
      <c r="G50" s="82">
        <v>7402555.2928799996</v>
      </c>
      <c r="H50" s="67">
        <v>7465064.9611100005</v>
      </c>
      <c r="I50" s="82">
        <v>7567400.5231499998</v>
      </c>
      <c r="J50" s="67">
        <v>7577799.3871900002</v>
      </c>
      <c r="K50" s="82">
        <v>7604158.0366900004</v>
      </c>
      <c r="L50" s="67"/>
      <c r="M50" s="67"/>
      <c r="N50" s="67"/>
      <c r="O50" s="116" t="s">
        <v>105</v>
      </c>
    </row>
    <row r="51" spans="1:15">
      <c r="A51" s="8">
        <v>47</v>
      </c>
      <c r="B51" s="41" t="s">
        <v>109</v>
      </c>
      <c r="C51" s="67">
        <v>22665820.712829996</v>
      </c>
      <c r="D51" s="67">
        <v>22298383.534139998</v>
      </c>
      <c r="E51" s="67">
        <v>22000410.796400003</v>
      </c>
      <c r="F51" s="67">
        <v>21313590.039650004</v>
      </c>
      <c r="G51" s="82">
        <v>20969122.640610006</v>
      </c>
      <c r="H51" s="67">
        <v>20830898.71185999</v>
      </c>
      <c r="I51" s="82">
        <v>20660167.928040009</v>
      </c>
      <c r="J51" s="67">
        <v>20259596.982335955</v>
      </c>
      <c r="K51" s="82">
        <v>20230795.947529998</v>
      </c>
      <c r="L51" s="67"/>
      <c r="M51" s="67"/>
      <c r="N51" s="67"/>
      <c r="O51" s="116" t="s">
        <v>81</v>
      </c>
    </row>
    <row r="52" spans="1:15">
      <c r="A52" s="8">
        <v>48</v>
      </c>
      <c r="B52" s="41" t="s">
        <v>147</v>
      </c>
      <c r="C52" s="67">
        <v>22600719.802759998</v>
      </c>
      <c r="D52" s="67">
        <v>22290383.227649998</v>
      </c>
      <c r="E52" s="67">
        <v>22321193.887650002</v>
      </c>
      <c r="F52" s="67">
        <v>22865245.189800005</v>
      </c>
      <c r="G52" s="82">
        <v>22009594.610690001</v>
      </c>
      <c r="H52" s="67">
        <v>22000882.433280002</v>
      </c>
      <c r="I52" s="82">
        <v>22131168.663179997</v>
      </c>
      <c r="J52" s="67">
        <v>22516866.888737213</v>
      </c>
      <c r="K52" s="82">
        <v>22793780.555980001</v>
      </c>
      <c r="L52" s="67"/>
      <c r="M52" s="67"/>
      <c r="N52" s="67"/>
      <c r="O52" s="116" t="s">
        <v>420</v>
      </c>
    </row>
    <row r="53" spans="1:15" s="12" customFormat="1">
      <c r="A53" s="8">
        <v>49</v>
      </c>
      <c r="B53" s="96" t="s">
        <v>397</v>
      </c>
      <c r="C53" s="97"/>
      <c r="D53" s="97"/>
      <c r="E53" s="97"/>
      <c r="F53" s="97"/>
      <c r="G53" s="102"/>
      <c r="H53" s="97"/>
      <c r="I53" s="102"/>
      <c r="J53" s="67">
        <v>38377.356630000002</v>
      </c>
      <c r="K53" s="82">
        <v>51862.584460000005</v>
      </c>
      <c r="L53" s="67"/>
      <c r="M53" s="67"/>
      <c r="N53" s="67"/>
      <c r="O53" s="114" t="s">
        <v>418</v>
      </c>
    </row>
    <row r="54" spans="1:15" s="73" customFormat="1">
      <c r="A54" s="8">
        <v>50</v>
      </c>
      <c r="B54" s="69" t="s">
        <v>28</v>
      </c>
      <c r="C54" s="70">
        <v>51119290.97053998</v>
      </c>
      <c r="D54" s="70">
        <v>50417297.821210004</v>
      </c>
      <c r="E54" s="70">
        <v>51639862.110989988</v>
      </c>
      <c r="F54" s="70">
        <v>51409422.645759985</v>
      </c>
      <c r="G54" s="83">
        <v>50381272.544460021</v>
      </c>
      <c r="H54" s="70">
        <v>50296846.10658998</v>
      </c>
      <c r="I54" s="83">
        <v>50358737.114720002</v>
      </c>
      <c r="J54" s="70">
        <v>50392640.615233168</v>
      </c>
      <c r="K54" s="83">
        <v>50680597.125009999</v>
      </c>
      <c r="L54" s="70"/>
      <c r="M54" s="70"/>
      <c r="N54" s="70"/>
      <c r="O54" s="115" t="s">
        <v>106</v>
      </c>
    </row>
    <row r="55" spans="1:15" s="73" customFormat="1">
      <c r="A55" s="8">
        <v>51</v>
      </c>
      <c r="B55" s="69" t="s">
        <v>27</v>
      </c>
      <c r="C55" s="70">
        <v>75897590.229230016</v>
      </c>
      <c r="D55" s="70">
        <v>74046322.563150004</v>
      </c>
      <c r="E55" s="70">
        <v>74987010.677690014</v>
      </c>
      <c r="F55" s="70">
        <v>74836034.541820005</v>
      </c>
      <c r="G55" s="83">
        <v>73943095.12376</v>
      </c>
      <c r="H55" s="70">
        <v>73860472.609309971</v>
      </c>
      <c r="I55" s="83">
        <v>74156667.12105</v>
      </c>
      <c r="J55" s="70">
        <v>73856892.428464785</v>
      </c>
      <c r="K55" s="83">
        <v>74348435.638860002</v>
      </c>
      <c r="L55" s="70"/>
      <c r="M55" s="70"/>
      <c r="N55" s="70"/>
      <c r="O55" s="115" t="s">
        <v>107</v>
      </c>
    </row>
    <row r="56" spans="1:15">
      <c r="A56" s="8">
        <v>52</v>
      </c>
      <c r="B56" s="41" t="s">
        <v>26</v>
      </c>
      <c r="C56" s="67">
        <v>197421.52718999999</v>
      </c>
      <c r="D56" s="67">
        <v>162010.52718999999</v>
      </c>
      <c r="E56" s="67">
        <v>162010.52718999999</v>
      </c>
      <c r="F56" s="67">
        <v>163815.55374</v>
      </c>
      <c r="G56" s="82">
        <v>163815.55374</v>
      </c>
      <c r="H56" s="67">
        <v>163815.55374</v>
      </c>
      <c r="I56" s="82">
        <v>163815.55374</v>
      </c>
      <c r="J56" s="67">
        <v>163815.54999</v>
      </c>
      <c r="K56" s="82">
        <v>248815.55</v>
      </c>
      <c r="L56" s="67"/>
      <c r="M56" s="67"/>
      <c r="N56" s="67"/>
      <c r="O56" s="116" t="s">
        <v>85</v>
      </c>
    </row>
    <row r="57" spans="1:15">
      <c r="A57" s="8">
        <v>53</v>
      </c>
      <c r="B57" s="41" t="s">
        <v>148</v>
      </c>
      <c r="C57" s="67">
        <v>18279660.105439998</v>
      </c>
      <c r="D57" s="67">
        <v>18299660.105439998</v>
      </c>
      <c r="E57" s="67">
        <v>18450382.005439997</v>
      </c>
      <c r="F57" s="67">
        <v>18451880.888279997</v>
      </c>
      <c r="G57" s="82">
        <v>18552030.58828</v>
      </c>
      <c r="H57" s="67">
        <v>18552030.58828</v>
      </c>
      <c r="I57" s="82">
        <v>18851308.688280001</v>
      </c>
      <c r="J57" s="67">
        <v>18867930.894282639</v>
      </c>
      <c r="K57" s="82">
        <v>18851309.48942</v>
      </c>
      <c r="L57" s="67"/>
      <c r="M57" s="67"/>
      <c r="N57" s="67"/>
      <c r="O57" s="116" t="s">
        <v>119</v>
      </c>
    </row>
    <row r="58" spans="1:15">
      <c r="A58" s="8">
        <v>54</v>
      </c>
      <c r="B58" s="41" t="s">
        <v>112</v>
      </c>
      <c r="C58" s="67">
        <v>702933.30514999991</v>
      </c>
      <c r="D58" s="67">
        <v>788106.9063899999</v>
      </c>
      <c r="E58" s="67">
        <v>803000.22638999985</v>
      </c>
      <c r="F58" s="67">
        <v>801926.09648999979</v>
      </c>
      <c r="G58" s="82">
        <v>701941.07196999982</v>
      </c>
      <c r="H58" s="67">
        <v>1061941.0719700002</v>
      </c>
      <c r="I58" s="82">
        <v>735422.57196999982</v>
      </c>
      <c r="J58" s="67">
        <v>702645.95750999986</v>
      </c>
      <c r="K58" s="82">
        <v>943583.05196999991</v>
      </c>
      <c r="L58" s="67"/>
      <c r="M58" s="67"/>
      <c r="N58" s="67"/>
      <c r="O58" s="116" t="s">
        <v>121</v>
      </c>
    </row>
    <row r="59" spans="1:15">
      <c r="A59" s="8">
        <v>55</v>
      </c>
      <c r="B59" s="41" t="s">
        <v>149</v>
      </c>
      <c r="C59" s="67">
        <v>21068220.073500004</v>
      </c>
      <c r="D59" s="67">
        <v>21531555.862609997</v>
      </c>
      <c r="E59" s="67">
        <v>22234253.085817177</v>
      </c>
      <c r="F59" s="67">
        <v>22119493.014599994</v>
      </c>
      <c r="G59" s="82">
        <v>22366815.511819996</v>
      </c>
      <c r="H59" s="67">
        <v>22486700.781549994</v>
      </c>
      <c r="I59" s="82">
        <v>22521482.501389995</v>
      </c>
      <c r="J59" s="67">
        <v>22736948.860046111</v>
      </c>
      <c r="K59" s="82">
        <v>23016240.691669993</v>
      </c>
      <c r="L59" s="67"/>
      <c r="M59" s="67"/>
      <c r="N59" s="67"/>
      <c r="O59" s="116" t="s">
        <v>116</v>
      </c>
    </row>
    <row r="60" spans="1:15">
      <c r="A60" s="8">
        <v>56</v>
      </c>
      <c r="B60" s="41" t="s">
        <v>150</v>
      </c>
      <c r="C60" s="67">
        <v>7410919.3840399981</v>
      </c>
      <c r="D60" s="67">
        <v>7813047.1012299992</v>
      </c>
      <c r="E60" s="67">
        <v>7718096.5235000011</v>
      </c>
      <c r="F60" s="67">
        <v>7842712.3223000001</v>
      </c>
      <c r="G60" s="82">
        <v>7404057.733099997</v>
      </c>
      <c r="H60" s="67">
        <v>7688359.6742200013</v>
      </c>
      <c r="I60" s="82">
        <v>7807675.5028999979</v>
      </c>
      <c r="J60" s="67">
        <v>8002844.4041707441</v>
      </c>
      <c r="K60" s="82">
        <v>7815930.6841199975</v>
      </c>
      <c r="L60" s="67"/>
      <c r="M60" s="67"/>
      <c r="N60" s="67"/>
      <c r="O60" s="116" t="s">
        <v>120</v>
      </c>
    </row>
    <row r="61" spans="1:15" s="73" customFormat="1">
      <c r="A61" s="8">
        <v>57</v>
      </c>
      <c r="B61" s="69" t="s">
        <v>151</v>
      </c>
      <c r="C61" s="70">
        <v>47461732.868199997</v>
      </c>
      <c r="D61" s="70">
        <v>48432369.97566998</v>
      </c>
      <c r="E61" s="70">
        <v>49205731.841083571</v>
      </c>
      <c r="F61" s="70">
        <v>49216012.32165999</v>
      </c>
      <c r="G61" s="83">
        <v>49024844.905160002</v>
      </c>
      <c r="H61" s="70">
        <v>49789032.116059981</v>
      </c>
      <c r="I61" s="83">
        <v>49915889.264570013</v>
      </c>
      <c r="J61" s="70">
        <v>50310370.116059475</v>
      </c>
      <c r="K61" s="83">
        <v>50627063.917200014</v>
      </c>
      <c r="L61" s="70"/>
      <c r="M61" s="70"/>
      <c r="N61" s="70"/>
      <c r="O61" s="115" t="s">
        <v>114</v>
      </c>
    </row>
    <row r="62" spans="1:15" s="73" customFormat="1">
      <c r="A62" s="8">
        <v>58</v>
      </c>
      <c r="B62" s="69" t="s">
        <v>117</v>
      </c>
      <c r="C62" s="70">
        <v>123556744.62481998</v>
      </c>
      <c r="D62" s="70">
        <v>122640703.06627996</v>
      </c>
      <c r="E62" s="70">
        <v>124354753.0462925</v>
      </c>
      <c r="F62" s="70">
        <v>124215862.41750002</v>
      </c>
      <c r="G62" s="70">
        <v>123131755.58132002</v>
      </c>
      <c r="H62" s="70">
        <v>123813320.27932997</v>
      </c>
      <c r="I62" s="83">
        <v>124236371.93955994</v>
      </c>
      <c r="J62" s="70">
        <v>124331080.14854424</v>
      </c>
      <c r="K62" s="83">
        <v>125224315.10632998</v>
      </c>
      <c r="L62" s="70"/>
      <c r="M62" s="70"/>
      <c r="N62" s="70"/>
      <c r="O62" s="115" t="s">
        <v>118</v>
      </c>
    </row>
    <row r="63" spans="1:15">
      <c r="C63" s="36"/>
      <c r="D63" s="36"/>
      <c r="E63" s="36"/>
      <c r="F63" s="36"/>
      <c r="G63" s="36"/>
      <c r="H63" s="36"/>
      <c r="I63" s="36"/>
      <c r="K63" s="36"/>
      <c r="L63" s="36"/>
      <c r="M63" s="36"/>
      <c r="N63" s="36"/>
      <c r="O63" s="36"/>
    </row>
    <row r="64" spans="1:15" ht="15.6">
      <c r="B64" s="124" t="s">
        <v>438</v>
      </c>
    </row>
    <row r="65" spans="2:10" ht="15.6">
      <c r="B65" s="124" t="s">
        <v>439</v>
      </c>
    </row>
    <row r="73" spans="2:10">
      <c r="J73"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zoomScale="70" zoomScaleNormal="70" workbookViewId="0">
      <pane xSplit="2" ySplit="4" topLeftCell="J5" activePane="bottomRight" state="frozen"/>
      <selection pane="topRight" activeCell="C1" sqref="C1"/>
      <selection pane="bottomLeft" activeCell="A5" sqref="A5"/>
      <selection pane="bottomRight" activeCell="K56" sqref="K56"/>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17" t="s">
        <v>421</v>
      </c>
    </row>
    <row r="2" spans="1:15" ht="22.8" thickBot="1">
      <c r="A2" s="132" t="s">
        <v>122</v>
      </c>
      <c r="B2" s="133"/>
      <c r="C2" s="133"/>
      <c r="D2" s="133"/>
      <c r="E2" s="133"/>
      <c r="F2" s="133"/>
      <c r="G2" s="133"/>
      <c r="H2" s="133"/>
      <c r="I2" s="133"/>
      <c r="J2" s="133"/>
      <c r="K2" s="133"/>
      <c r="L2" s="133"/>
      <c r="M2" s="133"/>
      <c r="N2" s="133"/>
      <c r="O2" s="133"/>
    </row>
    <row r="3" spans="1:15" ht="23.25" customHeight="1" thickBot="1">
      <c r="A3" s="138" t="s">
        <v>370</v>
      </c>
      <c r="B3" s="139"/>
      <c r="C3" s="139"/>
      <c r="D3" s="139"/>
      <c r="E3" s="139"/>
      <c r="F3" s="139"/>
      <c r="G3" s="139"/>
      <c r="H3" s="139"/>
      <c r="I3" s="139"/>
      <c r="J3" s="139"/>
      <c r="K3" s="139"/>
      <c r="L3" s="139"/>
      <c r="M3" s="139"/>
      <c r="N3" s="139"/>
      <c r="O3" s="139"/>
    </row>
    <row r="4" spans="1:15" s="53"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8">
        <v>1</v>
      </c>
      <c r="B5" s="96" t="s">
        <v>386</v>
      </c>
      <c r="C5" s="67">
        <v>3591141.08855</v>
      </c>
      <c r="D5" s="67">
        <v>3752980</v>
      </c>
      <c r="E5" s="67">
        <v>3912987.4230399998</v>
      </c>
      <c r="F5" s="67">
        <v>3981377.9016199997</v>
      </c>
      <c r="G5" s="84">
        <v>3837826.4886100003</v>
      </c>
      <c r="H5" s="67">
        <v>3766037.34418</v>
      </c>
      <c r="I5" s="82">
        <v>3820061.3821999999</v>
      </c>
      <c r="J5" s="67">
        <v>4154432.6390899997</v>
      </c>
      <c r="K5" s="82">
        <v>4049631.3843999999</v>
      </c>
      <c r="L5" s="67"/>
      <c r="M5" s="67"/>
      <c r="N5" s="67"/>
      <c r="O5" s="114" t="s">
        <v>410</v>
      </c>
    </row>
    <row r="6" spans="1:15">
      <c r="A6" s="8">
        <v>2</v>
      </c>
      <c r="B6" s="96" t="s">
        <v>385</v>
      </c>
      <c r="C6" s="97"/>
      <c r="D6" s="97"/>
      <c r="E6" s="97"/>
      <c r="F6" s="97"/>
      <c r="G6" s="102"/>
      <c r="H6" s="97"/>
      <c r="I6" s="102"/>
      <c r="J6" s="67">
        <v>0</v>
      </c>
      <c r="K6" s="82">
        <v>0</v>
      </c>
      <c r="L6" s="67"/>
      <c r="M6" s="67"/>
      <c r="N6" s="67"/>
      <c r="O6" s="114" t="s">
        <v>409</v>
      </c>
    </row>
    <row r="7" spans="1:15" ht="15" customHeight="1">
      <c r="A7" s="8">
        <v>3</v>
      </c>
      <c r="B7" s="41" t="s">
        <v>155</v>
      </c>
      <c r="C7" s="67">
        <v>313182.21580999997</v>
      </c>
      <c r="D7" s="67">
        <v>309020</v>
      </c>
      <c r="E7" s="67">
        <v>329949.42779000005</v>
      </c>
      <c r="F7" s="67">
        <v>324620.56176000001</v>
      </c>
      <c r="G7" s="84">
        <v>314012.26452999999</v>
      </c>
      <c r="H7" s="67">
        <v>315571.38445000001</v>
      </c>
      <c r="I7" s="82">
        <v>301961.11749999993</v>
      </c>
      <c r="J7" s="67">
        <v>343367.01149000006</v>
      </c>
      <c r="K7" s="82">
        <v>427087.19039999996</v>
      </c>
      <c r="L7" s="67"/>
      <c r="M7" s="67"/>
      <c r="N7" s="67"/>
      <c r="O7" s="114" t="s">
        <v>31</v>
      </c>
    </row>
    <row r="8" spans="1:15" ht="15" customHeight="1">
      <c r="A8" s="8">
        <v>4</v>
      </c>
      <c r="B8" s="96" t="s">
        <v>387</v>
      </c>
      <c r="C8" s="67">
        <v>1523492.60919</v>
      </c>
      <c r="D8" s="67">
        <v>1573260</v>
      </c>
      <c r="E8" s="67">
        <v>1552417.64365</v>
      </c>
      <c r="F8" s="67">
        <v>1600368.3552999999</v>
      </c>
      <c r="G8" s="84">
        <v>1658509.0440200001</v>
      </c>
      <c r="H8" s="67">
        <v>1808610.2034200002</v>
      </c>
      <c r="I8" s="82">
        <v>1834159.02021</v>
      </c>
      <c r="J8" s="67">
        <v>1828655.9804299998</v>
      </c>
      <c r="K8" s="82">
        <v>1878047.93362</v>
      </c>
      <c r="L8" s="67"/>
      <c r="M8" s="67"/>
      <c r="N8" s="67"/>
      <c r="O8" s="114" t="s">
        <v>32</v>
      </c>
    </row>
    <row r="9" spans="1:15" ht="15" customHeight="1">
      <c r="A9" s="8">
        <v>5</v>
      </c>
      <c r="B9" s="96" t="s">
        <v>388</v>
      </c>
      <c r="C9" s="97"/>
      <c r="D9" s="97"/>
      <c r="E9" s="97"/>
      <c r="F9" s="97"/>
      <c r="G9" s="102"/>
      <c r="H9" s="97"/>
      <c r="I9" s="102"/>
      <c r="J9" s="67">
        <v>69464.928849999997</v>
      </c>
      <c r="K9" s="82">
        <v>38000</v>
      </c>
      <c r="L9" s="67"/>
      <c r="M9" s="67"/>
      <c r="N9" s="67"/>
      <c r="O9" s="114" t="s">
        <v>411</v>
      </c>
    </row>
    <row r="10" spans="1:15" ht="15" customHeight="1">
      <c r="A10" s="8">
        <v>6</v>
      </c>
      <c r="B10" s="41" t="s">
        <v>33</v>
      </c>
      <c r="C10" s="67">
        <v>1001278.13247</v>
      </c>
      <c r="D10" s="67">
        <v>954870</v>
      </c>
      <c r="E10" s="67">
        <v>994568.98609000002</v>
      </c>
      <c r="F10" s="67">
        <v>1019522.42607</v>
      </c>
      <c r="G10" s="84">
        <v>1020125.89917</v>
      </c>
      <c r="H10" s="67">
        <v>1004848.47609</v>
      </c>
      <c r="I10" s="82">
        <v>1005838.09984</v>
      </c>
      <c r="J10" s="67">
        <v>1032240.7480299999</v>
      </c>
      <c r="K10" s="82">
        <v>1113837.27253</v>
      </c>
      <c r="L10" s="67"/>
      <c r="M10" s="67"/>
      <c r="N10" s="67"/>
      <c r="O10" s="114" t="s">
        <v>34</v>
      </c>
    </row>
    <row r="11" spans="1:15" ht="15" customHeight="1">
      <c r="A11" s="8">
        <v>7</v>
      </c>
      <c r="B11" s="41" t="s">
        <v>36</v>
      </c>
      <c r="C11" s="67">
        <v>0</v>
      </c>
      <c r="D11" s="67">
        <v>0</v>
      </c>
      <c r="E11" s="67">
        <v>0</v>
      </c>
      <c r="F11" s="67">
        <v>0</v>
      </c>
      <c r="G11" s="84">
        <v>0</v>
      </c>
      <c r="H11" s="67">
        <v>0</v>
      </c>
      <c r="I11" s="82">
        <v>0</v>
      </c>
      <c r="J11" s="67">
        <v>0</v>
      </c>
      <c r="K11" s="67">
        <v>0</v>
      </c>
      <c r="L11" s="67"/>
      <c r="M11" s="67"/>
      <c r="N11" s="67"/>
      <c r="O11" s="114" t="s">
        <v>37</v>
      </c>
    </row>
    <row r="12" spans="1:15" ht="15" customHeight="1">
      <c r="A12" s="8">
        <v>8</v>
      </c>
      <c r="B12" s="41" t="s">
        <v>123</v>
      </c>
      <c r="C12" s="67">
        <v>0</v>
      </c>
      <c r="D12" s="67">
        <v>0</v>
      </c>
      <c r="E12" s="67">
        <v>0</v>
      </c>
      <c r="F12" s="67">
        <v>0</v>
      </c>
      <c r="G12" s="84">
        <v>0</v>
      </c>
      <c r="H12" s="67">
        <v>0</v>
      </c>
      <c r="I12" s="82">
        <v>0</v>
      </c>
      <c r="J12" s="67">
        <v>0</v>
      </c>
      <c r="K12" s="67">
        <v>0</v>
      </c>
      <c r="L12" s="67"/>
      <c r="M12" s="67"/>
      <c r="N12" s="67"/>
      <c r="O12" s="114" t="s">
        <v>39</v>
      </c>
    </row>
    <row r="13" spans="1:15" ht="15" customHeight="1">
      <c r="A13" s="8">
        <v>9</v>
      </c>
      <c r="B13" s="41" t="s">
        <v>40</v>
      </c>
      <c r="C13" s="67">
        <v>0</v>
      </c>
      <c r="D13" s="67">
        <v>0</v>
      </c>
      <c r="E13" s="67">
        <v>0</v>
      </c>
      <c r="F13" s="67">
        <v>0</v>
      </c>
      <c r="G13" s="84">
        <v>0</v>
      </c>
      <c r="H13" s="67">
        <v>0</v>
      </c>
      <c r="I13" s="82">
        <v>0</v>
      </c>
      <c r="J13" s="67">
        <v>0</v>
      </c>
      <c r="K13" s="67">
        <v>0</v>
      </c>
      <c r="L13" s="67"/>
      <c r="M13" s="67"/>
      <c r="N13" s="67"/>
      <c r="O13" s="114" t="s">
        <v>41</v>
      </c>
    </row>
    <row r="14" spans="1:15" ht="15" customHeight="1">
      <c r="A14" s="8">
        <v>10</v>
      </c>
      <c r="B14" s="41" t="s">
        <v>124</v>
      </c>
      <c r="C14" s="67">
        <v>1585541.8204100002</v>
      </c>
      <c r="D14" s="67">
        <v>1653230</v>
      </c>
      <c r="E14" s="67">
        <v>1692346.34904</v>
      </c>
      <c r="F14" s="67">
        <v>1643190.06103</v>
      </c>
      <c r="G14" s="84">
        <v>1704606.31149</v>
      </c>
      <c r="H14" s="67">
        <v>1733853.9355899999</v>
      </c>
      <c r="I14" s="82">
        <v>1738586.1818000001</v>
      </c>
      <c r="J14" s="67">
        <v>1862874.12204</v>
      </c>
      <c r="K14" s="82">
        <v>1885375.4465800002</v>
      </c>
      <c r="L14" s="67"/>
      <c r="M14" s="67"/>
      <c r="N14" s="67"/>
      <c r="O14" s="114" t="s">
        <v>43</v>
      </c>
    </row>
    <row r="15" spans="1:15" ht="15" customHeight="1">
      <c r="A15" s="8">
        <v>11</v>
      </c>
      <c r="B15" s="96" t="s">
        <v>164</v>
      </c>
      <c r="C15" s="67">
        <v>0</v>
      </c>
      <c r="D15" s="67">
        <v>0</v>
      </c>
      <c r="E15" s="67">
        <v>0</v>
      </c>
      <c r="F15" s="67">
        <v>0</v>
      </c>
      <c r="G15" s="84">
        <v>0</v>
      </c>
      <c r="H15" s="67">
        <v>0</v>
      </c>
      <c r="I15" s="82">
        <v>0</v>
      </c>
      <c r="J15" s="67">
        <v>0</v>
      </c>
      <c r="K15" s="67">
        <v>0</v>
      </c>
      <c r="L15" s="67"/>
      <c r="M15" s="67"/>
      <c r="N15" s="67"/>
      <c r="O15" s="114" t="s">
        <v>44</v>
      </c>
    </row>
    <row r="16" spans="1:15" ht="15" customHeight="1">
      <c r="A16" s="8">
        <v>12</v>
      </c>
      <c r="B16" s="41" t="s">
        <v>125</v>
      </c>
      <c r="C16" s="67">
        <v>0</v>
      </c>
      <c r="D16" s="67">
        <v>0</v>
      </c>
      <c r="E16" s="67">
        <v>0</v>
      </c>
      <c r="F16" s="67">
        <v>0</v>
      </c>
      <c r="G16" s="84">
        <v>0</v>
      </c>
      <c r="H16" s="67">
        <v>0</v>
      </c>
      <c r="I16" s="82">
        <v>0</v>
      </c>
      <c r="J16" s="67">
        <v>0</v>
      </c>
      <c r="K16" s="67">
        <v>0</v>
      </c>
      <c r="L16" s="67"/>
      <c r="M16" s="67"/>
      <c r="N16" s="67"/>
      <c r="O16" s="114" t="s">
        <v>46</v>
      </c>
    </row>
    <row r="17" spans="1:15" ht="15" customHeight="1">
      <c r="A17" s="8">
        <v>13</v>
      </c>
      <c r="B17" s="96" t="s">
        <v>389</v>
      </c>
      <c r="C17" s="97"/>
      <c r="D17" s="97"/>
      <c r="E17" s="97"/>
      <c r="F17" s="97"/>
      <c r="G17" s="102"/>
      <c r="H17" s="97"/>
      <c r="I17" s="102"/>
      <c r="J17" s="67">
        <v>0</v>
      </c>
      <c r="K17" s="67">
        <v>0</v>
      </c>
      <c r="L17" s="67"/>
      <c r="M17" s="67"/>
      <c r="N17" s="67"/>
      <c r="O17" s="114" t="s">
        <v>412</v>
      </c>
    </row>
    <row r="18" spans="1:15" ht="15" customHeight="1">
      <c r="A18" s="8">
        <v>14</v>
      </c>
      <c r="B18" s="41" t="s">
        <v>126</v>
      </c>
      <c r="C18" s="67">
        <v>827494.62339999992</v>
      </c>
      <c r="D18" s="67">
        <v>830020</v>
      </c>
      <c r="E18" s="67">
        <v>861113.38015999994</v>
      </c>
      <c r="F18" s="67">
        <v>862774.87547000009</v>
      </c>
      <c r="G18" s="84">
        <v>868778.99124999996</v>
      </c>
      <c r="H18" s="67">
        <v>868389.62268000003</v>
      </c>
      <c r="I18" s="82">
        <v>834120.07372999995</v>
      </c>
      <c r="J18" s="67">
        <v>815180.84513999999</v>
      </c>
      <c r="K18" s="82">
        <v>795230.91749999998</v>
      </c>
      <c r="L18" s="67"/>
      <c r="M18" s="67"/>
      <c r="N18" s="67"/>
      <c r="O18" s="114" t="s">
        <v>48</v>
      </c>
    </row>
    <row r="19" spans="1:15" ht="15" customHeight="1">
      <c r="A19" s="8">
        <v>15</v>
      </c>
      <c r="B19" s="96" t="s">
        <v>390</v>
      </c>
      <c r="C19" s="67">
        <v>221058.70536999998</v>
      </c>
      <c r="D19" s="67">
        <v>221060</v>
      </c>
      <c r="E19" s="67">
        <v>221058.70536999998</v>
      </c>
      <c r="F19" s="67">
        <v>193422.30537000002</v>
      </c>
      <c r="G19" s="84">
        <v>193422.30537000002</v>
      </c>
      <c r="H19" s="67">
        <v>193422.30537000002</v>
      </c>
      <c r="I19" s="82">
        <v>193422.30537000002</v>
      </c>
      <c r="J19" s="67">
        <v>193422.30537000002</v>
      </c>
      <c r="K19" s="82">
        <v>193422.30537000002</v>
      </c>
      <c r="L19" s="67"/>
      <c r="M19" s="67"/>
      <c r="N19" s="67"/>
      <c r="O19" s="114" t="s">
        <v>49</v>
      </c>
    </row>
    <row r="20" spans="1:15" ht="15" customHeight="1">
      <c r="A20" s="8">
        <v>16</v>
      </c>
      <c r="B20" s="41" t="s">
        <v>50</v>
      </c>
      <c r="C20" s="67">
        <v>0</v>
      </c>
      <c r="D20" s="67">
        <v>0</v>
      </c>
      <c r="E20" s="67">
        <v>0</v>
      </c>
      <c r="F20" s="67">
        <v>0</v>
      </c>
      <c r="G20" s="84">
        <v>0</v>
      </c>
      <c r="H20" s="67">
        <v>0</v>
      </c>
      <c r="I20" s="82">
        <v>0</v>
      </c>
      <c r="J20" s="103"/>
      <c r="K20" s="97"/>
      <c r="L20" s="67"/>
      <c r="M20" s="67"/>
      <c r="N20" s="67"/>
      <c r="O20" s="114" t="s">
        <v>51</v>
      </c>
    </row>
    <row r="21" spans="1:15" ht="15" customHeight="1">
      <c r="A21" s="8">
        <v>17</v>
      </c>
      <c r="B21" s="96" t="s">
        <v>391</v>
      </c>
      <c r="C21" s="97"/>
      <c r="D21" s="97"/>
      <c r="E21" s="97"/>
      <c r="F21" s="97"/>
      <c r="G21" s="102"/>
      <c r="H21" s="97"/>
      <c r="I21" s="102"/>
      <c r="J21" s="67">
        <v>0</v>
      </c>
      <c r="K21" s="67">
        <v>0</v>
      </c>
      <c r="L21" s="67"/>
      <c r="M21" s="67"/>
      <c r="N21" s="67"/>
      <c r="O21" s="114" t="s">
        <v>413</v>
      </c>
    </row>
    <row r="22" spans="1:15" ht="15" customHeight="1">
      <c r="A22" s="8">
        <v>18</v>
      </c>
      <c r="B22" s="41" t="s">
        <v>127</v>
      </c>
      <c r="C22" s="67">
        <v>0</v>
      </c>
      <c r="D22" s="67">
        <v>0</v>
      </c>
      <c r="E22" s="67">
        <v>0</v>
      </c>
      <c r="F22" s="67">
        <v>0</v>
      </c>
      <c r="G22" s="84">
        <v>0</v>
      </c>
      <c r="H22" s="67">
        <v>0</v>
      </c>
      <c r="I22" s="82">
        <v>0</v>
      </c>
      <c r="J22" s="67">
        <v>0</v>
      </c>
      <c r="K22" s="67">
        <v>0</v>
      </c>
      <c r="L22" s="67"/>
      <c r="M22" s="67"/>
      <c r="N22" s="67"/>
      <c r="O22" s="114" t="s">
        <v>53</v>
      </c>
    </row>
    <row r="23" spans="1:15" ht="15" customHeight="1">
      <c r="A23" s="8">
        <v>19</v>
      </c>
      <c r="B23" s="41" t="s">
        <v>128</v>
      </c>
      <c r="C23" s="67">
        <v>0</v>
      </c>
      <c r="D23" s="67">
        <v>0</v>
      </c>
      <c r="E23" s="67">
        <v>0</v>
      </c>
      <c r="F23" s="67">
        <v>0</v>
      </c>
      <c r="G23" s="84">
        <v>0</v>
      </c>
      <c r="H23" s="67">
        <v>0</v>
      </c>
      <c r="I23" s="82">
        <v>0</v>
      </c>
      <c r="J23" s="67">
        <v>0</v>
      </c>
      <c r="K23" s="67">
        <v>0</v>
      </c>
      <c r="L23" s="67"/>
      <c r="M23" s="67"/>
      <c r="N23" s="67"/>
      <c r="O23" s="114" t="s">
        <v>55</v>
      </c>
    </row>
    <row r="24" spans="1:15" ht="15" customHeight="1">
      <c r="A24" s="8">
        <v>20</v>
      </c>
      <c r="B24" s="96" t="s">
        <v>395</v>
      </c>
      <c r="C24" s="97"/>
      <c r="D24" s="97"/>
      <c r="E24" s="97"/>
      <c r="F24" s="97"/>
      <c r="G24" s="102"/>
      <c r="H24" s="97"/>
      <c r="I24" s="102"/>
      <c r="J24" s="67">
        <v>0</v>
      </c>
      <c r="K24" s="67">
        <v>0</v>
      </c>
      <c r="L24" s="67"/>
      <c r="M24" s="67"/>
      <c r="N24" s="67"/>
      <c r="O24" s="114" t="s">
        <v>92</v>
      </c>
    </row>
    <row r="25" spans="1:15" ht="15" customHeight="1">
      <c r="A25" s="8">
        <v>21</v>
      </c>
      <c r="B25" s="41" t="s">
        <v>129</v>
      </c>
      <c r="C25" s="67">
        <v>40551.186439999998</v>
      </c>
      <c r="D25" s="67">
        <v>37450</v>
      </c>
      <c r="E25" s="67">
        <v>39869.355739999999</v>
      </c>
      <c r="F25" s="67">
        <v>38851.866560000002</v>
      </c>
      <c r="G25" s="84">
        <v>39524.849499999997</v>
      </c>
      <c r="H25" s="67">
        <v>39643.920319999997</v>
      </c>
      <c r="I25" s="82">
        <v>49280.538950000002</v>
      </c>
      <c r="J25" s="67">
        <v>38767.811280000002</v>
      </c>
      <c r="K25" s="82">
        <v>41353.65625</v>
      </c>
      <c r="L25" s="67"/>
      <c r="M25" s="67"/>
      <c r="N25" s="67"/>
      <c r="O25" s="114" t="s">
        <v>57</v>
      </c>
    </row>
    <row r="26" spans="1:15" ht="15" customHeight="1">
      <c r="A26" s="71">
        <v>22</v>
      </c>
      <c r="B26" s="69" t="s">
        <v>130</v>
      </c>
      <c r="C26" s="70">
        <v>9103740.3816800006</v>
      </c>
      <c r="D26" s="70">
        <v>9331900</v>
      </c>
      <c r="E26" s="70">
        <v>9604311.270920001</v>
      </c>
      <c r="F26" s="70">
        <v>9664128.3532200009</v>
      </c>
      <c r="G26" s="85">
        <v>9636806.1539799999</v>
      </c>
      <c r="H26" s="70">
        <v>9730377.1921699997</v>
      </c>
      <c r="I26" s="83">
        <v>9777428.7196600009</v>
      </c>
      <c r="J26" s="70">
        <v>10338406.391770002</v>
      </c>
      <c r="K26" s="83">
        <v>10421986.106660001</v>
      </c>
      <c r="L26" s="70"/>
      <c r="M26" s="70"/>
      <c r="N26" s="70"/>
      <c r="O26" s="115" t="s">
        <v>59</v>
      </c>
    </row>
    <row r="27" spans="1:15" ht="15" customHeight="1">
      <c r="A27" s="8">
        <v>23</v>
      </c>
      <c r="B27" s="41" t="s">
        <v>60</v>
      </c>
      <c r="C27" s="67">
        <v>153685.37737</v>
      </c>
      <c r="D27" s="67">
        <v>123430</v>
      </c>
      <c r="E27" s="67">
        <v>99629.471059999996</v>
      </c>
      <c r="F27" s="67">
        <v>91344.745969999989</v>
      </c>
      <c r="G27" s="84">
        <v>60677.536260000001</v>
      </c>
      <c r="H27" s="67">
        <v>140560.28891999999</v>
      </c>
      <c r="I27" s="82">
        <v>112869.20759999999</v>
      </c>
      <c r="J27" s="67">
        <v>109792.89612</v>
      </c>
      <c r="K27" s="82">
        <v>111780.68989000001</v>
      </c>
      <c r="L27" s="67"/>
      <c r="M27" s="67"/>
      <c r="N27" s="67"/>
      <c r="O27" s="116" t="s">
        <v>86</v>
      </c>
    </row>
    <row r="28" spans="1:15" ht="15" customHeight="1">
      <c r="A28" s="8">
        <v>24</v>
      </c>
      <c r="B28" s="41" t="s">
        <v>61</v>
      </c>
      <c r="C28" s="67">
        <v>1456244.2341100001</v>
      </c>
      <c r="D28" s="67">
        <v>1576670</v>
      </c>
      <c r="E28" s="67">
        <v>1626170.88757</v>
      </c>
      <c r="F28" s="67">
        <v>1532922.8316000002</v>
      </c>
      <c r="G28" s="84">
        <v>1620735.5248500002</v>
      </c>
      <c r="H28" s="67">
        <v>1675370.0227000001</v>
      </c>
      <c r="I28" s="82">
        <v>1531624.2492899999</v>
      </c>
      <c r="J28" s="67">
        <v>1199719.4129000001</v>
      </c>
      <c r="K28" s="82">
        <v>1153142.6595999999</v>
      </c>
      <c r="L28" s="67"/>
      <c r="M28" s="67"/>
      <c r="N28" s="67"/>
      <c r="O28" s="116" t="s">
        <v>87</v>
      </c>
    </row>
    <row r="29" spans="1:15" ht="15" customHeight="1">
      <c r="A29" s="8">
        <v>25</v>
      </c>
      <c r="B29" s="96" t="s">
        <v>392</v>
      </c>
      <c r="C29" s="97"/>
      <c r="D29" s="97"/>
      <c r="E29" s="97"/>
      <c r="F29" s="97"/>
      <c r="G29" s="102"/>
      <c r="H29" s="97"/>
      <c r="I29" s="102"/>
      <c r="J29" s="67">
        <v>2553103.5638200003</v>
      </c>
      <c r="K29" s="82">
        <v>1071995.0333100001</v>
      </c>
      <c r="L29" s="67"/>
      <c r="M29" s="67"/>
      <c r="N29" s="67"/>
      <c r="O29" s="114" t="s">
        <v>414</v>
      </c>
    </row>
    <row r="30" spans="1:15" ht="15" customHeight="1">
      <c r="A30" s="8">
        <v>26</v>
      </c>
      <c r="B30" s="96" t="s">
        <v>393</v>
      </c>
      <c r="C30" s="97"/>
      <c r="D30" s="97"/>
      <c r="E30" s="97"/>
      <c r="F30" s="97"/>
      <c r="G30" s="102"/>
      <c r="H30" s="97"/>
      <c r="I30" s="102"/>
      <c r="J30" s="67">
        <v>727950.67608999996</v>
      </c>
      <c r="K30" s="82">
        <v>2634397.7917599999</v>
      </c>
      <c r="L30" s="67"/>
      <c r="M30" s="67"/>
      <c r="N30" s="67"/>
      <c r="O30" s="114" t="s">
        <v>415</v>
      </c>
    </row>
    <row r="31" spans="1:15" ht="15" customHeight="1">
      <c r="A31" s="8">
        <v>27</v>
      </c>
      <c r="B31" s="41" t="s">
        <v>131</v>
      </c>
      <c r="C31" s="67">
        <v>0</v>
      </c>
      <c r="D31" s="67">
        <v>0</v>
      </c>
      <c r="E31" s="67">
        <v>0</v>
      </c>
      <c r="F31" s="67">
        <v>0</v>
      </c>
      <c r="G31" s="84">
        <v>0</v>
      </c>
      <c r="H31" s="67">
        <v>0</v>
      </c>
      <c r="I31" s="82">
        <v>0</v>
      </c>
      <c r="J31" s="67">
        <v>0</v>
      </c>
      <c r="K31" s="67">
        <v>0</v>
      </c>
      <c r="L31" s="67"/>
      <c r="M31" s="67"/>
      <c r="N31" s="67"/>
      <c r="O31" s="116" t="s">
        <v>88</v>
      </c>
    </row>
    <row r="32" spans="1:15" ht="15" customHeight="1">
      <c r="A32" s="8">
        <v>28</v>
      </c>
      <c r="B32" s="96" t="s">
        <v>394</v>
      </c>
      <c r="C32" s="97"/>
      <c r="D32" s="97"/>
      <c r="E32" s="97"/>
      <c r="F32" s="97"/>
      <c r="G32" s="102"/>
      <c r="H32" s="97"/>
      <c r="I32" s="102"/>
      <c r="J32" s="67">
        <v>289568.97261</v>
      </c>
      <c r="K32" s="82">
        <v>75175.952820000006</v>
      </c>
      <c r="L32" s="67"/>
      <c r="M32" s="67"/>
      <c r="N32" s="67"/>
      <c r="O32" s="114" t="s">
        <v>416</v>
      </c>
    </row>
    <row r="33" spans="1:15" ht="15" customHeight="1">
      <c r="A33" s="8">
        <v>29</v>
      </c>
      <c r="B33" s="41" t="s">
        <v>132</v>
      </c>
      <c r="C33" s="67">
        <v>3442724.3828400001</v>
      </c>
      <c r="D33" s="67">
        <v>3460380</v>
      </c>
      <c r="E33" s="67">
        <v>3818784.7828200003</v>
      </c>
      <c r="F33" s="67">
        <v>3830632.1222799998</v>
      </c>
      <c r="G33" s="84">
        <v>3781615.4023000002</v>
      </c>
      <c r="H33" s="67">
        <v>3804321.77391</v>
      </c>
      <c r="I33" s="82">
        <v>3717924.2840200001</v>
      </c>
      <c r="J33" s="97"/>
      <c r="K33" s="97"/>
      <c r="L33" s="67"/>
      <c r="M33" s="67"/>
      <c r="N33" s="67"/>
      <c r="O33" s="116" t="s">
        <v>89</v>
      </c>
    </row>
    <row r="34" spans="1:15" ht="15" customHeight="1">
      <c r="A34" s="8">
        <v>30</v>
      </c>
      <c r="B34" s="41" t="s">
        <v>133</v>
      </c>
      <c r="C34" s="67">
        <v>17548.85554</v>
      </c>
      <c r="D34" s="67">
        <v>2900</v>
      </c>
      <c r="E34" s="67">
        <v>29997.997220000001</v>
      </c>
      <c r="F34" s="67">
        <v>3736.0803700000001</v>
      </c>
      <c r="G34" s="84">
        <v>591.91092000000003</v>
      </c>
      <c r="H34" s="67">
        <v>2105.0765099999999</v>
      </c>
      <c r="I34" s="82">
        <v>8527.9076100000002</v>
      </c>
      <c r="J34" s="67">
        <v>4970.3064100000001</v>
      </c>
      <c r="K34" s="82">
        <v>15334.170239999999</v>
      </c>
      <c r="L34" s="67"/>
      <c r="M34" s="67"/>
      <c r="N34" s="67"/>
      <c r="O34" s="116" t="s">
        <v>90</v>
      </c>
    </row>
    <row r="35" spans="1:15" ht="15" customHeight="1">
      <c r="A35" s="8">
        <v>31</v>
      </c>
      <c r="B35" s="41" t="s">
        <v>134</v>
      </c>
      <c r="C35" s="67">
        <v>69492.949569999997</v>
      </c>
      <c r="D35" s="67">
        <v>73360</v>
      </c>
      <c r="E35" s="67">
        <v>64483.082070000011</v>
      </c>
      <c r="F35" s="67">
        <v>76080.949500000002</v>
      </c>
      <c r="G35" s="84">
        <v>64661.372480000013</v>
      </c>
      <c r="H35" s="67">
        <v>66934.499329999991</v>
      </c>
      <c r="I35" s="82">
        <v>72598.288239999994</v>
      </c>
      <c r="J35" s="67">
        <v>80128.25318</v>
      </c>
      <c r="K35" s="82">
        <v>52594.082630000004</v>
      </c>
      <c r="L35" s="67"/>
      <c r="M35" s="67"/>
      <c r="N35" s="67"/>
      <c r="O35" s="116" t="s">
        <v>91</v>
      </c>
    </row>
    <row r="36" spans="1:15" ht="15" customHeight="1">
      <c r="A36" s="8">
        <v>32</v>
      </c>
      <c r="B36" s="41" t="s">
        <v>135</v>
      </c>
      <c r="C36" s="67">
        <v>504215.92806000006</v>
      </c>
      <c r="D36" s="67">
        <v>503180</v>
      </c>
      <c r="E36" s="67">
        <v>502257.29355</v>
      </c>
      <c r="F36" s="67">
        <v>529501.14871999994</v>
      </c>
      <c r="G36" s="84">
        <v>528715.70506000007</v>
      </c>
      <c r="H36" s="67">
        <v>528199.12631999992</v>
      </c>
      <c r="I36" s="82">
        <v>526840.04116999998</v>
      </c>
      <c r="J36" s="67">
        <v>526194.73799000005</v>
      </c>
      <c r="K36" s="82">
        <v>524232.75259000005</v>
      </c>
      <c r="L36" s="67"/>
      <c r="M36" s="67"/>
      <c r="N36" s="67"/>
      <c r="O36" s="116" t="s">
        <v>93</v>
      </c>
    </row>
    <row r="37" spans="1:15" ht="15" customHeight="1">
      <c r="A37" s="8">
        <v>33</v>
      </c>
      <c r="B37" s="96" t="s">
        <v>396</v>
      </c>
      <c r="C37" s="97"/>
      <c r="D37" s="97"/>
      <c r="E37" s="97"/>
      <c r="F37" s="97"/>
      <c r="G37" s="102"/>
      <c r="H37" s="97"/>
      <c r="I37" s="102"/>
      <c r="J37" s="67">
        <v>0</v>
      </c>
      <c r="K37" s="67">
        <v>0</v>
      </c>
      <c r="L37" s="67"/>
      <c r="M37" s="67"/>
      <c r="N37" s="67"/>
      <c r="O37" s="114" t="s">
        <v>417</v>
      </c>
    </row>
    <row r="38" spans="1:15" ht="15" customHeight="1">
      <c r="A38" s="8">
        <v>34</v>
      </c>
      <c r="B38" s="41" t="s">
        <v>136</v>
      </c>
      <c r="C38" s="67">
        <v>40920.52478</v>
      </c>
      <c r="D38" s="67">
        <v>40130</v>
      </c>
      <c r="E38" s="67">
        <v>39288.672229999996</v>
      </c>
      <c r="F38" s="67">
        <v>39019.367899999997</v>
      </c>
      <c r="G38" s="84">
        <v>38536.761790000004</v>
      </c>
      <c r="H38" s="67">
        <v>39447.806970000005</v>
      </c>
      <c r="I38" s="82">
        <v>39239.88927</v>
      </c>
      <c r="J38" s="67">
        <v>43300.290479999996</v>
      </c>
      <c r="K38" s="82">
        <v>49610.438880000002</v>
      </c>
      <c r="L38" s="67"/>
      <c r="M38" s="67"/>
      <c r="N38" s="67"/>
      <c r="O38" s="116" t="s">
        <v>94</v>
      </c>
    </row>
    <row r="39" spans="1:15" ht="15" customHeight="1">
      <c r="A39" s="8">
        <v>35</v>
      </c>
      <c r="B39" s="41" t="s">
        <v>137</v>
      </c>
      <c r="C39" s="67">
        <v>483016.26722000004</v>
      </c>
      <c r="D39" s="67">
        <v>474550</v>
      </c>
      <c r="E39" s="67">
        <v>562140.38734999998</v>
      </c>
      <c r="F39" s="67">
        <v>478286.15636000002</v>
      </c>
      <c r="G39" s="84">
        <v>518591.69280000002</v>
      </c>
      <c r="H39" s="67">
        <v>535250.49008000002</v>
      </c>
      <c r="I39" s="82">
        <v>533481.36336999992</v>
      </c>
      <c r="J39" s="67">
        <v>556830.95530000003</v>
      </c>
      <c r="K39" s="82">
        <v>694025.04261999996</v>
      </c>
      <c r="L39" s="67"/>
      <c r="M39" s="67"/>
      <c r="N39" s="67"/>
      <c r="O39" s="116" t="s">
        <v>95</v>
      </c>
    </row>
    <row r="40" spans="1:15" ht="15" customHeight="1">
      <c r="A40" s="8">
        <v>36</v>
      </c>
      <c r="B40" s="69" t="s">
        <v>70</v>
      </c>
      <c r="C40" s="70">
        <v>6167848.5195900006</v>
      </c>
      <c r="D40" s="70">
        <v>6254590</v>
      </c>
      <c r="E40" s="70">
        <v>6742752.5739799999</v>
      </c>
      <c r="F40" s="70">
        <v>6581523.4027800001</v>
      </c>
      <c r="G40" s="85">
        <v>6614125.9065800002</v>
      </c>
      <c r="H40" s="70">
        <v>6792189.0848600008</v>
      </c>
      <c r="I40" s="83">
        <v>6543105.23068</v>
      </c>
      <c r="J40" s="70">
        <v>6091560.0650500003</v>
      </c>
      <c r="K40" s="83">
        <v>6382288.6144999992</v>
      </c>
      <c r="L40" s="70"/>
      <c r="M40" s="70"/>
      <c r="N40" s="70"/>
      <c r="O40" s="115" t="s">
        <v>96</v>
      </c>
    </row>
    <row r="41" spans="1:15" ht="15" customHeight="1">
      <c r="A41" s="8">
        <v>37</v>
      </c>
      <c r="B41" s="69" t="s">
        <v>139</v>
      </c>
      <c r="C41" s="70">
        <v>15271588.901289999</v>
      </c>
      <c r="D41" s="70">
        <v>15586500</v>
      </c>
      <c r="E41" s="70">
        <v>16347063.844919998</v>
      </c>
      <c r="F41" s="70">
        <v>16245651.75602</v>
      </c>
      <c r="G41" s="85">
        <v>16250932.06058</v>
      </c>
      <c r="H41" s="70">
        <v>16522566.277049998</v>
      </c>
      <c r="I41" s="83">
        <v>16320533.950369999</v>
      </c>
      <c r="J41" s="70">
        <v>16429966.456850002</v>
      </c>
      <c r="K41" s="83">
        <v>16804274.721209999</v>
      </c>
      <c r="L41" s="70"/>
      <c r="M41" s="70"/>
      <c r="N41" s="70"/>
      <c r="O41" s="115" t="s">
        <v>97</v>
      </c>
    </row>
    <row r="42" spans="1:15" ht="15" customHeight="1">
      <c r="A42" s="8">
        <v>38</v>
      </c>
      <c r="B42" s="41" t="s">
        <v>156</v>
      </c>
      <c r="C42" s="67">
        <v>277936.09787000006</v>
      </c>
      <c r="D42" s="67">
        <v>253870</v>
      </c>
      <c r="E42" s="67">
        <v>237656.46166</v>
      </c>
      <c r="F42" s="67">
        <v>184697.61758999998</v>
      </c>
      <c r="G42" s="84">
        <v>211921.20905999999</v>
      </c>
      <c r="H42" s="67">
        <v>214073.63097999999</v>
      </c>
      <c r="I42" s="82">
        <v>182387.37943</v>
      </c>
      <c r="J42" s="67">
        <v>207345.34409999999</v>
      </c>
      <c r="K42" s="82">
        <v>258299.10595999996</v>
      </c>
      <c r="L42" s="67"/>
      <c r="M42" s="67"/>
      <c r="N42" s="67"/>
      <c r="O42" s="116" t="s">
        <v>98</v>
      </c>
    </row>
    <row r="43" spans="1:15" ht="15" customHeight="1">
      <c r="A43" s="8">
        <v>39</v>
      </c>
      <c r="B43" s="41" t="s">
        <v>140</v>
      </c>
      <c r="C43" s="67">
        <v>0</v>
      </c>
      <c r="D43" s="67">
        <v>0</v>
      </c>
      <c r="E43" s="67">
        <v>0</v>
      </c>
      <c r="F43" s="67">
        <v>0</v>
      </c>
      <c r="G43" s="84">
        <v>0</v>
      </c>
      <c r="H43" s="67">
        <v>0</v>
      </c>
      <c r="I43" s="82">
        <v>0</v>
      </c>
      <c r="J43" s="67">
        <v>0</v>
      </c>
      <c r="K43" s="67">
        <v>0</v>
      </c>
      <c r="L43" s="67"/>
      <c r="M43" s="67"/>
      <c r="N43" s="67"/>
      <c r="O43" s="116" t="s">
        <v>99</v>
      </c>
    </row>
    <row r="44" spans="1:15" ht="15" customHeight="1">
      <c r="A44" s="8">
        <v>40</v>
      </c>
      <c r="B44" s="41" t="s">
        <v>74</v>
      </c>
      <c r="C44" s="67">
        <v>583950.00971000001</v>
      </c>
      <c r="D44" s="67">
        <v>687710</v>
      </c>
      <c r="E44" s="67">
        <v>860182.69773999997</v>
      </c>
      <c r="F44" s="67">
        <v>860028.76693000004</v>
      </c>
      <c r="G44" s="84">
        <v>901424.41874999995</v>
      </c>
      <c r="H44" s="67">
        <v>967397.71973000001</v>
      </c>
      <c r="I44" s="82">
        <v>686436.49783000001</v>
      </c>
      <c r="J44" s="67">
        <v>703162.69273000001</v>
      </c>
      <c r="K44" s="82">
        <v>821620.07765999995</v>
      </c>
      <c r="L44" s="67"/>
      <c r="M44" s="67"/>
      <c r="N44" s="67"/>
      <c r="O44" s="116" t="s">
        <v>100</v>
      </c>
    </row>
    <row r="45" spans="1:15" ht="15" customHeight="1">
      <c r="A45" s="8">
        <v>41</v>
      </c>
      <c r="B45" s="41" t="s">
        <v>142</v>
      </c>
      <c r="C45" s="67">
        <v>0</v>
      </c>
      <c r="D45" s="67">
        <v>0</v>
      </c>
      <c r="E45" s="67">
        <v>0</v>
      </c>
      <c r="F45" s="67">
        <v>0</v>
      </c>
      <c r="G45" s="84">
        <v>0</v>
      </c>
      <c r="H45" s="67">
        <v>0</v>
      </c>
      <c r="I45" s="82">
        <v>0</v>
      </c>
      <c r="J45" s="67">
        <v>0</v>
      </c>
      <c r="K45" s="67">
        <v>0</v>
      </c>
      <c r="L45" s="67"/>
      <c r="M45" s="67"/>
      <c r="N45" s="67"/>
      <c r="O45" s="116" t="s">
        <v>101</v>
      </c>
    </row>
    <row r="46" spans="1:15" ht="15" customHeight="1">
      <c r="A46" s="8">
        <v>42</v>
      </c>
      <c r="B46" s="41" t="s">
        <v>143</v>
      </c>
      <c r="C46" s="67">
        <v>53738.383390000003</v>
      </c>
      <c r="D46" s="67">
        <v>49830</v>
      </c>
      <c r="E46" s="67">
        <v>64946.630689999991</v>
      </c>
      <c r="F46" s="67">
        <v>14152.1888</v>
      </c>
      <c r="G46" s="84">
        <v>21089.1</v>
      </c>
      <c r="H46" s="67">
        <v>20227.165570000001</v>
      </c>
      <c r="I46" s="82">
        <v>1357.1684500000001</v>
      </c>
      <c r="J46" s="67">
        <v>2196.6394</v>
      </c>
      <c r="K46" s="82">
        <v>26622.582190000001</v>
      </c>
      <c r="L46" s="67"/>
      <c r="M46" s="67"/>
      <c r="N46" s="67"/>
      <c r="O46" s="116" t="s">
        <v>102</v>
      </c>
    </row>
    <row r="47" spans="1:15" ht="15" customHeight="1">
      <c r="A47" s="8">
        <v>43</v>
      </c>
      <c r="B47" s="41" t="s">
        <v>108</v>
      </c>
      <c r="C47" s="67">
        <v>94802.041620000004</v>
      </c>
      <c r="D47" s="67">
        <v>94310</v>
      </c>
      <c r="E47" s="67">
        <v>118463.47380000001</v>
      </c>
      <c r="F47" s="67">
        <v>90723.813080000007</v>
      </c>
      <c r="G47" s="84">
        <v>59147.468119999998</v>
      </c>
      <c r="H47" s="67">
        <v>49816.578999999998</v>
      </c>
      <c r="I47" s="82">
        <v>36413.320489999998</v>
      </c>
      <c r="J47" s="67">
        <v>32146.555349999999</v>
      </c>
      <c r="K47" s="82">
        <v>31478.031710000003</v>
      </c>
      <c r="L47" s="67"/>
      <c r="M47" s="67"/>
      <c r="N47" s="67"/>
      <c r="O47" s="116" t="s">
        <v>77</v>
      </c>
    </row>
    <row r="48" spans="1:15" ht="15" customHeight="1">
      <c r="A48" s="8">
        <v>44</v>
      </c>
      <c r="B48" s="41" t="s">
        <v>145</v>
      </c>
      <c r="C48" s="67">
        <v>208618.90791000001</v>
      </c>
      <c r="D48" s="67">
        <v>213020</v>
      </c>
      <c r="E48" s="67">
        <v>195856.36431</v>
      </c>
      <c r="F48" s="67">
        <v>458120.12488000002</v>
      </c>
      <c r="G48" s="84">
        <v>270790.8076</v>
      </c>
      <c r="H48" s="67">
        <v>281548.92193000001</v>
      </c>
      <c r="I48" s="82">
        <v>218037.91091999999</v>
      </c>
      <c r="J48" s="67">
        <v>214514.51402999999</v>
      </c>
      <c r="K48" s="82">
        <v>230759.54996000003</v>
      </c>
      <c r="L48" s="67"/>
      <c r="M48" s="67"/>
      <c r="N48" s="67"/>
      <c r="O48" s="116" t="s">
        <v>103</v>
      </c>
    </row>
    <row r="49" spans="1:15" ht="15" customHeight="1">
      <c r="A49" s="8">
        <v>45</v>
      </c>
      <c r="B49" s="69" t="s">
        <v>157</v>
      </c>
      <c r="C49" s="70">
        <v>1219045.4405700001</v>
      </c>
      <c r="D49" s="70">
        <v>1298740</v>
      </c>
      <c r="E49" s="70">
        <v>1477105.6282799998</v>
      </c>
      <c r="F49" s="70">
        <v>1607722.5113300001</v>
      </c>
      <c r="G49" s="85">
        <v>1464373.0035900001</v>
      </c>
      <c r="H49" s="70">
        <v>1533064.0172999999</v>
      </c>
      <c r="I49" s="83">
        <v>1124632.27721</v>
      </c>
      <c r="J49" s="70">
        <v>1159365.74569</v>
      </c>
      <c r="K49" s="83">
        <v>1368779.3475600001</v>
      </c>
      <c r="L49" s="70"/>
      <c r="M49" s="70"/>
      <c r="N49" s="70"/>
      <c r="O49" s="115" t="s">
        <v>104</v>
      </c>
    </row>
    <row r="50" spans="1:15" ht="15" customHeight="1">
      <c r="A50" s="8">
        <v>46</v>
      </c>
      <c r="B50" s="41" t="s">
        <v>146</v>
      </c>
      <c r="C50" s="67">
        <v>232116.54874</v>
      </c>
      <c r="D50" s="67">
        <v>335820</v>
      </c>
      <c r="E50" s="67">
        <v>399298.96862</v>
      </c>
      <c r="F50" s="67">
        <v>358329.75481999997</v>
      </c>
      <c r="G50" s="84">
        <v>327393.75899999996</v>
      </c>
      <c r="H50" s="67">
        <v>313786.17760999996</v>
      </c>
      <c r="I50" s="82">
        <v>359720.66774999996</v>
      </c>
      <c r="J50" s="67">
        <v>359127.77399999998</v>
      </c>
      <c r="K50" s="82">
        <v>376868.68802</v>
      </c>
      <c r="L50" s="67"/>
      <c r="M50" s="67"/>
      <c r="N50" s="67"/>
      <c r="O50" s="116" t="s">
        <v>105</v>
      </c>
    </row>
    <row r="51" spans="1:15" ht="15" customHeight="1">
      <c r="A51" s="8">
        <v>47</v>
      </c>
      <c r="B51" s="41" t="s">
        <v>109</v>
      </c>
      <c r="C51" s="67">
        <v>4373796.9494099999</v>
      </c>
      <c r="D51" s="67">
        <v>4100170</v>
      </c>
      <c r="E51" s="67">
        <v>4563167.7076099999</v>
      </c>
      <c r="F51" s="67">
        <v>4414821.4252399998</v>
      </c>
      <c r="G51" s="84">
        <v>4585541.2042100001</v>
      </c>
      <c r="H51" s="67">
        <v>4624676.0404599998</v>
      </c>
      <c r="I51" s="82">
        <v>4458716.4209599998</v>
      </c>
      <c r="J51" s="67">
        <v>4137505.4636499998</v>
      </c>
      <c r="K51" s="82">
        <v>4396407.4327300005</v>
      </c>
      <c r="L51" s="67"/>
      <c r="M51" s="67"/>
      <c r="N51" s="67"/>
      <c r="O51" s="116" t="s">
        <v>81</v>
      </c>
    </row>
    <row r="52" spans="1:15" ht="15" customHeight="1">
      <c r="A52" s="8">
        <v>48</v>
      </c>
      <c r="B52" s="41" t="s">
        <v>147</v>
      </c>
      <c r="C52" s="67">
        <v>3367254.4399499996</v>
      </c>
      <c r="D52" s="67">
        <v>3582140</v>
      </c>
      <c r="E52" s="67">
        <v>3603248.00024</v>
      </c>
      <c r="F52" s="67">
        <v>3693024.8420899999</v>
      </c>
      <c r="G52" s="84">
        <v>3680320.3814600003</v>
      </c>
      <c r="H52" s="67">
        <v>3807611.0769799999</v>
      </c>
      <c r="I52" s="82">
        <v>4083220.2398800002</v>
      </c>
      <c r="J52" s="67">
        <v>4050633.7979200003</v>
      </c>
      <c r="K52" s="82">
        <v>3808854.4262600001</v>
      </c>
      <c r="L52" s="67"/>
      <c r="M52" s="67"/>
      <c r="N52" s="67"/>
      <c r="O52" s="116" t="s">
        <v>420</v>
      </c>
    </row>
    <row r="53" spans="1:15" ht="15" customHeight="1">
      <c r="A53" s="8">
        <v>49</v>
      </c>
      <c r="B53" s="96" t="s">
        <v>397</v>
      </c>
      <c r="C53" s="97"/>
      <c r="D53" s="97"/>
      <c r="E53" s="97"/>
      <c r="F53" s="97"/>
      <c r="G53" s="102"/>
      <c r="H53" s="97"/>
      <c r="I53" s="102"/>
      <c r="J53" s="67">
        <v>0</v>
      </c>
      <c r="K53" s="82">
        <v>22039.623909999998</v>
      </c>
      <c r="L53" s="67"/>
      <c r="M53" s="67"/>
      <c r="N53" s="67"/>
      <c r="O53" s="114" t="s">
        <v>418</v>
      </c>
    </row>
    <row r="54" spans="1:15" ht="15" customHeight="1">
      <c r="A54" s="8">
        <v>50</v>
      </c>
      <c r="B54" s="69" t="s">
        <v>28</v>
      </c>
      <c r="C54" s="70">
        <v>7973167.9381200001</v>
      </c>
      <c r="D54" s="70">
        <v>8018140</v>
      </c>
      <c r="E54" s="70">
        <v>8565714.6764899995</v>
      </c>
      <c r="F54" s="70">
        <v>8466176.0221500006</v>
      </c>
      <c r="G54" s="85">
        <v>8593255.3446899988</v>
      </c>
      <c r="H54" s="70">
        <v>8746073.2950599995</v>
      </c>
      <c r="I54" s="83">
        <v>8901657.3286200017</v>
      </c>
      <c r="J54" s="70">
        <v>8547267.0355999991</v>
      </c>
      <c r="K54" s="83">
        <v>8604170.1709499992</v>
      </c>
      <c r="L54" s="70"/>
      <c r="M54" s="70"/>
      <c r="N54" s="70"/>
      <c r="O54" s="115" t="s">
        <v>106</v>
      </c>
    </row>
    <row r="55" spans="1:15" ht="15" customHeight="1">
      <c r="A55" s="8">
        <v>51</v>
      </c>
      <c r="B55" s="69" t="s">
        <v>84</v>
      </c>
      <c r="C55" s="70">
        <v>9192213.3787099998</v>
      </c>
      <c r="D55" s="70">
        <v>9316880</v>
      </c>
      <c r="E55" s="70">
        <v>10042820.30477</v>
      </c>
      <c r="F55" s="70">
        <v>10073898.533499999</v>
      </c>
      <c r="G55" s="85">
        <v>10057628.348300001</v>
      </c>
      <c r="H55" s="70">
        <v>10279137.312380001</v>
      </c>
      <c r="I55" s="83">
        <v>10026289.605839999</v>
      </c>
      <c r="J55" s="70">
        <v>9706632.7813099995</v>
      </c>
      <c r="K55" s="83">
        <v>9972949.5185199995</v>
      </c>
      <c r="L55" s="70"/>
      <c r="M55" s="70"/>
      <c r="N55" s="70"/>
      <c r="O55" s="115" t="s">
        <v>107</v>
      </c>
    </row>
    <row r="56" spans="1:15" ht="15" customHeight="1">
      <c r="A56" s="8">
        <v>52</v>
      </c>
      <c r="B56" s="41" t="s">
        <v>26</v>
      </c>
      <c r="C56" s="67">
        <v>461375.56920999999</v>
      </c>
      <c r="D56" s="67">
        <v>462220</v>
      </c>
      <c r="E56" s="67">
        <v>435145.80043</v>
      </c>
      <c r="F56" s="67">
        <v>435994.97853000002</v>
      </c>
      <c r="G56" s="84">
        <v>436844.15664</v>
      </c>
      <c r="H56" s="67">
        <v>409765.20974999998</v>
      </c>
      <c r="I56" s="82">
        <v>410614.38785</v>
      </c>
      <c r="J56" s="67">
        <v>411463.56595999998</v>
      </c>
      <c r="K56" s="82">
        <v>412312.74406</v>
      </c>
      <c r="L56" s="67"/>
      <c r="M56" s="67"/>
      <c r="N56" s="67"/>
      <c r="O56" s="116" t="s">
        <v>85</v>
      </c>
    </row>
    <row r="57" spans="1:15" ht="15" customHeight="1">
      <c r="A57" s="8">
        <v>53</v>
      </c>
      <c r="B57" s="41" t="s">
        <v>111</v>
      </c>
      <c r="C57" s="67">
        <v>1604734.9521999999</v>
      </c>
      <c r="D57" s="67">
        <v>1604730</v>
      </c>
      <c r="E57" s="67">
        <v>1604734.9521999999</v>
      </c>
      <c r="F57" s="67">
        <v>1604734.95</v>
      </c>
      <c r="G57" s="84">
        <v>1604734.9521999999</v>
      </c>
      <c r="H57" s="67">
        <v>1705547.9521999999</v>
      </c>
      <c r="I57" s="82">
        <v>1705547.9521999999</v>
      </c>
      <c r="J57" s="67">
        <v>2005547.9521999999</v>
      </c>
      <c r="K57" s="82">
        <v>2005547.9521999999</v>
      </c>
      <c r="L57" s="67"/>
      <c r="M57" s="67"/>
      <c r="N57" s="67"/>
      <c r="O57" s="116" t="s">
        <v>119</v>
      </c>
    </row>
    <row r="58" spans="1:15" ht="15" customHeight="1">
      <c r="A58" s="8">
        <v>54</v>
      </c>
      <c r="B58" s="41" t="s">
        <v>112</v>
      </c>
      <c r="C58" s="67">
        <v>111682.20909999999</v>
      </c>
      <c r="D58" s="67">
        <v>111680</v>
      </c>
      <c r="E58" s="67">
        <v>111682.20909999999</v>
      </c>
      <c r="F58" s="67">
        <v>111682.20530999999</v>
      </c>
      <c r="G58" s="84">
        <v>111682.20909999999</v>
      </c>
      <c r="H58" s="67">
        <v>10868.939200000001</v>
      </c>
      <c r="I58" s="82">
        <v>10868.939200000001</v>
      </c>
      <c r="J58" s="67">
        <v>10868.939200000001</v>
      </c>
      <c r="K58" s="82">
        <v>10868.939200000001</v>
      </c>
      <c r="L58" s="67"/>
      <c r="M58" s="67"/>
      <c r="N58" s="67"/>
      <c r="O58" s="116" t="s">
        <v>121</v>
      </c>
    </row>
    <row r="59" spans="1:15" ht="15" customHeight="1">
      <c r="A59" s="8">
        <v>55</v>
      </c>
      <c r="B59" s="41" t="s">
        <v>149</v>
      </c>
      <c r="C59" s="67">
        <v>2231066.8773600003</v>
      </c>
      <c r="D59" s="67">
        <v>2399770</v>
      </c>
      <c r="E59" s="67">
        <v>2402374.99951</v>
      </c>
      <c r="F59" s="67">
        <v>2435060.0188500001</v>
      </c>
      <c r="G59" s="84">
        <v>2442428.6355100004</v>
      </c>
      <c r="H59" s="67">
        <v>2503351.3861600002</v>
      </c>
      <c r="I59" s="82">
        <v>2495379.3437399999</v>
      </c>
      <c r="J59" s="67">
        <v>3436687.0526799997</v>
      </c>
      <c r="K59" s="82">
        <v>3548202.3734200001</v>
      </c>
      <c r="L59" s="67"/>
      <c r="M59" s="67"/>
      <c r="N59" s="67"/>
      <c r="O59" s="116" t="s">
        <v>116</v>
      </c>
    </row>
    <row r="60" spans="1:15" ht="15" customHeight="1">
      <c r="A60" s="8">
        <v>56</v>
      </c>
      <c r="B60" s="41" t="s">
        <v>150</v>
      </c>
      <c r="C60" s="67">
        <v>1670515.91347</v>
      </c>
      <c r="D60" s="67">
        <v>1691210</v>
      </c>
      <c r="E60" s="67">
        <v>1750305.5762499999</v>
      </c>
      <c r="F60" s="67">
        <v>1584281.0710399998</v>
      </c>
      <c r="G60" s="84">
        <v>1597613.7586599998</v>
      </c>
      <c r="H60" s="67">
        <v>1613895.4773299999</v>
      </c>
      <c r="I60" s="82">
        <v>1671833.7237800001</v>
      </c>
      <c r="J60" s="67">
        <v>858766.58359000005</v>
      </c>
      <c r="K60" s="82">
        <v>854393.19385000004</v>
      </c>
      <c r="L60" s="67"/>
      <c r="M60" s="67"/>
      <c r="N60" s="67"/>
      <c r="O60" s="116" t="s">
        <v>120</v>
      </c>
    </row>
    <row r="61" spans="1:15" ht="15" customHeight="1">
      <c r="A61" s="8">
        <v>57</v>
      </c>
      <c r="B61" s="69" t="s">
        <v>151</v>
      </c>
      <c r="C61" s="70">
        <v>5617999.9521300001</v>
      </c>
      <c r="D61" s="70">
        <v>5807400</v>
      </c>
      <c r="E61" s="70">
        <v>5869097.7370900009</v>
      </c>
      <c r="F61" s="70">
        <v>5735758.2452099994</v>
      </c>
      <c r="G61" s="85">
        <v>5756459.5555000007</v>
      </c>
      <c r="H61" s="70">
        <v>5833663.7549099997</v>
      </c>
      <c r="I61" s="83">
        <v>5883629.9589399993</v>
      </c>
      <c r="J61" s="70">
        <v>6311870.5276800003</v>
      </c>
      <c r="K61" s="83">
        <v>6419012.4586800002</v>
      </c>
      <c r="L61" s="70"/>
      <c r="M61" s="70"/>
      <c r="N61" s="70"/>
      <c r="O61" s="115" t="s">
        <v>114</v>
      </c>
    </row>
    <row r="62" spans="1:15" ht="15" customHeight="1">
      <c r="A62" s="8">
        <v>58</v>
      </c>
      <c r="B62" s="69" t="s">
        <v>158</v>
      </c>
      <c r="C62" s="70">
        <v>15271588.9001</v>
      </c>
      <c r="D62" s="70">
        <v>15586500</v>
      </c>
      <c r="E62" s="70">
        <v>16347063.842320001</v>
      </c>
      <c r="F62" s="70">
        <v>16245651.757259998</v>
      </c>
      <c r="G62" s="70">
        <v>16250932.06058</v>
      </c>
      <c r="H62" s="70">
        <v>16522566.277059998</v>
      </c>
      <c r="I62" s="83">
        <v>16320533.95267</v>
      </c>
      <c r="J62" s="70">
        <v>16429966.456850002</v>
      </c>
      <c r="K62" s="83">
        <v>16804274.721299998</v>
      </c>
      <c r="L62" s="70"/>
      <c r="M62" s="70"/>
      <c r="N62" s="70"/>
      <c r="O62" s="115" t="s">
        <v>118</v>
      </c>
    </row>
    <row r="64" spans="1:15" ht="15.6">
      <c r="B64" s="124" t="s">
        <v>438</v>
      </c>
    </row>
    <row r="65" spans="2:2" ht="15.6">
      <c r="B65" s="124" t="s">
        <v>439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70" zoomScaleNormal="70" workbookViewId="0">
      <pane xSplit="2" ySplit="4" topLeftCell="J5" activePane="bottomRight" state="frozen"/>
      <selection pane="topRight" activeCell="C1" sqref="C1"/>
      <selection pane="bottomLeft" activeCell="A5" sqref="A5"/>
      <selection pane="bottomRight" activeCell="K25" sqref="K25"/>
    </sheetView>
  </sheetViews>
  <sheetFormatPr defaultRowHeight="14.4"/>
  <cols>
    <col min="1" max="1" width="3.88671875" bestFit="1" customWidth="1"/>
    <col min="2" max="2" width="72.33203125" bestFit="1" customWidth="1"/>
    <col min="3" max="3" width="17.88671875" customWidth="1"/>
    <col min="4" max="4" width="20.109375" bestFit="1" customWidth="1"/>
    <col min="5" max="5" width="20.5546875" bestFit="1" customWidth="1"/>
    <col min="6" max="7" width="17.88671875" customWidth="1"/>
    <col min="8" max="8" width="20.5546875" bestFit="1" customWidth="1"/>
    <col min="9" max="9" width="20.109375" bestFit="1" customWidth="1"/>
    <col min="10" max="14" width="17.88671875" customWidth="1"/>
    <col min="15" max="15" width="57.5546875" bestFit="1" customWidth="1"/>
  </cols>
  <sheetData>
    <row r="1" spans="1:15">
      <c r="O1" s="117" t="s">
        <v>421</v>
      </c>
    </row>
    <row r="2" spans="1:15" ht="22.8" thickBot="1">
      <c r="A2" s="132" t="s">
        <v>122</v>
      </c>
      <c r="B2" s="133"/>
      <c r="C2" s="133"/>
      <c r="D2" s="133"/>
      <c r="E2" s="133"/>
      <c r="F2" s="133"/>
      <c r="G2" s="133"/>
      <c r="H2" s="133"/>
      <c r="I2" s="133"/>
      <c r="J2" s="133"/>
      <c r="K2" s="133"/>
      <c r="L2" s="133"/>
      <c r="M2" s="133"/>
      <c r="N2" s="133"/>
      <c r="O2" s="133"/>
    </row>
    <row r="3" spans="1:15" ht="22.8" thickBot="1">
      <c r="A3" s="138" t="s">
        <v>0</v>
      </c>
      <c r="B3" s="139"/>
      <c r="C3" s="139"/>
      <c r="D3" s="139"/>
      <c r="E3" s="139"/>
      <c r="F3" s="139"/>
      <c r="G3" s="139"/>
      <c r="H3" s="139"/>
      <c r="I3" s="139"/>
      <c r="J3" s="139"/>
      <c r="K3" s="139"/>
      <c r="L3" s="139"/>
      <c r="M3" s="139"/>
      <c r="N3" s="139"/>
      <c r="O3" s="139"/>
    </row>
    <row r="4" spans="1:15" s="58"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29">
        <v>1</v>
      </c>
      <c r="B5" s="12" t="s">
        <v>159</v>
      </c>
      <c r="C5" s="67">
        <v>32186630.308973808</v>
      </c>
      <c r="D5" s="67">
        <v>37124502.16036661</v>
      </c>
      <c r="E5" s="67">
        <v>42489340.679654695</v>
      </c>
      <c r="F5" s="67">
        <v>47711885.627550237</v>
      </c>
      <c r="G5" s="82">
        <v>57664086.946295738</v>
      </c>
      <c r="H5" s="67">
        <v>54841739.045526564</v>
      </c>
      <c r="I5" s="82">
        <v>45155437.822253995</v>
      </c>
      <c r="J5" s="67">
        <v>46543102.543509871</v>
      </c>
      <c r="K5" s="86">
        <v>46315311.926185504</v>
      </c>
      <c r="L5" s="67"/>
      <c r="M5" s="67"/>
      <c r="N5" s="67"/>
      <c r="O5" s="113" t="s">
        <v>170</v>
      </c>
    </row>
    <row r="6" spans="1:15">
      <c r="A6" s="29">
        <v>2</v>
      </c>
      <c r="B6" s="12" t="s">
        <v>155</v>
      </c>
      <c r="C6" s="67">
        <v>46506420.997548535</v>
      </c>
      <c r="D6" s="67">
        <v>45705323.232265994</v>
      </c>
      <c r="E6" s="67">
        <v>42458965.132150434</v>
      </c>
      <c r="F6" s="67">
        <v>38341264.989183173</v>
      </c>
      <c r="G6" s="82">
        <v>37628767.304629333</v>
      </c>
      <c r="H6" s="67">
        <v>43439802.172514237</v>
      </c>
      <c r="I6" s="82">
        <v>50522438.555492245</v>
      </c>
      <c r="J6" s="67">
        <v>49705351.003041267</v>
      </c>
      <c r="K6" s="86">
        <v>51955432.571816817</v>
      </c>
      <c r="L6" s="67"/>
      <c r="M6" s="67"/>
      <c r="N6" s="67"/>
      <c r="O6" s="113" t="s">
        <v>31</v>
      </c>
    </row>
    <row r="7" spans="1:15">
      <c r="A7" s="29">
        <v>3</v>
      </c>
      <c r="B7" s="12" t="s">
        <v>160</v>
      </c>
      <c r="C7" s="67">
        <v>33514776.52592041</v>
      </c>
      <c r="D7" s="67">
        <v>33742302.00428573</v>
      </c>
      <c r="E7" s="67">
        <v>34982101.01575987</v>
      </c>
      <c r="F7" s="67">
        <v>35339752.512945063</v>
      </c>
      <c r="G7" s="82">
        <v>35495978.782490082</v>
      </c>
      <c r="H7" s="67">
        <v>35616974.957350962</v>
      </c>
      <c r="I7" s="82">
        <v>35487251.081443831</v>
      </c>
      <c r="J7" s="67">
        <v>35971131.483642653</v>
      </c>
      <c r="K7" s="86">
        <v>36417185.069303721</v>
      </c>
      <c r="L7" s="67"/>
      <c r="M7" s="67"/>
      <c r="N7" s="67"/>
      <c r="O7" s="113" t="s">
        <v>422</v>
      </c>
    </row>
    <row r="8" spans="1:15">
      <c r="A8" s="29">
        <v>4</v>
      </c>
      <c r="B8" s="12" t="s">
        <v>161</v>
      </c>
      <c r="C8" s="67">
        <v>131782795.26392658</v>
      </c>
      <c r="D8" s="67">
        <v>132303801.60265611</v>
      </c>
      <c r="E8" s="67">
        <v>135100879.18994284</v>
      </c>
      <c r="F8" s="67">
        <v>136385320.13032269</v>
      </c>
      <c r="G8" s="82">
        <v>137724863.44106033</v>
      </c>
      <c r="H8" s="67">
        <v>141128559.83642733</v>
      </c>
      <c r="I8" s="82">
        <v>144592958.81220356</v>
      </c>
      <c r="J8" s="67">
        <v>144880964.29715765</v>
      </c>
      <c r="K8" s="86">
        <v>146102555.11167589</v>
      </c>
      <c r="L8" s="67"/>
      <c r="M8" s="67"/>
      <c r="N8" s="67"/>
      <c r="O8" s="113" t="s">
        <v>34</v>
      </c>
    </row>
    <row r="9" spans="1:15">
      <c r="A9" s="29">
        <v>5</v>
      </c>
      <c r="B9" s="12" t="s">
        <v>176</v>
      </c>
      <c r="C9" s="67">
        <v>0</v>
      </c>
      <c r="D9" s="67">
        <v>0</v>
      </c>
      <c r="E9" s="67">
        <v>0</v>
      </c>
      <c r="F9" s="67">
        <v>0</v>
      </c>
      <c r="G9" s="82">
        <v>0</v>
      </c>
      <c r="H9" s="67">
        <v>0</v>
      </c>
      <c r="I9" s="82">
        <v>0</v>
      </c>
      <c r="J9" s="67">
        <v>0</v>
      </c>
      <c r="K9" s="67">
        <v>0</v>
      </c>
      <c r="L9" s="67"/>
      <c r="M9" s="67"/>
      <c r="N9" s="67"/>
      <c r="O9" s="113" t="s">
        <v>37</v>
      </c>
    </row>
    <row r="10" spans="1:15">
      <c r="A10" s="29">
        <v>6</v>
      </c>
      <c r="B10" s="12" t="s">
        <v>163</v>
      </c>
      <c r="C10" s="67">
        <v>0</v>
      </c>
      <c r="D10" s="67">
        <v>0</v>
      </c>
      <c r="E10" s="67">
        <v>0</v>
      </c>
      <c r="F10" s="67">
        <v>0</v>
      </c>
      <c r="G10" s="82">
        <v>0</v>
      </c>
      <c r="H10" s="67">
        <v>0</v>
      </c>
      <c r="I10" s="82">
        <v>0</v>
      </c>
      <c r="J10" s="67">
        <v>0</v>
      </c>
      <c r="K10" s="67">
        <v>0</v>
      </c>
      <c r="L10" s="67"/>
      <c r="M10" s="67"/>
      <c r="N10" s="67"/>
      <c r="O10" s="113" t="s">
        <v>39</v>
      </c>
    </row>
    <row r="11" spans="1:15">
      <c r="A11" s="29">
        <v>7</v>
      </c>
      <c r="B11" s="12" t="s">
        <v>40</v>
      </c>
      <c r="C11" s="67">
        <v>0</v>
      </c>
      <c r="D11" s="67">
        <v>0</v>
      </c>
      <c r="E11" s="67">
        <v>0</v>
      </c>
      <c r="F11" s="67">
        <v>0</v>
      </c>
      <c r="G11" s="82">
        <v>0</v>
      </c>
      <c r="H11" s="67">
        <v>0</v>
      </c>
      <c r="I11" s="82">
        <v>0</v>
      </c>
      <c r="J11" s="67">
        <v>0</v>
      </c>
      <c r="K11" s="67">
        <v>0</v>
      </c>
      <c r="L11" s="67"/>
      <c r="M11" s="67"/>
      <c r="N11" s="67"/>
      <c r="O11" s="113" t="s">
        <v>41</v>
      </c>
    </row>
    <row r="12" spans="1:15">
      <c r="A12" s="29">
        <v>8</v>
      </c>
      <c r="B12" s="12" t="s">
        <v>42</v>
      </c>
      <c r="C12" s="67">
        <v>19517056.050135225</v>
      </c>
      <c r="D12" s="67">
        <v>19349147.098647468</v>
      </c>
      <c r="E12" s="67">
        <v>19429310.424827993</v>
      </c>
      <c r="F12" s="67">
        <v>18437972.426245023</v>
      </c>
      <c r="G12" s="82">
        <v>16781022.04243122</v>
      </c>
      <c r="H12" s="67">
        <v>18417656.950899959</v>
      </c>
      <c r="I12" s="82">
        <v>17268239.023239098</v>
      </c>
      <c r="J12" s="67">
        <v>21321683.068386089</v>
      </c>
      <c r="K12" s="86">
        <v>24182857.126809992</v>
      </c>
      <c r="L12" s="67"/>
      <c r="M12" s="67"/>
      <c r="N12" s="67"/>
      <c r="O12" s="113" t="s">
        <v>43</v>
      </c>
    </row>
    <row r="13" spans="1:15">
      <c r="A13" s="29">
        <v>9</v>
      </c>
      <c r="B13" s="12" t="s">
        <v>164</v>
      </c>
      <c r="C13" s="67">
        <v>139532.17250624002</v>
      </c>
      <c r="D13" s="67">
        <v>139516.13201537001</v>
      </c>
      <c r="E13" s="67">
        <v>124248.30694635</v>
      </c>
      <c r="F13" s="67">
        <v>297424.32080183999</v>
      </c>
      <c r="G13" s="82">
        <v>297482.46090572997</v>
      </c>
      <c r="H13" s="67">
        <v>283852.65657943004</v>
      </c>
      <c r="I13" s="82">
        <v>270567.05028075998</v>
      </c>
      <c r="J13" s="67">
        <v>272324.66062003002</v>
      </c>
      <c r="K13" s="86">
        <v>709413.08982401004</v>
      </c>
      <c r="L13" s="67"/>
      <c r="M13" s="67"/>
      <c r="N13" s="67"/>
      <c r="O13" s="113" t="s">
        <v>171</v>
      </c>
    </row>
    <row r="14" spans="1:15">
      <c r="A14" s="29">
        <v>10</v>
      </c>
      <c r="B14" s="12" t="s">
        <v>165</v>
      </c>
      <c r="C14" s="67">
        <v>1000</v>
      </c>
      <c r="D14" s="67">
        <v>1000</v>
      </c>
      <c r="E14" s="67">
        <v>1000</v>
      </c>
      <c r="F14" s="67">
        <v>0</v>
      </c>
      <c r="G14" s="82">
        <v>1000</v>
      </c>
      <c r="H14" s="67">
        <v>1000</v>
      </c>
      <c r="I14" s="82">
        <v>1000</v>
      </c>
      <c r="J14" s="67">
        <v>0</v>
      </c>
      <c r="K14" s="67">
        <v>0</v>
      </c>
      <c r="L14" s="67"/>
      <c r="M14" s="67"/>
      <c r="N14" s="67"/>
      <c r="O14" s="113" t="s">
        <v>46</v>
      </c>
    </row>
    <row r="15" spans="1:15">
      <c r="A15" s="29">
        <v>11</v>
      </c>
      <c r="B15" s="12" t="s">
        <v>126</v>
      </c>
      <c r="C15" s="67">
        <v>26594.600648</v>
      </c>
      <c r="D15" s="67">
        <v>26594.600648</v>
      </c>
      <c r="E15" s="67">
        <v>26594.600648</v>
      </c>
      <c r="F15" s="67">
        <v>26594.600648</v>
      </c>
      <c r="G15" s="82">
        <v>26594.600648</v>
      </c>
      <c r="H15" s="67">
        <v>26594.600648</v>
      </c>
      <c r="I15" s="82">
        <v>26594.600648</v>
      </c>
      <c r="J15" s="67">
        <v>26594.600648</v>
      </c>
      <c r="K15" s="86">
        <v>26594.600648</v>
      </c>
      <c r="L15" s="67"/>
      <c r="M15" s="67"/>
      <c r="N15" s="67"/>
      <c r="O15" s="113" t="s">
        <v>48</v>
      </c>
    </row>
    <row r="16" spans="1:15">
      <c r="A16" s="29">
        <v>12</v>
      </c>
      <c r="B16" s="12" t="s">
        <v>166</v>
      </c>
      <c r="C16" s="67">
        <v>1908171.2839207484</v>
      </c>
      <c r="D16" s="67">
        <v>1906732.0464480661</v>
      </c>
      <c r="E16" s="67">
        <v>1906638.2769748836</v>
      </c>
      <c r="F16" s="67">
        <v>1906544.5074997009</v>
      </c>
      <c r="G16" s="82">
        <v>1889753.3853749</v>
      </c>
      <c r="H16" s="67">
        <v>1889659.6159029</v>
      </c>
      <c r="I16" s="82">
        <v>1947282.4001537608</v>
      </c>
      <c r="J16" s="67">
        <v>2209690.7330718194</v>
      </c>
      <c r="K16" s="86">
        <v>2210523.2490524193</v>
      </c>
      <c r="L16" s="67"/>
      <c r="M16" s="67"/>
      <c r="N16" s="67"/>
      <c r="O16" s="113" t="s">
        <v>49</v>
      </c>
    </row>
    <row r="17" spans="1:15">
      <c r="A17" s="29">
        <v>13</v>
      </c>
      <c r="B17" s="12" t="s">
        <v>167</v>
      </c>
      <c r="C17" s="67">
        <v>0</v>
      </c>
      <c r="D17" s="67">
        <v>0</v>
      </c>
      <c r="E17" s="67">
        <v>0</v>
      </c>
      <c r="F17" s="67">
        <v>0</v>
      </c>
      <c r="G17" s="82">
        <v>0</v>
      </c>
      <c r="H17" s="67">
        <v>0</v>
      </c>
      <c r="I17" s="82">
        <v>0</v>
      </c>
      <c r="J17" s="67">
        <v>0</v>
      </c>
      <c r="K17" s="67">
        <v>0</v>
      </c>
      <c r="L17" s="67"/>
      <c r="M17" s="67"/>
      <c r="N17" s="67"/>
      <c r="O17" s="113" t="s">
        <v>51</v>
      </c>
    </row>
    <row r="18" spans="1:15">
      <c r="A18" s="29">
        <v>14</v>
      </c>
      <c r="B18" s="12" t="s">
        <v>127</v>
      </c>
      <c r="C18" s="67">
        <v>0</v>
      </c>
      <c r="D18" s="67">
        <v>0</v>
      </c>
      <c r="E18" s="67">
        <v>0</v>
      </c>
      <c r="F18" s="67">
        <v>0</v>
      </c>
      <c r="G18" s="82">
        <v>0</v>
      </c>
      <c r="H18" s="67">
        <v>0</v>
      </c>
      <c r="I18" s="82">
        <v>0</v>
      </c>
      <c r="J18" s="67">
        <v>0</v>
      </c>
      <c r="K18" s="67">
        <v>0</v>
      </c>
      <c r="L18" s="67"/>
      <c r="M18" s="67"/>
      <c r="N18" s="67"/>
      <c r="O18" s="113" t="s">
        <v>53</v>
      </c>
    </row>
    <row r="19" spans="1:15">
      <c r="A19" s="29">
        <v>15</v>
      </c>
      <c r="B19" s="12" t="s">
        <v>168</v>
      </c>
      <c r="C19" s="67">
        <v>0</v>
      </c>
      <c r="D19" s="67">
        <v>0</v>
      </c>
      <c r="E19" s="67">
        <v>0</v>
      </c>
      <c r="F19" s="67">
        <v>0</v>
      </c>
      <c r="G19" s="82">
        <v>0</v>
      </c>
      <c r="H19" s="67">
        <v>0</v>
      </c>
      <c r="I19" s="82">
        <v>0</v>
      </c>
      <c r="J19" s="67">
        <v>0</v>
      </c>
      <c r="K19" s="67">
        <v>0</v>
      </c>
      <c r="L19" s="67"/>
      <c r="M19" s="67"/>
      <c r="N19" s="67"/>
      <c r="O19" s="113" t="s">
        <v>55</v>
      </c>
    </row>
    <row r="20" spans="1:15">
      <c r="A20" s="29">
        <v>16</v>
      </c>
      <c r="B20" s="12" t="s">
        <v>129</v>
      </c>
      <c r="C20" s="67">
        <v>0</v>
      </c>
      <c r="D20" s="67">
        <v>0</v>
      </c>
      <c r="E20" s="67">
        <v>0</v>
      </c>
      <c r="F20" s="67">
        <v>0</v>
      </c>
      <c r="G20" s="82">
        <v>0</v>
      </c>
      <c r="H20" s="67">
        <v>0</v>
      </c>
      <c r="I20" s="82">
        <v>0</v>
      </c>
      <c r="J20" s="67">
        <v>0</v>
      </c>
      <c r="K20" s="67">
        <v>0</v>
      </c>
      <c r="L20" s="67"/>
      <c r="M20" s="67"/>
      <c r="N20" s="67"/>
      <c r="O20" s="113" t="s">
        <v>57</v>
      </c>
    </row>
    <row r="21" spans="1:15" s="11" customFormat="1">
      <c r="A21" s="30">
        <v>17</v>
      </c>
      <c r="B21" s="73" t="s">
        <v>204</v>
      </c>
      <c r="C21" s="70">
        <v>265582977.20357957</v>
      </c>
      <c r="D21" s="70">
        <v>270298918.87733334</v>
      </c>
      <c r="E21" s="70">
        <v>276519077.62690508</v>
      </c>
      <c r="F21" s="70">
        <v>278446759.11519575</v>
      </c>
      <c r="G21" s="83">
        <v>287509548.96383536</v>
      </c>
      <c r="H21" s="70">
        <v>295645839.83584934</v>
      </c>
      <c r="I21" s="83">
        <v>295271769.34571517</v>
      </c>
      <c r="J21" s="70">
        <v>300930842.39007735</v>
      </c>
      <c r="K21" s="128">
        <v>307919872.74531639</v>
      </c>
      <c r="L21" s="70"/>
      <c r="M21" s="70"/>
      <c r="N21" s="70"/>
      <c r="O21" s="112" t="s">
        <v>59</v>
      </c>
    </row>
    <row r="22" spans="1:15" s="11" customFormat="1">
      <c r="A22" s="30">
        <v>18</v>
      </c>
      <c r="B22" s="73" t="s">
        <v>342</v>
      </c>
      <c r="C22" s="70">
        <v>23171053.492860686</v>
      </c>
      <c r="D22" s="70">
        <v>23363366.771602049</v>
      </c>
      <c r="E22" s="70">
        <v>21410208.23334527</v>
      </c>
      <c r="F22" s="70">
        <v>23040176.986585449</v>
      </c>
      <c r="G22" s="83">
        <v>18433714.388065815</v>
      </c>
      <c r="H22" s="70">
        <v>17240661.780402184</v>
      </c>
      <c r="I22" s="83">
        <v>18564335.865003269</v>
      </c>
      <c r="J22" s="70">
        <v>17601044.637622077</v>
      </c>
      <c r="K22" s="128">
        <v>16241003.118291585</v>
      </c>
      <c r="L22" s="70"/>
      <c r="M22" s="70"/>
      <c r="N22" s="70"/>
      <c r="O22" s="112" t="s">
        <v>96</v>
      </c>
    </row>
    <row r="23" spans="1:15" s="11" customFormat="1">
      <c r="A23" s="30">
        <v>19</v>
      </c>
      <c r="B23" s="73" t="s">
        <v>25</v>
      </c>
      <c r="C23" s="70">
        <v>288753030.69644028</v>
      </c>
      <c r="D23" s="70">
        <v>293661285.64893544</v>
      </c>
      <c r="E23" s="70">
        <v>297928283.64637434</v>
      </c>
      <c r="F23" s="70">
        <v>301486936.10178119</v>
      </c>
      <c r="G23" s="83">
        <v>305942263.35190111</v>
      </c>
      <c r="H23" s="70">
        <v>312885502.07328892</v>
      </c>
      <c r="I23" s="83">
        <v>313835105.21071845</v>
      </c>
      <c r="J23" s="70">
        <v>318531887.02769899</v>
      </c>
      <c r="K23" s="128">
        <v>324160875.86360794</v>
      </c>
      <c r="L23" s="70"/>
      <c r="M23" s="70"/>
      <c r="N23" s="70"/>
      <c r="O23" s="112" t="s">
        <v>97</v>
      </c>
    </row>
    <row r="24" spans="1:15" s="11" customFormat="1">
      <c r="A24" s="30">
        <v>20</v>
      </c>
      <c r="B24" s="73" t="s">
        <v>206</v>
      </c>
      <c r="C24" s="70">
        <v>39425991.74238345</v>
      </c>
      <c r="D24" s="70">
        <v>40633644.443834797</v>
      </c>
      <c r="E24" s="70">
        <v>40368663.758157521</v>
      </c>
      <c r="F24" s="70">
        <v>39244706.153830454</v>
      </c>
      <c r="G24" s="83">
        <v>42292308.73559995</v>
      </c>
      <c r="H24" s="70">
        <v>44782507.986701481</v>
      </c>
      <c r="I24" s="83">
        <v>43016712.174304806</v>
      </c>
      <c r="J24" s="70">
        <v>43362272.386952579</v>
      </c>
      <c r="K24" s="128">
        <v>49229155.440727852</v>
      </c>
      <c r="L24" s="70"/>
      <c r="M24" s="70"/>
      <c r="N24" s="70"/>
      <c r="O24" s="112" t="s">
        <v>172</v>
      </c>
    </row>
    <row r="25" spans="1:15" s="11" customFormat="1">
      <c r="A25" s="30">
        <v>21</v>
      </c>
      <c r="B25" s="73" t="s">
        <v>343</v>
      </c>
      <c r="C25" s="70">
        <v>249327038.95405728</v>
      </c>
      <c r="D25" s="70">
        <v>253027641.20510074</v>
      </c>
      <c r="E25" s="70">
        <v>257559619.88821644</v>
      </c>
      <c r="F25" s="70">
        <v>262242229.97668752</v>
      </c>
      <c r="G25" s="83">
        <v>263649954.61630094</v>
      </c>
      <c r="H25" s="70">
        <v>268102994.08658746</v>
      </c>
      <c r="I25" s="83">
        <v>270818393.03640664</v>
      </c>
      <c r="J25" s="70">
        <v>275169614.64074594</v>
      </c>
      <c r="K25" s="128">
        <v>274931720.42288011</v>
      </c>
      <c r="L25" s="70"/>
      <c r="M25" s="70"/>
      <c r="N25" s="70"/>
      <c r="O25" s="112" t="s">
        <v>173</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customXml/itemProps3.xml><?xml version="1.0" encoding="utf-8"?>
<ds:datastoreItem xmlns:ds="http://schemas.openxmlformats.org/officeDocument/2006/customXml" ds:itemID="{9744A608-613D-413A-AF5D-08476B85D9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2017-10-25T07:24:18Z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