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worksheets/sheet23.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17.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mc:AlternateContent xmlns:mc="http://schemas.openxmlformats.org/markup-compatibility/2006">
    <mc:Choice Requires="x15">
      <x15ac:absPath xmlns:x15ac="http://schemas.microsoft.com/office/spreadsheetml/2010/11/ac" url="D:\OJK\DPLK DPBK\Data &amp; Informasi\Statistik Bulanan\Data 2024\7. Juli 2024\Publish Juli\"/>
    </mc:Choice>
  </mc:AlternateContent>
  <xr:revisionPtr revIDLastSave="0" documentId="13_ncr:1_{35C27AB5-A6DF-45B3-8FFF-F3F0ABEC27D7}" xr6:coauthVersionLast="36" xr6:coauthVersionMax="36" xr10:uidLastSave="{00000000-0000-0000-0000-000000000000}"/>
  <bookViews>
    <workbookView xWindow="0" yWindow="0" windowWidth="14380" windowHeight="6200" tabRatio="872" firstSheet="12" activeTab="13" xr2:uid="{00000000-000D-0000-FFFF-FFFF00000000}"/>
  </bookViews>
  <sheets>
    <sheet name="Halaman Judul" sheetId="33" r:id="rId1"/>
    <sheet name="Penafian" sheetId="31" r:id="rId2"/>
    <sheet name="Daftar Isi" sheetId="22" r:id="rId3"/>
    <sheet name="Ia.Edu OJK Segmen" sheetId="1" r:id="rId4"/>
    <sheet name="Ib.Edu OJK Bentuk" sheetId="5" r:id="rId5"/>
    <sheet name="Ic.Edu OJK KonvenSyariah" sheetId="25" r:id="rId6"/>
    <sheet name="Id.Diseminasi Info OJK" sheetId="13" r:id="rId7"/>
    <sheet name="Ie.Edu PUJK KonvenSyariah" sheetId="29" r:id="rId8"/>
    <sheet name="If.Edu PUJK Segmen" sheetId="11" r:id="rId9"/>
    <sheet name="Ig.Edu PUJK Bentuk" sheetId="17" r:id="rId10"/>
    <sheet name="Ih.Edu PUJK Topik" sheetId="6" r:id="rId11"/>
    <sheet name="Ii.Edu PUJK Sektor" sheetId="19" r:id="rId12"/>
    <sheet name="Ij.Database TPAKD" sheetId="3" r:id="rId13"/>
    <sheet name="Ik. Data KEJAR&amp;SIMUDA" sheetId="30" r:id="rId14"/>
    <sheet name="IIa. Jumlah Layanan Domisili" sheetId="4" r:id="rId15"/>
    <sheet name="IIb. Jumlah Layanan Sub Sektor" sheetId="10" r:id="rId16"/>
    <sheet name="IIc. Pengaduan Sub Sektor Prov." sheetId="9" r:id="rId17"/>
    <sheet name="IId. Pengaduan Keuangan Ilegal" sheetId="12" r:id="rId18"/>
    <sheet name="IIe. Aktivitas Keuangan Ilegal" sheetId="16" r:id="rId19"/>
    <sheet name="IIf. Penyelesaian Sengketa LAPS" sheetId="28" r:id="rId20"/>
    <sheet name="IIIa. Penilaian Sendiri" sheetId="20" r:id="rId21"/>
    <sheet name="IIIb. Pengenaan Sanksi" sheetId="21" r:id="rId22"/>
    <sheet name="IIIc. Pemantauan Iklan" sheetId="23" r:id="rId23"/>
    <sheet name="IV. Glossary" sheetId="32" r:id="rId24"/>
  </sheets>
  <definedNames>
    <definedName name="_xlnm._FilterDatabase" localSheetId="12" hidden="1">'Ij.Database TPAKD'!$A$6:$K$559</definedName>
    <definedName name="_xlnm._FilterDatabase" localSheetId="23" hidden="1">'IV. Glossary'!$C$24:$E$43</definedName>
    <definedName name="_xlnm.Print_Area" localSheetId="0">'Halaman Judul'!$A$1:$I$52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5" i="12" l="1"/>
  <c r="P45" i="12"/>
  <c r="I11" i="16"/>
  <c r="C45" i="4"/>
  <c r="D36" i="1"/>
  <c r="E36" i="1"/>
  <c r="M36" i="1"/>
  <c r="C36" i="1"/>
  <c r="C32" i="1"/>
  <c r="D19" i="1"/>
  <c r="E19" i="1"/>
  <c r="L19" i="1"/>
  <c r="C19" i="1"/>
  <c r="M19" i="1"/>
  <c r="D18" i="1"/>
  <c r="E18" i="1"/>
  <c r="M18" i="1"/>
  <c r="C18" i="1"/>
  <c r="M17" i="1"/>
  <c r="D17" i="1"/>
  <c r="C17" i="1"/>
  <c r="C16" i="1"/>
  <c r="C13" i="1"/>
  <c r="E10" i="1"/>
  <c r="M10" i="1"/>
  <c r="C10" i="1"/>
  <c r="I29" i="13"/>
  <c r="I28" i="13"/>
  <c r="I26" i="13"/>
  <c r="I25" i="13"/>
  <c r="I23" i="13"/>
  <c r="I22" i="13"/>
  <c r="I20" i="13"/>
  <c r="I19" i="13"/>
  <c r="I17" i="13"/>
  <c r="I16" i="13"/>
  <c r="I12" i="13"/>
  <c r="I11" i="13"/>
  <c r="I10" i="13"/>
  <c r="C10" i="28"/>
  <c r="D10" i="28"/>
  <c r="K44" i="5"/>
  <c r="J44" i="5"/>
  <c r="I44" i="5"/>
  <c r="H44" i="5"/>
  <c r="G44" i="5"/>
  <c r="F44" i="5"/>
  <c r="E44" i="5"/>
  <c r="D44" i="5"/>
  <c r="C44" i="5"/>
  <c r="M44" i="1"/>
  <c r="L44" i="1"/>
  <c r="K44" i="1"/>
  <c r="J44" i="1"/>
  <c r="I44" i="1"/>
  <c r="H44" i="1"/>
  <c r="G44" i="1"/>
  <c r="F44" i="1"/>
  <c r="E44" i="1"/>
  <c r="D44" i="1"/>
  <c r="C44" i="1"/>
  <c r="N44" i="19"/>
  <c r="M44" i="19"/>
  <c r="L44" i="19"/>
  <c r="K44" i="19"/>
  <c r="J44" i="19"/>
  <c r="I44" i="19"/>
  <c r="H44" i="19"/>
  <c r="G44" i="19"/>
  <c r="F44" i="19"/>
  <c r="E44" i="19"/>
  <c r="D44" i="19"/>
  <c r="C44" i="19"/>
  <c r="D44" i="17"/>
  <c r="E44" i="17"/>
  <c r="F44" i="17"/>
  <c r="G44" i="17"/>
  <c r="H44" i="17"/>
  <c r="I44" i="17"/>
  <c r="J44" i="17"/>
  <c r="K44" i="17"/>
  <c r="C44" i="17"/>
  <c r="D55" i="23"/>
  <c r="D45" i="23"/>
  <c r="D44" i="23"/>
  <c r="D37" i="23"/>
  <c r="D32" i="23"/>
  <c r="D39" i="23"/>
  <c r="D30" i="23"/>
  <c r="D29" i="23"/>
  <c r="D26" i="23"/>
  <c r="D25" i="23"/>
  <c r="D23" i="23"/>
  <c r="D22" i="23"/>
  <c r="D18" i="23"/>
  <c r="D16" i="23"/>
  <c r="D15" i="23"/>
  <c r="D12" i="23"/>
  <c r="D11" i="23"/>
  <c r="K45" i="12"/>
  <c r="L45" i="12"/>
  <c r="M45" i="12"/>
  <c r="N45" i="12"/>
  <c r="G11" i="16"/>
  <c r="H11" i="16"/>
  <c r="H10" i="16"/>
  <c r="H9" i="16"/>
  <c r="C11" i="23"/>
  <c r="C16" i="23"/>
  <c r="C18" i="23"/>
  <c r="C23" i="23"/>
  <c r="C25" i="23"/>
  <c r="C30" i="23"/>
  <c r="C32" i="23"/>
  <c r="C37" i="23"/>
  <c r="C39" i="23"/>
  <c r="C44" i="23"/>
  <c r="C45" i="23"/>
  <c r="C55" i="23"/>
  <c r="D44" i="6"/>
  <c r="E44" i="6"/>
  <c r="F44" i="6"/>
  <c r="G44" i="6"/>
  <c r="C44" i="6"/>
  <c r="M44" i="11"/>
  <c r="D44" i="11"/>
  <c r="E44" i="11"/>
  <c r="F44" i="11"/>
  <c r="G44" i="11"/>
  <c r="H44" i="11"/>
  <c r="I44" i="11"/>
  <c r="J44" i="11"/>
  <c r="K44" i="11"/>
  <c r="L44" i="11"/>
  <c r="C44" i="11"/>
  <c r="I45" i="12"/>
  <c r="F11" i="16"/>
  <c r="E11" i="16"/>
  <c r="D11" i="16"/>
  <c r="C11" i="16"/>
  <c r="J45" i="12"/>
  <c r="H45" i="12"/>
  <c r="G45" i="12"/>
  <c r="F45" i="12"/>
  <c r="E45" i="12"/>
  <c r="D45" i="12"/>
  <c r="C45" i="12"/>
  <c r="J43" i="9"/>
  <c r="J42" i="9"/>
  <c r="J41" i="9"/>
  <c r="J40" i="9"/>
  <c r="J39" i="9"/>
  <c r="J38" i="9"/>
  <c r="J37" i="9"/>
  <c r="J36" i="9"/>
  <c r="J35" i="9"/>
  <c r="J34" i="9"/>
  <c r="J33" i="9"/>
  <c r="J32" i="9"/>
  <c r="J31" i="9"/>
  <c r="J30" i="9"/>
  <c r="J29" i="9"/>
  <c r="J28" i="9"/>
  <c r="J27" i="9"/>
  <c r="J26" i="9"/>
  <c r="J25" i="9"/>
  <c r="J24" i="9"/>
  <c r="J23" i="9"/>
  <c r="J22" i="9"/>
  <c r="J21" i="9"/>
  <c r="J20" i="9"/>
  <c r="J19" i="9"/>
  <c r="J18" i="9"/>
  <c r="J17" i="9"/>
  <c r="J16" i="9"/>
  <c r="J15" i="9"/>
  <c r="J14" i="9"/>
  <c r="J13" i="9"/>
  <c r="J12" i="9"/>
  <c r="J11" i="9"/>
  <c r="J10" i="9"/>
  <c r="J9" i="9"/>
  <c r="D44" i="9"/>
  <c r="E44" i="9"/>
  <c r="F44" i="9"/>
  <c r="G44" i="9"/>
  <c r="H44" i="9"/>
  <c r="I44" i="9"/>
  <c r="C44" i="9"/>
  <c r="L17" i="10"/>
  <c r="L16" i="10"/>
  <c r="L15" i="10"/>
  <c r="L14" i="10"/>
  <c r="L13" i="10"/>
  <c r="L12" i="10"/>
  <c r="L11" i="10"/>
  <c r="L10" i="10"/>
  <c r="L18" i="10"/>
  <c r="D18" i="10"/>
  <c r="E18" i="10"/>
  <c r="F18" i="10"/>
  <c r="G18" i="10"/>
  <c r="H18" i="10"/>
  <c r="I18" i="10"/>
  <c r="J18" i="10"/>
  <c r="K18" i="10"/>
  <c r="C18" i="10"/>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D45" i="4"/>
  <c r="E45" i="4"/>
  <c r="F45" i="4"/>
  <c r="G45" i="4"/>
  <c r="H45" i="4"/>
  <c r="I45" i="4"/>
  <c r="J45" i="4"/>
  <c r="K45" i="4"/>
  <c r="L45" i="4" l="1"/>
  <c r="J44" i="9"/>
  <c r="G21" i="21" l="1"/>
  <c r="F21" i="21"/>
  <c r="E21" i="21"/>
  <c r="D21" i="21"/>
  <c r="C21" i="21"/>
  <c r="H21" i="21" s="1"/>
  <c r="H20" i="21"/>
  <c r="H19" i="21"/>
  <c r="H18" i="21"/>
  <c r="H16" i="21"/>
  <c r="H15" i="21"/>
  <c r="H14" i="21"/>
  <c r="H12" i="21"/>
  <c r="H11" i="21"/>
  <c r="H10" i="21"/>
  <c r="L15" i="20"/>
  <c r="H15" i="20"/>
  <c r="F15" i="20"/>
  <c r="D15" i="20"/>
  <c r="L14" i="20"/>
  <c r="H14" i="20"/>
  <c r="F14" i="20"/>
  <c r="D14" i="20"/>
  <c r="L13" i="20"/>
  <c r="H13" i="20"/>
  <c r="F13" i="20"/>
  <c r="D13" i="20"/>
  <c r="L12" i="20"/>
  <c r="H12" i="20"/>
  <c r="F12" i="20"/>
  <c r="D12" i="20"/>
  <c r="L11" i="20"/>
  <c r="H11" i="20"/>
  <c r="F11" i="20"/>
  <c r="D11" i="20"/>
  <c r="L10" i="20"/>
  <c r="H10" i="20"/>
  <c r="F10" i="20"/>
  <c r="D10" i="20"/>
</calcChain>
</file>

<file path=xl/sharedStrings.xml><?xml version="1.0" encoding="utf-8"?>
<sst xmlns="http://schemas.openxmlformats.org/spreadsheetml/2006/main" count="2830" uniqueCount="974">
  <si>
    <t>Statistik Berkala Pengawasan Perilaku Pelaku Usaha Jasa Keuangan, 
Edukasi, dan Pelindungan Konsumen (Juli 2024)</t>
  </si>
  <si>
    <t> </t>
  </si>
  <si>
    <t>Departemen Pelindungan Konsumen</t>
  </si>
  <si>
    <t>DAFTAR ISI</t>
  </si>
  <si>
    <t>I.</t>
  </si>
  <si>
    <t>Literasi dan Inklusi Keuangan</t>
  </si>
  <si>
    <t>Periode Pengkinian Data</t>
  </si>
  <si>
    <t>a.</t>
  </si>
  <si>
    <t>Edukasi OJK Berdasarkan Provinsi dan Segmen Peserta</t>
  </si>
  <si>
    <t>Bulanan</t>
  </si>
  <si>
    <t>b.</t>
  </si>
  <si>
    <t>Edukasi OJK Berdasarkan Provinsi dan Bentuk Kegiatan</t>
  </si>
  <si>
    <t>c.</t>
  </si>
  <si>
    <t>Edukasi OJK Berdasarkan Konvensional/Syariah</t>
  </si>
  <si>
    <t>d.</t>
  </si>
  <si>
    <t>Diseminasi Informasi OJK melalui Platform Digital</t>
  </si>
  <si>
    <t>e.</t>
  </si>
  <si>
    <t>Edukasi PUJK Berdasarkan Konvensional/Syariah</t>
  </si>
  <si>
    <t>Semesteran</t>
  </si>
  <si>
    <t>f.</t>
  </si>
  <si>
    <t>Edukasi PUJK Berdasarkan Provinsi dan Segmen Peserta</t>
  </si>
  <si>
    <t>g.</t>
  </si>
  <si>
    <t>Edukasi PUJK Berdasarkan Provinsi dan Bentuk Kegiatan</t>
  </si>
  <si>
    <t>h.</t>
  </si>
  <si>
    <t>Edukasi PUJK Berdasarkan Provinsi dan Topik Materi</t>
  </si>
  <si>
    <t>i.</t>
  </si>
  <si>
    <t>Edukasi PUJK Berdasarkan Provinsi dan Sektor PUJK Pelaksana</t>
  </si>
  <si>
    <t>j.</t>
  </si>
  <si>
    <t>Database Tim Percepatan Akses Keuangan Daerah (TPAKD)</t>
  </si>
  <si>
    <t>Insidental</t>
  </si>
  <si>
    <t>k.</t>
  </si>
  <si>
    <t>Database Satu Rekening Satu Pelajar (KEJAR) dan Simpanan Mahasiswa dan Pemuda (SIMUDA)</t>
  </si>
  <si>
    <t>Triwulanan</t>
  </si>
  <si>
    <t>II.</t>
  </si>
  <si>
    <t>Pelindungan Konsumen</t>
  </si>
  <si>
    <t>Layanan Konsumen Berdasarkan Domisili Konsumen</t>
  </si>
  <si>
    <t>Layanan Konsumen Berdasarkan Sub Sektor</t>
  </si>
  <si>
    <t>Pengaduan Konsumen Tiap Sub-Sektor Berdasarkan Domisili Konsumen</t>
  </si>
  <si>
    <t>Pengaduan Masyarakat Terhadap Aktivitas Keuangan Ilegal Berdasarkan Provinsi</t>
  </si>
  <si>
    <t>Penghentian/Pemblokiran Aktivitas Keuangan Ilegal</t>
  </si>
  <si>
    <t>Penyelesaian Sengketa LAPS SJK</t>
  </si>
  <si>
    <t>III.</t>
  </si>
  <si>
    <t>Pengawasan Perilaku Pelaku Usaha Jasa Keuangan</t>
  </si>
  <si>
    <t>Penilaian Sendiri PUJK terhadap Tingkat Kepatuhan Ketentuan Pelindungan Konsumen</t>
  </si>
  <si>
    <t>Tahunan</t>
  </si>
  <si>
    <t xml:space="preserve">b. </t>
  </si>
  <si>
    <t>Pengenaan Sanksi</t>
  </si>
  <si>
    <t>Pemantauan Iklan Sektor Jasa Keuangan</t>
  </si>
  <si>
    <t>IV.</t>
  </si>
  <si>
    <t>Daftar Istilah</t>
  </si>
  <si>
    <t>Hal - 1</t>
  </si>
  <si>
    <t>Statistik Berkala Bidang PEPK | Bulanan |</t>
  </si>
  <si>
    <t>Juli 2024</t>
  </si>
  <si>
    <t>Penyajian periode data secara Year-to-Date*)</t>
  </si>
  <si>
    <t>No</t>
  </si>
  <si>
    <t>Wilayah Pelaksanaan (Provinsi)</t>
  </si>
  <si>
    <t>Segmen Peserta Kegiatan</t>
  </si>
  <si>
    <t>Pelajar/ Mahasiswa</t>
  </si>
  <si>
    <t>Profesi</t>
  </si>
  <si>
    <t>Petani/Nelayan</t>
  </si>
  <si>
    <t>TKI &amp; Calon TKI</t>
  </si>
  <si>
    <t>Masyarakat 3T</t>
  </si>
  <si>
    <t>Komunitas</t>
  </si>
  <si>
    <t>UMKM</t>
  </si>
  <si>
    <t>Difabel</t>
  </si>
  <si>
    <t>Karyawan</t>
  </si>
  <si>
    <t>Perempuan</t>
  </si>
  <si>
    <t>Lainnya</t>
  </si>
  <si>
    <t>ACEH</t>
  </si>
  <si>
    <t>BALI</t>
  </si>
  <si>
    <t>BANTEN</t>
  </si>
  <si>
    <t>BENGKULU</t>
  </si>
  <si>
    <t>D.I. YOGYAKARTA</t>
  </si>
  <si>
    <t>DKI. JAKARTA</t>
  </si>
  <si>
    <t>GORONTALO</t>
  </si>
  <si>
    <t>JAMBI</t>
  </si>
  <si>
    <t>JAWA BARAT</t>
  </si>
  <si>
    <t>JAWA TENGAH</t>
  </si>
  <si>
    <t>JAWA TIMUR</t>
  </si>
  <si>
    <t>KALIMANTAN BARAT</t>
  </si>
  <si>
    <t>KALIMANTAN SELATAN</t>
  </si>
  <si>
    <t>KALIMANTAN TENGAH</t>
  </si>
  <si>
    <t>KALIMANTAN TIMUR</t>
  </si>
  <si>
    <t>KALIMANTAN UTARA</t>
  </si>
  <si>
    <t>KEPULAUAN BANGKA BELITUNG</t>
  </si>
  <si>
    <t>KEPULAUAN RIAU</t>
  </si>
  <si>
    <t>LAMPUNG</t>
  </si>
  <si>
    <t>MALUKU</t>
  </si>
  <si>
    <t>MALUKU UTARA</t>
  </si>
  <si>
    <t>NUSA TENGGARA BARAT</t>
  </si>
  <si>
    <t>NUSA TENGGARA TIMUR</t>
  </si>
  <si>
    <t>PAPUA</t>
  </si>
  <si>
    <t>PAPUA BARAT</t>
  </si>
  <si>
    <t>RIAU</t>
  </si>
  <si>
    <t>SULAWESI BARAT</t>
  </si>
  <si>
    <t>SULAWESI SELATAN</t>
  </si>
  <si>
    <t>SULAWESI TENGAH</t>
  </si>
  <si>
    <t>SULAWESI TENGGARA</t>
  </si>
  <si>
    <t>SULAWESI UTARA</t>
  </si>
  <si>
    <t>SUMATERA BARAT</t>
  </si>
  <si>
    <t>SUMATERA SELATAN</t>
  </si>
  <si>
    <t>SUMATERA UTARA</t>
  </si>
  <si>
    <t>LUAR NEGERI</t>
  </si>
  <si>
    <t>Grand Total</t>
  </si>
  <si>
    <t>*Dalam 1 (satu) kegiatan dapat memiliki lebih dari 1 (satu) target segmen peserta</t>
  </si>
  <si>
    <t>Hal - 2</t>
  </si>
  <si>
    <t>Penyajian periode data secara Year-to-Date</t>
  </si>
  <si>
    <r>
      <t>Provinsi/</t>
    </r>
    <r>
      <rPr>
        <b/>
        <i/>
        <sz val="11"/>
        <color rgb="FFFFFFFF"/>
        <rFont val="Calibri"/>
        <family val="2"/>
      </rPr>
      <t>Province</t>
    </r>
  </si>
  <si>
    <t>Bentuk Kegiatan</t>
  </si>
  <si>
    <t>Sosialisasi</t>
  </si>
  <si>
    <t>Workshop</t>
  </si>
  <si>
    <t>Pendampingan</t>
  </si>
  <si>
    <t>Gamification</t>
  </si>
  <si>
    <t>Training of Community</t>
  </si>
  <si>
    <t>Outreach Program</t>
  </si>
  <si>
    <t>Training of Trainers/ Training of Facilitator</t>
  </si>
  <si>
    <t>Pengembangan Infrastruktur (e-learning, website, aplikasi mobile, dan modul/materi)</t>
  </si>
  <si>
    <t>Hal - 3</t>
  </si>
  <si>
    <t>Jenis</t>
  </si>
  <si>
    <t>Jan 24</t>
  </si>
  <si>
    <t>Feb 24</t>
  </si>
  <si>
    <t>Mar 24</t>
  </si>
  <si>
    <t>Apr 24</t>
  </si>
  <si>
    <t>Mei 24</t>
  </si>
  <si>
    <t>Jun 24</t>
  </si>
  <si>
    <t>Jul 24</t>
  </si>
  <si>
    <t>Agu 24</t>
  </si>
  <si>
    <t>Sep 24</t>
  </si>
  <si>
    <t>Okt 24</t>
  </si>
  <si>
    <t>Nov 24</t>
  </si>
  <si>
    <t>Des 24</t>
  </si>
  <si>
    <t>Jumlah Kegiatan Edukasi oleh OJK</t>
  </si>
  <si>
    <t>Konvensional</t>
  </si>
  <si>
    <t>Syariah</t>
  </si>
  <si>
    <t>Konvensional dan Syariah*)</t>
  </si>
  <si>
    <t>*Konvensional dan syariah menampilkan jumlah kegiatan yang memuat materi konvensional dan syariah secara bersamaan (tidak menghitung kembali baris konvensional dan baris syariah)</t>
  </si>
  <si>
    <t>Hal - 4</t>
  </si>
  <si>
    <t>Platform</t>
  </si>
  <si>
    <t>Website OJK</t>
  </si>
  <si>
    <t>Konten</t>
  </si>
  <si>
    <t>Visitors</t>
  </si>
  <si>
    <t>Page Views</t>
  </si>
  <si>
    <t>Media Sosial OJK</t>
  </si>
  <si>
    <t>Instagram</t>
  </si>
  <si>
    <t>Impressions</t>
  </si>
  <si>
    <t>Facebook</t>
  </si>
  <si>
    <t>Youtube</t>
  </si>
  <si>
    <t>X</t>
  </si>
  <si>
    <t>TikTok</t>
  </si>
  <si>
    <t>Minisite dan Media Sosial Sikapi Uangmu</t>
  </si>
  <si>
    <t>Viewers</t>
  </si>
  <si>
    <t>LMSKU OJK</t>
  </si>
  <si>
    <t>Pengguna</t>
  </si>
  <si>
    <t>Akses Modul</t>
  </si>
  <si>
    <t>Kelulusan Modul</t>
  </si>
  <si>
    <t>Hal - 5</t>
  </si>
  <si>
    <t>Statistik Berkala Bidang PEPK | Semesteran |</t>
  </si>
  <si>
    <t>Penyajian periode data secara Year-to-Date per 30 Juni 2024*)**)</t>
  </si>
  <si>
    <t>Semester I - 2024</t>
  </si>
  <si>
    <t>Semester II - 2024</t>
  </si>
  <si>
    <t>Jumlah Kegiatan Edukasi oleh PUJK</t>
  </si>
  <si>
    <t>belum tersedia</t>
  </si>
  <si>
    <t>Konvensional dan Syariah</t>
  </si>
  <si>
    <t>*Statistik akan diupdate secara semesteran berdasarkan Laporan Realisasi Pelaksanaan Edukasi Keuangan</t>
  </si>
  <si>
    <t>**Konvensional dan syariah menampilkan jumlah kegiatan yang memuat materi konvensional dan syariah secara bersamaan (tidak menghitung kembali baris konvensional dan baris syariah)</t>
  </si>
  <si>
    <t>Hal - 6</t>
  </si>
  <si>
    <t>Penyajian periode data secara Year-to-Date per 30 Juni 2024*) **) ***)</t>
  </si>
  <si>
    <t>Segmen</t>
  </si>
  <si>
    <t>Pelajar/Mahasiswa</t>
  </si>
  <si>
    <t>**Dalam 1 (satu) kegiatan dapat memiliki lebih dari 1 (satu) target segmen peserta</t>
  </si>
  <si>
    <t>***1 (satu) kegiatan dapat dilaksanakan di beberapa provinsi</t>
  </si>
  <si>
    <t>Hal - 7</t>
  </si>
  <si>
    <t>Penyajian periode data secara Year-to-Date per 30 Juni 2024*) **)</t>
  </si>
  <si>
    <t>**1 (satu) kegiatan dapat dilaksanakan di beberapa provinsi</t>
  </si>
  <si>
    <t>Hal - 8</t>
  </si>
  <si>
    <t>Penyajian periode data secara Year-to-Date per 30 Juni 2024*) **)***)</t>
  </si>
  <si>
    <t>Karakteristik Sektor Jasa Keuangan</t>
  </si>
  <si>
    <t>Karakteristik Produk/Layanan Keuangan</t>
  </si>
  <si>
    <t>Karakteristik Pengelolaan Keuangan</t>
  </si>
  <si>
    <t>Perpajakan</t>
  </si>
  <si>
    <t>Keuangan Digital</t>
  </si>
  <si>
    <t>**Dalam 1 (satu) kegiatan dapat memiliki lebih dari 1 (satu) topik materi</t>
  </si>
  <si>
    <t>Hal - 9</t>
  </si>
  <si>
    <t>Sektor PUJK Pelaksana</t>
  </si>
  <si>
    <t>Bank Umum</t>
  </si>
  <si>
    <t>BPR</t>
  </si>
  <si>
    <t>Perusahaan Efek</t>
  </si>
  <si>
    <t>Dana Pensiun</t>
  </si>
  <si>
    <t>Asuransi</t>
  </si>
  <si>
    <t>Pergadaian</t>
  </si>
  <si>
    <t>Peer-to-peer Lending</t>
  </si>
  <si>
    <t>Securities Crowdfunding</t>
  </si>
  <si>
    <t>Perusahaan Pembiayaan</t>
  </si>
  <si>
    <t>Modal Ventura</t>
  </si>
  <si>
    <t>Perusahaan Penjaminan</t>
  </si>
  <si>
    <t>LJK Lainnya</t>
  </si>
  <si>
    <t>Hal - 10</t>
  </si>
  <si>
    <t>Statistik Berkala Bidang PEPK |</t>
  </si>
  <si>
    <t>Daftar TPAKD akan diperbarui sewaktu-waktu dalam hal terdapat informasi pembentukan/pengukuhan TPAKD yang diterima oleh OJK</t>
  </si>
  <si>
    <t>Wilayah Kantor OJK</t>
  </si>
  <si>
    <t>TPAKD</t>
  </si>
  <si>
    <t>Provinsi</t>
  </si>
  <si>
    <t>Tahun Pembentukan</t>
  </si>
  <si>
    <t xml:space="preserve">Kantor OJK Jabodebek dan Provinsi Banten </t>
  </si>
  <si>
    <t>Provinsi DKI Jakarta</t>
  </si>
  <si>
    <t>DKI Jakarta</t>
  </si>
  <si>
    <t>Provinsi Banten</t>
  </si>
  <si>
    <t>Banten</t>
  </si>
  <si>
    <t>Kota Administrasi Jakarta Barat</t>
  </si>
  <si>
    <t>Kota Administrasi Jakarta Pusat</t>
  </si>
  <si>
    <t>Kota Administrasi Jakarta Selatan</t>
  </si>
  <si>
    <t>Kota Administrasi Jakarta Timur:</t>
  </si>
  <si>
    <t>Kota Administrasi Jakarta Utara: Koja</t>
  </si>
  <si>
    <t>Kabupaten Administrasi Kepulauan Seribu</t>
  </si>
  <si>
    <t>Kabupaten Lebak</t>
  </si>
  <si>
    <t xml:space="preserve">Kota Tangerang </t>
  </si>
  <si>
    <t>Kabupaten Tangerang</t>
  </si>
  <si>
    <t>Kabupaten Serang</t>
  </si>
  <si>
    <t xml:space="preserve">Kota Cilegon </t>
  </si>
  <si>
    <t xml:space="preserve">Kota Serang </t>
  </si>
  <si>
    <t>Kabupaten Pandeglang</t>
  </si>
  <si>
    <t>Kota Tangerang Selatan</t>
  </si>
  <si>
    <t>Kantor OJK Provinsi Jawa Barat</t>
  </si>
  <si>
    <t>Provinsi Jawa Barat</t>
  </si>
  <si>
    <t>Jawa Barat</t>
  </si>
  <si>
    <t>Kota Sukabumi</t>
  </si>
  <si>
    <t>Kabupaten Subang</t>
  </si>
  <si>
    <t>Kabupaten Sukabumi</t>
  </si>
  <si>
    <t>Kabupaten Bandung Barat</t>
  </si>
  <si>
    <t>Kabupaten Bekasi</t>
  </si>
  <si>
    <t xml:space="preserve">Kabupaten Bogor </t>
  </si>
  <si>
    <t>Kabupaten Cianjur</t>
  </si>
  <si>
    <t>Kabupaten Karawang</t>
  </si>
  <si>
    <t>Kabupaten Purwakarta</t>
  </si>
  <si>
    <t xml:space="preserve">Kota Bekasi </t>
  </si>
  <si>
    <t xml:space="preserve">Kota Bogor </t>
  </si>
  <si>
    <t xml:space="preserve">Kota Cimahi </t>
  </si>
  <si>
    <t xml:space="preserve">Kota Depok </t>
  </si>
  <si>
    <t>Kota Bandung</t>
  </si>
  <si>
    <t>Kabupaten Bandung</t>
  </si>
  <si>
    <t>Kantor OJK Cirebon</t>
  </si>
  <si>
    <t>Kota Cirebon</t>
  </si>
  <si>
    <t>Kabupaten Cirebon</t>
  </si>
  <si>
    <t>Kabupaten Indramayu</t>
  </si>
  <si>
    <t>Kabupaten Kuningan</t>
  </si>
  <si>
    <t>Kabupaten Majalengka</t>
  </si>
  <si>
    <t>Kantor OJK Tasikmalaya</t>
  </si>
  <si>
    <t>Kota Tasikmalaya</t>
  </si>
  <si>
    <t>Kabupaten Tasikmalaya</t>
  </si>
  <si>
    <t>Kabupaten Ciamis</t>
  </si>
  <si>
    <t>Kabupaten Pangandaran</t>
  </si>
  <si>
    <t>Kabupaten Sumedang</t>
  </si>
  <si>
    <t xml:space="preserve">Kota Banjar </t>
  </si>
  <si>
    <t>Kabupaten Garut</t>
  </si>
  <si>
    <t>Kantor OJK Provinsi Jawa Tengah</t>
  </si>
  <si>
    <t>Provinsi Jawa Tengah</t>
  </si>
  <si>
    <t>Jawa Tengah</t>
  </si>
  <si>
    <t>Kabupaten Kudus</t>
  </si>
  <si>
    <t>Kabupaten Kebumen</t>
  </si>
  <si>
    <t>Kabupaten Purworejo</t>
  </si>
  <si>
    <t>Kabupaten Temanggung</t>
  </si>
  <si>
    <t>Kota Magelang</t>
  </si>
  <si>
    <t>Kabupaten Rembang</t>
  </si>
  <si>
    <t>Kabupaten Demak</t>
  </si>
  <si>
    <t>Kota Semarang</t>
  </si>
  <si>
    <t>Kabupaten Jepara</t>
  </si>
  <si>
    <t>Kabupaten Pati</t>
  </si>
  <si>
    <t>Kabupaten Grobogan</t>
  </si>
  <si>
    <t xml:space="preserve">Kabupaten Kendal </t>
  </si>
  <si>
    <t>Kabupaten Magelang</t>
  </si>
  <si>
    <t xml:space="preserve">Kabupaten Semarang </t>
  </si>
  <si>
    <t>Kabupaten Blora</t>
  </si>
  <si>
    <t xml:space="preserve">Kabupaten Wonosobo </t>
  </si>
  <si>
    <t>Kota Salatiga</t>
  </si>
  <si>
    <t>Kantor OJK Solo</t>
  </si>
  <si>
    <t>Kota Surakarta</t>
  </si>
  <si>
    <t>Kabupaten Boyolali</t>
  </si>
  <si>
    <t>Kabupaten Klaten</t>
  </si>
  <si>
    <t>Kabupaten Wonogiri</t>
  </si>
  <si>
    <t>Kabupaten Karanganyar</t>
  </si>
  <si>
    <t>Kabupaten Sukoharjo</t>
  </si>
  <si>
    <t>Kabupaten Sragen</t>
  </si>
  <si>
    <t>Kantor OJK Purwokerto</t>
  </si>
  <si>
    <t>Kabupaten Banjarnegara</t>
  </si>
  <si>
    <t>Kabupaten Purbalingga</t>
  </si>
  <si>
    <t xml:space="preserve">Kabupaten Banyumas </t>
  </si>
  <si>
    <t>Kabupaten Cilacap</t>
  </si>
  <si>
    <t>Kantor OJK Tegal</t>
  </si>
  <si>
    <t>Kabupaten Tegal</t>
  </si>
  <si>
    <t>Kabupaten Brebes</t>
  </si>
  <si>
    <t>Kabupaten Batang</t>
  </si>
  <si>
    <t>Kabupaten Pekalongan</t>
  </si>
  <si>
    <t>Kota Pekalongan</t>
  </si>
  <si>
    <t>Kota Tegal</t>
  </si>
  <si>
    <t xml:space="preserve">Kabupaten Pemalang </t>
  </si>
  <si>
    <t>Kantor OJK Provinsi DIY</t>
  </si>
  <si>
    <t>Provinsi DI Yogyakarta</t>
  </si>
  <si>
    <t>DIY</t>
  </si>
  <si>
    <t>Kabupaten Gunung Kidul</t>
  </si>
  <si>
    <t>Kabupaten Kulon Progo</t>
  </si>
  <si>
    <t>Kabupaten Bantul</t>
  </si>
  <si>
    <t>Kabupaten Sleman</t>
  </si>
  <si>
    <t>Kota Yogyakarta</t>
  </si>
  <si>
    <t>Kantor OJK Provinisi Jawa Timur</t>
  </si>
  <si>
    <t>Provinsi Jawa Timur</t>
  </si>
  <si>
    <t>Jawa Timur</t>
  </si>
  <si>
    <t>Kabupaten Bangkalan</t>
  </si>
  <si>
    <t>Kabupaten Bojonegoro</t>
  </si>
  <si>
    <t>Kabupaten Gresik</t>
  </si>
  <si>
    <t>Kabupaten Jombang</t>
  </si>
  <si>
    <t>Kabupaten Lamongan</t>
  </si>
  <si>
    <t>Kabupaten Mojokerto</t>
  </si>
  <si>
    <t>Kabupaten Pamekasan</t>
  </si>
  <si>
    <t>Kabupaten Sampang</t>
  </si>
  <si>
    <t>Kabupaten Sidoarjo</t>
  </si>
  <si>
    <t>Kabupaten Sumenep</t>
  </si>
  <si>
    <t>Kabupaten Tuban</t>
  </si>
  <si>
    <t>Kota Surabaya</t>
  </si>
  <si>
    <t>Kota Mojokerto</t>
  </si>
  <si>
    <t>Kantor OJK Malang</t>
  </si>
  <si>
    <t>Kabupaten Malang</t>
  </si>
  <si>
    <t>Kota Probolinggo</t>
  </si>
  <si>
    <t>Kabupaten Probolinggo</t>
  </si>
  <si>
    <t>Kota Malang</t>
  </si>
  <si>
    <t>Kota Batu</t>
  </si>
  <si>
    <t>Kota Pasuruan</t>
  </si>
  <si>
    <t>Kabupaten Pasuruan</t>
  </si>
  <si>
    <t>Kantor OJK Jember</t>
  </si>
  <si>
    <t>Kabupaten Jember</t>
  </si>
  <si>
    <t>Kabupaten Banyuwangi</t>
  </si>
  <si>
    <t>Kabupaten Bondowoso</t>
  </si>
  <si>
    <t xml:space="preserve">Kabupaten Lumajang </t>
  </si>
  <si>
    <t>Kabupaten Situbondo</t>
  </si>
  <si>
    <t>Kantor OJK Kediri</t>
  </si>
  <si>
    <t>Kota Kediri</t>
  </si>
  <si>
    <t>Kabupaten Blitar</t>
  </si>
  <si>
    <t>Kabupaten Kediri</t>
  </si>
  <si>
    <t>Kota Madiun</t>
  </si>
  <si>
    <t>Kabupaten Magetan</t>
  </si>
  <si>
    <t>Kabupaten Nganjuk</t>
  </si>
  <si>
    <t>Kabupaten Ngawi</t>
  </si>
  <si>
    <t>Kabupaten Pacitan</t>
  </si>
  <si>
    <t>Kabupaten Ponorogo</t>
  </si>
  <si>
    <t>Kabupaten Trenggalek</t>
  </si>
  <si>
    <t>Kabupaten Tulungagung</t>
  </si>
  <si>
    <t>Kabupaten Madiun</t>
  </si>
  <si>
    <t>Kota Blitar</t>
  </si>
  <si>
    <t>Kantor OJK Provinsi Sumatera Utara</t>
  </si>
  <si>
    <t>Provinsi Sumatera Utara</t>
  </si>
  <si>
    <t>Sumatera Utara</t>
  </si>
  <si>
    <t>Kabupaten Langkat</t>
  </si>
  <si>
    <t>Kabupaten Padang Lawas Utara</t>
  </si>
  <si>
    <t>Kabupaten Serdang Bedagai</t>
  </si>
  <si>
    <t>Kota Tebing Tinggi</t>
  </si>
  <si>
    <t>Kabupaten Humbang Hasundutan</t>
  </si>
  <si>
    <t>Kabupaten Karo</t>
  </si>
  <si>
    <t>Kabupaten Labuhanbatu</t>
  </si>
  <si>
    <t>Kabupaten Labuhanbatu Selatan</t>
  </si>
  <si>
    <t>Kabupaten Labuhanbatu Utara</t>
  </si>
  <si>
    <t>Kabupaten Mandailing Natal</t>
  </si>
  <si>
    <t>Kabupaten Nias</t>
  </si>
  <si>
    <t>Kabupaten Nias Barat</t>
  </si>
  <si>
    <t>Kabupaten Nias Selatan</t>
  </si>
  <si>
    <t>Kabupaten Nias Utara</t>
  </si>
  <si>
    <t>Kabupaten Padang Lawas</t>
  </si>
  <si>
    <t>Kabupaten Pakpak Bharat</t>
  </si>
  <si>
    <t>Kabupaten Samosir</t>
  </si>
  <si>
    <t>Kabupaten Simalungun</t>
  </si>
  <si>
    <t>Kabupaten Tapanuli Selatan</t>
  </si>
  <si>
    <t>Kabupaten Tapanuli Tengah</t>
  </si>
  <si>
    <t>Kabupaten Tapanuli Utara</t>
  </si>
  <si>
    <t>Kabupaten Toba</t>
  </si>
  <si>
    <t>Kota Binjai</t>
  </si>
  <si>
    <t xml:space="preserve">Kota Gunungsitoli </t>
  </si>
  <si>
    <t xml:space="preserve">Kota Medan </t>
  </si>
  <si>
    <t xml:space="preserve">Kota Padangsidempuan </t>
  </si>
  <si>
    <t xml:space="preserve">Kota Pematangsiantar </t>
  </si>
  <si>
    <t xml:space="preserve">Kota Sibolga </t>
  </si>
  <si>
    <t xml:space="preserve">Kota Tanjungbalai </t>
  </si>
  <si>
    <t>Kabupaten Asahan</t>
  </si>
  <si>
    <t>Kabupaten Batu Bara</t>
  </si>
  <si>
    <t>Kabupaten Dairi</t>
  </si>
  <si>
    <t>Kabupaten Deli Serdang</t>
  </si>
  <si>
    <t>Kantor OJK Provinsi Aceh</t>
  </si>
  <si>
    <t>Provinsi Aceh</t>
  </si>
  <si>
    <t>Aceh</t>
  </si>
  <si>
    <t>Kabupaten Bireun</t>
  </si>
  <si>
    <t>Kota Banda Aceh</t>
  </si>
  <si>
    <t>Kabupaten Aceh Barat</t>
  </si>
  <si>
    <t>Kabupaten Aceh Barat Daya</t>
  </si>
  <si>
    <t>Kabupaten Aceh Besar</t>
  </si>
  <si>
    <t>Kabupaten Aceh Jaya</t>
  </si>
  <si>
    <t>Kabupaten Aceh Selatan</t>
  </si>
  <si>
    <t>Kabupaten Aceh Singkil</t>
  </si>
  <si>
    <t>Kabupaten Aceh Tamiang</t>
  </si>
  <si>
    <t>Kabupaten Aceh Tengah</t>
  </si>
  <si>
    <t>Kabupaten Aceh Tenggara</t>
  </si>
  <si>
    <t>Kabupaten Aceh Timur</t>
  </si>
  <si>
    <t>Kabupaten Aceh Utara</t>
  </si>
  <si>
    <t>Kabupaten Bener Meriah</t>
  </si>
  <si>
    <t>Kabupaten Gayo Lues</t>
  </si>
  <si>
    <t>Kabupaten Nagan Raya</t>
  </si>
  <si>
    <t>Kabupaten Pidie</t>
  </si>
  <si>
    <t>Kabupaten Pidie Jaya</t>
  </si>
  <si>
    <t>Kabupaten Simeulue</t>
  </si>
  <si>
    <t xml:space="preserve">Kota Langsa </t>
  </si>
  <si>
    <t xml:space="preserve">Kota Lhokseumawe </t>
  </si>
  <si>
    <t xml:space="preserve">Kota Sabang </t>
  </si>
  <si>
    <t>Kota Subulussalam</t>
  </si>
  <si>
    <t>Kantor OJK Provinsi Sumatera Barat</t>
  </si>
  <si>
    <t xml:space="preserve">Provinsi Sumatera Barat </t>
  </si>
  <si>
    <t>Sumatera Barat</t>
  </si>
  <si>
    <t>Kabupaten Pasamanan Barat</t>
  </si>
  <si>
    <t>Kota Bukittinggi</t>
  </si>
  <si>
    <t>Kota Solok</t>
  </si>
  <si>
    <t>Kabupaten lima puluh kota</t>
  </si>
  <si>
    <t>Kabupaten Tanah Datar</t>
  </si>
  <si>
    <t>Kota Payakumbuh</t>
  </si>
  <si>
    <t>Kota Padang Panjang</t>
  </si>
  <si>
    <t>Kota Padang</t>
  </si>
  <si>
    <t>Kabupaten Agam</t>
  </si>
  <si>
    <t>Kota Sawahlunto</t>
  </si>
  <si>
    <t>Kabupaten Solok Selatan</t>
  </si>
  <si>
    <t>Kabupaten Dharmasraya</t>
  </si>
  <si>
    <t>Kabupaten Sijunjung</t>
  </si>
  <si>
    <t>Kota Pariaman</t>
  </si>
  <si>
    <t>Kabupaten Padang Pariaman</t>
  </si>
  <si>
    <t>Kabupaten Pesisir Selatan</t>
  </si>
  <si>
    <t>Kabupaten Kepulauan Mentawai</t>
  </si>
  <si>
    <t>Kabupaten Solok</t>
  </si>
  <si>
    <t>Kabupaten Pasaman</t>
  </si>
  <si>
    <t>Kantor OJK Provinsi Riau</t>
  </si>
  <si>
    <t xml:space="preserve">Provinsi Riau </t>
  </si>
  <si>
    <t>Riau</t>
  </si>
  <si>
    <t>Kota Pekanbaru</t>
  </si>
  <si>
    <t>Kabupaten Bengkalis</t>
  </si>
  <si>
    <t>Kabupaten Indragiri Hilir</t>
  </si>
  <si>
    <t>Kabupaten Indragiri Hulu</t>
  </si>
  <si>
    <t>Kabupaten Rokan Hilir</t>
  </si>
  <si>
    <t>Kabupaten Rokan Hulu</t>
  </si>
  <si>
    <t>Kabupaten Kampar</t>
  </si>
  <si>
    <t>Kabupaten Kuantan Sengingi</t>
  </si>
  <si>
    <t>Kota Dumai</t>
  </si>
  <si>
    <t>Kabupaten Meranti</t>
  </si>
  <si>
    <t>Kabupaten Pelalawan</t>
  </si>
  <si>
    <t>Kabupaten Siak</t>
  </si>
  <si>
    <t>Kantor OJK Provinsi Kepulauan Riau</t>
  </si>
  <si>
    <t>Provinsi Kepulauan Riau</t>
  </si>
  <si>
    <t>Kepulauan Riau</t>
  </si>
  <si>
    <t>Kabupaten Bintan</t>
  </si>
  <si>
    <t xml:space="preserve">Kabupaten Karimun </t>
  </si>
  <si>
    <t>Kabupaten Natuna</t>
  </si>
  <si>
    <t>Kota Tanjungpinang</t>
  </si>
  <si>
    <t>Kabupaten Kepulauan Anambas</t>
  </si>
  <si>
    <t>Kabupaten Lingga</t>
  </si>
  <si>
    <t>Kota Batam</t>
  </si>
  <si>
    <t>Kantor OJK Provinsi Sulawesi Selatan dan Sulawesi Barat</t>
  </si>
  <si>
    <t>Provinsi Sulawesi Selatan</t>
  </si>
  <si>
    <t>Sulawesi Selatan</t>
  </si>
  <si>
    <t>Provinsi Sulawesi Barat</t>
  </si>
  <si>
    <t>Sulawesi Barat</t>
  </si>
  <si>
    <t>Kabupaten Bone</t>
  </si>
  <si>
    <t>Kabupaten Luwu Utara</t>
  </si>
  <si>
    <t>Kabupaten Kepulauan Selayar</t>
  </si>
  <si>
    <t>Kabupaten Toraja Utara</t>
  </si>
  <si>
    <t>Kabupaten Sinjai</t>
  </si>
  <si>
    <t>Kabupaten Gowa</t>
  </si>
  <si>
    <t>Kabupaten Takalar</t>
  </si>
  <si>
    <t>Kota Makassar</t>
  </si>
  <si>
    <t>Kabupaten Jeneponto</t>
  </si>
  <si>
    <t>Kota Palopo</t>
  </si>
  <si>
    <t>Kabupaten Luwu</t>
  </si>
  <si>
    <t>Kabupaten Maros</t>
  </si>
  <si>
    <t>Kabupaten Enrekang</t>
  </si>
  <si>
    <t>Kabupaten Bulukumba</t>
  </si>
  <si>
    <t xml:space="preserve">Kabupaten Bantaeng </t>
  </si>
  <si>
    <t>Kabupaten Pangkajene dan Kepulauan (Pangkep)</t>
  </si>
  <si>
    <t>Kabupaten Wajo</t>
  </si>
  <si>
    <t>Kabupaten Pinrang</t>
  </si>
  <si>
    <t>Kabupaten Barru</t>
  </si>
  <si>
    <t>Kabupaten Soppeng</t>
  </si>
  <si>
    <t>Kabupaten Luwu Timur</t>
  </si>
  <si>
    <t>Kabupaten Tana Toraja</t>
  </si>
  <si>
    <t>Kota Parepare</t>
  </si>
  <si>
    <t>Kabupaten Sidenreng Rappang (Sidrap)</t>
  </si>
  <si>
    <t>Kabupaten Majene</t>
  </si>
  <si>
    <t>Kabupaten Mamasa</t>
  </si>
  <si>
    <t>Kabupaten Mamuju</t>
  </si>
  <si>
    <t>Kabupaten Mamuju Tengah</t>
  </si>
  <si>
    <t>Kabupaten Pasangkayu</t>
  </si>
  <si>
    <t>Kabupaten Polewali Mandar</t>
  </si>
  <si>
    <t>Kantor OJK Provinsi Sulawesi Utara, Gorontalo dan Maluku Utara</t>
  </si>
  <si>
    <t>Provinsi Sulawesi Utara</t>
  </si>
  <si>
    <t>Sulawesi Utara</t>
  </si>
  <si>
    <t>Provinsi Gorontalo</t>
  </si>
  <si>
    <t>Gorontalo</t>
  </si>
  <si>
    <t>Provinsi Maluku Utara</t>
  </si>
  <si>
    <t>Maluku Utara</t>
  </si>
  <si>
    <t xml:space="preserve">Kota Bitung </t>
  </si>
  <si>
    <t>Kabupaten Minahasa</t>
  </si>
  <si>
    <t>Kabupaten Kepulauan Siau Tagulandang Biaro</t>
  </si>
  <si>
    <t>Kabupaten Minahasa Utara</t>
  </si>
  <si>
    <t>Kabupaten Bolaang Mongondow</t>
  </si>
  <si>
    <t>Kabupaten Bolaang Mongondow Selatan</t>
  </si>
  <si>
    <t>Kabupaten Bolaang Mongondow Timur</t>
  </si>
  <si>
    <t>Kabupaten Bolaang Mongondow Utara</t>
  </si>
  <si>
    <t>Kabupaten Kepulauan Sangihe</t>
  </si>
  <si>
    <t>Kabupaten Kepulauan Talaud</t>
  </si>
  <si>
    <t>Kabupaten Minahasa Selatan</t>
  </si>
  <si>
    <t>Kabupaten Minahasa Tenggara</t>
  </si>
  <si>
    <t>Kota Kotamobagu</t>
  </si>
  <si>
    <t>Kota Manado</t>
  </si>
  <si>
    <t>Kota Tomohon</t>
  </si>
  <si>
    <t>Kabupaten Bone Bolango</t>
  </si>
  <si>
    <t>Kabupaten Pohuwato</t>
  </si>
  <si>
    <t>Kota Gorontalo</t>
  </si>
  <si>
    <t>Kabupaten Gorontalo Utara</t>
  </si>
  <si>
    <t>Kabupaten Gorontalo</t>
  </si>
  <si>
    <t>Kabupaten Boalemo</t>
  </si>
  <si>
    <t>Kabupaten Halmahera Barat</t>
  </si>
  <si>
    <t>Kabupaten Halmahera Tengah</t>
  </si>
  <si>
    <t>Kabupaten Halmahera Timur</t>
  </si>
  <si>
    <t>Kabupaten Halmahera Selatan</t>
  </si>
  <si>
    <t>Kabupaten Halmahera Utara</t>
  </si>
  <si>
    <t>Kabupaten Kepulauan Sula</t>
  </si>
  <si>
    <t>Kabupaten Pulau Morotai</t>
  </si>
  <si>
    <t>Kabupaten Pulau Taliabu</t>
  </si>
  <si>
    <t>Kota Ternate</t>
  </si>
  <si>
    <t>Kota Tidore Kepulauan</t>
  </si>
  <si>
    <t>Kantor OJK Provinsi Sulawesi Tengah</t>
  </si>
  <si>
    <t>Provinsi Sulawesi Tengah</t>
  </si>
  <si>
    <t>Sulawesi Tengah</t>
  </si>
  <si>
    <t>Kota Palu</t>
  </si>
  <si>
    <t>Kabupaten Sigi</t>
  </si>
  <si>
    <t>Kabupaten Banggai</t>
  </si>
  <si>
    <t>Kabupaten Banggai Kepulauan</t>
  </si>
  <si>
    <t>Kabupaten Banggai Laut</t>
  </si>
  <si>
    <t>Kabupaten Buol</t>
  </si>
  <si>
    <t>Kabupaten Donggala</t>
  </si>
  <si>
    <t>Kabupaten Morowali</t>
  </si>
  <si>
    <t>Kabupaten Morowali Utara</t>
  </si>
  <si>
    <t>Kabupaten Parigi Moutong</t>
  </si>
  <si>
    <t>Kabupaten Poso</t>
  </si>
  <si>
    <t>Kabupaten Tojo Una-Una</t>
  </si>
  <si>
    <t>Kabupaten Toli-Toli</t>
  </si>
  <si>
    <t>Kantor OJK Provinsi Sulawesi Tenggara</t>
  </si>
  <si>
    <t>Provinsi Sulawesi Tenggara</t>
  </si>
  <si>
    <t>Sulawesi Tenggara</t>
  </si>
  <si>
    <t>Kabupaten Konawe Selatan</t>
  </si>
  <si>
    <t>Kabupaten Bombana</t>
  </si>
  <si>
    <t>Kota Kendari</t>
  </si>
  <si>
    <t>Kabupaten Buton Selatan</t>
  </si>
  <si>
    <t>Belum ada</t>
  </si>
  <si>
    <t>Kabupaten Buton Tengah</t>
  </si>
  <si>
    <t>Kabupaten Buton Utara</t>
  </si>
  <si>
    <t>Kabupaten Kolaka</t>
  </si>
  <si>
    <t>Kabupaten Kolaka Timur</t>
  </si>
  <si>
    <t>Kabupaten Kolaka Utara</t>
  </si>
  <si>
    <t>Kabupaten Konawe</t>
  </si>
  <si>
    <t>Kabupaten Konawe Kepulauan</t>
  </si>
  <si>
    <t>Kabupaten Konawe Utara</t>
  </si>
  <si>
    <t>Kabupaten Muna</t>
  </si>
  <si>
    <t>Kabupaten Muna Barat</t>
  </si>
  <si>
    <t>Kabupaten Wakatobi</t>
  </si>
  <si>
    <t>Kota Bau-Bau</t>
  </si>
  <si>
    <t>Kabupaten Buton</t>
  </si>
  <si>
    <t>Kantor OJK Provinsi Maluku</t>
  </si>
  <si>
    <t>Provinsi Maluku</t>
  </si>
  <si>
    <t>Maluku</t>
  </si>
  <si>
    <t>Kabupaten Maluku Tenggara</t>
  </si>
  <si>
    <t>Kabupaten Buru</t>
  </si>
  <si>
    <t>Kabupaten Buru Selatan</t>
  </si>
  <si>
    <t>Kabupaten Kepulauan Aru</t>
  </si>
  <si>
    <t>Kabupaten Maluku Barat Daya</t>
  </si>
  <si>
    <t>Kabupaten Maluku Tengah</t>
  </si>
  <si>
    <t>Kabupaten Kepulauan Tanimbar</t>
  </si>
  <si>
    <t>Kabupaten Seram Bagian Barat</t>
  </si>
  <si>
    <t>Kabupaten Seram Bagian Timur</t>
  </si>
  <si>
    <t>Kota Ambon</t>
  </si>
  <si>
    <t>Kota Tual</t>
  </si>
  <si>
    <t>Kantor OJK Papua</t>
  </si>
  <si>
    <t>Provinsi Papua</t>
  </si>
  <si>
    <t>Papua</t>
  </si>
  <si>
    <t>Provinsi Papua Barat</t>
  </si>
  <si>
    <t>Papua Barat</t>
  </si>
  <si>
    <t>Kabupaten Asmat</t>
  </si>
  <si>
    <t>Kabupaten Biak Numfor</t>
  </si>
  <si>
    <t>Kabupaten Boven Digoel</t>
  </si>
  <si>
    <t>Kabupaten Deiyai</t>
  </si>
  <si>
    <t>Kabupaten Dogiyai</t>
  </si>
  <si>
    <t>Kabupaten Intan Jaya</t>
  </si>
  <si>
    <t>Kabupaten Jayapura</t>
  </si>
  <si>
    <t>Kabupaten Jayawijaya</t>
  </si>
  <si>
    <t>Kabupaten Keerom</t>
  </si>
  <si>
    <t>Kabupaten Kepulauan Yapen</t>
  </si>
  <si>
    <t>Kabupaten Lanny Jaya</t>
  </si>
  <si>
    <t>Kabupaten Memberamo Raya</t>
  </si>
  <si>
    <t>Kabupaten Memberamo Tengah</t>
  </si>
  <si>
    <t>Kabupaten Mappi</t>
  </si>
  <si>
    <t>Kabupaten Merauke</t>
  </si>
  <si>
    <t>Kabupaten Mimika</t>
  </si>
  <si>
    <t>Kabupaten Nabire</t>
  </si>
  <si>
    <t>Kabupaten Nduga</t>
  </si>
  <si>
    <t>Kabupaten Paniai</t>
  </si>
  <si>
    <t>Kabupaten Pegunungan Bintang</t>
  </si>
  <si>
    <t>Kabupaten Puncak</t>
  </si>
  <si>
    <t>Kabupaten Puncak Jaya</t>
  </si>
  <si>
    <t>Kabupaten Sarmi</t>
  </si>
  <si>
    <t>Kabupaten Supiori</t>
  </si>
  <si>
    <t>Kabupaten Tolikara</t>
  </si>
  <si>
    <t>Kabupaten Waropen</t>
  </si>
  <si>
    <t>Kabupaten Yahukimo</t>
  </si>
  <si>
    <t>Kabupaten Yalimo</t>
  </si>
  <si>
    <t>Kota Jayapura</t>
  </si>
  <si>
    <t>Kabupaten Fakfak</t>
  </si>
  <si>
    <t>Kabupaten Kaimana</t>
  </si>
  <si>
    <t>Kabupaten Manokwari</t>
  </si>
  <si>
    <t>Kabupaten Manokwari Selatan</t>
  </si>
  <si>
    <t>Kabupaten Maybart</t>
  </si>
  <si>
    <t>Kabupaten Pegunungan Arfak</t>
  </si>
  <si>
    <t>Kabupaten Raja Ampat</t>
  </si>
  <si>
    <t>Kabupaten Sorong</t>
  </si>
  <si>
    <t>Kabupaten Sorong Selatan</t>
  </si>
  <si>
    <t>Kabupaten Tambraw</t>
  </si>
  <si>
    <t>Kabupaten Teluk Bintuni</t>
  </si>
  <si>
    <t>Kabupaten Teluk Wondama</t>
  </si>
  <si>
    <t>Kota Sorong</t>
  </si>
  <si>
    <t>Kantor OJK Provinsi Sumatera Selatan dan Bangka Belitung</t>
  </si>
  <si>
    <t>Provinsi Sumatera Selatan</t>
  </si>
  <si>
    <t>Sumatera Selatan</t>
  </si>
  <si>
    <t>Provinsi Bangka Belitung</t>
  </si>
  <si>
    <t>Bangka Belitung</t>
  </si>
  <si>
    <t>Kabupaten Banyuasin</t>
  </si>
  <si>
    <t>Kabupaten Empat Lawang</t>
  </si>
  <si>
    <t>Kabupaten Lahat</t>
  </si>
  <si>
    <t>Kabupaten Muara Enim</t>
  </si>
  <si>
    <t>Kabupaten Musi Banyuasin</t>
  </si>
  <si>
    <t>Kabupaten Musi Rawas</t>
  </si>
  <si>
    <t>Kabupaten Musi Rawas Utara</t>
  </si>
  <si>
    <t>Kabupaten Ogan Ilir</t>
  </si>
  <si>
    <t>Kabupaten Ogan Komering Ilir</t>
  </si>
  <si>
    <t>Kabupaten Ogan Komering Ulu</t>
  </si>
  <si>
    <t>Kabupaten Ogan Komering Ulu Selatan</t>
  </si>
  <si>
    <t>Kabupaten Ogan Komering Ulu Timur</t>
  </si>
  <si>
    <t>Kabupaten Penukal Abab Lematang Ilir</t>
  </si>
  <si>
    <t xml:space="preserve">Kota Lubuklinggau </t>
  </si>
  <si>
    <t xml:space="preserve">Kota Pagar Alam </t>
  </si>
  <si>
    <t xml:space="preserve">Kota Palembang </t>
  </si>
  <si>
    <t>Kota Prabumulih</t>
  </si>
  <si>
    <t>Kabupaten Bangka</t>
  </si>
  <si>
    <t>Kabupaten Bangka Barat</t>
  </si>
  <si>
    <t>Kabupaten Bangka Selatan</t>
  </si>
  <si>
    <t>Kabupaten Bangka Tengah</t>
  </si>
  <si>
    <t>Kabupaten Belitung</t>
  </si>
  <si>
    <t>Kabupaten Belitung Timur</t>
  </si>
  <si>
    <t>Kota Pangkalpinang</t>
  </si>
  <si>
    <t>Kantor OJK Provinsi Jambi</t>
  </si>
  <si>
    <t>Provinsi Jambi</t>
  </si>
  <si>
    <t>Jambi</t>
  </si>
  <si>
    <t>Kabupaten Kerinci</t>
  </si>
  <si>
    <t>Kabupaten Bungo</t>
  </si>
  <si>
    <t>Kabupaten Tanjung Jabung Timur</t>
  </si>
  <si>
    <t>Kabupaten Batanghari</t>
  </si>
  <si>
    <t>Kabupaten Merangin</t>
  </si>
  <si>
    <t>Kabupaten Muaro Jambi</t>
  </si>
  <si>
    <t>Kabupaten Sarolangun</t>
  </si>
  <si>
    <t>Kabupaten Tanjung Jabung Barat</t>
  </si>
  <si>
    <t>Kabupaten Tebo</t>
  </si>
  <si>
    <t xml:space="preserve">Kota Jambi </t>
  </si>
  <si>
    <t>Kota Sungaipenuh</t>
  </si>
  <si>
    <t>Kantor OJK Provinsi Bengkulu</t>
  </si>
  <si>
    <t>Provinsi Bengkulu</t>
  </si>
  <si>
    <t>Bengkulu</t>
  </si>
  <si>
    <t>Kabupaten Bengkulu Tengah</t>
  </si>
  <si>
    <t>Kabupaten Kepahiang</t>
  </si>
  <si>
    <t>Kabupaten Rejang Lebong</t>
  </si>
  <si>
    <t>Kabupaten Lebong</t>
  </si>
  <si>
    <t>Kabupaten Bengkulu Utara</t>
  </si>
  <si>
    <t>Kabupaten Mukomuko</t>
  </si>
  <si>
    <t>Kabupaten Bengkulu Selatan</t>
  </si>
  <si>
    <t>Kabupaten Kaur</t>
  </si>
  <si>
    <t>Kota Bengkulu</t>
  </si>
  <si>
    <t>Kabupaten Seluma</t>
  </si>
  <si>
    <t>Kantor OJK Provinsi Lampung</t>
  </si>
  <si>
    <t>Provinsi Lampung</t>
  </si>
  <si>
    <t>Lampung</t>
  </si>
  <si>
    <t>Kota Bandar Lampung</t>
  </si>
  <si>
    <t>Kabupaten Pesawaran</t>
  </si>
  <si>
    <t xml:space="preserve">Kabupaten Way Kanan </t>
  </si>
  <si>
    <t>Kabupaten Pringsewu</t>
  </si>
  <si>
    <t>Kabupaten Lampung Timur</t>
  </si>
  <si>
    <t>Kabupaten Pesisir Barat</t>
  </si>
  <si>
    <t xml:space="preserve">Kabupaten Lampung Selatan </t>
  </si>
  <si>
    <t>Kabupaten Lampung Utara </t>
  </si>
  <si>
    <t>Kabupaten Tulang Bawang</t>
  </si>
  <si>
    <t>Kabupaten Mesuji</t>
  </si>
  <si>
    <t>Kabupaten Tanggamus</t>
  </si>
  <si>
    <t>Kabupaten Lampung Tengah</t>
  </si>
  <si>
    <t>Kabupaten Tulang Bawang Barat</t>
  </si>
  <si>
    <t>Kota Metro</t>
  </si>
  <si>
    <t>Kabupaten Lampung Barat</t>
  </si>
  <si>
    <t>Kantor OJK Provinsi Bali</t>
  </si>
  <si>
    <t xml:space="preserve">Provinsi Bali </t>
  </si>
  <si>
    <t>Bali</t>
  </si>
  <si>
    <t>Kabupaten Badung</t>
  </si>
  <si>
    <t>Kabupaten Bangli</t>
  </si>
  <si>
    <t>Kabupaten Buleleng</t>
  </si>
  <si>
    <t>Kabupaten Gianyar</t>
  </si>
  <si>
    <t>Kabupaten Jembrana</t>
  </si>
  <si>
    <t>Kabupaten Karangasem</t>
  </si>
  <si>
    <t>Kabupaten Klungkung</t>
  </si>
  <si>
    <t>Kabupaten Tabanan</t>
  </si>
  <si>
    <t>Kota Denpasar</t>
  </si>
  <si>
    <t>Kantor OJK Provinsi NTB</t>
  </si>
  <si>
    <t>Provinsi Nusa Tenggara Barat</t>
  </si>
  <si>
    <t>Nusa Tenggara Barat</t>
  </si>
  <si>
    <t xml:space="preserve">Kota Bima </t>
  </si>
  <si>
    <t>Kabupaten Lombok Timur</t>
  </si>
  <si>
    <t>Kabupaten Sumbawa</t>
  </si>
  <si>
    <t>Kabupaten Bima</t>
  </si>
  <si>
    <t>Kabupaten Dompu</t>
  </si>
  <si>
    <t>Kabupaten Lombok Barat</t>
  </si>
  <si>
    <t>Kabupaten Lombok Tengah</t>
  </si>
  <si>
    <t>Kabupaten Lombok Utara</t>
  </si>
  <si>
    <t>Kabupaten Sumbawa Barat</t>
  </si>
  <si>
    <t>Kota Mataram</t>
  </si>
  <si>
    <t>Kantor OJK Provinsi NTT</t>
  </si>
  <si>
    <t>Provinsi Nusa Tenggara Timur</t>
  </si>
  <si>
    <t>Nusa Tenggara Timur</t>
  </si>
  <si>
    <t>Kabupaten Flores Timur</t>
  </si>
  <si>
    <t>Kabupaten Belu</t>
  </si>
  <si>
    <t>Kabupaten Kupang</t>
  </si>
  <si>
    <t>Kabupaten Manggarai</t>
  </si>
  <si>
    <t>Kabupaten Timor Tengah Utara</t>
  </si>
  <si>
    <t>Kota Kupang</t>
  </si>
  <si>
    <t>Kabupaten Timor Tengah Selatan</t>
  </si>
  <si>
    <t xml:space="preserve">Kabupaten Alor </t>
  </si>
  <si>
    <t>Kabupaten Sumba Tengah</t>
  </si>
  <si>
    <t>Kabupaten Rote Ndao</t>
  </si>
  <si>
    <t>Kabupaten Sabu Raijua</t>
  </si>
  <si>
    <t>Kabupaten Sumba Timur</t>
  </si>
  <si>
    <t>Kabupaten Lembata</t>
  </si>
  <si>
    <t>Kabupaten Malaka</t>
  </si>
  <si>
    <t>Kabupaten Manggarai Barat</t>
  </si>
  <si>
    <t>Kabupaten Manggarai Timur</t>
  </si>
  <si>
    <t>Kabupaten Nagekeo</t>
  </si>
  <si>
    <t>Kabupaten Ngada</t>
  </si>
  <si>
    <t>Kabupaten Sikka</t>
  </si>
  <si>
    <t>Kabupaten Sumba Barat</t>
  </si>
  <si>
    <t>Kabupaten Sumba Barat Daya</t>
  </si>
  <si>
    <t>Kabupaten Ende</t>
  </si>
  <si>
    <t>Kantor OJK Provinsi Kalimantan Selatan</t>
  </si>
  <si>
    <t>Provinsi Kalimantan Selatan</t>
  </si>
  <si>
    <t>Kalimantan Selatan</t>
  </si>
  <si>
    <t>Kabupaten Tapin</t>
  </si>
  <si>
    <t>Kabupaten Tabalong</t>
  </si>
  <si>
    <t>Kabupaten Tanah Laut</t>
  </si>
  <si>
    <t>Kota Banjarmasin</t>
  </si>
  <si>
    <t>Kota Banjarbaru</t>
  </si>
  <si>
    <t>Kabupaten Banjar</t>
  </si>
  <si>
    <t>Kabupaten Hulu Sungai Selatan</t>
  </si>
  <si>
    <t>Kabupaten Hulu Sungai Tengah</t>
  </si>
  <si>
    <t>Kabupaten Hulu Sungai Utara</t>
  </si>
  <si>
    <t>Kabupaten Balangan</t>
  </si>
  <si>
    <t>Kabupaten Tanah Bumbu</t>
  </si>
  <si>
    <t>Kabupaten Kotabaru</t>
  </si>
  <si>
    <t>Kabupaten Barito Kuala</t>
  </si>
  <si>
    <t>Kantor OJK Provinsi Kalimantan Barat</t>
  </si>
  <si>
    <t>Provinsi Kalimantan Barat</t>
  </si>
  <si>
    <t>Kalimantan Barat</t>
  </si>
  <si>
    <t>Kabupaten Kubu Raya</t>
  </si>
  <si>
    <t>Kota Pontianak</t>
  </si>
  <si>
    <t>Kabupaten Bengkayang</t>
  </si>
  <si>
    <t>Kabupaten Kapuas hulu</t>
  </si>
  <si>
    <t>Kabupaten Kayong Utara</t>
  </si>
  <si>
    <t>Kabupaten Ketapang</t>
  </si>
  <si>
    <t>Kabupaten Landak</t>
  </si>
  <si>
    <t>Kabupaten Melawi</t>
  </si>
  <si>
    <t>Kabupaten Mempawah</t>
  </si>
  <si>
    <t>Kabupaten Sambas</t>
  </si>
  <si>
    <t>Kabupaten Sanggau</t>
  </si>
  <si>
    <t>Kabupaten Sekadau</t>
  </si>
  <si>
    <t>Kabupaten Sintang</t>
  </si>
  <si>
    <t>Kota Singkawang</t>
  </si>
  <si>
    <t>Kantor OJK Provinsi Kalimantan Timur</t>
  </si>
  <si>
    <t>Provinsi Kalimantan Timur</t>
  </si>
  <si>
    <t>Kalimantan Timur</t>
  </si>
  <si>
    <t>Provinsi Kalimantan Utara</t>
  </si>
  <si>
    <t>Kalimantan Utara</t>
  </si>
  <si>
    <t>Kabupaten Kutai Kartanegara</t>
  </si>
  <si>
    <t>Kabupaten Kutai Barat</t>
  </si>
  <si>
    <t>Kabupaten Berau</t>
  </si>
  <si>
    <t>Kabupaten Kutai Timur</t>
  </si>
  <si>
    <t>Kabupaten Mahakam Ulu</t>
  </si>
  <si>
    <t>Kabupaten Paser</t>
  </si>
  <si>
    <t>Kabupaten Penajam Paser Utara</t>
  </si>
  <si>
    <t>Kota Balikpapan</t>
  </si>
  <si>
    <t>Kota Bontang</t>
  </si>
  <si>
    <t>Kota Samarinda</t>
  </si>
  <si>
    <t>Kabupaten Bulungan</t>
  </si>
  <si>
    <t>Kabupaten Malinau</t>
  </si>
  <si>
    <t>Kabupaten Nunukan</t>
  </si>
  <si>
    <t>Kabupaten Tanatidung</t>
  </si>
  <si>
    <t>Kota Tarakan</t>
  </si>
  <si>
    <t>Kantor OJK Provinsi Kalimantan Tengah</t>
  </si>
  <si>
    <t xml:space="preserve">Provinsi Kalimantan Tengah </t>
  </si>
  <si>
    <t>Kalimantan Tengah</t>
  </si>
  <si>
    <t>Kabupaten Katingan</t>
  </si>
  <si>
    <t>Kabupaten Kotawaringin Timur</t>
  </si>
  <si>
    <t>Kabupaten Kotawaringin Barat</t>
  </si>
  <si>
    <t>Kota Palangka Raya</t>
  </si>
  <si>
    <t>Kabupaten Barito Utara</t>
  </si>
  <si>
    <t>Kabupaten Barito Timur</t>
  </si>
  <si>
    <t>Kabupaten Gunung Mas</t>
  </si>
  <si>
    <t>Kabupaten Kapuas</t>
  </si>
  <si>
    <t>Kabupaten Lamandau</t>
  </si>
  <si>
    <t>Kabupaten Murung Raya</t>
  </si>
  <si>
    <t>Kabupaten Pulang Pisau</t>
  </si>
  <si>
    <t>Kabupaten Seruyan</t>
  </si>
  <si>
    <t>Kabupaten Sukamara</t>
  </si>
  <si>
    <t>Kabupaten Barito Selatan</t>
  </si>
  <si>
    <t>Provinsi Papua Tengah</t>
  </si>
  <si>
    <t>Papua Tengah</t>
  </si>
  <si>
    <t>Provinsi Papua Pegunungan</t>
  </si>
  <si>
    <t>Papua Pegunungan</t>
  </si>
  <si>
    <t>Provinsi Papua Selatan</t>
  </si>
  <si>
    <t>Papua Selatan</t>
  </si>
  <si>
    <t>Provinsi Papua Barat Daya</t>
  </si>
  <si>
    <t>Papua Barat Daya</t>
  </si>
  <si>
    <t>Hal - 11</t>
  </si>
  <si>
    <t>Statistik Berkala Bidang PEPK | Triwulanan |</t>
  </si>
  <si>
    <t>Penyajian data dari awal program KEJAR (tahun 2015) dan SIMUDA (tahun 2018)</t>
  </si>
  <si>
    <t>Triwulan I - 2024</t>
  </si>
  <si>
    <t>Triwulan II - 2024</t>
  </si>
  <si>
    <t>Triwulan III - 2024</t>
  </si>
  <si>
    <t>Triwulan IV - 2024</t>
  </si>
  <si>
    <t>KEJAR</t>
  </si>
  <si>
    <t>Jumlah Rekening</t>
  </si>
  <si>
    <t>Nominal</t>
  </si>
  <si>
    <t>SIMUDA</t>
  </si>
  <si>
    <t>Hal - 12</t>
  </si>
  <si>
    <t>Layanan</t>
  </si>
  <si>
    <t>Total</t>
  </si>
  <si>
    <t>Penerimaan Informasi</t>
  </si>
  <si>
    <t>Pertanyaan</t>
  </si>
  <si>
    <t>Pengaduan</t>
  </si>
  <si>
    <t>Selesai</t>
  </si>
  <si>
    <t>Proses</t>
  </si>
  <si>
    <t>Subtotal</t>
  </si>
  <si>
    <t>N/A (Lain-lain)</t>
  </si>
  <si>
    <t>(Data diunduh per 03/09/2024)</t>
  </si>
  <si>
    <t>Hal - 13</t>
  </si>
  <si>
    <t>Sub Sektor</t>
  </si>
  <si>
    <t>Perbankan</t>
  </si>
  <si>
    <t>Pasar Modal</t>
  </si>
  <si>
    <t>IKNB-Asuransi</t>
  </si>
  <si>
    <t>IKNB-Dana Pensiun</t>
  </si>
  <si>
    <t>IKNB-Lembaga Pembiayaan</t>
  </si>
  <si>
    <t>IKNB-Fintech</t>
  </si>
  <si>
    <t>IKNB-Lainnya</t>
  </si>
  <si>
    <t>Hal - 14</t>
  </si>
  <si>
    <t>Sub-Sektor</t>
  </si>
  <si>
    <t>Hal - 15</t>
  </si>
  <si>
    <t>De 24</t>
  </si>
  <si>
    <t>Investasi Ilegal</t>
  </si>
  <si>
    <t>Pinjol Ilegal</t>
  </si>
  <si>
    <t>PAPUA SELATAN</t>
  </si>
  <si>
    <t>PAPUA TENGAH</t>
  </si>
  <si>
    <t>Hal - 16</t>
  </si>
  <si>
    <t>Entitas</t>
  </si>
  <si>
    <t>INVESTASI ILEGAL</t>
  </si>
  <si>
    <t>PINJAMAN ONLINE ILEGAL</t>
  </si>
  <si>
    <t>Hal - 17</t>
  </si>
  <si>
    <t>PENYELESAIAN SENGKETA OLEH LAPS SJK</t>
  </si>
  <si>
    <t>Jumlah permohonan sengketa masuk</t>
  </si>
  <si>
    <t>Pembiayaan</t>
  </si>
  <si>
    <t>Fintech</t>
  </si>
  <si>
    <t>Perasuransian</t>
  </si>
  <si>
    <t>Sektor lainnya</t>
  </si>
  <si>
    <t>Jumlah sengketa dalam proses*</t>
  </si>
  <si>
    <t>Jumlah sengketa selesai*</t>
  </si>
  <si>
    <t>773**</t>
  </si>
  <si>
    <t>*Penyajian data dari awal LAPS SJK beroperasi tahun 2021</t>
  </si>
  <si>
    <t>**Sebanyak 52,5% dari jumlah sengketa yang selesai ditangani oleh LAPS SJK sampai dengan Triwulan II - 2024 merupakan sengketa yang tidak memenuhi persyaratan</t>
  </si>
  <si>
    <t>Hal - 18</t>
  </si>
  <si>
    <t>Statistik Berkala Bidang PEPK | Tahunan |</t>
  </si>
  <si>
    <t>PPDP</t>
  </si>
  <si>
    <t>PVML</t>
  </si>
  <si>
    <t>IAKD</t>
  </si>
  <si>
    <t>Jumlah PUJK</t>
  </si>
  <si>
    <t>Persentase</t>
  </si>
  <si>
    <t>Tingkat Kepatuhan PUJK terhadap Ketentuan Pelindungan Konsumen</t>
  </si>
  <si>
    <t xml:space="preserve">   Sangat Baik</t>
  </si>
  <si>
    <t>N/A</t>
  </si>
  <si>
    <t xml:space="preserve">   Baik</t>
  </si>
  <si>
    <t xml:space="preserve">   Cukup Baik</t>
  </si>
  <si>
    <t xml:space="preserve">   Kurang Baik</t>
  </si>
  <si>
    <t xml:space="preserve">   Tidak Baik</t>
  </si>
  <si>
    <t>Jumlah Total</t>
  </si>
  <si>
    <t>Menyampaikan Tepat Waktu</t>
  </si>
  <si>
    <t>Terlambat dan/atau Tidak Menyampaikan</t>
  </si>
  <si>
    <t>Tingkat Kepatuhan PUJK terhadap Pelaporan Penilaian Sendiri</t>
  </si>
  <si>
    <t>Hasil Pelaporan Penilaian Sendiri</t>
  </si>
  <si>
    <t>Tahun Pelaporan: 2023</t>
  </si>
  <si>
    <t>No.</t>
  </si>
  <si>
    <t>Kertas Kerja</t>
  </si>
  <si>
    <t>Nilai (0-100)</t>
  </si>
  <si>
    <t>Aspek Umum terhadap Penerapan Pelindungan Konsumen</t>
  </si>
  <si>
    <t>Pelaksanaan Kegiatan dalam rangka Meningkatkan Literasi dan Inklusi Keuangan</t>
  </si>
  <si>
    <t>Desain Produk dan/atau Layanan</t>
  </si>
  <si>
    <t>Penyediaan dan Penyampaian Informasi Produk dan/atau Layanan Jasa Keuangan</t>
  </si>
  <si>
    <t>Pemasaran Produk dan/atau Layanan Jasa Keuangan</t>
  </si>
  <si>
    <t>Pemberian Layanan atas Penggunaan Produk dan/atau Layanan Jasa Keuangan</t>
  </si>
  <si>
    <t>Penanganan Pengaduan dan Penyelesaian Sengketa Konsumen</t>
  </si>
  <si>
    <t>Kerahasiaan dan Keamanan Data dan/atau Informasi Pribadi Konsumen dan/atau Masyarakat</t>
  </si>
  <si>
    <t>Penyusunan Perjanjian terkait Produk dan/atau Layanan Jasa Keuangan</t>
  </si>
  <si>
    <t>Hal - 19</t>
  </si>
  <si>
    <t>Pengenaan Sanksi Administratif atas Keterlambatan Pelaporan Penilaian Sendiri</t>
  </si>
  <si>
    <t>Sanksi Administratif Berupa Denda</t>
  </si>
  <si>
    <t>Sanksi Administratif Berupa Peringatan Tertulis</t>
  </si>
  <si>
    <t>Sanksi Administratif Lainnya</t>
  </si>
  <si>
    <t>Pengenaan Sanksi Administratif atas Pengawasan Langsung</t>
  </si>
  <si>
    <t>Pengenaan Sanksi Administratif atas Pengawasan Tidak Langsung</t>
  </si>
  <si>
    <t>Hal - 20</t>
  </si>
  <si>
    <t>Juni 2024</t>
  </si>
  <si>
    <t>Jumlah Iklan</t>
  </si>
  <si>
    <t>Melanggar</t>
  </si>
  <si>
    <t>Tidak Jelas</t>
  </si>
  <si>
    <t>Menyesatkan</t>
  </si>
  <si>
    <t>Tidak Akurat</t>
  </si>
  <si>
    <t>Tidak Melanggar</t>
  </si>
  <si>
    <t>Tindak Lanjut Hasil Pemantauan</t>
  </si>
  <si>
    <t>Konsumen</t>
  </si>
  <si>
    <t>:</t>
  </si>
  <si>
    <t>Konsumen adalah setiap orang yang memiliki dan/atau memanfaatkan produk dan/atau layanan yang disediakan oleh PUJK</t>
  </si>
  <si>
    <t>Lembaga Alternatif Penyelesaian Sengketa Sektor Jasa Keuangan (LAPS SJK)</t>
  </si>
  <si>
    <t>LAPS SJK adalah lembaga yang melakukan penyelesaian Sengketa antara Konsumen dan PUJK di luar pengadilan.</t>
  </si>
  <si>
    <t>Penilaian Sendiri</t>
  </si>
  <si>
    <t>PUJK melakukan penilaian sendiri terhadap pemenuhan ketentuan Pelindungan Konsumen dan masyarakat. Yang dimaksud dengan “ketentuan Pelindungan Konsumen dan masyarakat” adalah ketentuan mengenai segala upaya yang menjamin adanya kepastian hukum untuk memberikan pelindungan kepada Konsumen dan masyarakat.</t>
  </si>
  <si>
    <t>Pinjaman Online</t>
  </si>
  <si>
    <t>Pinjaman online atau layanan pinjam meminjam uang berbasis teknologi informasi adalah kegiatan penyelenggaraan jasa keuangan untuk mempertemukan pemberi pinjaman (lender) dengan penerima pinjaman (borrower) dalam rangka melakukan perjanjian pinjam meminjam dalam mata uang rupiah secara langsung melalui sistem elektronik dengan menggunakan jaringan internet.</t>
  </si>
  <si>
    <t>Sengketa</t>
  </si>
  <si>
    <t>Sengketa adalah perselisihan antara Konsumen dengan PUJK yang telah melalui proses penyelesaian Pengaduan oleh PUJK.</t>
  </si>
  <si>
    <t>Tim Percepatan Akses Keuangan Daerah</t>
  </si>
  <si>
    <t>TPAKD merupakan forum koordinasi antar instansi dan stakeholders untuk meningkatkan percepatan akses keuangan dalam rangka mendorong pertumbuhan ekonomi daerah serta mewujudkan masyarakat yang lebih sejahtera.</t>
  </si>
  <si>
    <t>Daftar Singkatan</t>
  </si>
  <si>
    <t>3T</t>
  </si>
  <si>
    <t>Tertinggal, Terdepan dan Terluar</t>
  </si>
  <si>
    <t>Bank Perekonomian Rakyat</t>
  </si>
  <si>
    <t>Financial Technology</t>
  </si>
  <si>
    <t>FSP</t>
  </si>
  <si>
    <t>Financial Service Provider</t>
  </si>
  <si>
    <t>Bidang Pengawasan Sektor Inovasi Teknologi Sektor Keuangan, Aset Keuangan Digital dan Aset Kripto</t>
  </si>
  <si>
    <t>IKNB</t>
  </si>
  <si>
    <t>Industri Keuangan Non Bank</t>
  </si>
  <si>
    <t>Satu Rekening Satu Pelajar</t>
  </si>
  <si>
    <t>LAPS SJK</t>
  </si>
  <si>
    <t>Lembaga Alternatif Penyelesaian Sengketa Sektor Jasa Keuangan</t>
  </si>
  <si>
    <t>LJK</t>
  </si>
  <si>
    <t>Lembaga Jasa Keuangan</t>
  </si>
  <si>
    <t>LMSKU</t>
  </si>
  <si>
    <r>
      <rPr>
        <i/>
        <sz val="11"/>
        <color rgb="FF000000"/>
        <rFont val="Aptos Display"/>
        <scheme val="major"/>
      </rPr>
      <t xml:space="preserve">Learning Management System </t>
    </r>
    <r>
      <rPr>
        <sz val="11"/>
        <color rgb="FF000000"/>
        <rFont val="Aptos Display"/>
        <scheme val="major"/>
      </rPr>
      <t>Edukasi Keuangan</t>
    </r>
  </si>
  <si>
    <t>PINJOL</t>
  </si>
  <si>
    <t>Bidang Pengawasan Sektor Perasuransian, Penjaminan dan Dana Pensiun</t>
  </si>
  <si>
    <t>PUJK</t>
  </si>
  <si>
    <t>Pelaku Usaha Jasa Keuangan</t>
  </si>
  <si>
    <t>Bidang Pengawasan Sektor Lembaga Pembiayaan, Perusahaan Modal Ventura, Lembaga Keuangan Mikro dan Lembaga Jasa Keuangan Lainnya</t>
  </si>
  <si>
    <t>Simpanan Mahasiswa dan Pemuda</t>
  </si>
  <si>
    <t>SJK</t>
  </si>
  <si>
    <t>Sektor Jasa Keuangan</t>
  </si>
  <si>
    <t>TKI</t>
  </si>
  <si>
    <t>Tenaga Kerja Indonesia</t>
  </si>
  <si>
    <t xml:space="preserve">Tim Percepatan Akses Keuangan Daerah </t>
  </si>
  <si>
    <t>Usaha Mikro Kecil dan Menengah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</si>
</sst>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Rp&quot;* #,##0_-;\-&quot;Rp&quot;* #,##0_-;_-&quot;Rp&quot;* &quot;-&quot;_-;_-@_-"/>
    <numFmt numFmtId="41" formatCode="_-* #,##0_-;\-* #,##0_-;_-* &quot;-&quot;_-;_-@_-"/>
    <numFmt numFmtId="43" formatCode="_-* #,##0.00_-;\-* #,##0.00_-;_-* &quot;-&quot;??_-;_-@_-"/>
    <numFmt numFmtId="164" formatCode="_-* #,##0_-;\-* #,##0_-;_-* &quot;-&quot;??_-;_-@_-"/>
    <numFmt numFmtId="165" formatCode="&quot;Rp&quot;#,##0"/>
    <numFmt numFmtId="166" formatCode="_(* #,##0_);_(* \(#,##0\);_(* &quot;-&quot;??_);_(@_)"/>
  </numFmts>
  <fonts count="62">
    <font>
      <sz val="11"/>
      <color theme="1"/>
      <name val="Aptos Narrow"/>
      <family val="2"/>
      <scheme val="minor"/>
    </font>
    <font>
      <b/>
      <sz val="11"/>
      <color rgb="FFFFFFFF"/>
      <name val="Calibri"/>
      <family val="2"/>
    </font>
    <font>
      <b/>
      <i/>
      <sz val="11"/>
      <color rgb="FFFFFFFF"/>
      <name val="Calibri"/>
      <family val="2"/>
    </font>
    <font>
      <sz val="11"/>
      <color rgb="FF000000"/>
      <name val="Calibri"/>
      <family val="2"/>
    </font>
    <font>
      <sz val="11"/>
      <name val="Calibri"/>
      <family val="2"/>
    </font>
    <font>
      <b/>
      <sz val="11"/>
      <color rgb="FF000000"/>
      <name val="Calibri"/>
      <family val="2"/>
    </font>
    <font>
      <sz val="10"/>
      <color theme="1"/>
      <name val="Aptos Narrow"/>
    </font>
    <font>
      <b/>
      <u/>
      <sz val="18"/>
      <color theme="1"/>
      <name val="Aptos Display"/>
    </font>
    <font>
      <b/>
      <sz val="9"/>
      <color theme="0"/>
      <name val="Aptos Narrow"/>
      <family val="2"/>
      <scheme val="minor"/>
    </font>
    <font>
      <b/>
      <i/>
      <sz val="14"/>
      <color theme="1"/>
      <name val="Aptos Display"/>
      <scheme val="major"/>
    </font>
    <font>
      <i/>
      <sz val="9"/>
      <color theme="1"/>
      <name val="Aptos Narrow"/>
      <family val="2"/>
      <scheme val="minor"/>
    </font>
    <font>
      <b/>
      <i/>
      <sz val="8"/>
      <color theme="0"/>
      <name val="Aptos Narrow"/>
      <family val="2"/>
      <scheme val="minor"/>
    </font>
    <font>
      <sz val="8"/>
      <color theme="1"/>
      <name val="Aptos Narrow"/>
      <family val="2"/>
      <scheme val="minor"/>
    </font>
    <font>
      <u/>
      <sz val="22"/>
      <color rgb="FF000000"/>
      <name val="Aharoni"/>
      <charset val="177"/>
    </font>
    <font>
      <sz val="22"/>
      <color rgb="FF000000"/>
      <name val="Aharoni"/>
      <charset val="177"/>
    </font>
    <font>
      <b/>
      <sz val="16"/>
      <color rgb="FF000000"/>
      <name val="Calibri"/>
      <family val="2"/>
    </font>
    <font>
      <sz val="14"/>
      <color rgb="FF000000"/>
      <name val="Calibri"/>
      <family val="2"/>
    </font>
    <font>
      <b/>
      <sz val="11"/>
      <color rgb="FF262626"/>
      <name val="Calibri"/>
      <family val="2"/>
    </font>
    <font>
      <b/>
      <sz val="28"/>
      <color rgb="FFFFFFFF"/>
      <name val="Aptos Display"/>
      <scheme val="major"/>
    </font>
    <font>
      <b/>
      <i/>
      <sz val="18"/>
      <color rgb="FFFFFFFF"/>
      <name val="Aptos Display"/>
      <scheme val="major"/>
    </font>
    <font>
      <b/>
      <sz val="16"/>
      <color rgb="FF000000"/>
      <name val="Aptos Display"/>
      <scheme val="major"/>
    </font>
    <font>
      <sz val="16"/>
      <color rgb="FF000000"/>
      <name val="Aptos Display"/>
      <scheme val="major"/>
    </font>
    <font>
      <sz val="14"/>
      <color rgb="FF000000"/>
      <name val="Aptos Display"/>
      <scheme val="major"/>
    </font>
    <font>
      <sz val="11"/>
      <color rgb="FF000000"/>
      <name val="Aptos Narrow"/>
      <family val="2"/>
    </font>
    <font>
      <b/>
      <sz val="11"/>
      <name val="Calibri"/>
      <family val="2"/>
    </font>
    <font>
      <b/>
      <u/>
      <sz val="18"/>
      <color rgb="FF000000"/>
      <name val="Aptos Display"/>
    </font>
    <font>
      <b/>
      <i/>
      <sz val="14"/>
      <color rgb="FF000000"/>
      <name val="Aptos Display"/>
      <family val="2"/>
    </font>
    <font>
      <b/>
      <sz val="11"/>
      <color theme="1"/>
      <name val="Calibri"/>
      <family val="2"/>
    </font>
    <font>
      <sz val="16"/>
      <color rgb="FF000000"/>
      <name val="Aptos Display"/>
    </font>
    <font>
      <sz val="11"/>
      <color theme="1"/>
      <name val="Aptos Narrow"/>
      <family val="2"/>
      <scheme val="minor"/>
    </font>
    <font>
      <b/>
      <sz val="11"/>
      <color theme="0"/>
      <name val="Calibri"/>
      <family val="2"/>
    </font>
    <font>
      <sz val="10"/>
      <name val="Aptos Narrow"/>
      <scheme val="minor"/>
    </font>
    <font>
      <b/>
      <i/>
      <sz val="16"/>
      <color rgb="FF000000"/>
      <name val="Calibri"/>
      <family val="2"/>
    </font>
    <font>
      <b/>
      <sz val="10"/>
      <color theme="1"/>
      <name val="Aptos Narrow"/>
    </font>
    <font>
      <b/>
      <i/>
      <sz val="11"/>
      <color rgb="FF000000"/>
      <name val="Arial Narrow"/>
      <family val="2"/>
    </font>
    <font>
      <sz val="11"/>
      <color rgb="FF000000"/>
      <name val="Arial Narrow"/>
      <family val="2"/>
    </font>
    <font>
      <i/>
      <sz val="11"/>
      <color rgb="FF000000"/>
      <name val="Arial Narrow"/>
      <family val="2"/>
    </font>
    <font>
      <b/>
      <sz val="20"/>
      <color rgb="FFC00000"/>
      <name val="Aptos Display"/>
      <scheme val="major"/>
    </font>
    <font>
      <sz val="11"/>
      <color rgb="FF31869B"/>
      <name val="Aptos Display"/>
      <scheme val="major"/>
    </font>
    <font>
      <b/>
      <i/>
      <sz val="20"/>
      <color rgb="FFC00000"/>
      <name val="Aptos Display"/>
      <scheme val="major"/>
    </font>
    <font>
      <sz val="11"/>
      <color rgb="FF000000"/>
      <name val="Aptos Display"/>
      <scheme val="major"/>
    </font>
    <font>
      <sz val="7"/>
      <name val="Aptos Display"/>
      <scheme val="major"/>
    </font>
    <font>
      <i/>
      <sz val="7"/>
      <name val="Aptos Display"/>
      <scheme val="major"/>
    </font>
    <font>
      <b/>
      <sz val="11"/>
      <name val="Aptos Display"/>
      <scheme val="major"/>
    </font>
    <font>
      <b/>
      <i/>
      <sz val="11"/>
      <name val="Aptos Display"/>
      <scheme val="major"/>
    </font>
    <font>
      <sz val="11"/>
      <name val="Aptos Display"/>
      <scheme val="major"/>
    </font>
    <font>
      <i/>
      <sz val="11"/>
      <color rgb="FF000000"/>
      <name val="Aptos Display"/>
      <scheme val="major"/>
    </font>
    <font>
      <i/>
      <sz val="11"/>
      <color theme="1"/>
      <name val="Aptos Narrow"/>
      <family val="2"/>
      <scheme val="minor"/>
    </font>
    <font>
      <sz val="11"/>
      <color theme="1"/>
      <name val="Aptos Narrow"/>
    </font>
    <font>
      <sz val="11"/>
      <name val="Aptos Display"/>
      <family val="2"/>
      <scheme val="major"/>
    </font>
    <font>
      <b/>
      <sz val="11"/>
      <color theme="1"/>
      <name val="Aptos Narrow"/>
      <family val="2"/>
      <scheme val="minor"/>
    </font>
    <font>
      <u/>
      <sz val="11"/>
      <color theme="10"/>
      <name val="Aptos Narrow"/>
      <family val="2"/>
      <scheme val="minor"/>
    </font>
    <font>
      <sz val="16"/>
      <color theme="1"/>
      <name val="Aptos Display"/>
      <scheme val="major"/>
    </font>
    <font>
      <sz val="16"/>
      <color theme="0" tint="-0.34998626667073579"/>
      <name val="Aptos Display"/>
      <scheme val="major"/>
    </font>
    <font>
      <sz val="11"/>
      <color theme="0" tint="-0.34998626667073579"/>
      <name val="Aptos Narrow"/>
      <family val="2"/>
      <scheme val="minor"/>
    </font>
    <font>
      <b/>
      <sz val="16"/>
      <color theme="0" tint="-0.34998626667073579"/>
      <name val="Aptos Display"/>
      <scheme val="major"/>
    </font>
    <font>
      <sz val="14"/>
      <color theme="1"/>
      <name val="Aptos Display"/>
      <scheme val="major"/>
    </font>
    <font>
      <sz val="11"/>
      <color rgb="FF000000"/>
      <name val="Aptos Narrow"/>
    </font>
    <font>
      <i/>
      <sz val="9"/>
      <color rgb="FF000000"/>
      <name val="Calibri"/>
      <family val="2"/>
    </font>
    <font>
      <sz val="11"/>
      <color theme="1"/>
      <name val="Calibri"/>
      <family val="2"/>
    </font>
    <font>
      <i/>
      <sz val="9"/>
      <name val="Calibri"/>
      <family val="2"/>
    </font>
    <font>
      <sz val="11"/>
      <name val="Calibri"/>
    </font>
  </fonts>
  <fills count="19">
    <fill>
      <patternFill patternType="none"/>
    </fill>
    <fill>
      <patternFill patternType="gray125"/>
    </fill>
    <fill>
      <patternFill patternType="solid">
        <fgColor rgb="FFC00000"/>
        <bgColor rgb="FF000000"/>
      </patternFill>
    </fill>
    <fill>
      <patternFill patternType="solid">
        <fgColor rgb="FFFFFFFF"/>
        <bgColor rgb="FF000000"/>
      </patternFill>
    </fill>
    <fill>
      <patternFill patternType="solid">
        <fgColor rgb="FFF2F2F2"/>
        <bgColor rgb="FF000000"/>
      </patternFill>
    </fill>
    <fill>
      <patternFill patternType="solid">
        <fgColor rgb="FFD9D9D9"/>
        <bgColor rgb="FF000000"/>
      </patternFill>
    </fill>
    <fill>
      <patternFill patternType="solid">
        <fgColor theme="2"/>
        <bgColor indexed="64"/>
      </patternFill>
    </fill>
    <fill>
      <patternFill patternType="solid">
        <fgColor rgb="FFC00000"/>
        <bgColor indexed="64"/>
      </patternFill>
    </fill>
    <fill>
      <patternFill patternType="solid">
        <fgColor theme="1"/>
        <bgColor indexed="64"/>
      </patternFill>
    </fill>
    <fill>
      <patternFill patternType="solid">
        <fgColor theme="0"/>
        <bgColor indexed="64"/>
      </patternFill>
    </fill>
    <fill>
      <patternFill patternType="solid">
        <fgColor rgb="FFE8E8E8"/>
        <bgColor rgb="FF000000"/>
      </patternFill>
    </fill>
    <fill>
      <patternFill patternType="solid">
        <fgColor rgb="FFF2DCDB"/>
        <bgColor rgb="FF000000"/>
      </patternFill>
    </fill>
    <fill>
      <patternFill patternType="solid">
        <fgColor theme="0" tint="-4.9989318521683403E-2"/>
        <bgColor indexed="64"/>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0" tint="-4.9989318521683403E-2"/>
        <bgColor rgb="FF000000"/>
      </patternFill>
    </fill>
    <fill>
      <patternFill patternType="solid">
        <fgColor rgb="FFFFFFFF"/>
        <bgColor rgb="FFFFFFFF"/>
      </patternFill>
    </fill>
    <fill>
      <patternFill patternType="solid">
        <fgColor rgb="FFF2F2F2"/>
        <bgColor rgb="FFF2F2F2"/>
      </patternFill>
    </fill>
    <fill>
      <patternFill patternType="solid">
        <fgColor rgb="FFD9D9D9"/>
        <bgColor rgb="FFD9D9D9"/>
      </patternFill>
    </fill>
  </fills>
  <borders count="107">
    <border>
      <left/>
      <right/>
      <top/>
      <bottom/>
      <diagonal/>
    </border>
    <border>
      <left style="thin">
        <color rgb="FFBFBFBF"/>
      </left>
      <right style="thin">
        <color rgb="FFFFFFFF"/>
      </right>
      <top style="thin">
        <color rgb="FFFFFFFF"/>
      </top>
      <bottom/>
      <diagonal/>
    </border>
    <border>
      <left style="thin">
        <color rgb="FFBFBFBF"/>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BFBFBF"/>
      </left>
      <right style="thin">
        <color rgb="FFA6A6A6"/>
      </right>
      <top/>
      <bottom style="thin">
        <color rgb="FFA6A6A6"/>
      </bottom>
      <diagonal/>
    </border>
    <border>
      <left/>
      <right style="thin">
        <color rgb="FFA6A6A6"/>
      </right>
      <top/>
      <bottom style="thin">
        <color rgb="FFA6A6A6"/>
      </bottom>
      <diagonal/>
    </border>
    <border>
      <left style="thin">
        <color rgb="FFBFBFBF"/>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FFFFFF"/>
      </left>
      <right/>
      <top/>
      <bottom/>
      <diagonal/>
    </border>
    <border>
      <left style="thin">
        <color rgb="FFFFFFFF"/>
      </left>
      <right/>
      <top style="thin">
        <color rgb="FFFFFFFF"/>
      </top>
      <bottom/>
      <diagonal/>
    </border>
    <border>
      <left/>
      <right style="thin">
        <color rgb="FFFFFFFF"/>
      </right>
      <top style="thin">
        <color rgb="FFFFFFFF"/>
      </top>
      <bottom/>
      <diagonal/>
    </border>
    <border>
      <left/>
      <right style="thin">
        <color rgb="FFFFFFFF"/>
      </right>
      <top/>
      <bottom style="thin">
        <color rgb="FFFFFFFF"/>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FFFFFF"/>
      </left>
      <right/>
      <top/>
      <bottom style="thin">
        <color rgb="FFFFFFFF"/>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style="thin">
        <color rgb="FFA6A6A6"/>
      </right>
      <top style="thin">
        <color theme="0"/>
      </top>
      <bottom style="thin">
        <color rgb="FFA6A6A6"/>
      </bottom>
      <diagonal/>
    </border>
    <border>
      <left style="thin">
        <color rgb="FFA6A6A6"/>
      </left>
      <right/>
      <top style="thin">
        <color rgb="FFA6A6A6"/>
      </top>
      <bottom style="thin">
        <color rgb="FFA6A6A6"/>
      </bottom>
      <diagonal/>
    </border>
    <border>
      <left style="thin">
        <color rgb="FFBFBFBF"/>
      </left>
      <right style="thin">
        <color rgb="FFFFFFFF"/>
      </right>
      <top/>
      <bottom/>
      <diagonal/>
    </border>
    <border>
      <left style="thin">
        <color rgb="FFA6A6A6"/>
      </left>
      <right/>
      <top/>
      <bottom style="thin">
        <color rgb="FFA6A6A6"/>
      </bottom>
      <diagonal/>
    </border>
    <border>
      <left style="thin">
        <color rgb="FFBFBFBF"/>
      </left>
      <right/>
      <top style="thin">
        <color theme="0"/>
      </top>
      <bottom style="thin">
        <color rgb="FFA6A6A6"/>
      </bottom>
      <diagonal/>
    </border>
    <border>
      <left/>
      <right/>
      <top/>
      <bottom style="thin">
        <color theme="0"/>
      </bottom>
      <diagonal/>
    </border>
    <border>
      <left/>
      <right/>
      <top style="thin">
        <color rgb="FFA6A6A6"/>
      </top>
      <bottom style="thin">
        <color rgb="FFA6A6A6"/>
      </bottom>
      <diagonal/>
    </border>
    <border>
      <left style="thin">
        <color rgb="FFBFBFBF"/>
      </left>
      <right/>
      <top/>
      <bottom/>
      <diagonal/>
    </border>
    <border>
      <left/>
      <right style="thin">
        <color rgb="FFBFBFBF"/>
      </right>
      <top/>
      <bottom/>
      <diagonal/>
    </border>
    <border>
      <left style="thin">
        <color rgb="FFBFBFBF"/>
      </left>
      <right/>
      <top style="thin">
        <color rgb="FFBFBFBF"/>
      </top>
      <bottom/>
      <diagonal/>
    </border>
    <border>
      <left style="thin">
        <color rgb="FFBFBFBF"/>
      </left>
      <right/>
      <top/>
      <bottom style="thin">
        <color rgb="FFBFBFBF"/>
      </bottom>
      <diagonal/>
    </border>
    <border>
      <left/>
      <right/>
      <top style="thin">
        <color rgb="FFBFBFBF"/>
      </top>
      <bottom/>
      <diagonal/>
    </border>
    <border>
      <left/>
      <right/>
      <top/>
      <bottom style="thin">
        <color rgb="FFBFBFBF"/>
      </bottom>
      <diagonal/>
    </border>
    <border>
      <left/>
      <right style="thin">
        <color rgb="FFBFBFBF"/>
      </right>
      <top style="thin">
        <color rgb="FFBFBFBF"/>
      </top>
      <bottom/>
      <diagonal/>
    </border>
    <border>
      <left/>
      <right style="thin">
        <color rgb="FFBFBFBF"/>
      </right>
      <top/>
      <bottom style="thin">
        <color rgb="FFBFBFBF"/>
      </bottom>
      <diagonal/>
    </border>
    <border>
      <left/>
      <right/>
      <top/>
      <bottom style="thin">
        <color rgb="FFA6A6A6"/>
      </bottom>
      <diagonal/>
    </border>
    <border>
      <left/>
      <right/>
      <top style="thin">
        <color theme="0"/>
      </top>
      <bottom/>
      <diagonal/>
    </border>
    <border>
      <left/>
      <right/>
      <top style="thin">
        <color theme="0"/>
      </top>
      <bottom style="thin">
        <color rgb="FFA6A6A6"/>
      </bottom>
      <diagonal/>
    </border>
    <border>
      <left style="thin">
        <color rgb="FFBFBFBF"/>
      </left>
      <right/>
      <top style="thin">
        <color rgb="FFFFFFFF"/>
      </top>
      <bottom/>
      <diagonal/>
    </border>
    <border>
      <left/>
      <right style="thin">
        <color rgb="FFBFBFBF"/>
      </right>
      <top style="thin">
        <color rgb="FFFFFFFF"/>
      </top>
      <bottom/>
      <diagonal/>
    </border>
    <border>
      <left style="thin">
        <color rgb="FFBFBFBF"/>
      </left>
      <right/>
      <top/>
      <bottom style="thin">
        <color rgb="FFFFFFFF"/>
      </bottom>
      <diagonal/>
    </border>
    <border>
      <left/>
      <right style="thin">
        <color rgb="FFBFBFBF"/>
      </right>
      <top/>
      <bottom style="thin">
        <color rgb="FFFFFFFF"/>
      </bottom>
      <diagonal/>
    </border>
    <border>
      <left style="thin">
        <color rgb="FFBFBFBF"/>
      </left>
      <right/>
      <top style="thin">
        <color rgb="FFFFFFFF"/>
      </top>
      <bottom style="thin">
        <color rgb="FFA6A6A6"/>
      </bottom>
      <diagonal/>
    </border>
    <border>
      <left/>
      <right style="thin">
        <color rgb="FFA6A6A6"/>
      </right>
      <top style="thin">
        <color rgb="FFFFFFFF"/>
      </top>
      <bottom style="thin">
        <color rgb="FFA6A6A6"/>
      </bottom>
      <diagonal/>
    </border>
    <border>
      <left/>
      <right/>
      <top style="thin">
        <color rgb="FFFFFFFF"/>
      </top>
      <bottom style="thin">
        <color theme="0"/>
      </bottom>
      <diagonal/>
    </border>
    <border>
      <left style="thin">
        <color theme="0"/>
      </left>
      <right/>
      <top style="thin">
        <color rgb="FFFFFFFF"/>
      </top>
      <bottom style="thin">
        <color theme="0"/>
      </bottom>
      <diagonal/>
    </border>
    <border>
      <left/>
      <right style="thin">
        <color rgb="FFFFFFFF"/>
      </right>
      <top style="thin">
        <color rgb="FFFFFFFF"/>
      </top>
      <bottom style="thin">
        <color theme="0"/>
      </bottom>
      <diagonal/>
    </border>
    <border>
      <left/>
      <right style="thin">
        <color rgb="FFBFBFBF"/>
      </right>
      <top style="thin">
        <color theme="0"/>
      </top>
      <bottom style="thin">
        <color rgb="FFA6A6A6"/>
      </bottom>
      <diagonal/>
    </border>
    <border>
      <left/>
      <right style="thin">
        <color rgb="FFBFBFBF"/>
      </right>
      <top style="thin">
        <color rgb="FFA6A6A6"/>
      </top>
      <bottom style="thin">
        <color rgb="FFA6A6A6"/>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A6A6A6"/>
      </left>
      <right/>
      <top style="thin">
        <color rgb="FFFFFFFF"/>
      </top>
      <bottom style="thin">
        <color rgb="FFA6A6A6"/>
      </bottom>
      <diagonal/>
    </border>
    <border>
      <left style="thin">
        <color theme="0"/>
      </left>
      <right/>
      <top/>
      <bottom/>
      <diagonal/>
    </border>
    <border>
      <left/>
      <right style="thin">
        <color theme="0"/>
      </right>
      <top/>
      <bottom/>
      <diagonal/>
    </border>
    <border>
      <left style="thin">
        <color rgb="FFFFFFFF"/>
      </left>
      <right/>
      <top style="thin">
        <color theme="0"/>
      </top>
      <bottom style="thin">
        <color theme="0"/>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rgb="FFA6A6A6"/>
      </top>
      <bottom style="thin">
        <color rgb="FFA6A6A6"/>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34998626667073579"/>
      </left>
      <right/>
      <top style="thin">
        <color theme="0"/>
      </top>
      <bottom style="thin">
        <color rgb="FFA6A6A6"/>
      </bottom>
      <diagonal/>
    </border>
    <border>
      <left style="thin">
        <color theme="0" tint="-0.34998626667073579"/>
      </left>
      <right/>
      <top style="thin">
        <color rgb="FFA6A6A6"/>
      </top>
      <bottom style="thin">
        <color rgb="FFA6A6A6"/>
      </bottom>
      <diagonal/>
    </border>
    <border>
      <left/>
      <right style="thin">
        <color theme="0" tint="-0.34998626667073579"/>
      </right>
      <top/>
      <bottom style="thin">
        <color rgb="FFA6A6A6"/>
      </bottom>
      <diagonal/>
    </border>
    <border>
      <left style="thin">
        <color theme="0" tint="-0.34998626667073579"/>
      </left>
      <right/>
      <top style="thin">
        <color rgb="FFA6A6A6"/>
      </top>
      <bottom style="thin">
        <color theme="0" tint="-0.34998626667073579"/>
      </bottom>
      <diagonal/>
    </border>
    <border>
      <left/>
      <right style="thin">
        <color rgb="FFA6A6A6"/>
      </right>
      <top style="thin">
        <color rgb="FFA6A6A6"/>
      </top>
      <bottom style="thin">
        <color theme="0" tint="-0.34998626667073579"/>
      </bottom>
      <diagonal/>
    </border>
    <border>
      <left style="thin">
        <color theme="0" tint="-0.34998626667073579"/>
      </left>
      <right style="thin">
        <color theme="0" tint="-0.34998626667073579"/>
      </right>
      <top style="thin">
        <color theme="0" tint="-0.34998626667073579"/>
      </top>
      <bottom style="thin">
        <color rgb="FFA6A6A6"/>
      </bottom>
      <diagonal/>
    </border>
    <border>
      <left style="thin">
        <color theme="0" tint="-0.34998626667073579"/>
      </left>
      <right style="thin">
        <color theme="0" tint="-0.34998626667073579"/>
      </right>
      <top/>
      <bottom style="thin">
        <color rgb="FFA6A6A6"/>
      </bottom>
      <diagonal/>
    </border>
    <border>
      <left style="thin">
        <color theme="0" tint="-0.34998626667073579"/>
      </left>
      <right style="thin">
        <color theme="0" tint="-0.34998626667073579"/>
      </right>
      <top/>
      <bottom style="thin">
        <color theme="0" tint="-0.34998626667073579"/>
      </bottom>
      <diagonal/>
    </border>
    <border>
      <left/>
      <right/>
      <top style="thin">
        <color rgb="FFA6A6A6"/>
      </top>
      <bottom style="thin">
        <color theme="0" tint="-0.34998626667073579"/>
      </bottom>
      <diagonal/>
    </border>
    <border>
      <left style="thin">
        <color theme="0" tint="-0.34998626667073579"/>
      </left>
      <right/>
      <top/>
      <bottom style="thin">
        <color rgb="FFA6A6A6"/>
      </bottom>
      <diagonal/>
    </border>
    <border>
      <left style="thin">
        <color theme="0" tint="-0.34998626667073579"/>
      </left>
      <right style="thin">
        <color theme="0" tint="-0.34998626667073579"/>
      </right>
      <top style="thin">
        <color rgb="FFA6A6A6"/>
      </top>
      <bottom style="thin">
        <color rgb="FFA6A6A6"/>
      </bottom>
      <diagonal/>
    </border>
    <border>
      <left style="thin">
        <color theme="0" tint="-0.34998626667073579"/>
      </left>
      <right style="thin">
        <color theme="0" tint="-0.34998626667073579"/>
      </right>
      <top style="thin">
        <color rgb="FFA6A6A6"/>
      </top>
      <bottom style="thin">
        <color theme="0" tint="-0.34998626667073579"/>
      </bottom>
      <diagonal/>
    </border>
    <border>
      <left style="thin">
        <color theme="0" tint="-0.34998626667073579"/>
      </left>
      <right/>
      <top style="thin">
        <color theme="0" tint="-0.34998626667073579"/>
      </top>
      <bottom style="thin">
        <color rgb="FFA6A6A6"/>
      </bottom>
      <diagonal/>
    </border>
    <border>
      <left/>
      <right/>
      <top style="thin">
        <color theme="0" tint="-0.34998626667073579"/>
      </top>
      <bottom style="thin">
        <color rgb="FFA6A6A6"/>
      </bottom>
      <diagonal/>
    </border>
    <border>
      <left/>
      <right style="thin">
        <color theme="0" tint="-0.34998626667073579"/>
      </right>
      <top style="thin">
        <color theme="0" tint="-0.34998626667073579"/>
      </top>
      <bottom style="thin">
        <color rgb="FFA6A6A6"/>
      </bottom>
      <diagonal/>
    </border>
    <border>
      <left style="thin">
        <color rgb="FFA6A6A6"/>
      </left>
      <right style="thin">
        <color theme="0" tint="-0.34998626667073579"/>
      </right>
      <top style="thin">
        <color rgb="FFA6A6A6"/>
      </top>
      <bottom style="thin">
        <color rgb="FFA6A6A6"/>
      </bottom>
      <diagonal/>
    </border>
    <border>
      <left style="thin">
        <color rgb="FFA6A6A6"/>
      </left>
      <right style="thin">
        <color theme="0" tint="-0.34998626667073579"/>
      </right>
      <top/>
      <bottom style="thin">
        <color rgb="FFA6A6A6"/>
      </bottom>
      <diagonal/>
    </border>
    <border>
      <left style="thin">
        <color rgb="FFA6A6A6"/>
      </left>
      <right/>
      <top style="thin">
        <color rgb="FFA6A6A6"/>
      </top>
      <bottom style="thin">
        <color theme="0" tint="-0.34998626667073579"/>
      </bottom>
      <diagonal/>
    </border>
    <border>
      <left style="thin">
        <color rgb="FFA6A6A6"/>
      </left>
      <right style="thin">
        <color theme="0" tint="-0.34998626667073579"/>
      </right>
      <top style="thin">
        <color rgb="FFA6A6A6"/>
      </top>
      <bottom style="thin">
        <color theme="0" tint="-0.34998626667073579"/>
      </bottom>
      <diagonal/>
    </border>
    <border>
      <left/>
      <right/>
      <top style="thin">
        <color rgb="FFFFFFFF"/>
      </top>
      <bottom/>
      <diagonal/>
    </border>
    <border>
      <left/>
      <right/>
      <top/>
      <bottom style="thin">
        <color rgb="FFFFFFFF"/>
      </bottom>
      <diagonal/>
    </border>
    <border>
      <left/>
      <right style="thin">
        <color theme="0" tint="-0.34998626667073579"/>
      </right>
      <top style="thin">
        <color rgb="FFA6A6A6"/>
      </top>
      <bottom style="thin">
        <color rgb="FFA6A6A6"/>
      </bottom>
      <diagonal/>
    </border>
    <border>
      <left/>
      <right style="thin">
        <color theme="0" tint="-0.34998626667073579"/>
      </right>
      <top style="thin">
        <color rgb="FFA6A6A6"/>
      </top>
      <bottom style="thin">
        <color theme="0" tint="-0.34998626667073579"/>
      </bottom>
      <diagonal/>
    </border>
    <border>
      <left/>
      <right style="thin">
        <color rgb="FFBFBFBF"/>
      </right>
      <top style="thin">
        <color theme="0"/>
      </top>
      <bottom/>
      <diagonal/>
    </border>
    <border>
      <left style="thin">
        <color rgb="FFBFBFBF"/>
      </left>
      <right style="thin">
        <color rgb="FFFFFFFF"/>
      </right>
      <top style="thin">
        <color theme="0"/>
      </top>
      <bottom/>
      <diagonal/>
    </border>
    <border>
      <left style="thin">
        <color rgb="FFBFBFBF"/>
      </left>
      <right style="thin">
        <color theme="0"/>
      </right>
      <top style="thin">
        <color theme="0"/>
      </top>
      <bottom/>
      <diagonal/>
    </border>
    <border>
      <left/>
      <right style="thin">
        <color rgb="FFBFBFBF"/>
      </right>
      <top/>
      <bottom style="thin">
        <color theme="0"/>
      </bottom>
      <diagonal/>
    </border>
    <border>
      <left style="thin">
        <color rgb="FFBFBFBF"/>
      </left>
      <right style="thin">
        <color rgb="FFFFFFFF"/>
      </right>
      <top/>
      <bottom style="thin">
        <color theme="0"/>
      </bottom>
      <diagonal/>
    </border>
    <border>
      <left style="thin">
        <color rgb="FFBFBFBF"/>
      </left>
      <right style="thin">
        <color theme="0"/>
      </right>
      <top/>
      <bottom style="thin">
        <color theme="0"/>
      </bottom>
      <diagonal/>
    </border>
    <border>
      <left style="thin">
        <color rgb="FFBFBFBF"/>
      </left>
      <right/>
      <top/>
      <bottom style="thin">
        <color rgb="FFA6A6A6"/>
      </bottom>
      <diagonal/>
    </border>
    <border>
      <left style="thin">
        <color rgb="FFBFBFBF"/>
      </left>
      <right/>
      <top style="thin">
        <color rgb="FFA6A6A6"/>
      </top>
      <bottom/>
      <diagonal/>
    </border>
    <border>
      <left/>
      <right style="thin">
        <color rgb="FFA6A6A6"/>
      </right>
      <top style="thin">
        <color rgb="FFA6A6A6"/>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style="thin">
        <color theme="0"/>
      </right>
      <top style="thin">
        <color theme="0"/>
      </top>
      <bottom/>
      <diagonal/>
    </border>
    <border>
      <left style="thin">
        <color rgb="FFBFBFBF"/>
      </left>
      <right style="thin">
        <color rgb="FFBFBFBF"/>
      </right>
      <top style="thin">
        <color rgb="FFFFFFFF"/>
      </top>
      <bottom/>
      <diagonal/>
    </border>
    <border>
      <left style="thin">
        <color rgb="FFBFBFBF"/>
      </left>
      <right style="thin">
        <color rgb="FFBFBFBF"/>
      </right>
      <top/>
      <bottom style="thin">
        <color rgb="FFFFFFFF"/>
      </bottom>
      <diagonal/>
    </border>
    <border>
      <left style="thin">
        <color theme="0" tint="-0.34998626667073579"/>
      </left>
      <right/>
      <top style="thin">
        <color theme="0"/>
      </top>
      <bottom/>
      <diagonal/>
    </border>
    <border>
      <left style="thin">
        <color theme="0"/>
      </left>
      <right style="thin">
        <color theme="0"/>
      </right>
      <top/>
      <bottom style="thin">
        <color theme="0"/>
      </bottom>
      <diagonal/>
    </border>
    <border>
      <left/>
      <right style="thin">
        <color theme="2" tint="-9.9978637043366805E-2"/>
      </right>
      <top style="thin">
        <color theme="0"/>
      </top>
      <bottom style="thin">
        <color rgb="FFA6A6A6"/>
      </bottom>
      <diagonal/>
    </border>
  </borders>
  <cellStyleXfs count="7">
    <xf numFmtId="0" fontId="0" fillId="0" borderId="0"/>
    <xf numFmtId="9" fontId="29" fillId="0" borderId="0" applyFont="0" applyFill="0" applyBorder="0" applyAlignment="0" applyProtection="0"/>
    <xf numFmtId="43" fontId="29" fillId="0" borderId="0" applyFont="0" applyFill="0" applyBorder="0" applyAlignment="0" applyProtection="0"/>
    <xf numFmtId="0" fontId="51" fillId="0" borderId="0" applyNumberFormat="0" applyFill="0" applyBorder="0" applyAlignment="0" applyProtection="0"/>
    <xf numFmtId="0" fontId="29" fillId="0" borderId="0"/>
    <xf numFmtId="41" fontId="29" fillId="0" borderId="0" applyFont="0" applyFill="0" applyBorder="0" applyAlignment="0" applyProtection="0"/>
    <xf numFmtId="42" fontId="29" fillId="0" borderId="0" applyFont="0" applyFill="0" applyBorder="0" applyAlignment="0" applyProtection="0"/>
  </cellStyleXfs>
  <cellXfs count="457">
    <xf numFmtId="0" fontId="0" fillId="0" borderId="0" xfId="0"/>
    <xf numFmtId="0" fontId="3" fillId="3" borderId="4" xfId="0" applyFont="1" applyFill="1" applyBorder="1"/>
    <xf numFmtId="0" fontId="4" fillId="3" borderId="5" xfId="0" applyFont="1" applyFill="1" applyBorder="1"/>
    <xf numFmtId="0" fontId="3" fillId="4" borderId="4" xfId="0" applyFont="1" applyFill="1" applyBorder="1"/>
    <xf numFmtId="0" fontId="4" fillId="4" borderId="5" xfId="0" applyFont="1" applyFill="1" applyBorder="1"/>
    <xf numFmtId="0" fontId="5" fillId="5" borderId="7" xfId="0" applyFont="1" applyFill="1" applyBorder="1"/>
    <xf numFmtId="0" fontId="0" fillId="0" borderId="0" xfId="0" applyAlignment="1">
      <alignment horizontal="center"/>
    </xf>
    <xf numFmtId="0" fontId="0" fillId="6" borderId="0" xfId="0" applyFill="1"/>
    <xf numFmtId="0" fontId="0" fillId="6" borderId="0" xfId="0" applyFill="1" applyAlignment="1">
      <alignment horizontal="center"/>
    </xf>
    <xf numFmtId="0" fontId="6" fillId="6" borderId="0" xfId="0" applyFont="1" applyFill="1" applyAlignment="1">
      <alignment horizontal="right"/>
    </xf>
    <xf numFmtId="49" fontId="6" fillId="6" borderId="0" xfId="0" quotePrefix="1" applyNumberFormat="1" applyFont="1" applyFill="1" applyAlignment="1">
      <alignment horizontal="right"/>
    </xf>
    <xf numFmtId="0" fontId="7" fillId="6" borderId="0" xfId="0" applyFont="1" applyFill="1"/>
    <xf numFmtId="0" fontId="8" fillId="7" borderId="0" xfId="0" applyFont="1" applyFill="1"/>
    <xf numFmtId="0" fontId="9" fillId="6" borderId="0" xfId="0" applyFont="1" applyFill="1"/>
    <xf numFmtId="49" fontId="6" fillId="6" borderId="0" xfId="0" applyNumberFormat="1" applyFont="1" applyFill="1" applyAlignment="1">
      <alignment horizontal="right"/>
    </xf>
    <xf numFmtId="0" fontId="1" fillId="2" borderId="12" xfId="0" applyFont="1" applyFill="1" applyBorder="1" applyAlignment="1">
      <alignment horizontal="center" vertical="center"/>
    </xf>
    <xf numFmtId="0" fontId="1" fillId="2" borderId="12" xfId="0" applyFont="1" applyFill="1" applyBorder="1" applyAlignment="1">
      <alignment horizontal="center" vertical="center" wrapText="1"/>
    </xf>
    <xf numFmtId="0" fontId="3" fillId="3" borderId="5" xfId="0" applyFont="1" applyFill="1" applyBorder="1"/>
    <xf numFmtId="0" fontId="3" fillId="4" borderId="5" xfId="0" applyFont="1" applyFill="1" applyBorder="1"/>
    <xf numFmtId="0" fontId="3" fillId="4" borderId="4" xfId="0" applyFont="1" applyFill="1" applyBorder="1" applyAlignment="1">
      <alignment horizontal="left" indent="1"/>
    </xf>
    <xf numFmtId="0" fontId="12" fillId="6" borderId="0" xfId="0" applyFont="1" applyFill="1"/>
    <xf numFmtId="0" fontId="3" fillId="4" borderId="28" xfId="0" applyFont="1" applyFill="1" applyBorder="1"/>
    <xf numFmtId="0" fontId="3" fillId="4" borderId="0" xfId="0" applyFont="1" applyFill="1"/>
    <xf numFmtId="0" fontId="3" fillId="4" borderId="29" xfId="0" applyFont="1" applyFill="1" applyBorder="1"/>
    <xf numFmtId="0" fontId="13" fillId="4" borderId="28" xfId="0" applyFont="1" applyFill="1" applyBorder="1"/>
    <xf numFmtId="0" fontId="13" fillId="4" borderId="0" xfId="0" applyFont="1" applyFill="1"/>
    <xf numFmtId="0" fontId="14" fillId="4" borderId="29" xfId="0" applyFont="1" applyFill="1" applyBorder="1"/>
    <xf numFmtId="0" fontId="15" fillId="4" borderId="28" xfId="0" applyFont="1" applyFill="1" applyBorder="1"/>
    <xf numFmtId="0" fontId="15" fillId="4" borderId="0" xfId="0" applyFont="1" applyFill="1"/>
    <xf numFmtId="0" fontId="15" fillId="4" borderId="29" xfId="0" applyFont="1" applyFill="1" applyBorder="1"/>
    <xf numFmtId="0" fontId="16" fillId="4" borderId="0" xfId="0" applyFont="1" applyFill="1"/>
    <xf numFmtId="0" fontId="16" fillId="4" borderId="29" xfId="0" applyFont="1" applyFill="1" applyBorder="1"/>
    <xf numFmtId="0" fontId="3" fillId="8" borderId="28" xfId="0" applyFont="1" applyFill="1" applyBorder="1"/>
    <xf numFmtId="0" fontId="3" fillId="8" borderId="0" xfId="0" applyFont="1" applyFill="1"/>
    <xf numFmtId="0" fontId="3" fillId="8" borderId="29" xfId="0" applyFont="1" applyFill="1" applyBorder="1"/>
    <xf numFmtId="0" fontId="20" fillId="4" borderId="28" xfId="0" applyFont="1" applyFill="1" applyBorder="1" applyAlignment="1">
      <alignment horizontal="right"/>
    </xf>
    <xf numFmtId="0" fontId="20" fillId="4" borderId="0" xfId="0" applyFont="1" applyFill="1"/>
    <xf numFmtId="0" fontId="20" fillId="4" borderId="29" xfId="0" applyFont="1" applyFill="1" applyBorder="1"/>
    <xf numFmtId="0" fontId="21" fillId="4" borderId="0" xfId="0" applyFont="1" applyFill="1" applyAlignment="1">
      <alignment wrapText="1"/>
    </xf>
    <xf numFmtId="0" fontId="21" fillId="4" borderId="29" xfId="0" applyFont="1" applyFill="1" applyBorder="1" applyAlignment="1">
      <alignment horizontal="left" vertical="top"/>
    </xf>
    <xf numFmtId="0" fontId="22" fillId="4" borderId="28" xfId="0" applyFont="1" applyFill="1" applyBorder="1" applyAlignment="1">
      <alignment horizontal="right"/>
    </xf>
    <xf numFmtId="0" fontId="22" fillId="4" borderId="0" xfId="0" applyFont="1" applyFill="1"/>
    <xf numFmtId="0" fontId="22" fillId="4" borderId="29" xfId="0" applyFont="1" applyFill="1" applyBorder="1"/>
    <xf numFmtId="0" fontId="21" fillId="4" borderId="0" xfId="0" applyFont="1" applyFill="1" applyAlignment="1">
      <alignment vertical="top" wrapText="1"/>
    </xf>
    <xf numFmtId="0" fontId="4" fillId="3" borderId="36" xfId="0" applyFont="1" applyFill="1" applyBorder="1"/>
    <xf numFmtId="0" fontId="4" fillId="4" borderId="36" xfId="0" applyFont="1" applyFill="1" applyBorder="1"/>
    <xf numFmtId="17" fontId="1" fillId="2" borderId="12" xfId="0" applyNumberFormat="1" applyFont="1" applyFill="1" applyBorder="1" applyAlignment="1">
      <alignment horizontal="center" vertical="center"/>
    </xf>
    <xf numFmtId="0" fontId="1" fillId="2" borderId="17" xfId="0" applyFont="1" applyFill="1" applyBorder="1" applyAlignment="1">
      <alignment horizontal="center" vertical="center"/>
    </xf>
    <xf numFmtId="0" fontId="1" fillId="2" borderId="19" xfId="0" applyFont="1" applyFill="1" applyBorder="1" applyAlignment="1">
      <alignment horizontal="center" vertical="center"/>
    </xf>
    <xf numFmtId="0" fontId="23" fillId="0" borderId="0" xfId="0" applyFont="1"/>
    <xf numFmtId="0" fontId="4" fillId="3" borderId="24" xfId="0" applyFont="1" applyFill="1" applyBorder="1" applyAlignment="1">
      <alignment horizontal="center" vertical="center"/>
    </xf>
    <xf numFmtId="0" fontId="4" fillId="4" borderId="22" xfId="0" applyFont="1" applyFill="1" applyBorder="1" applyAlignment="1">
      <alignment horizontal="center" vertical="center"/>
    </xf>
    <xf numFmtId="0" fontId="0" fillId="0" borderId="0" xfId="0" applyAlignment="1">
      <alignment vertical="center"/>
    </xf>
    <xf numFmtId="0" fontId="1" fillId="0" borderId="18" xfId="0" applyFont="1" applyBorder="1" applyAlignment="1">
      <alignment horizontal="center" vertical="center"/>
    </xf>
    <xf numFmtId="0" fontId="1" fillId="0" borderId="20" xfId="0" applyFont="1" applyBorder="1" applyAlignment="1">
      <alignment horizontal="center" vertical="center"/>
    </xf>
    <xf numFmtId="0" fontId="25" fillId="10" borderId="0" xfId="0" applyFont="1" applyFill="1"/>
    <xf numFmtId="0" fontId="26" fillId="10" borderId="0" xfId="0" applyFont="1" applyFill="1"/>
    <xf numFmtId="0" fontId="4" fillId="3" borderId="5" xfId="0" applyFont="1" applyFill="1" applyBorder="1" applyAlignment="1">
      <alignment wrapText="1"/>
    </xf>
    <xf numFmtId="0" fontId="11" fillId="8" borderId="0" xfId="0" applyFont="1" applyFill="1"/>
    <xf numFmtId="0" fontId="0" fillId="8" borderId="0" xfId="0" applyFill="1"/>
    <xf numFmtId="0" fontId="0" fillId="8" borderId="0" xfId="0" applyFill="1" applyAlignment="1">
      <alignment horizontal="center"/>
    </xf>
    <xf numFmtId="0" fontId="10" fillId="8" borderId="0" xfId="0" applyFont="1" applyFill="1" applyAlignment="1">
      <alignment horizontal="center"/>
    </xf>
    <xf numFmtId="0" fontId="10" fillId="8" borderId="0" xfId="0" applyFont="1" applyFill="1" applyAlignment="1">
      <alignment horizontal="right"/>
    </xf>
    <xf numFmtId="0" fontId="27" fillId="6" borderId="0" xfId="0" applyFont="1" applyFill="1"/>
    <xf numFmtId="0" fontId="28" fillId="4" borderId="0" xfId="0" applyFont="1" applyFill="1" applyAlignment="1">
      <alignment wrapText="1"/>
    </xf>
    <xf numFmtId="0" fontId="4" fillId="3" borderId="27" xfId="0" applyFont="1" applyFill="1" applyBorder="1" applyAlignment="1">
      <alignment horizontal="left" indent="1"/>
    </xf>
    <xf numFmtId="0" fontId="3" fillId="0" borderId="4" xfId="0" applyFont="1" applyBorder="1" applyAlignment="1">
      <alignment horizontal="left" indent="1"/>
    </xf>
    <xf numFmtId="0" fontId="4" fillId="3" borderId="22" xfId="0" applyFont="1" applyFill="1" applyBorder="1" applyAlignment="1">
      <alignment horizontal="left" indent="1"/>
    </xf>
    <xf numFmtId="0" fontId="5" fillId="5" borderId="27" xfId="0" applyFont="1" applyFill="1" applyBorder="1"/>
    <xf numFmtId="0" fontId="4" fillId="4" borderId="7" xfId="0" applyFont="1" applyFill="1" applyBorder="1"/>
    <xf numFmtId="0" fontId="4" fillId="3" borderId="21" xfId="0" applyFont="1" applyFill="1" applyBorder="1"/>
    <xf numFmtId="0" fontId="31" fillId="6" borderId="0" xfId="0" applyFont="1" applyFill="1" applyAlignment="1">
      <alignment horizontal="left"/>
    </xf>
    <xf numFmtId="0" fontId="30" fillId="2" borderId="12" xfId="0" applyFont="1" applyFill="1" applyBorder="1" applyAlignment="1">
      <alignment horizontal="center" vertical="center"/>
    </xf>
    <xf numFmtId="0" fontId="30" fillId="2" borderId="12" xfId="0" applyFont="1" applyFill="1" applyBorder="1" applyAlignment="1">
      <alignment horizontal="center" vertical="center" wrapText="1"/>
    </xf>
    <xf numFmtId="0" fontId="32" fillId="4" borderId="0" xfId="0" applyFont="1" applyFill="1"/>
    <xf numFmtId="49" fontId="33" fillId="6" borderId="0" xfId="0" quotePrefix="1" applyNumberFormat="1" applyFont="1" applyFill="1" applyAlignment="1">
      <alignment horizontal="right"/>
    </xf>
    <xf numFmtId="0" fontId="3" fillId="0" borderId="0" xfId="0" applyFont="1"/>
    <xf numFmtId="0" fontId="34" fillId="0" borderId="0" xfId="0" applyFont="1" applyAlignment="1">
      <alignment wrapText="1"/>
    </xf>
    <xf numFmtId="0" fontId="35" fillId="0" borderId="0" xfId="0" applyFont="1" applyAlignment="1">
      <alignment wrapText="1"/>
    </xf>
    <xf numFmtId="0" fontId="36" fillId="0" borderId="0" xfId="0" applyFont="1" applyAlignment="1">
      <alignment wrapText="1"/>
    </xf>
    <xf numFmtId="0" fontId="3" fillId="11" borderId="0" xfId="0" applyFont="1" applyFill="1"/>
    <xf numFmtId="0" fontId="37" fillId="0" borderId="0" xfId="0" applyFont="1" applyAlignment="1">
      <alignment wrapText="1"/>
    </xf>
    <xf numFmtId="0" fontId="39" fillId="0" borderId="0" xfId="0" applyFont="1" applyAlignment="1">
      <alignment wrapText="1"/>
    </xf>
    <xf numFmtId="0" fontId="40" fillId="0" borderId="0" xfId="0" applyFont="1"/>
    <xf numFmtId="0" fontId="41" fillId="0" borderId="0" xfId="0" applyFont="1" applyAlignment="1">
      <alignment wrapText="1"/>
    </xf>
    <xf numFmtId="0" fontId="42" fillId="0" borderId="0" xfId="0" applyFont="1" applyAlignment="1">
      <alignment wrapText="1"/>
    </xf>
    <xf numFmtId="0" fontId="45" fillId="0" borderId="0" xfId="0" applyFont="1"/>
    <xf numFmtId="0" fontId="47" fillId="0" borderId="0" xfId="0" applyFont="1"/>
    <xf numFmtId="0" fontId="43" fillId="0" borderId="0" xfId="0" applyFont="1" applyAlignment="1">
      <alignment vertical="top" wrapText="1"/>
    </xf>
    <xf numFmtId="0" fontId="45" fillId="0" borderId="0" xfId="0" applyFont="1" applyAlignment="1">
      <alignment vertical="top" wrapText="1"/>
    </xf>
    <xf numFmtId="0" fontId="40" fillId="0" borderId="0" xfId="0" applyFont="1" applyAlignment="1">
      <alignment vertical="top" wrapText="1"/>
    </xf>
    <xf numFmtId="0" fontId="40" fillId="0" borderId="0" xfId="0" applyFont="1" applyAlignment="1">
      <alignment vertical="top"/>
    </xf>
    <xf numFmtId="0" fontId="45" fillId="0" borderId="0" xfId="0" applyFont="1" applyAlignment="1">
      <alignment horizontal="left" vertical="top" wrapText="1"/>
    </xf>
    <xf numFmtId="0" fontId="48" fillId="0" borderId="0" xfId="0" applyFont="1"/>
    <xf numFmtId="0" fontId="37" fillId="0" borderId="0" xfId="0" applyFont="1" applyAlignment="1">
      <alignment horizontal="left"/>
    </xf>
    <xf numFmtId="0" fontId="3" fillId="0" borderId="0" xfId="0" applyFont="1" applyAlignment="1">
      <alignment horizontal="center" vertical="center"/>
    </xf>
    <xf numFmtId="0" fontId="38" fillId="0" borderId="0" xfId="0" applyFont="1" applyAlignment="1">
      <alignment horizontal="center" vertical="center"/>
    </xf>
    <xf numFmtId="0" fontId="40" fillId="0" borderId="0" xfId="0" applyFont="1" applyAlignment="1">
      <alignment horizontal="center" vertical="center"/>
    </xf>
    <xf numFmtId="0" fontId="45" fillId="0" borderId="0" xfId="0" applyFont="1" applyAlignment="1">
      <alignment horizontal="center" vertical="center"/>
    </xf>
    <xf numFmtId="0" fontId="42" fillId="0" borderId="0" xfId="0" applyFont="1" applyAlignment="1">
      <alignment horizontal="center" vertical="center" wrapText="1"/>
    </xf>
    <xf numFmtId="0" fontId="49" fillId="0" borderId="0" xfId="0" applyFont="1" applyAlignment="1">
      <alignment horizontal="center" vertical="center"/>
    </xf>
    <xf numFmtId="0" fontId="0" fillId="0" borderId="0" xfId="0" applyAlignment="1">
      <alignment horizontal="center" vertical="center"/>
    </xf>
    <xf numFmtId="0" fontId="45" fillId="0" borderId="0" xfId="0" applyFont="1" applyAlignment="1">
      <alignment horizontal="center" vertical="top"/>
    </xf>
    <xf numFmtId="0" fontId="44" fillId="0" borderId="0" xfId="0" applyFont="1" applyAlignment="1">
      <alignment horizontal="center" vertical="top" wrapText="1"/>
    </xf>
    <xf numFmtId="0" fontId="21" fillId="0" borderId="0" xfId="0" applyFont="1" applyAlignment="1">
      <alignment vertical="top" wrapText="1"/>
    </xf>
    <xf numFmtId="0" fontId="28"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19" fillId="0" borderId="0" xfId="0" applyFont="1"/>
    <xf numFmtId="0" fontId="20" fillId="0" borderId="0" xfId="0" applyFont="1"/>
    <xf numFmtId="0" fontId="22" fillId="0" borderId="0" xfId="0" applyFont="1"/>
    <xf numFmtId="0" fontId="21" fillId="0" borderId="0" xfId="0" applyFont="1" applyAlignment="1">
      <alignment vertical="top"/>
    </xf>
    <xf numFmtId="0" fontId="32" fillId="0" borderId="0" xfId="0" applyFont="1"/>
    <xf numFmtId="0" fontId="1" fillId="2" borderId="9" xfId="0" applyFont="1" applyFill="1" applyBorder="1" applyAlignment="1">
      <alignment horizontal="center" vertical="center" wrapText="1"/>
    </xf>
    <xf numFmtId="0" fontId="5" fillId="5" borderId="6" xfId="0" applyFont="1" applyFill="1" applyBorder="1" applyAlignment="1">
      <alignment horizontal="left"/>
    </xf>
    <xf numFmtId="0" fontId="4" fillId="3" borderId="56" xfId="0" applyFont="1" applyFill="1" applyBorder="1" applyAlignment="1">
      <alignment horizontal="center"/>
    </xf>
    <xf numFmtId="0" fontId="4" fillId="4" borderId="56" xfId="0" applyFont="1" applyFill="1" applyBorder="1" applyAlignment="1">
      <alignment horizontal="center"/>
    </xf>
    <xf numFmtId="10" fontId="4" fillId="4" borderId="56" xfId="0" applyNumberFormat="1" applyFont="1" applyFill="1" applyBorder="1" applyAlignment="1">
      <alignment horizontal="center"/>
    </xf>
    <xf numFmtId="10" fontId="0" fillId="12" borderId="56" xfId="0" applyNumberFormat="1" applyFill="1" applyBorder="1" applyAlignment="1">
      <alignment horizontal="center" vertical="center"/>
    </xf>
    <xf numFmtId="10" fontId="4" fillId="0" borderId="56" xfId="0" applyNumberFormat="1" applyFont="1" applyBorder="1" applyAlignment="1">
      <alignment horizontal="center"/>
    </xf>
    <xf numFmtId="10" fontId="0" fillId="0" borderId="56" xfId="0" applyNumberFormat="1" applyBorder="1" applyAlignment="1">
      <alignment horizontal="center" vertical="center"/>
    </xf>
    <xf numFmtId="0" fontId="5" fillId="5" borderId="56" xfId="0" applyFont="1" applyFill="1" applyBorder="1" applyAlignment="1">
      <alignment horizontal="center"/>
    </xf>
    <xf numFmtId="10" fontId="24" fillId="13" borderId="56" xfId="0" applyNumberFormat="1" applyFont="1" applyFill="1" applyBorder="1" applyAlignment="1">
      <alignment horizontal="center"/>
    </xf>
    <xf numFmtId="10" fontId="50" fillId="14" borderId="56" xfId="0" applyNumberFormat="1" applyFont="1" applyFill="1" applyBorder="1" applyAlignment="1">
      <alignment horizontal="center" vertical="center"/>
    </xf>
    <xf numFmtId="0" fontId="4" fillId="4" borderId="56" xfId="0" applyFont="1" applyFill="1" applyBorder="1" applyAlignment="1">
      <alignment horizontal="left"/>
    </xf>
    <xf numFmtId="0" fontId="4" fillId="3" borderId="56" xfId="0" applyFont="1" applyFill="1" applyBorder="1" applyAlignment="1">
      <alignment horizontal="left"/>
    </xf>
    <xf numFmtId="3" fontId="3" fillId="4" borderId="5" xfId="0" applyNumberFormat="1" applyFont="1" applyFill="1" applyBorder="1" applyAlignment="1">
      <alignment horizontal="right" vertical="center"/>
    </xf>
    <xf numFmtId="3" fontId="3" fillId="3" borderId="5" xfId="0" applyNumberFormat="1" applyFont="1" applyFill="1" applyBorder="1"/>
    <xf numFmtId="0" fontId="3" fillId="4" borderId="5" xfId="0" applyFont="1" applyFill="1" applyBorder="1" applyAlignment="1">
      <alignment horizontal="left" indent="1"/>
    </xf>
    <xf numFmtId="0" fontId="3" fillId="0" borderId="5" xfId="0" applyFont="1" applyBorder="1" applyAlignment="1">
      <alignment horizontal="left" indent="1"/>
    </xf>
    <xf numFmtId="0" fontId="15" fillId="0" borderId="0" xfId="0" applyFont="1"/>
    <xf numFmtId="0" fontId="16" fillId="0" borderId="0" xfId="0" applyFont="1"/>
    <xf numFmtId="0" fontId="17" fillId="0" borderId="0" xfId="0" applyFont="1" applyAlignment="1">
      <alignment wrapText="1"/>
    </xf>
    <xf numFmtId="0" fontId="14" fillId="4" borderId="0" xfId="0" applyFont="1" applyFill="1"/>
    <xf numFmtId="0" fontId="21" fillId="4" borderId="0" xfId="0" applyFont="1" applyFill="1" applyAlignment="1">
      <alignment vertical="top"/>
    </xf>
    <xf numFmtId="0" fontId="21" fillId="4" borderId="0" xfId="0" applyFont="1" applyFill="1" applyAlignment="1">
      <alignment horizontal="left" vertical="top"/>
    </xf>
    <xf numFmtId="0" fontId="21" fillId="4" borderId="0" xfId="0" applyFont="1" applyFill="1"/>
    <xf numFmtId="0" fontId="53" fillId="4" borderId="29" xfId="0" applyFont="1" applyFill="1" applyBorder="1" applyAlignment="1">
      <alignment horizontal="left" vertical="top"/>
    </xf>
    <xf numFmtId="0" fontId="54" fillId="0" borderId="0" xfId="0" applyFont="1"/>
    <xf numFmtId="0" fontId="55" fillId="4" borderId="28" xfId="0" applyFont="1" applyFill="1" applyBorder="1" applyAlignment="1">
      <alignment horizontal="right"/>
    </xf>
    <xf numFmtId="0" fontId="55" fillId="4" borderId="0" xfId="0" applyFont="1" applyFill="1"/>
    <xf numFmtId="0" fontId="1" fillId="2" borderId="37"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3" xfId="0" applyFont="1" applyFill="1" applyBorder="1" applyAlignment="1">
      <alignment horizontal="center" vertical="center"/>
    </xf>
    <xf numFmtId="0" fontId="4" fillId="4" borderId="81" xfId="0" applyFont="1" applyFill="1" applyBorder="1" applyAlignment="1">
      <alignment horizontal="center" vertical="center"/>
    </xf>
    <xf numFmtId="0" fontId="4" fillId="3" borderId="82" xfId="0" applyFont="1" applyFill="1" applyBorder="1" applyAlignment="1">
      <alignment horizontal="center" vertical="center"/>
    </xf>
    <xf numFmtId="0" fontId="5" fillId="5" borderId="69" xfId="0" applyFont="1" applyFill="1" applyBorder="1" applyAlignment="1">
      <alignment vertical="center"/>
    </xf>
    <xf numFmtId="0" fontId="5" fillId="5" borderId="83" xfId="0" applyFont="1" applyFill="1" applyBorder="1" applyAlignment="1">
      <alignment vertical="center"/>
    </xf>
    <xf numFmtId="0" fontId="5" fillId="5" borderId="83" xfId="0" applyFont="1" applyFill="1" applyBorder="1" applyAlignment="1">
      <alignment horizontal="center" vertical="center"/>
    </xf>
    <xf numFmtId="0" fontId="5" fillId="5" borderId="84" xfId="0" applyFont="1" applyFill="1" applyBorder="1" applyAlignment="1">
      <alignment horizontal="center" vertical="center"/>
    </xf>
    <xf numFmtId="0" fontId="1" fillId="2" borderId="13" xfId="0" applyFont="1" applyFill="1" applyBorder="1" applyAlignment="1">
      <alignment horizontal="center" vertical="center" wrapText="1"/>
    </xf>
    <xf numFmtId="164" fontId="4" fillId="4" borderId="81" xfId="2" applyNumberFormat="1" applyFont="1" applyFill="1" applyBorder="1" applyAlignment="1">
      <alignment horizontal="center"/>
    </xf>
    <xf numFmtId="165" fontId="4" fillId="3" borderId="82" xfId="0" applyNumberFormat="1" applyFont="1" applyFill="1" applyBorder="1"/>
    <xf numFmtId="0" fontId="4" fillId="4" borderId="81" xfId="0" applyFont="1" applyFill="1" applyBorder="1" applyAlignment="1">
      <alignment horizontal="center"/>
    </xf>
    <xf numFmtId="164" fontId="4" fillId="3" borderId="82" xfId="2" applyNumberFormat="1" applyFont="1" applyFill="1" applyBorder="1"/>
    <xf numFmtId="165" fontId="4" fillId="4" borderId="84" xfId="0" applyNumberFormat="1" applyFont="1" applyFill="1" applyBorder="1" applyAlignment="1">
      <alignment horizontal="right"/>
    </xf>
    <xf numFmtId="0" fontId="4" fillId="3" borderId="82" xfId="0" applyFont="1" applyFill="1" applyBorder="1"/>
    <xf numFmtId="0" fontId="5" fillId="3" borderId="56" xfId="0" applyFont="1" applyFill="1" applyBorder="1" applyAlignment="1">
      <alignment horizontal="center" wrapText="1"/>
    </xf>
    <xf numFmtId="10" fontId="4" fillId="4" borderId="56" xfId="1" applyNumberFormat="1" applyFont="1" applyFill="1" applyBorder="1" applyAlignment="1">
      <alignment horizontal="center"/>
    </xf>
    <xf numFmtId="10" fontId="4" fillId="0" borderId="56" xfId="1" applyNumberFormat="1" applyFont="1" applyFill="1" applyBorder="1" applyAlignment="1">
      <alignment horizontal="center"/>
    </xf>
    <xf numFmtId="10" fontId="24" fillId="13" borderId="56" xfId="1" applyNumberFormat="1" applyFont="1" applyFill="1" applyBorder="1" applyAlignment="1">
      <alignment horizontal="center"/>
    </xf>
    <xf numFmtId="0" fontId="4" fillId="3" borderId="71" xfId="0" applyFont="1" applyFill="1" applyBorder="1" applyAlignment="1">
      <alignment horizontal="right"/>
    </xf>
    <xf numFmtId="164" fontId="4" fillId="4" borderId="72" xfId="2" applyNumberFormat="1" applyFont="1" applyFill="1" applyBorder="1" applyAlignment="1">
      <alignment horizontal="right" vertical="center"/>
    </xf>
    <xf numFmtId="164" fontId="4" fillId="3" borderId="72" xfId="2" applyNumberFormat="1" applyFont="1" applyFill="1" applyBorder="1" applyAlignment="1">
      <alignment horizontal="right" vertical="center"/>
    </xf>
    <xf numFmtId="164" fontId="4" fillId="3" borderId="73" xfId="2" applyNumberFormat="1" applyFont="1" applyFill="1" applyBorder="1" applyAlignment="1">
      <alignment horizontal="right" vertical="center"/>
    </xf>
    <xf numFmtId="1" fontId="4" fillId="3" borderId="72" xfId="0" applyNumberFormat="1" applyFont="1" applyFill="1" applyBorder="1" applyAlignment="1">
      <alignment horizontal="right"/>
    </xf>
    <xf numFmtId="3" fontId="4" fillId="4" borderId="76" xfId="0" applyNumberFormat="1" applyFont="1" applyFill="1" applyBorder="1" applyAlignment="1">
      <alignment horizontal="right"/>
    </xf>
    <xf numFmtId="3" fontId="3" fillId="5" borderId="76" xfId="0" applyNumberFormat="1" applyFont="1" applyFill="1" applyBorder="1" applyAlignment="1">
      <alignment horizontal="right"/>
    </xf>
    <xf numFmtId="3" fontId="3" fillId="5" borderId="77" xfId="0" applyNumberFormat="1" applyFont="1" applyFill="1" applyBorder="1" applyAlignment="1">
      <alignment horizontal="right"/>
    </xf>
    <xf numFmtId="3" fontId="4" fillId="3" borderId="72" xfId="0" applyNumberFormat="1" applyFont="1" applyFill="1" applyBorder="1" applyAlignment="1">
      <alignment horizontal="right"/>
    </xf>
    <xf numFmtId="3" fontId="4" fillId="9" borderId="76" xfId="0" applyNumberFormat="1" applyFont="1" applyFill="1" applyBorder="1" applyAlignment="1">
      <alignment horizontal="right"/>
    </xf>
    <xf numFmtId="3" fontId="4" fillId="3" borderId="27" xfId="0" applyNumberFormat="1" applyFont="1" applyFill="1" applyBorder="1" applyAlignment="1">
      <alignment horizontal="center"/>
    </xf>
    <xf numFmtId="3" fontId="4" fillId="3" borderId="67" xfId="0" applyNumberFormat="1" applyFont="1" applyFill="1" applyBorder="1" applyAlignment="1">
      <alignment horizontal="center"/>
    </xf>
    <xf numFmtId="3" fontId="4" fillId="3" borderId="87" xfId="0" applyNumberFormat="1" applyFont="1" applyFill="1" applyBorder="1" applyAlignment="1">
      <alignment horizontal="center"/>
    </xf>
    <xf numFmtId="3" fontId="4" fillId="15" borderId="27" xfId="0" applyNumberFormat="1" applyFont="1" applyFill="1" applyBorder="1" applyAlignment="1">
      <alignment horizontal="center"/>
    </xf>
    <xf numFmtId="3" fontId="4" fillId="15" borderId="67" xfId="0" applyNumberFormat="1" applyFont="1" applyFill="1" applyBorder="1" applyAlignment="1">
      <alignment horizontal="center"/>
    </xf>
    <xf numFmtId="3" fontId="4" fillId="15" borderId="87" xfId="0" applyNumberFormat="1" applyFont="1" applyFill="1" applyBorder="1" applyAlignment="1">
      <alignment horizontal="center"/>
    </xf>
    <xf numFmtId="3" fontId="4" fillId="3" borderId="36" xfId="0" applyNumberFormat="1" applyFont="1" applyFill="1" applyBorder="1"/>
    <xf numFmtId="3" fontId="4" fillId="3" borderId="24" xfId="0" applyNumberFormat="1" applyFont="1" applyFill="1" applyBorder="1"/>
    <xf numFmtId="3" fontId="4" fillId="3" borderId="75" xfId="0" applyNumberFormat="1" applyFont="1" applyFill="1" applyBorder="1"/>
    <xf numFmtId="3" fontId="4" fillId="3" borderId="82" xfId="0" applyNumberFormat="1" applyFont="1" applyFill="1" applyBorder="1"/>
    <xf numFmtId="3" fontId="4" fillId="4" borderId="36" xfId="0" applyNumberFormat="1" applyFont="1" applyFill="1" applyBorder="1"/>
    <xf numFmtId="3" fontId="4" fillId="4" borderId="22" xfId="0" applyNumberFormat="1" applyFont="1" applyFill="1" applyBorder="1"/>
    <xf numFmtId="3" fontId="4" fillId="4" borderId="67" xfId="0" applyNumberFormat="1" applyFont="1" applyFill="1" applyBorder="1"/>
    <xf numFmtId="3" fontId="4" fillId="4" borderId="81" xfId="0" applyNumberFormat="1" applyFont="1" applyFill="1" applyBorder="1"/>
    <xf numFmtId="3" fontId="4" fillId="4" borderId="0" xfId="0" applyNumberFormat="1" applyFont="1" applyFill="1"/>
    <xf numFmtId="3" fontId="5" fillId="5" borderId="100" xfId="0" applyNumberFormat="1" applyFont="1" applyFill="1" applyBorder="1"/>
    <xf numFmtId="3" fontId="5" fillId="5" borderId="98" xfId="0" applyNumberFormat="1" applyFont="1" applyFill="1" applyBorder="1"/>
    <xf numFmtId="3" fontId="4" fillId="0" borderId="100" xfId="0" applyNumberFormat="1" applyFont="1" applyBorder="1"/>
    <xf numFmtId="3" fontId="4" fillId="12" borderId="100" xfId="0" applyNumberFormat="1" applyFont="1" applyFill="1" applyBorder="1"/>
    <xf numFmtId="0" fontId="56" fillId="4" borderId="28" xfId="0" applyFont="1" applyFill="1" applyBorder="1" applyAlignment="1">
      <alignment horizontal="right"/>
    </xf>
    <xf numFmtId="0" fontId="52" fillId="4" borderId="0" xfId="0" applyFont="1" applyFill="1" applyAlignment="1">
      <alignment vertical="top" wrapText="1"/>
    </xf>
    <xf numFmtId="0" fontId="56" fillId="4" borderId="0" xfId="0" applyFont="1" applyFill="1"/>
    <xf numFmtId="0" fontId="52" fillId="4" borderId="0" xfId="0" applyFont="1" applyFill="1" applyAlignment="1">
      <alignment horizontal="left" vertical="top"/>
    </xf>
    <xf numFmtId="3" fontId="4" fillId="3" borderId="5" xfId="0" applyNumberFormat="1" applyFont="1" applyFill="1" applyBorder="1"/>
    <xf numFmtId="3" fontId="4" fillId="4" borderId="5" xfId="2" applyNumberFormat="1" applyFont="1" applyFill="1" applyBorder="1"/>
    <xf numFmtId="3" fontId="5" fillId="5" borderId="7" xfId="0" applyNumberFormat="1" applyFont="1" applyFill="1" applyBorder="1"/>
    <xf numFmtId="3" fontId="0" fillId="0" borderId="0" xfId="0" applyNumberFormat="1"/>
    <xf numFmtId="0" fontId="3" fillId="16" borderId="5" xfId="0" applyFont="1" applyFill="1" applyBorder="1"/>
    <xf numFmtId="0" fontId="3" fillId="17" borderId="5" xfId="0" applyFont="1" applyFill="1" applyBorder="1"/>
    <xf numFmtId="0" fontId="57" fillId="0" borderId="0" xfId="0" applyFont="1"/>
    <xf numFmtId="0" fontId="5" fillId="4" borderId="36" xfId="0" applyFont="1" applyFill="1" applyBorder="1" applyAlignment="1">
      <alignment horizontal="left"/>
    </xf>
    <xf numFmtId="0" fontId="7" fillId="6" borderId="0" xfId="0" applyFont="1" applyFill="1" applyAlignment="1">
      <alignment horizontal="left" wrapText="1"/>
    </xf>
    <xf numFmtId="0" fontId="3" fillId="4" borderId="5" xfId="0" applyFont="1" applyFill="1" applyBorder="1" applyAlignment="1">
      <alignment horizontal="right"/>
    </xf>
    <xf numFmtId="166" fontId="3" fillId="4" borderId="5" xfId="0" applyNumberFormat="1" applyFont="1" applyFill="1" applyBorder="1" applyAlignment="1">
      <alignment horizontal="right" vertical="top"/>
    </xf>
    <xf numFmtId="166" fontId="3" fillId="4" borderId="5" xfId="0" applyNumberFormat="1" applyFont="1" applyFill="1" applyBorder="1" applyAlignment="1">
      <alignment horizontal="right"/>
    </xf>
    <xf numFmtId="166" fontId="3" fillId="0" borderId="5" xfId="0" applyNumberFormat="1" applyFont="1" applyBorder="1" applyAlignment="1">
      <alignment horizontal="right" vertical="top"/>
    </xf>
    <xf numFmtId="166" fontId="3" fillId="0" borderId="5" xfId="0" applyNumberFormat="1" applyFont="1" applyBorder="1"/>
    <xf numFmtId="166" fontId="3" fillId="3" borderId="5" xfId="0" applyNumberFormat="1" applyFont="1" applyFill="1" applyBorder="1" applyAlignment="1">
      <alignment horizontal="right" vertical="top"/>
    </xf>
    <xf numFmtId="166" fontId="3" fillId="3" borderId="5" xfId="0" applyNumberFormat="1" applyFont="1" applyFill="1" applyBorder="1" applyAlignment="1">
      <alignment horizontal="right"/>
    </xf>
    <xf numFmtId="1" fontId="4" fillId="4" borderId="76" xfId="0" applyNumberFormat="1" applyFont="1" applyFill="1" applyBorder="1" applyAlignment="1">
      <alignment horizontal="right" vertical="center"/>
    </xf>
    <xf numFmtId="3" fontId="4" fillId="3" borderId="72" xfId="0" applyNumberFormat="1" applyFont="1" applyFill="1" applyBorder="1" applyAlignment="1">
      <alignment horizontal="right" vertical="center"/>
    </xf>
    <xf numFmtId="3" fontId="4" fillId="4" borderId="72" xfId="0" applyNumberFormat="1" applyFont="1" applyFill="1" applyBorder="1" applyAlignment="1">
      <alignment horizontal="right" vertical="center"/>
    </xf>
    <xf numFmtId="3" fontId="4" fillId="4" borderId="76" xfId="0" applyNumberFormat="1" applyFont="1" applyFill="1" applyBorder="1" applyAlignment="1">
      <alignment horizontal="right" vertical="center"/>
    </xf>
    <xf numFmtId="0" fontId="5" fillId="18" borderId="7" xfId="0" applyFont="1" applyFill="1" applyBorder="1"/>
    <xf numFmtId="0" fontId="3" fillId="3" borderId="27" xfId="4" applyFont="1" applyFill="1" applyBorder="1" applyAlignment="1">
      <alignment horizontal="center" indent="1"/>
    </xf>
    <xf numFmtId="0" fontId="3" fillId="4" borderId="27" xfId="4" applyFont="1" applyFill="1" applyBorder="1" applyAlignment="1">
      <alignment horizontal="center" indent="1"/>
    </xf>
    <xf numFmtId="0" fontId="59" fillId="16" borderId="5" xfId="0" applyFont="1" applyFill="1" applyBorder="1"/>
    <xf numFmtId="0" fontId="59" fillId="17" borderId="5" xfId="0" applyFont="1" applyFill="1" applyBorder="1"/>
    <xf numFmtId="41" fontId="3" fillId="17" borderId="5" xfId="5" applyFont="1" applyFill="1" applyBorder="1"/>
    <xf numFmtId="41" fontId="3" fillId="16" borderId="5" xfId="5" applyFont="1" applyFill="1" applyBorder="1"/>
    <xf numFmtId="164" fontId="4" fillId="3" borderId="71" xfId="0" applyNumberFormat="1" applyFont="1" applyFill="1" applyBorder="1" applyAlignment="1">
      <alignment horizontal="right"/>
    </xf>
    <xf numFmtId="17" fontId="1" fillId="2" borderId="3" xfId="0" applyNumberFormat="1" applyFont="1" applyFill="1" applyBorder="1" applyAlignment="1">
      <alignment horizontal="center" vertical="center"/>
    </xf>
    <xf numFmtId="0" fontId="4" fillId="3" borderId="5" xfId="0" applyFont="1" applyFill="1" applyBorder="1" applyAlignment="1">
      <alignment horizontal="center"/>
    </xf>
    <xf numFmtId="0" fontId="4" fillId="4" borderId="5" xfId="0" applyFont="1" applyFill="1" applyBorder="1" applyAlignment="1">
      <alignment horizontal="center"/>
    </xf>
    <xf numFmtId="166" fontId="4" fillId="3" borderId="5" xfId="2" applyNumberFormat="1" applyFont="1" applyFill="1" applyBorder="1"/>
    <xf numFmtId="166" fontId="4" fillId="15" borderId="5" xfId="2" applyNumberFormat="1" applyFont="1" applyFill="1" applyBorder="1"/>
    <xf numFmtId="166" fontId="4" fillId="4" borderId="5" xfId="2" applyNumberFormat="1" applyFont="1" applyFill="1" applyBorder="1"/>
    <xf numFmtId="164" fontId="60" fillId="4" borderId="81" xfId="2" applyNumberFormat="1" applyFont="1" applyFill="1" applyBorder="1" applyAlignment="1">
      <alignment horizontal="center"/>
    </xf>
    <xf numFmtId="0" fontId="60" fillId="3" borderId="82" xfId="0" applyFont="1" applyFill="1" applyBorder="1" applyAlignment="1">
      <alignment horizontal="center"/>
    </xf>
    <xf numFmtId="0" fontId="3" fillId="0" borderId="5" xfId="0" applyFont="1" applyBorder="1"/>
    <xf numFmtId="3" fontId="3" fillId="0" borderId="5" xfId="0" applyNumberFormat="1" applyFont="1" applyBorder="1"/>
    <xf numFmtId="3" fontId="3" fillId="4" borderId="5" xfId="0" applyNumberFormat="1" applyFont="1" applyFill="1" applyBorder="1"/>
    <xf numFmtId="41" fontId="0" fillId="0" borderId="0" xfId="0" applyNumberFormat="1"/>
    <xf numFmtId="3" fontId="61" fillId="12" borderId="100" xfId="0" applyNumberFormat="1" applyFont="1" applyFill="1" applyBorder="1"/>
    <xf numFmtId="0" fontId="18" fillId="7" borderId="28" xfId="0" applyFont="1" applyFill="1" applyBorder="1" applyAlignment="1">
      <alignment horizontal="center" wrapText="1"/>
    </xf>
    <xf numFmtId="0" fontId="18" fillId="7" borderId="0" xfId="0" applyFont="1" applyFill="1" applyAlignment="1">
      <alignment horizontal="center" wrapText="1"/>
    </xf>
    <xf numFmtId="0" fontId="18" fillId="7" borderId="29" xfId="0" applyFont="1" applyFill="1" applyBorder="1" applyAlignment="1">
      <alignment horizontal="center" wrapText="1"/>
    </xf>
    <xf numFmtId="0" fontId="19" fillId="7" borderId="28" xfId="0" applyFont="1" applyFill="1" applyBorder="1" applyAlignment="1">
      <alignment horizontal="center"/>
    </xf>
    <xf numFmtId="0" fontId="19" fillId="7" borderId="0" xfId="0" applyFont="1" applyFill="1" applyAlignment="1">
      <alignment horizontal="center"/>
    </xf>
    <xf numFmtId="0" fontId="19" fillId="7" borderId="29" xfId="0" applyFont="1" applyFill="1" applyBorder="1" applyAlignment="1">
      <alignment horizontal="center"/>
    </xf>
    <xf numFmtId="0" fontId="3" fillId="2" borderId="30" xfId="0" applyFont="1" applyFill="1" applyBorder="1" applyAlignment="1"/>
    <xf numFmtId="0" fontId="3" fillId="2" borderId="31" xfId="0" applyFont="1" applyFill="1" applyBorder="1" applyAlignment="1"/>
    <xf numFmtId="0" fontId="17" fillId="5" borderId="32" xfId="0" applyFont="1" applyFill="1" applyBorder="1" applyAlignment="1">
      <alignment horizontal="right" vertical="center" wrapText="1"/>
    </xf>
    <xf numFmtId="0" fontId="17" fillId="5" borderId="34" xfId="0" applyFont="1" applyFill="1" applyBorder="1" applyAlignment="1">
      <alignment horizontal="right" vertical="center" wrapText="1"/>
    </xf>
    <xf numFmtId="0" fontId="17" fillId="5" borderId="33" xfId="0" applyFont="1" applyFill="1" applyBorder="1" applyAlignment="1">
      <alignment horizontal="right" vertical="center" wrapText="1"/>
    </xf>
    <xf numFmtId="0" fontId="17" fillId="5" borderId="35" xfId="0" applyFont="1" applyFill="1" applyBorder="1" applyAlignment="1">
      <alignment horizontal="right" vertical="center" wrapText="1"/>
    </xf>
    <xf numFmtId="0" fontId="3" fillId="2" borderId="61" xfId="0" applyFont="1" applyFill="1" applyBorder="1" applyAlignment="1"/>
    <xf numFmtId="0" fontId="3" fillId="2" borderId="63" xfId="0" applyFont="1" applyFill="1" applyBorder="1" applyAlignment="1"/>
    <xf numFmtId="0" fontId="3" fillId="8" borderId="28" xfId="0" applyFont="1" applyFill="1" applyBorder="1" applyAlignment="1">
      <alignment horizontal="center"/>
    </xf>
    <xf numFmtId="0" fontId="3" fillId="8" borderId="0" xfId="0" applyFont="1" applyFill="1" applyAlignment="1">
      <alignment horizontal="center"/>
    </xf>
    <xf numFmtId="0" fontId="3" fillId="8" borderId="29" xfId="0" applyFont="1" applyFill="1" applyBorder="1" applyAlignment="1">
      <alignment horizontal="center"/>
    </xf>
    <xf numFmtId="0" fontId="17" fillId="5" borderId="61" xfId="0" applyFont="1" applyFill="1" applyBorder="1" applyAlignment="1">
      <alignment horizontal="right" vertical="center" wrapText="1"/>
    </xf>
    <xf numFmtId="0" fontId="17" fillId="5" borderId="60" xfId="0" applyFont="1" applyFill="1" applyBorder="1" applyAlignment="1">
      <alignment horizontal="right" vertical="center" wrapText="1"/>
    </xf>
    <xf numFmtId="0" fontId="17" fillId="5" borderId="62" xfId="0" applyFont="1" applyFill="1" applyBorder="1" applyAlignment="1">
      <alignment horizontal="right" vertical="center" wrapText="1"/>
    </xf>
    <xf numFmtId="0" fontId="17" fillId="5" borderId="63" xfId="0" applyFont="1" applyFill="1" applyBorder="1" applyAlignment="1">
      <alignment horizontal="right" vertical="center" wrapText="1"/>
    </xf>
    <xf numFmtId="0" fontId="17" fillId="5" borderId="64" xfId="0" applyFont="1" applyFill="1" applyBorder="1" applyAlignment="1">
      <alignment horizontal="right" vertical="center" wrapText="1"/>
    </xf>
    <xf numFmtId="0" fontId="17" fillId="5" borderId="65" xfId="0" applyFont="1" applyFill="1" applyBorder="1" applyAlignment="1">
      <alignment horizontal="right" vertical="center" wrapText="1"/>
    </xf>
    <xf numFmtId="0" fontId="1" fillId="2" borderId="12" xfId="0" applyFont="1" applyFill="1" applyBorder="1" applyAlignment="1">
      <alignment horizontal="center" vertical="center"/>
    </xf>
    <xf numFmtId="0" fontId="5" fillId="5" borderId="6" xfId="0" applyFont="1" applyFill="1" applyBorder="1" applyAlignment="1"/>
    <xf numFmtId="0" fontId="5" fillId="5" borderId="7" xfId="0" applyFont="1" applyFill="1" applyBorder="1" applyAlignment="1"/>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6" xfId="0" applyFont="1" applyFill="1" applyBorder="1" applyAlignment="1">
      <alignment horizontal="center" vertical="center"/>
    </xf>
    <xf numFmtId="17" fontId="1" fillId="2" borderId="91" xfId="0" quotePrefix="1" applyNumberFormat="1" applyFont="1" applyFill="1" applyBorder="1" applyAlignment="1">
      <alignment horizontal="center" vertical="center"/>
    </xf>
    <xf numFmtId="0" fontId="1" fillId="2" borderId="94" xfId="0" applyFont="1" applyFill="1" applyBorder="1" applyAlignment="1">
      <alignment horizontal="center" vertical="center"/>
    </xf>
    <xf numFmtId="0" fontId="3" fillId="4" borderId="6" xfId="0" applyFont="1" applyFill="1" applyBorder="1" applyAlignment="1">
      <alignment horizontal="left" indent="1"/>
    </xf>
    <xf numFmtId="0" fontId="3" fillId="4" borderId="7" xfId="0" applyFont="1" applyFill="1" applyBorder="1" applyAlignment="1">
      <alignment horizontal="left" indent="1"/>
    </xf>
    <xf numFmtId="17" fontId="1" fillId="2" borderId="90" xfId="0" quotePrefix="1" applyNumberFormat="1" applyFont="1" applyFill="1" applyBorder="1" applyAlignment="1">
      <alignment horizontal="center" vertical="center"/>
    </xf>
    <xf numFmtId="0" fontId="1" fillId="2" borderId="93"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5" fillId="3" borderId="43" xfId="0" applyFont="1" applyFill="1" applyBorder="1" applyAlignment="1">
      <alignment horizontal="left"/>
    </xf>
    <xf numFmtId="0" fontId="5" fillId="3" borderId="44" xfId="0" applyFont="1" applyFill="1" applyBorder="1" applyAlignment="1">
      <alignment horizontal="left"/>
    </xf>
    <xf numFmtId="0" fontId="3" fillId="3" borderId="6" xfId="0" applyFont="1" applyFill="1" applyBorder="1" applyAlignment="1">
      <alignment horizontal="left" indent="1"/>
    </xf>
    <xf numFmtId="0" fontId="3" fillId="3" borderId="7" xfId="0" applyFont="1" applyFill="1" applyBorder="1" applyAlignment="1">
      <alignment horizontal="left" indent="1"/>
    </xf>
    <xf numFmtId="0" fontId="1" fillId="2" borderId="17" xfId="0" applyFont="1" applyFill="1" applyBorder="1" applyAlignment="1">
      <alignment horizontal="center" vertical="center"/>
    </xf>
    <xf numFmtId="0" fontId="1" fillId="2" borderId="89"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92" xfId="0" applyFont="1" applyFill="1" applyBorder="1" applyAlignment="1">
      <alignment horizontal="center" vertical="center"/>
    </xf>
    <xf numFmtId="0" fontId="5" fillId="3" borderId="95" xfId="0" applyFont="1" applyFill="1" applyBorder="1" applyAlignment="1">
      <alignment horizontal="left"/>
    </xf>
    <xf numFmtId="0" fontId="5" fillId="3" borderId="5" xfId="0" applyFont="1" applyFill="1" applyBorder="1" applyAlignment="1">
      <alignment horizontal="left"/>
    </xf>
    <xf numFmtId="0" fontId="3" fillId="3" borderId="6" xfId="0" applyFont="1" applyFill="1" applyBorder="1" applyAlignment="1">
      <alignment horizontal="left" indent="2"/>
    </xf>
    <xf numFmtId="0" fontId="3" fillId="3" borderId="7" xfId="0" applyFont="1" applyFill="1" applyBorder="1" applyAlignment="1">
      <alignment horizontal="left" indent="2"/>
    </xf>
    <xf numFmtId="0" fontId="3" fillId="4" borderId="6" xfId="0" applyFont="1" applyFill="1" applyBorder="1" applyAlignment="1">
      <alignment horizontal="left" indent="2"/>
    </xf>
    <xf numFmtId="0" fontId="3" fillId="4" borderId="7" xfId="0" applyFont="1" applyFill="1" applyBorder="1" applyAlignment="1">
      <alignment horizontal="left" indent="2"/>
    </xf>
    <xf numFmtId="0" fontId="3" fillId="3" borderId="6" xfId="0" applyFont="1" applyFill="1" applyBorder="1" applyAlignment="1">
      <alignment horizontal="center"/>
    </xf>
    <xf numFmtId="0" fontId="3" fillId="3" borderId="7" xfId="0" applyFont="1" applyFill="1" applyBorder="1" applyAlignment="1">
      <alignment horizontal="center"/>
    </xf>
    <xf numFmtId="0" fontId="3" fillId="0" borderId="6" xfId="0" applyFont="1" applyBorder="1" applyAlignment="1">
      <alignment horizontal="left" indent="2"/>
    </xf>
    <xf numFmtId="0" fontId="3" fillId="0" borderId="7" xfId="0" applyFont="1" applyBorder="1" applyAlignment="1">
      <alignment horizontal="left" indent="2"/>
    </xf>
    <xf numFmtId="0" fontId="5" fillId="4" borderId="6" xfId="0" applyFont="1" applyFill="1" applyBorder="1" applyAlignment="1">
      <alignment horizontal="left"/>
    </xf>
    <xf numFmtId="0" fontId="5" fillId="4" borderId="7" xfId="0" applyFont="1" applyFill="1" applyBorder="1" applyAlignment="1">
      <alignment horizontal="left"/>
    </xf>
    <xf numFmtId="0" fontId="3" fillId="0" borderId="6" xfId="0" applyFont="1" applyBorder="1" applyAlignment="1">
      <alignment horizontal="left" indent="1"/>
    </xf>
    <xf numFmtId="0" fontId="3" fillId="0" borderId="7" xfId="0" applyFont="1" applyBorder="1" applyAlignment="1">
      <alignment horizontal="left" indent="1"/>
    </xf>
    <xf numFmtId="0" fontId="3" fillId="3" borderId="96" xfId="0" applyFont="1" applyFill="1" applyBorder="1" applyAlignment="1">
      <alignment horizontal="left" indent="1"/>
    </xf>
    <xf numFmtId="0" fontId="3" fillId="3" borderId="97" xfId="0" applyFont="1" applyFill="1" applyBorder="1" applyAlignment="1">
      <alignment horizontal="left" indent="1"/>
    </xf>
    <xf numFmtId="0" fontId="3" fillId="4" borderId="98" xfId="0" applyFont="1" applyFill="1" applyBorder="1" applyAlignment="1">
      <alignment horizontal="left" indent="1"/>
    </xf>
    <xf numFmtId="0" fontId="3" fillId="4" borderId="99" xfId="0" applyFont="1" applyFill="1" applyBorder="1" applyAlignment="1">
      <alignment horizontal="left" indent="1"/>
    </xf>
    <xf numFmtId="17" fontId="1" fillId="2" borderId="39" xfId="0" applyNumberFormat="1" applyFont="1" applyFill="1" applyBorder="1" applyAlignment="1">
      <alignment horizontal="center" vertical="center"/>
    </xf>
    <xf numFmtId="17" fontId="1" fillId="2" borderId="40" xfId="0" applyNumberFormat="1" applyFont="1" applyFill="1" applyBorder="1" applyAlignment="1">
      <alignment horizontal="center" vertical="center"/>
    </xf>
    <xf numFmtId="17" fontId="1" fillId="2" borderId="41" xfId="0" applyNumberFormat="1" applyFont="1" applyFill="1" applyBorder="1" applyAlignment="1">
      <alignment horizontal="center" vertical="center"/>
    </xf>
    <xf numFmtId="17" fontId="1" fillId="2" borderId="42" xfId="0" applyNumberFormat="1" applyFont="1" applyFill="1" applyBorder="1" applyAlignment="1">
      <alignment horizontal="center" vertical="center"/>
    </xf>
    <xf numFmtId="0" fontId="58" fillId="3" borderId="22" xfId="4" applyFont="1" applyFill="1" applyBorder="1" applyAlignment="1">
      <alignment horizontal="center"/>
    </xf>
    <xf numFmtId="0" fontId="58" fillId="3" borderId="7" xfId="4" applyFont="1" applyFill="1" applyBorder="1" applyAlignment="1">
      <alignment horizontal="center"/>
    </xf>
    <xf numFmtId="0" fontId="58" fillId="4" borderId="22" xfId="4" applyFont="1" applyFill="1" applyBorder="1" applyAlignment="1">
      <alignment horizontal="center"/>
    </xf>
    <xf numFmtId="0" fontId="58" fillId="4" borderId="7" xfId="4" applyFont="1" applyFill="1" applyBorder="1" applyAlignment="1">
      <alignment horizontal="center"/>
    </xf>
    <xf numFmtId="0" fontId="3" fillId="4" borderId="52" xfId="0" applyFont="1" applyFill="1" applyBorder="1" applyAlignment="1">
      <alignment horizontal="center"/>
    </xf>
    <xf numFmtId="0" fontId="3" fillId="4" borderId="44" xfId="0" applyFont="1" applyFill="1" applyBorder="1" applyAlignment="1">
      <alignment horizontal="center"/>
    </xf>
    <xf numFmtId="0" fontId="1" fillId="2" borderId="102" xfId="0" applyFont="1" applyFill="1" applyBorder="1" applyAlignment="1">
      <alignment horizontal="center" vertical="center"/>
    </xf>
    <xf numFmtId="0" fontId="1" fillId="2" borderId="103" xfId="0" applyFont="1" applyFill="1" applyBorder="1" applyAlignment="1">
      <alignment horizontal="center" vertical="center"/>
    </xf>
    <xf numFmtId="17" fontId="1" fillId="2" borderId="9" xfId="0" applyNumberFormat="1" applyFont="1" applyFill="1" applyBorder="1" applyAlignment="1">
      <alignment horizontal="center" vertical="center"/>
    </xf>
    <xf numFmtId="17" fontId="1" fillId="2" borderId="85" xfId="0" applyNumberFormat="1" applyFont="1" applyFill="1" applyBorder="1" applyAlignment="1">
      <alignment horizontal="center" vertical="center"/>
    </xf>
    <xf numFmtId="17" fontId="1" fillId="2" borderId="10" xfId="0" applyNumberFormat="1" applyFont="1" applyFill="1" applyBorder="1" applyAlignment="1">
      <alignment horizontal="center" vertical="center"/>
    </xf>
    <xf numFmtId="17" fontId="1" fillId="2" borderId="9" xfId="0" applyNumberFormat="1" applyFont="1" applyFill="1" applyBorder="1" applyAlignment="1">
      <alignment horizontal="center" vertical="center" wrapText="1"/>
    </xf>
    <xf numFmtId="17" fontId="1" fillId="2" borderId="10" xfId="0" applyNumberFormat="1" applyFont="1" applyFill="1" applyBorder="1" applyAlignment="1">
      <alignment horizontal="center" vertical="center" wrapText="1"/>
    </xf>
    <xf numFmtId="0" fontId="4" fillId="3" borderId="24" xfId="0" applyFont="1" applyFill="1" applyBorder="1" applyAlignment="1">
      <alignment horizontal="left"/>
    </xf>
    <xf numFmtId="0" fontId="4" fillId="3" borderId="36" xfId="0" applyFont="1" applyFill="1" applyBorder="1" applyAlignment="1">
      <alignment horizontal="left"/>
    </xf>
    <xf numFmtId="0" fontId="4" fillId="3" borderId="5" xfId="0" applyFont="1" applyFill="1" applyBorder="1" applyAlignment="1">
      <alignment horizontal="left"/>
    </xf>
    <xf numFmtId="0" fontId="4" fillId="3" borderId="24" xfId="0" applyFont="1" applyFill="1" applyBorder="1" applyAlignment="1">
      <alignment horizontal="center"/>
    </xf>
    <xf numFmtId="0" fontId="4" fillId="3" borderId="5" xfId="0" applyFont="1" applyFill="1" applyBorder="1" applyAlignment="1">
      <alignment horizontal="center"/>
    </xf>
    <xf numFmtId="0" fontId="4" fillId="4" borderId="22" xfId="0" applyFont="1" applyFill="1" applyBorder="1" applyAlignment="1">
      <alignment horizontal="left"/>
    </xf>
    <xf numFmtId="0" fontId="4" fillId="4" borderId="27" xfId="0" applyFont="1" applyFill="1" applyBorder="1" applyAlignment="1">
      <alignment horizontal="left"/>
    </xf>
    <xf numFmtId="0" fontId="4" fillId="4" borderId="7" xfId="0" applyFont="1" applyFill="1" applyBorder="1" applyAlignment="1">
      <alignment horizontal="left"/>
    </xf>
    <xf numFmtId="0" fontId="4" fillId="4" borderId="22" xfId="0" applyFont="1" applyFill="1" applyBorder="1" applyAlignment="1">
      <alignment horizontal="center"/>
    </xf>
    <xf numFmtId="0" fontId="4" fillId="4" borderId="7" xfId="0" applyFont="1" applyFill="1" applyBorder="1" applyAlignment="1">
      <alignment horizontal="center"/>
    </xf>
    <xf numFmtId="17" fontId="1" fillId="2" borderId="12" xfId="0" applyNumberFormat="1" applyFont="1" applyFill="1" applyBorder="1" applyAlignment="1">
      <alignment horizontal="center" vertical="center"/>
    </xf>
    <xf numFmtId="0" fontId="24" fillId="4" borderId="67" xfId="0" applyFont="1" applyFill="1" applyBorder="1" applyAlignment="1">
      <alignment horizontal="left"/>
    </xf>
    <xf numFmtId="0" fontId="24" fillId="4" borderId="7" xfId="0" applyFont="1" applyFill="1" applyBorder="1" applyAlignment="1">
      <alignment horizontal="left"/>
    </xf>
    <xf numFmtId="0" fontId="3" fillId="3" borderId="66" xfId="0" applyFont="1" applyFill="1" applyBorder="1" applyAlignment="1">
      <alignment horizontal="left" indent="1"/>
    </xf>
    <xf numFmtId="0" fontId="3" fillId="3" borderId="21" xfId="0" applyFont="1" applyFill="1" applyBorder="1" applyAlignment="1">
      <alignment horizontal="left" indent="1"/>
    </xf>
    <xf numFmtId="0" fontId="4" fillId="4" borderId="69" xfId="0" applyFont="1" applyFill="1" applyBorder="1" applyAlignment="1">
      <alignment horizontal="left" indent="1"/>
    </xf>
    <xf numFmtId="0" fontId="4" fillId="4" borderId="70" xfId="0" applyFont="1" applyFill="1" applyBorder="1" applyAlignment="1">
      <alignment horizontal="left" indent="1"/>
    </xf>
    <xf numFmtId="0" fontId="7" fillId="6" borderId="0" xfId="0" applyFont="1" applyFill="1" applyAlignment="1">
      <alignment horizontal="left" wrapText="1"/>
    </xf>
    <xf numFmtId="0" fontId="4" fillId="4" borderId="67" xfId="0" applyFont="1" applyFill="1" applyBorder="1" applyAlignment="1">
      <alignment horizontal="left" indent="1"/>
    </xf>
    <xf numFmtId="0" fontId="4" fillId="4" borderId="7" xfId="0" applyFont="1" applyFill="1" applyBorder="1" applyAlignment="1">
      <alignment horizontal="left" indent="1"/>
    </xf>
    <xf numFmtId="0" fontId="1" fillId="2" borderId="18" xfId="0" applyFont="1" applyFill="1" applyBorder="1" applyAlignment="1">
      <alignment horizontal="center" vertical="center"/>
    </xf>
    <xf numFmtId="0" fontId="1" fillId="2" borderId="20" xfId="0" applyFont="1" applyFill="1" applyBorder="1" applyAlignment="1">
      <alignment horizontal="center" vertical="center"/>
    </xf>
    <xf numFmtId="0" fontId="5" fillId="3" borderId="75" xfId="0" applyFont="1" applyFill="1" applyBorder="1" applyAlignment="1">
      <alignment horizontal="left"/>
    </xf>
    <xf numFmtId="0" fontId="1" fillId="2" borderId="23"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17" fontId="1" fillId="2" borderId="13" xfId="0" quotePrefix="1" applyNumberFormat="1" applyFont="1" applyFill="1" applyBorder="1" applyAlignment="1">
      <alignment horizontal="center" vertical="center"/>
    </xf>
    <xf numFmtId="17" fontId="1" fillId="2" borderId="15" xfId="0" applyNumberFormat="1" applyFont="1" applyFill="1" applyBorder="1" applyAlignment="1">
      <alignment horizontal="center" vertical="center"/>
    </xf>
    <xf numFmtId="17" fontId="1" fillId="2" borderId="14" xfId="0" applyNumberFormat="1" applyFont="1" applyFill="1" applyBorder="1" applyAlignment="1">
      <alignment horizontal="center" vertical="center"/>
    </xf>
    <xf numFmtId="17" fontId="1" fillId="2" borderId="1" xfId="0" quotePrefix="1" applyNumberFormat="1" applyFont="1" applyFill="1" applyBorder="1" applyAlignment="1">
      <alignment horizontal="center" vertical="center"/>
    </xf>
    <xf numFmtId="17" fontId="1" fillId="2" borderId="39" xfId="0" quotePrefix="1" applyNumberFormat="1" applyFont="1" applyFill="1" applyBorder="1" applyAlignment="1">
      <alignment horizontal="center" vertical="center"/>
    </xf>
    <xf numFmtId="0" fontId="1" fillId="2" borderId="28" xfId="0" applyFont="1" applyFill="1" applyBorder="1" applyAlignment="1">
      <alignment horizontal="center" vertical="center"/>
    </xf>
    <xf numFmtId="17" fontId="1" fillId="2" borderId="12" xfId="0" quotePrefix="1" applyNumberFormat="1" applyFont="1" applyFill="1" applyBorder="1" applyAlignment="1">
      <alignment horizontal="center" vertical="center"/>
    </xf>
    <xf numFmtId="0" fontId="1" fillId="2" borderId="101" xfId="0" applyFont="1" applyFill="1" applyBorder="1" applyAlignment="1">
      <alignment horizontal="center" vertical="center"/>
    </xf>
    <xf numFmtId="0" fontId="24" fillId="3" borderId="104" xfId="0" applyFont="1" applyFill="1" applyBorder="1" applyAlignment="1">
      <alignment horizontal="left"/>
    </xf>
    <xf numFmtId="0" fontId="24" fillId="3" borderId="37" xfId="0" applyFont="1" applyFill="1" applyBorder="1" applyAlignment="1">
      <alignment horizontal="left"/>
    </xf>
    <xf numFmtId="0" fontId="4" fillId="3" borderId="67" xfId="0" applyFont="1" applyFill="1" applyBorder="1" applyAlignment="1">
      <alignment horizontal="left"/>
    </xf>
    <xf numFmtId="0" fontId="4" fillId="3" borderId="27" xfId="0" applyFont="1" applyFill="1" applyBorder="1" applyAlignment="1">
      <alignment horizontal="left"/>
    </xf>
    <xf numFmtId="0" fontId="1" fillId="2" borderId="37" xfId="0" applyFont="1" applyFill="1" applyBorder="1" applyAlignment="1">
      <alignment horizontal="center" vertical="center"/>
    </xf>
    <xf numFmtId="0" fontId="1" fillId="2" borderId="26" xfId="0" applyFont="1" applyFill="1" applyBorder="1" applyAlignment="1">
      <alignment horizontal="center" vertical="center"/>
    </xf>
    <xf numFmtId="0" fontId="4" fillId="3" borderId="67" xfId="0" applyFont="1" applyFill="1" applyBorder="1" applyAlignment="1">
      <alignment horizontal="left" indent="1"/>
    </xf>
    <xf numFmtId="0" fontId="4" fillId="3" borderId="27" xfId="0" applyFont="1" applyFill="1" applyBorder="1" applyAlignment="1">
      <alignment horizontal="left" indent="1"/>
    </xf>
    <xf numFmtId="0" fontId="4" fillId="4" borderId="67" xfId="0" applyFont="1" applyFill="1" applyBorder="1" applyAlignment="1">
      <alignment horizontal="left"/>
    </xf>
    <xf numFmtId="0" fontId="4" fillId="3" borderId="69" xfId="0" applyFont="1" applyFill="1" applyBorder="1" applyAlignment="1">
      <alignment horizontal="left"/>
    </xf>
    <xf numFmtId="0" fontId="4" fillId="3" borderId="74" xfId="0" applyFont="1" applyFill="1" applyBorder="1" applyAlignment="1">
      <alignment horizontal="left"/>
    </xf>
    <xf numFmtId="0" fontId="4" fillId="4" borderId="27" xfId="0" applyFont="1" applyFill="1" applyBorder="1" applyAlignment="1">
      <alignment horizontal="left" indent="1"/>
    </xf>
    <xf numFmtId="0" fontId="4" fillId="3" borderId="57" xfId="0" applyFont="1" applyFill="1" applyBorder="1" applyAlignment="1">
      <alignment horizontal="left" wrapText="1"/>
    </xf>
    <xf numFmtId="0" fontId="4" fillId="3" borderId="58" xfId="0" applyFont="1" applyFill="1" applyBorder="1" applyAlignment="1">
      <alignment horizontal="left" wrapText="1"/>
    </xf>
    <xf numFmtId="3" fontId="4" fillId="15" borderId="22" xfId="0" applyNumberFormat="1" applyFont="1" applyFill="1" applyBorder="1" applyAlignment="1">
      <alignment horizontal="center"/>
    </xf>
    <xf numFmtId="3" fontId="4" fillId="15" borderId="7" xfId="0" applyNumberFormat="1" applyFont="1" applyFill="1" applyBorder="1" applyAlignment="1">
      <alignment horizontal="center"/>
    </xf>
    <xf numFmtId="3" fontId="4" fillId="15" borderId="27" xfId="0" applyNumberFormat="1" applyFont="1" applyFill="1" applyBorder="1" applyAlignment="1">
      <alignment horizontal="center"/>
    </xf>
    <xf numFmtId="3" fontId="4" fillId="3" borderId="22" xfId="0" applyNumberFormat="1" applyFont="1" applyFill="1" applyBorder="1" applyAlignment="1">
      <alignment horizontal="center"/>
    </xf>
    <xf numFmtId="3" fontId="4" fillId="3" borderId="7" xfId="0" applyNumberFormat="1" applyFont="1" applyFill="1" applyBorder="1" applyAlignment="1">
      <alignment horizontal="center"/>
    </xf>
    <xf numFmtId="3" fontId="4" fillId="3" borderId="27" xfId="0" applyNumberFormat="1" applyFont="1" applyFill="1" applyBorder="1" applyAlignment="1">
      <alignment horizontal="center"/>
    </xf>
    <xf numFmtId="0" fontId="4" fillId="4" borderId="59" xfId="0" applyFont="1" applyFill="1" applyBorder="1" applyAlignment="1">
      <alignment horizontal="left" indent="1"/>
    </xf>
    <xf numFmtId="0" fontId="1" fillId="2" borderId="17"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53"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54" xfId="0" applyFont="1" applyFill="1" applyBorder="1" applyAlignment="1">
      <alignment horizontal="center" vertical="center" wrapText="1"/>
    </xf>
    <xf numFmtId="0" fontId="5" fillId="3" borderId="78" xfId="0" applyFont="1" applyFill="1" applyBorder="1" applyAlignment="1">
      <alignment horizontal="center" wrapText="1"/>
    </xf>
    <xf numFmtId="0" fontId="5" fillId="3" borderId="79" xfId="0" applyFont="1" applyFill="1" applyBorder="1" applyAlignment="1">
      <alignment horizontal="center" wrapText="1"/>
    </xf>
    <xf numFmtId="0" fontId="5" fillId="3" borderId="80" xfId="0" applyFont="1" applyFill="1" applyBorder="1" applyAlignment="1">
      <alignment horizontal="center" wrapText="1"/>
    </xf>
    <xf numFmtId="0" fontId="5" fillId="3" borderId="25" xfId="0" applyFont="1" applyFill="1" applyBorder="1" applyAlignment="1">
      <alignment horizontal="left" wrapText="1"/>
    </xf>
    <xf numFmtId="0" fontId="5" fillId="3" borderId="21" xfId="0" applyFont="1" applyFill="1" applyBorder="1" applyAlignment="1">
      <alignment horizontal="left"/>
    </xf>
    <xf numFmtId="0" fontId="5" fillId="3" borderId="38" xfId="0" applyFont="1" applyFill="1" applyBorder="1" applyAlignment="1">
      <alignment horizontal="left"/>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85" xfId="0" applyFont="1" applyFill="1" applyBorder="1" applyAlignment="1">
      <alignment horizontal="center" vertical="center" wrapText="1"/>
    </xf>
    <xf numFmtId="0" fontId="1" fillId="2" borderId="86" xfId="0" applyFont="1" applyFill="1" applyBorder="1" applyAlignment="1">
      <alignment horizontal="center" vertical="center" wrapText="1"/>
    </xf>
    <xf numFmtId="3" fontId="4" fillId="4" borderId="67" xfId="0" applyNumberFormat="1" applyFont="1" applyFill="1" applyBorder="1" applyAlignment="1">
      <alignment horizontal="center"/>
    </xf>
    <xf numFmtId="3" fontId="4" fillId="4" borderId="27" xfId="0" applyNumberFormat="1" applyFont="1" applyFill="1" applyBorder="1" applyAlignment="1">
      <alignment horizontal="center"/>
    </xf>
    <xf numFmtId="3" fontId="4" fillId="4" borderId="87" xfId="0" applyNumberFormat="1" applyFont="1" applyFill="1" applyBorder="1" applyAlignment="1">
      <alignment horizontal="center"/>
    </xf>
    <xf numFmtId="3" fontId="5" fillId="5" borderId="69" xfId="0" applyNumberFormat="1" applyFont="1" applyFill="1" applyBorder="1" applyAlignment="1">
      <alignment horizontal="center"/>
    </xf>
    <xf numFmtId="3" fontId="5" fillId="5" borderId="74" xfId="0" applyNumberFormat="1" applyFont="1" applyFill="1" applyBorder="1" applyAlignment="1">
      <alignment horizontal="center"/>
    </xf>
    <xf numFmtId="3" fontId="5" fillId="5" borderId="88" xfId="0" applyNumberFormat="1" applyFont="1" applyFill="1" applyBorder="1" applyAlignment="1">
      <alignment horizontal="center"/>
    </xf>
    <xf numFmtId="0" fontId="4" fillId="4" borderId="22" xfId="0" applyFont="1" applyFill="1" applyBorder="1" applyAlignment="1">
      <alignment horizontal="left" indent="1"/>
    </xf>
    <xf numFmtId="3" fontId="4" fillId="4" borderId="22" xfId="0" applyNumberFormat="1" applyFont="1" applyFill="1" applyBorder="1" applyAlignment="1">
      <alignment horizontal="center"/>
    </xf>
    <xf numFmtId="3" fontId="4" fillId="4" borderId="7" xfId="0" applyNumberFormat="1" applyFont="1" applyFill="1" applyBorder="1" applyAlignment="1">
      <alignment horizontal="center"/>
    </xf>
    <xf numFmtId="0" fontId="4" fillId="3" borderId="22" xfId="0" applyFont="1" applyFill="1" applyBorder="1" applyAlignment="1">
      <alignment horizontal="left" indent="1"/>
    </xf>
    <xf numFmtId="3" fontId="4" fillId="3" borderId="67" xfId="0" applyNumberFormat="1" applyFont="1" applyFill="1" applyBorder="1" applyAlignment="1">
      <alignment horizontal="center"/>
    </xf>
    <xf numFmtId="3" fontId="4" fillId="3" borderId="87" xfId="0" applyNumberFormat="1" applyFont="1" applyFill="1" applyBorder="1" applyAlignment="1">
      <alignment horizontal="center"/>
    </xf>
    <xf numFmtId="0" fontId="1" fillId="2" borderId="46"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3" fillId="3" borderId="25"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48"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4" borderId="7" xfId="0" applyFont="1" applyFill="1" applyBorder="1" applyAlignment="1">
      <alignment horizontal="left" vertical="center" wrapText="1"/>
    </xf>
    <xf numFmtId="0" fontId="5" fillId="5" borderId="27" xfId="0" applyFont="1" applyFill="1" applyBorder="1" applyAlignment="1"/>
    <xf numFmtId="3" fontId="5" fillId="5" borderId="22" xfId="0" applyNumberFormat="1" applyFont="1" applyFill="1" applyBorder="1" applyAlignment="1">
      <alignment horizontal="center"/>
    </xf>
    <xf numFmtId="3" fontId="5" fillId="5" borderId="7" xfId="0" applyNumberFormat="1" applyFont="1" applyFill="1" applyBorder="1" applyAlignment="1">
      <alignment horizontal="center"/>
    </xf>
    <xf numFmtId="3" fontId="5" fillId="5" borderId="27" xfId="0" applyNumberFormat="1" applyFont="1" applyFill="1" applyBorder="1" applyAlignment="1">
      <alignment horizontal="center"/>
    </xf>
    <xf numFmtId="0" fontId="3" fillId="3" borderId="6"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3" borderId="49" xfId="0" applyFont="1" applyFill="1" applyBorder="1" applyAlignment="1">
      <alignment horizontal="left" vertical="center" wrapText="1"/>
    </xf>
    <xf numFmtId="17" fontId="30" fillId="2" borderId="55" xfId="0" applyNumberFormat="1" applyFont="1" applyFill="1" applyBorder="1" applyAlignment="1">
      <alignment horizontal="center" vertical="center"/>
    </xf>
    <xf numFmtId="17" fontId="30" fillId="2" borderId="15" xfId="0" applyNumberFormat="1" applyFont="1" applyFill="1" applyBorder="1" applyAlignment="1">
      <alignment horizontal="center" vertical="center"/>
    </xf>
    <xf numFmtId="0" fontId="5" fillId="3" borderId="25" xfId="0" applyFont="1" applyFill="1" applyBorder="1" applyAlignment="1">
      <alignment horizontal="center" vertical="center" wrapText="1"/>
    </xf>
    <xf numFmtId="0" fontId="5" fillId="3" borderId="21" xfId="0" applyFont="1" applyFill="1" applyBorder="1" applyAlignment="1">
      <alignment horizontal="center" vertical="center"/>
    </xf>
    <xf numFmtId="0" fontId="24" fillId="4" borderId="22" xfId="0" applyFont="1" applyFill="1" applyBorder="1" applyAlignment="1">
      <alignment horizontal="center" vertical="center"/>
    </xf>
    <xf numFmtId="0" fontId="24" fillId="4" borderId="7" xfId="0" applyFont="1" applyFill="1" applyBorder="1" applyAlignment="1">
      <alignment horizontal="center" vertical="center"/>
    </xf>
    <xf numFmtId="0" fontId="5" fillId="3" borderId="106" xfId="0" applyFont="1" applyFill="1" applyBorder="1" applyAlignment="1">
      <alignment horizontal="left" wrapText="1"/>
    </xf>
    <xf numFmtId="0" fontId="1" fillId="2" borderId="50" xfId="0" applyFont="1" applyFill="1" applyBorder="1" applyAlignment="1">
      <alignment horizontal="center" wrapText="1"/>
    </xf>
    <xf numFmtId="0" fontId="1" fillId="2" borderId="51" xfId="0" applyFont="1" applyFill="1" applyBorder="1" applyAlignment="1">
      <alignment horizontal="center" wrapText="1"/>
    </xf>
    <xf numFmtId="0" fontId="4" fillId="4" borderId="67" xfId="0" applyFont="1" applyFill="1" applyBorder="1" applyAlignment="1">
      <alignment horizontal="left" vertical="center" wrapText="1"/>
    </xf>
    <xf numFmtId="0" fontId="4" fillId="3" borderId="67" xfId="0" applyFont="1" applyFill="1" applyBorder="1" applyAlignment="1">
      <alignment horizontal="left" vertical="center" wrapText="1"/>
    </xf>
    <xf numFmtId="0" fontId="4" fillId="3" borderId="7" xfId="0" applyFont="1" applyFill="1" applyBorder="1" applyAlignment="1">
      <alignment horizontal="left" vertical="center" wrapText="1"/>
    </xf>
    <xf numFmtId="0" fontId="24" fillId="3" borderId="75" xfId="0" applyFont="1" applyFill="1" applyBorder="1" applyAlignment="1">
      <alignment horizontal="left" vertical="center" wrapText="1"/>
    </xf>
    <xf numFmtId="0" fontId="24" fillId="3" borderId="36" xfId="0" applyFont="1" applyFill="1" applyBorder="1" applyAlignment="1">
      <alignment horizontal="left" vertical="center" wrapText="1"/>
    </xf>
    <xf numFmtId="0" fontId="24" fillId="3" borderId="68" xfId="0" applyFont="1" applyFill="1" applyBorder="1" applyAlignment="1">
      <alignment horizontal="left" vertical="center" wrapText="1"/>
    </xf>
    <xf numFmtId="17" fontId="1" fillId="2" borderId="53" xfId="0" applyNumberFormat="1" applyFont="1" applyFill="1" applyBorder="1" applyAlignment="1">
      <alignment horizontal="center" vertical="center"/>
    </xf>
    <xf numFmtId="17" fontId="1" fillId="2" borderId="0" xfId="0" applyNumberFormat="1" applyFont="1" applyFill="1" applyAlignment="1">
      <alignment horizontal="center" vertical="center"/>
    </xf>
    <xf numFmtId="17" fontId="1" fillId="2" borderId="101" xfId="0" applyNumberFormat="1" applyFont="1" applyFill="1" applyBorder="1" applyAlignment="1">
      <alignment horizontal="center" vertical="center"/>
    </xf>
    <xf numFmtId="17" fontId="1" fillId="2" borderId="105" xfId="0" applyNumberFormat="1" applyFont="1" applyFill="1" applyBorder="1" applyAlignment="1">
      <alignment horizontal="center" vertical="center"/>
    </xf>
    <xf numFmtId="0" fontId="5" fillId="5" borderId="6" xfId="0" applyFont="1" applyFill="1" applyBorder="1" applyAlignment="1">
      <alignment horizontal="left" indent="1"/>
    </xf>
    <xf numFmtId="0" fontId="5" fillId="5" borderId="27" xfId="0" applyFont="1" applyFill="1" applyBorder="1" applyAlignment="1">
      <alignment horizontal="left" indent="1"/>
    </xf>
    <xf numFmtId="0" fontId="4" fillId="3" borderId="38" xfId="0" applyFont="1" applyFill="1" applyBorder="1" applyAlignment="1">
      <alignment horizontal="left" wrapText="1"/>
    </xf>
    <xf numFmtId="0" fontId="4" fillId="4" borderId="27" xfId="0" applyFont="1" applyFill="1" applyBorder="1" applyAlignment="1">
      <alignment horizontal="left" vertical="center" wrapText="1" indent="1"/>
    </xf>
    <xf numFmtId="0" fontId="4" fillId="3" borderId="22" xfId="0" applyFont="1" applyFill="1" applyBorder="1" applyAlignment="1">
      <alignment horizontal="left" indent="2"/>
    </xf>
    <xf numFmtId="0" fontId="4" fillId="3" borderId="27" xfId="0" applyFont="1" applyFill="1" applyBorder="1" applyAlignment="1">
      <alignment horizontal="left" indent="2"/>
    </xf>
    <xf numFmtId="0" fontId="4" fillId="4" borderId="22" xfId="0" applyFont="1" applyFill="1" applyBorder="1" applyAlignment="1">
      <alignment horizontal="left" indent="2"/>
    </xf>
    <xf numFmtId="0" fontId="4" fillId="4" borderId="27" xfId="0" applyFont="1" applyFill="1" applyBorder="1" applyAlignment="1">
      <alignment horizontal="left" indent="2"/>
    </xf>
    <xf numFmtId="0" fontId="1" fillId="2" borderId="53" xfId="0" applyFont="1" applyFill="1" applyBorder="1" applyAlignment="1">
      <alignment horizontal="center" vertical="center"/>
    </xf>
    <xf numFmtId="0" fontId="1" fillId="2" borderId="0" xfId="0" applyFont="1" applyFill="1" applyAlignment="1">
      <alignment horizontal="center" vertical="center"/>
    </xf>
    <xf numFmtId="0" fontId="5" fillId="5" borderId="6" xfId="0" applyFont="1" applyFill="1" applyBorder="1" applyAlignment="1">
      <alignment horizontal="left"/>
    </xf>
    <xf numFmtId="0" fontId="5" fillId="5" borderId="27" xfId="0" applyFont="1" applyFill="1" applyBorder="1" applyAlignment="1">
      <alignment horizontal="left"/>
    </xf>
    <xf numFmtId="0" fontId="4" fillId="3" borderId="38"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22" xfId="0" applyFont="1" applyFill="1" applyBorder="1" applyAlignment="1">
      <alignment horizontal="left"/>
    </xf>
    <xf numFmtId="164" fontId="4" fillId="3" borderId="82" xfId="2" applyNumberFormat="1" applyFont="1" applyFill="1" applyBorder="1" applyAlignment="1">
      <alignment horizontal="center"/>
    </xf>
    <xf numFmtId="42" fontId="4" fillId="3" borderId="82" xfId="6" applyFont="1" applyFill="1" applyBorder="1" applyAlignment="1">
      <alignment horizontal="center"/>
    </xf>
  </cellXfs>
  <cellStyles count="7">
    <cellStyle name="Comma" xfId="2" builtinId="3"/>
    <cellStyle name="Comma [0]" xfId="5" builtinId="6"/>
    <cellStyle name="Currency [0]" xfId="6" builtinId="7"/>
    <cellStyle name="Hyperlink" xfId="3" xr:uid="{00000000-000B-0000-0000-000008000000}"/>
    <cellStyle name="Normal" xfId="0" builtinId="0"/>
    <cellStyle name="Normal 2" xfId="4" xr:uid="{22A6354A-1535-4556-8918-9D955D2F50E3}"/>
    <cellStyle name="Percent" xfId="1" builtinId="5"/>
  </cellStyles>
  <dxfs count="0"/>
  <tableStyles count="0" defaultTableStyle="TableStyleMedium2" defaultPivotStyle="PivotStyleMedium9"/>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552450</xdr:colOff>
      <xdr:row>31</xdr:row>
      <xdr:rowOff>142875</xdr:rowOff>
    </xdr:to>
    <xdr:pic>
      <xdr:nvPicPr>
        <xdr:cNvPr id="3" name="Picture 2">
          <a:extLst>
            <a:ext uri="{FF2B5EF4-FFF2-40B4-BE49-F238E27FC236}">
              <a16:creationId xmlns:a16="http://schemas.microsoft.com/office/drawing/2014/main" id="{BD6B55A6-B57D-0A22-3554-83EE50F8E9E2}"/>
            </a:ext>
          </a:extLst>
        </xdr:cNvPr>
        <xdr:cNvPicPr>
          <a:picLocks noChangeAspect="1"/>
        </xdr:cNvPicPr>
      </xdr:nvPicPr>
      <xdr:blipFill>
        <a:blip xmlns:r="http://schemas.openxmlformats.org/officeDocument/2006/relationships" r:embed="rId1"/>
        <a:stretch>
          <a:fillRect/>
        </a:stretch>
      </xdr:blipFill>
      <xdr:spPr>
        <a:xfrm>
          <a:off x="0" y="0"/>
          <a:ext cx="4800600" cy="6791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352425</xdr:colOff>
      <xdr:row>6</xdr:row>
      <xdr:rowOff>9525</xdr:rowOff>
    </xdr:from>
    <xdr:to>
      <xdr:col>4</xdr:col>
      <xdr:colOff>1571625</xdr:colOff>
      <xdr:row>13</xdr:row>
      <xdr:rowOff>95250</xdr:rowOff>
    </xdr:to>
    <xdr:sp macro="" textlink="">
      <xdr:nvSpPr>
        <xdr:cNvPr id="3" name="TextBox 1">
          <a:extLst>
            <a:ext uri="{FF2B5EF4-FFF2-40B4-BE49-F238E27FC236}">
              <a16:creationId xmlns:a16="http://schemas.microsoft.com/office/drawing/2014/main" id="{CFE9A771-11C0-350A-05B8-E67A5172978D}"/>
            </a:ext>
          </a:extLst>
        </xdr:cNvPr>
        <xdr:cNvSpPr txBox="1"/>
      </xdr:nvSpPr>
      <xdr:spPr>
        <a:xfrm>
          <a:off x="942975" y="1981200"/>
          <a:ext cx="9629775" cy="179070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1600" b="1">
              <a:latin typeface="+mn-lt"/>
              <a:ea typeface="+mn-lt"/>
              <a:cs typeface="+mn-lt"/>
            </a:rPr>
            <a:t>Penafian</a:t>
          </a:r>
        </a:p>
        <a:p>
          <a:pPr marL="0" indent="0" algn="l"/>
          <a:r>
            <a:rPr lang="en-US" sz="1600" b="1">
              <a:latin typeface="+mn-lt"/>
              <a:ea typeface="+mn-lt"/>
              <a:cs typeface="+mn-lt"/>
            </a:rPr>
            <a:t>Data dan informasi dalam Statistik Bulanan Pengawasan Perilaku Pelaku Usaha Jasa Keuangan, Edukasi, dan Pelindungan Konsumen </a:t>
          </a:r>
          <a:r>
            <a:rPr lang="en-US" sz="1600" b="1" i="0" u="none" strike="noStrike">
              <a:solidFill>
                <a:srgbClr val="000000"/>
              </a:solidFill>
              <a:latin typeface="Aptos Narrow" panose="020B0004020202020204" pitchFamily="34" charset="0"/>
            </a:rPr>
            <a:t>(PEPK) </a:t>
          </a:r>
          <a:r>
            <a:rPr lang="en-US" sz="1600" b="1">
              <a:latin typeface="+mn-lt"/>
              <a:ea typeface="+mn-lt"/>
              <a:cs typeface="+mn-lt"/>
            </a:rPr>
            <a:t>ini ditujukan untuk </a:t>
          </a:r>
          <a:r>
            <a:rPr lang="en-US" sz="1600" b="1" i="0" u="none" strike="noStrike">
              <a:solidFill>
                <a:srgbClr val="000000"/>
              </a:solidFill>
              <a:latin typeface="Aptos Narrow" panose="020B0004020202020204" pitchFamily="34" charset="0"/>
            </a:rPr>
            <a:t>kebutuhan </a:t>
          </a:r>
          <a:r>
            <a:rPr lang="en-US" sz="1600" b="1">
              <a:latin typeface="+mn-lt"/>
              <a:ea typeface="+mn-lt"/>
              <a:cs typeface="+mn-lt"/>
            </a:rPr>
            <a:t>publikasi. Otoritas Jasa Keuangan telah berupaya memastikan kualitas data dalam Statistik Bulanan</a:t>
          </a:r>
          <a:r>
            <a:rPr lang="en-US" sz="1600" b="1" i="0" u="none" strike="noStrike">
              <a:solidFill>
                <a:srgbClr val="000000"/>
              </a:solidFill>
              <a:latin typeface="Aptos Narrow" panose="020B0004020202020204" pitchFamily="34" charset="0"/>
            </a:rPr>
            <a:t> PEPK</a:t>
          </a:r>
          <a:r>
            <a:rPr lang="en-US" sz="1600" b="1">
              <a:latin typeface="+mn-lt"/>
              <a:ea typeface="+mn-lt"/>
              <a:cs typeface="+mn-lt"/>
            </a:rPr>
            <a:t> ini. Namun demikian, segala kerugian yang timbul akibat penggunaan data/informasi tidak menjadi tanggung jawab Otoritas Jasa Keuangan.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190501</xdr:colOff>
      <xdr:row>1</xdr:row>
      <xdr:rowOff>28575</xdr:rowOff>
    </xdr:from>
    <xdr:to>
      <xdr:col>2</xdr:col>
      <xdr:colOff>1739901</xdr:colOff>
      <xdr:row>5</xdr:row>
      <xdr:rowOff>69850</xdr:rowOff>
    </xdr:to>
    <xdr:pic>
      <xdr:nvPicPr>
        <xdr:cNvPr id="2" name="Gambar 1">
          <a:extLst>
            <a:ext uri="{FF2B5EF4-FFF2-40B4-BE49-F238E27FC236}">
              <a16:creationId xmlns:a16="http://schemas.microsoft.com/office/drawing/2014/main" id="{C1F69E99-E172-584E-C67A-3039BC13C4CA}"/>
            </a:ext>
          </a:extLst>
        </xdr:cNvPr>
        <xdr:cNvPicPr>
          <a:picLocks noChangeAspect="1"/>
        </xdr:cNvPicPr>
      </xdr:nvPicPr>
      <xdr:blipFill>
        <a:blip xmlns:r="http://schemas.openxmlformats.org/officeDocument/2006/relationships" r:embed="rId1"/>
        <a:stretch>
          <a:fillRect/>
        </a:stretch>
      </xdr:blipFill>
      <xdr:spPr>
        <a:xfrm>
          <a:off x="457201" y="212725"/>
          <a:ext cx="2159000" cy="879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77307-FFEA-4ED4-8D86-8E1ED2946B9C}">
  <dimension ref="A1:E37"/>
  <sheetViews>
    <sheetView showGridLines="0" topLeftCell="A7" zoomScale="55" workbookViewId="0">
      <selection activeCell="K17" sqref="K17"/>
    </sheetView>
  </sheetViews>
  <sheetFormatPr defaultColWidth="8.83203125" defaultRowHeight="14"/>
  <cols>
    <col min="1" max="6" width="9.1640625" customWidth="1"/>
    <col min="9" max="9" width="12" customWidth="1"/>
  </cols>
  <sheetData>
    <row r="1" spans="1:5" ht="21" customHeight="1">
      <c r="A1" s="107"/>
      <c r="B1" s="107"/>
      <c r="C1" s="107"/>
      <c r="D1" s="107"/>
      <c r="E1" s="107"/>
    </row>
    <row r="2" spans="1:5" ht="22.5" customHeight="1">
      <c r="A2" s="108"/>
      <c r="B2" s="108"/>
      <c r="C2" s="108"/>
      <c r="D2" s="108"/>
      <c r="E2" s="108"/>
    </row>
    <row r="3" spans="1:5" ht="9.75" customHeight="1">
      <c r="A3" s="76"/>
      <c r="B3" s="76"/>
      <c r="C3" s="76"/>
      <c r="D3" s="76"/>
      <c r="E3" s="76"/>
    </row>
    <row r="4" spans="1:5" ht="14.5">
      <c r="A4" s="76"/>
      <c r="B4" s="76"/>
      <c r="C4" s="76"/>
      <c r="D4" s="76"/>
      <c r="E4" s="76"/>
    </row>
    <row r="5" spans="1:5" ht="14.5">
      <c r="A5" s="76"/>
      <c r="B5" s="76"/>
      <c r="C5" s="76"/>
      <c r="D5" s="76"/>
      <c r="E5" s="76"/>
    </row>
    <row r="6" spans="1:5" ht="14.5">
      <c r="A6" s="76"/>
      <c r="B6" s="76"/>
      <c r="C6" s="76"/>
      <c r="D6" s="76"/>
      <c r="E6" s="76"/>
    </row>
    <row r="7" spans="1:5" ht="20">
      <c r="A7" s="109"/>
      <c r="B7" s="109"/>
      <c r="C7" s="109"/>
      <c r="D7" s="109"/>
      <c r="E7" s="109"/>
    </row>
    <row r="8" spans="1:5" ht="20">
      <c r="A8" s="110"/>
      <c r="B8" s="104"/>
      <c r="C8" s="104"/>
      <c r="D8" s="110"/>
      <c r="E8" s="111"/>
    </row>
    <row r="9" spans="1:5" ht="20">
      <c r="A9" s="110"/>
      <c r="B9" s="104"/>
      <c r="C9" s="104"/>
      <c r="D9" s="110"/>
      <c r="E9" s="111"/>
    </row>
    <row r="10" spans="1:5" ht="20">
      <c r="A10" s="110"/>
      <c r="B10" s="104"/>
      <c r="C10" s="105"/>
      <c r="D10" s="110"/>
      <c r="E10" s="111"/>
    </row>
    <row r="11" spans="1:5" ht="20">
      <c r="B11" s="104"/>
      <c r="C11" s="105"/>
      <c r="D11" s="110"/>
      <c r="E11" s="111"/>
    </row>
    <row r="12" spans="1:5" ht="20">
      <c r="A12" s="110"/>
      <c r="B12" s="104"/>
      <c r="C12" s="106"/>
      <c r="D12" s="110"/>
      <c r="E12" s="111"/>
    </row>
    <row r="13" spans="1:5" ht="20">
      <c r="A13" s="110"/>
      <c r="B13" s="104"/>
      <c r="C13" s="106"/>
      <c r="D13" s="110"/>
      <c r="E13" s="111"/>
    </row>
    <row r="14" spans="1:5" ht="20">
      <c r="A14" s="110"/>
      <c r="B14" s="104"/>
      <c r="C14" s="106"/>
      <c r="D14" s="110"/>
      <c r="E14" s="111"/>
    </row>
    <row r="15" spans="1:5" ht="17.5">
      <c r="A15" s="110"/>
      <c r="B15" s="110"/>
      <c r="C15" s="110"/>
      <c r="D15" s="110"/>
      <c r="E15" s="110"/>
    </row>
    <row r="16" spans="1:5" ht="20">
      <c r="A16" s="109"/>
      <c r="B16" s="109"/>
      <c r="C16" s="110"/>
      <c r="D16" s="110"/>
      <c r="E16" s="110"/>
    </row>
    <row r="17" spans="1:5" ht="20">
      <c r="A17" s="110"/>
      <c r="B17" s="104"/>
      <c r="C17" s="106"/>
      <c r="D17" s="110"/>
      <c r="E17" s="111"/>
    </row>
    <row r="18" spans="1:5" ht="20">
      <c r="A18" s="110"/>
      <c r="B18" s="104"/>
      <c r="C18" s="105"/>
      <c r="D18" s="110"/>
      <c r="E18" s="111"/>
    </row>
    <row r="19" spans="1:5" ht="20">
      <c r="A19" s="110"/>
      <c r="B19" s="104"/>
      <c r="C19" s="106"/>
      <c r="D19" s="110"/>
      <c r="E19" s="111"/>
    </row>
    <row r="20" spans="1:5" ht="17.5">
      <c r="A20" s="110"/>
      <c r="B20" s="110"/>
      <c r="C20" s="110"/>
      <c r="D20" s="110"/>
      <c r="E20" s="110"/>
    </row>
    <row r="21" spans="1:5" ht="21">
      <c r="A21" s="130"/>
      <c r="B21" s="112"/>
      <c r="C21" s="130"/>
      <c r="D21" s="131"/>
      <c r="E21" s="131"/>
    </row>
    <row r="22" spans="1:5" ht="14.5">
      <c r="A22" s="76"/>
      <c r="B22" s="76"/>
      <c r="C22" s="76"/>
      <c r="D22" s="76"/>
      <c r="E22" s="76"/>
    </row>
    <row r="23" spans="1:5" ht="15" customHeight="1">
      <c r="A23" s="76"/>
      <c r="B23" s="132"/>
      <c r="C23" s="132"/>
      <c r="D23" s="132"/>
      <c r="E23" s="132"/>
    </row>
    <row r="24" spans="1:5" ht="14.5">
      <c r="A24" s="76"/>
      <c r="B24" s="132"/>
      <c r="C24" s="132"/>
      <c r="D24" s="132"/>
      <c r="E24" s="132"/>
    </row>
    <row r="37" ht="10.5" customHeight="1"/>
  </sheetData>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4F773-0A22-FB41-97EF-807293B749E2}">
  <sheetPr>
    <tabColor rgb="FFC00000"/>
  </sheetPr>
  <dimension ref="A1:K46"/>
  <sheetViews>
    <sheetView showGridLines="0" topLeftCell="A18" zoomScale="115" zoomScaleNormal="75" workbookViewId="0">
      <selection activeCell="C44" sqref="C44:L44"/>
    </sheetView>
  </sheetViews>
  <sheetFormatPr defaultColWidth="8.83203125" defaultRowHeight="15" customHeight="1"/>
  <cols>
    <col min="2" max="2" width="29.83203125" bestFit="1" customWidth="1"/>
    <col min="3" max="3" width="10.1640625" bestFit="1" customWidth="1"/>
    <col min="4" max="4" width="10.25" bestFit="1" customWidth="1"/>
    <col min="5" max="5" width="13.1640625" customWidth="1"/>
    <col min="6" max="6" width="14.75" bestFit="1" customWidth="1"/>
    <col min="7" max="7" width="14.4140625" customWidth="1"/>
    <col min="8" max="8" width="14.83203125" customWidth="1"/>
    <col min="9" max="9" width="21.75" customWidth="1"/>
    <col min="10" max="10" width="28.58203125" customWidth="1"/>
    <col min="11" max="11" width="12.4140625" customWidth="1"/>
  </cols>
  <sheetData>
    <row r="1" spans="1:11" ht="14">
      <c r="A1" s="12" t="s">
        <v>171</v>
      </c>
      <c r="B1" s="7"/>
      <c r="C1" s="8"/>
      <c r="D1" s="8"/>
      <c r="E1" s="8"/>
      <c r="F1" s="8"/>
      <c r="G1" s="8"/>
      <c r="H1" s="8"/>
      <c r="I1" s="8"/>
      <c r="J1" s="9" t="s">
        <v>156</v>
      </c>
      <c r="K1" s="75" t="s">
        <v>52</v>
      </c>
    </row>
    <row r="2" spans="1:11" ht="3.75" customHeight="1">
      <c r="A2" s="58"/>
      <c r="B2" s="59"/>
      <c r="C2" s="60"/>
      <c r="D2" s="60"/>
      <c r="E2" s="60"/>
      <c r="F2" s="60"/>
      <c r="G2" s="60"/>
      <c r="H2" s="60"/>
      <c r="I2" s="60"/>
      <c r="J2" s="60"/>
      <c r="K2" s="60"/>
    </row>
    <row r="3" spans="1:11" ht="14">
      <c r="A3" s="7"/>
      <c r="B3" s="7"/>
      <c r="C3" s="8"/>
      <c r="D3" s="8"/>
      <c r="E3" s="8"/>
      <c r="F3" s="8"/>
      <c r="G3" s="8"/>
      <c r="H3" s="8"/>
      <c r="I3" s="8"/>
      <c r="J3" s="8"/>
      <c r="K3" s="8"/>
    </row>
    <row r="4" spans="1:11" ht="23">
      <c r="A4" s="11" t="s">
        <v>22</v>
      </c>
      <c r="B4" s="7"/>
      <c r="C4" s="8"/>
      <c r="D4" s="8"/>
      <c r="E4" s="8"/>
      <c r="F4" s="8"/>
      <c r="G4" s="8"/>
      <c r="H4" s="8"/>
      <c r="I4" s="8"/>
      <c r="J4" s="8"/>
      <c r="K4" s="8"/>
    </row>
    <row r="5" spans="1:11" ht="17.5">
      <c r="A5" s="13"/>
      <c r="B5" s="7"/>
      <c r="C5" s="8"/>
      <c r="D5" s="8"/>
      <c r="E5" s="8"/>
      <c r="F5" s="8"/>
      <c r="G5" s="8"/>
      <c r="H5" s="8"/>
      <c r="I5" s="8"/>
      <c r="J5" s="8"/>
      <c r="K5" s="8"/>
    </row>
    <row r="6" spans="1:11" ht="14">
      <c r="A6" s="7" t="s">
        <v>172</v>
      </c>
      <c r="B6" s="7"/>
      <c r="C6" s="8"/>
      <c r="D6" s="8"/>
      <c r="E6" s="8"/>
      <c r="F6" s="8"/>
      <c r="G6" s="8"/>
      <c r="H6" s="8"/>
      <c r="I6" s="8"/>
      <c r="J6" s="8"/>
      <c r="K6" s="8"/>
    </row>
    <row r="7" spans="1:11" ht="14.5">
      <c r="A7" s="261" t="s">
        <v>54</v>
      </c>
      <c r="B7" s="263" t="s">
        <v>55</v>
      </c>
      <c r="C7" s="258" t="s">
        <v>108</v>
      </c>
      <c r="D7" s="258"/>
      <c r="E7" s="258"/>
      <c r="F7" s="258"/>
      <c r="G7" s="258"/>
      <c r="H7" s="258"/>
      <c r="I7" s="258"/>
      <c r="J7" s="258"/>
      <c r="K7" s="258"/>
    </row>
    <row r="8" spans="1:11" ht="45.75" customHeight="1">
      <c r="A8" s="262"/>
      <c r="B8" s="264"/>
      <c r="C8" s="72" t="s">
        <v>109</v>
      </c>
      <c r="D8" s="72" t="s">
        <v>110</v>
      </c>
      <c r="E8" s="72" t="s">
        <v>111</v>
      </c>
      <c r="F8" s="72" t="s">
        <v>112</v>
      </c>
      <c r="G8" s="73" t="s">
        <v>113</v>
      </c>
      <c r="H8" s="73" t="s">
        <v>114</v>
      </c>
      <c r="I8" s="73" t="s">
        <v>115</v>
      </c>
      <c r="J8" s="73" t="s">
        <v>116</v>
      </c>
      <c r="K8" s="72" t="s">
        <v>67</v>
      </c>
    </row>
    <row r="9" spans="1:11" ht="14.5">
      <c r="A9" s="1">
        <v>1</v>
      </c>
      <c r="B9" s="2" t="s">
        <v>68</v>
      </c>
      <c r="C9" s="2">
        <v>30</v>
      </c>
      <c r="D9" s="2">
        <v>1</v>
      </c>
      <c r="E9" s="2">
        <v>1</v>
      </c>
      <c r="F9" s="2">
        <v>0</v>
      </c>
      <c r="G9" s="2">
        <v>0</v>
      </c>
      <c r="H9" s="2">
        <v>0</v>
      </c>
      <c r="I9" s="2">
        <v>0</v>
      </c>
      <c r="J9" s="57">
        <v>3</v>
      </c>
      <c r="K9" s="57">
        <v>1</v>
      </c>
    </row>
    <row r="10" spans="1:11" ht="14.5">
      <c r="A10" s="3">
        <v>2</v>
      </c>
      <c r="B10" s="4" t="s">
        <v>69</v>
      </c>
      <c r="C10" s="4">
        <v>173</v>
      </c>
      <c r="D10" s="4">
        <v>4</v>
      </c>
      <c r="E10" s="4">
        <v>3</v>
      </c>
      <c r="F10" s="4">
        <v>1</v>
      </c>
      <c r="G10" s="4">
        <v>0</v>
      </c>
      <c r="H10" s="4">
        <v>0</v>
      </c>
      <c r="I10" s="4">
        <v>0</v>
      </c>
      <c r="J10" s="4">
        <v>5</v>
      </c>
      <c r="K10" s="4">
        <v>4</v>
      </c>
    </row>
    <row r="11" spans="1:11" ht="14.5">
      <c r="A11" s="1">
        <v>3</v>
      </c>
      <c r="B11" s="2" t="s">
        <v>70</v>
      </c>
      <c r="C11" s="2">
        <v>101</v>
      </c>
      <c r="D11" s="2">
        <v>8</v>
      </c>
      <c r="E11" s="2">
        <v>4</v>
      </c>
      <c r="F11" s="2">
        <v>0</v>
      </c>
      <c r="G11" s="2">
        <v>7</v>
      </c>
      <c r="H11" s="2">
        <v>1</v>
      </c>
      <c r="I11" s="2">
        <v>0</v>
      </c>
      <c r="J11" s="57">
        <v>2</v>
      </c>
      <c r="K11" s="57">
        <v>3</v>
      </c>
    </row>
    <row r="12" spans="1:11" ht="14.5">
      <c r="A12" s="3">
        <v>4</v>
      </c>
      <c r="B12" s="4" t="s">
        <v>71</v>
      </c>
      <c r="C12" s="4">
        <v>9</v>
      </c>
      <c r="D12" s="4">
        <v>0</v>
      </c>
      <c r="E12" s="4">
        <v>0</v>
      </c>
      <c r="F12" s="4">
        <v>0</v>
      </c>
      <c r="G12" s="4">
        <v>0</v>
      </c>
      <c r="H12" s="4">
        <v>0</v>
      </c>
      <c r="I12" s="4">
        <v>0</v>
      </c>
      <c r="J12" s="4">
        <v>0</v>
      </c>
      <c r="K12" s="4">
        <v>0</v>
      </c>
    </row>
    <row r="13" spans="1:11" ht="14.5">
      <c r="A13" s="1">
        <v>5</v>
      </c>
      <c r="B13" s="2" t="s">
        <v>72</v>
      </c>
      <c r="C13" s="2">
        <v>193</v>
      </c>
      <c r="D13" s="2">
        <v>2</v>
      </c>
      <c r="E13" s="2">
        <v>2</v>
      </c>
      <c r="F13" s="2">
        <v>2</v>
      </c>
      <c r="G13" s="2">
        <v>1</v>
      </c>
      <c r="H13" s="2">
        <v>0</v>
      </c>
      <c r="I13" s="2">
        <v>0</v>
      </c>
      <c r="J13" s="57">
        <v>6</v>
      </c>
      <c r="K13" s="57">
        <v>1</v>
      </c>
    </row>
    <row r="14" spans="1:11" ht="14.5">
      <c r="A14" s="3">
        <v>6</v>
      </c>
      <c r="B14" s="4" t="s">
        <v>73</v>
      </c>
      <c r="C14" s="4">
        <v>734</v>
      </c>
      <c r="D14" s="4">
        <v>94</v>
      </c>
      <c r="E14" s="4">
        <v>22</v>
      </c>
      <c r="F14" s="4">
        <v>13</v>
      </c>
      <c r="G14" s="4">
        <v>42</v>
      </c>
      <c r="H14" s="4">
        <v>5</v>
      </c>
      <c r="I14" s="4">
        <v>2</v>
      </c>
      <c r="J14" s="4">
        <v>209</v>
      </c>
      <c r="K14" s="4">
        <v>48</v>
      </c>
    </row>
    <row r="15" spans="1:11" ht="14.5">
      <c r="A15" s="1">
        <v>7</v>
      </c>
      <c r="B15" s="2" t="s">
        <v>74</v>
      </c>
      <c r="C15" s="2">
        <v>0</v>
      </c>
      <c r="D15" s="2">
        <v>0</v>
      </c>
      <c r="E15" s="2">
        <v>0</v>
      </c>
      <c r="F15" s="2">
        <v>0</v>
      </c>
      <c r="G15" s="2">
        <v>0</v>
      </c>
      <c r="H15" s="2">
        <v>0</v>
      </c>
      <c r="I15" s="2">
        <v>0</v>
      </c>
      <c r="J15" s="57">
        <v>0</v>
      </c>
      <c r="K15" s="57">
        <v>0</v>
      </c>
    </row>
    <row r="16" spans="1:11" ht="14.5">
      <c r="A16" s="3">
        <v>8</v>
      </c>
      <c r="B16" s="4" t="s">
        <v>75</v>
      </c>
      <c r="C16" s="4">
        <v>34</v>
      </c>
      <c r="D16" s="4">
        <v>0</v>
      </c>
      <c r="E16" s="4">
        <v>0</v>
      </c>
      <c r="F16" s="4">
        <v>0</v>
      </c>
      <c r="G16" s="4">
        <v>0</v>
      </c>
      <c r="H16" s="4">
        <v>0</v>
      </c>
      <c r="I16" s="4">
        <v>0</v>
      </c>
      <c r="J16" s="4">
        <v>1</v>
      </c>
      <c r="K16" s="4">
        <v>0</v>
      </c>
    </row>
    <row r="17" spans="1:11" ht="14.5">
      <c r="A17" s="1">
        <v>9</v>
      </c>
      <c r="B17" s="2" t="s">
        <v>76</v>
      </c>
      <c r="C17" s="2">
        <v>349</v>
      </c>
      <c r="D17" s="2">
        <v>22</v>
      </c>
      <c r="E17" s="2">
        <v>5</v>
      </c>
      <c r="F17" s="2">
        <v>2</v>
      </c>
      <c r="G17" s="2">
        <v>28</v>
      </c>
      <c r="H17" s="2">
        <v>2</v>
      </c>
      <c r="I17" s="2">
        <v>0</v>
      </c>
      <c r="J17" s="57">
        <v>16</v>
      </c>
      <c r="K17" s="57">
        <v>7</v>
      </c>
    </row>
    <row r="18" spans="1:11" ht="14.5">
      <c r="A18" s="3">
        <v>10</v>
      </c>
      <c r="B18" s="4" t="s">
        <v>77</v>
      </c>
      <c r="C18" s="4">
        <v>382</v>
      </c>
      <c r="D18" s="4">
        <v>5</v>
      </c>
      <c r="E18" s="4">
        <v>5</v>
      </c>
      <c r="F18" s="4">
        <v>1</v>
      </c>
      <c r="G18" s="4">
        <v>3</v>
      </c>
      <c r="H18" s="4">
        <v>0</v>
      </c>
      <c r="I18" s="4">
        <v>0</v>
      </c>
      <c r="J18" s="4">
        <v>19</v>
      </c>
      <c r="K18" s="4">
        <v>7</v>
      </c>
    </row>
    <row r="19" spans="1:11" ht="14.5">
      <c r="A19" s="1">
        <v>11</v>
      </c>
      <c r="B19" s="2" t="s">
        <v>78</v>
      </c>
      <c r="C19" s="2">
        <v>283</v>
      </c>
      <c r="D19" s="2">
        <v>10</v>
      </c>
      <c r="E19" s="2">
        <v>10</v>
      </c>
      <c r="F19" s="2">
        <v>0</v>
      </c>
      <c r="G19" s="2">
        <v>5</v>
      </c>
      <c r="H19" s="2">
        <v>1</v>
      </c>
      <c r="I19" s="2">
        <v>0</v>
      </c>
      <c r="J19" s="57">
        <v>14</v>
      </c>
      <c r="K19" s="57">
        <v>11</v>
      </c>
    </row>
    <row r="20" spans="1:11" ht="14.5">
      <c r="A20" s="3">
        <v>12</v>
      </c>
      <c r="B20" s="4" t="s">
        <v>79</v>
      </c>
      <c r="C20" s="4">
        <v>18</v>
      </c>
      <c r="D20" s="4">
        <v>2</v>
      </c>
      <c r="E20" s="4">
        <v>0</v>
      </c>
      <c r="F20" s="4">
        <v>0</v>
      </c>
      <c r="G20" s="4">
        <v>0</v>
      </c>
      <c r="H20" s="4">
        <v>1</v>
      </c>
      <c r="I20" s="4">
        <v>0</v>
      </c>
      <c r="J20" s="4">
        <v>1</v>
      </c>
      <c r="K20" s="4">
        <v>1</v>
      </c>
    </row>
    <row r="21" spans="1:11" ht="14.5">
      <c r="A21" s="1">
        <v>13</v>
      </c>
      <c r="B21" s="2" t="s">
        <v>80</v>
      </c>
      <c r="C21" s="2">
        <v>51</v>
      </c>
      <c r="D21" s="2">
        <v>4</v>
      </c>
      <c r="E21" s="2">
        <v>0</v>
      </c>
      <c r="F21" s="2">
        <v>0</v>
      </c>
      <c r="G21" s="2">
        <v>0</v>
      </c>
      <c r="H21" s="2">
        <v>0</v>
      </c>
      <c r="I21" s="2">
        <v>0</v>
      </c>
      <c r="J21" s="57">
        <v>0</v>
      </c>
      <c r="K21" s="57">
        <v>0</v>
      </c>
    </row>
    <row r="22" spans="1:11" ht="14.5">
      <c r="A22" s="3">
        <v>14</v>
      </c>
      <c r="B22" s="4" t="s">
        <v>81</v>
      </c>
      <c r="C22" s="4">
        <v>14</v>
      </c>
      <c r="D22" s="4">
        <v>0</v>
      </c>
      <c r="E22" s="4">
        <v>0</v>
      </c>
      <c r="F22" s="4">
        <v>0</v>
      </c>
      <c r="G22" s="4">
        <v>0</v>
      </c>
      <c r="H22" s="4">
        <v>0</v>
      </c>
      <c r="I22" s="4">
        <v>0</v>
      </c>
      <c r="J22" s="4">
        <v>0</v>
      </c>
      <c r="K22" s="4">
        <v>0</v>
      </c>
    </row>
    <row r="23" spans="1:11" ht="14.5">
      <c r="A23" s="1">
        <v>15</v>
      </c>
      <c r="B23" s="2" t="s">
        <v>82</v>
      </c>
      <c r="C23" s="2">
        <v>21</v>
      </c>
      <c r="D23" s="2">
        <v>0</v>
      </c>
      <c r="E23" s="2">
        <v>49</v>
      </c>
      <c r="F23" s="2">
        <v>0</v>
      </c>
      <c r="G23" s="2">
        <v>0</v>
      </c>
      <c r="H23" s="2">
        <v>0</v>
      </c>
      <c r="I23" s="2">
        <v>0</v>
      </c>
      <c r="J23" s="57">
        <v>1</v>
      </c>
      <c r="K23" s="57">
        <v>0</v>
      </c>
    </row>
    <row r="24" spans="1:11" ht="14.5">
      <c r="A24" s="3">
        <v>16</v>
      </c>
      <c r="B24" s="4" t="s">
        <v>83</v>
      </c>
      <c r="C24" s="4">
        <v>4</v>
      </c>
      <c r="D24" s="4">
        <v>0</v>
      </c>
      <c r="E24" s="4">
        <v>20</v>
      </c>
      <c r="F24" s="4">
        <v>0</v>
      </c>
      <c r="G24" s="4">
        <v>0</v>
      </c>
      <c r="H24" s="4">
        <v>0</v>
      </c>
      <c r="I24" s="4">
        <v>0</v>
      </c>
      <c r="J24" s="4">
        <v>2</v>
      </c>
      <c r="K24" s="4">
        <v>0</v>
      </c>
    </row>
    <row r="25" spans="1:11" ht="14.5">
      <c r="A25" s="1">
        <v>17</v>
      </c>
      <c r="B25" s="2" t="s">
        <v>84</v>
      </c>
      <c r="C25" s="2">
        <v>6</v>
      </c>
      <c r="D25" s="2">
        <v>1</v>
      </c>
      <c r="E25" s="2">
        <v>0</v>
      </c>
      <c r="F25" s="2">
        <v>0</v>
      </c>
      <c r="G25" s="2">
        <v>0</v>
      </c>
      <c r="H25" s="2">
        <v>0</v>
      </c>
      <c r="I25" s="2">
        <v>0</v>
      </c>
      <c r="J25" s="57">
        <v>0</v>
      </c>
      <c r="K25" s="57">
        <v>1</v>
      </c>
    </row>
    <row r="26" spans="1:11" ht="14.5">
      <c r="A26" s="3">
        <v>18</v>
      </c>
      <c r="B26" s="4" t="s">
        <v>85</v>
      </c>
      <c r="C26" s="4">
        <v>74</v>
      </c>
      <c r="D26" s="4">
        <v>3</v>
      </c>
      <c r="E26" s="4">
        <v>0</v>
      </c>
      <c r="F26" s="4">
        <v>0</v>
      </c>
      <c r="G26" s="4">
        <v>0</v>
      </c>
      <c r="H26" s="4">
        <v>0</v>
      </c>
      <c r="I26" s="4">
        <v>0</v>
      </c>
      <c r="J26" s="4">
        <v>2</v>
      </c>
      <c r="K26" s="4">
        <v>1</v>
      </c>
    </row>
    <row r="27" spans="1:11" ht="14.5">
      <c r="A27" s="1">
        <v>19</v>
      </c>
      <c r="B27" s="2" t="s">
        <v>86</v>
      </c>
      <c r="C27" s="2">
        <v>28</v>
      </c>
      <c r="D27" s="2">
        <v>0</v>
      </c>
      <c r="E27" s="2">
        <v>0</v>
      </c>
      <c r="F27" s="2">
        <v>1</v>
      </c>
      <c r="G27" s="2">
        <v>0</v>
      </c>
      <c r="H27" s="2">
        <v>1</v>
      </c>
      <c r="I27" s="2">
        <v>0</v>
      </c>
      <c r="J27" s="57">
        <v>0</v>
      </c>
      <c r="K27" s="57">
        <v>3</v>
      </c>
    </row>
    <row r="28" spans="1:11" ht="14.5">
      <c r="A28" s="3">
        <v>20</v>
      </c>
      <c r="B28" s="4" t="s">
        <v>87</v>
      </c>
      <c r="C28" s="4">
        <v>3</v>
      </c>
      <c r="D28" s="4">
        <v>0</v>
      </c>
      <c r="E28" s="4">
        <v>0</v>
      </c>
      <c r="F28" s="4">
        <v>0</v>
      </c>
      <c r="G28" s="4">
        <v>0</v>
      </c>
      <c r="H28" s="4">
        <v>0</v>
      </c>
      <c r="I28" s="4">
        <v>0</v>
      </c>
      <c r="J28" s="4">
        <v>0</v>
      </c>
      <c r="K28" s="4">
        <v>0</v>
      </c>
    </row>
    <row r="29" spans="1:11" ht="14.5">
      <c r="A29" s="1">
        <v>21</v>
      </c>
      <c r="B29" s="2" t="s">
        <v>88</v>
      </c>
      <c r="C29" s="2">
        <v>1</v>
      </c>
      <c r="D29" s="2">
        <v>0</v>
      </c>
      <c r="E29" s="2">
        <v>0</v>
      </c>
      <c r="F29" s="2">
        <v>0</v>
      </c>
      <c r="G29" s="2">
        <v>0</v>
      </c>
      <c r="H29" s="2">
        <v>0</v>
      </c>
      <c r="I29" s="2">
        <v>0</v>
      </c>
      <c r="J29" s="57">
        <v>1</v>
      </c>
      <c r="K29" s="57">
        <v>0</v>
      </c>
    </row>
    <row r="30" spans="1:11" ht="14.5">
      <c r="A30" s="3">
        <v>22</v>
      </c>
      <c r="B30" s="4" t="s">
        <v>89</v>
      </c>
      <c r="C30" s="4">
        <v>61</v>
      </c>
      <c r="D30" s="4">
        <v>2</v>
      </c>
      <c r="E30" s="4">
        <v>0</v>
      </c>
      <c r="F30" s="4">
        <v>0</v>
      </c>
      <c r="G30" s="4">
        <v>2</v>
      </c>
      <c r="H30" s="4">
        <v>0</v>
      </c>
      <c r="I30" s="4">
        <v>0</v>
      </c>
      <c r="J30" s="4">
        <v>3</v>
      </c>
      <c r="K30" s="4">
        <v>1</v>
      </c>
    </row>
    <row r="31" spans="1:11" ht="14.5">
      <c r="A31" s="1">
        <v>23</v>
      </c>
      <c r="B31" s="2" t="s">
        <v>90</v>
      </c>
      <c r="C31" s="2">
        <v>12</v>
      </c>
      <c r="D31" s="2">
        <v>0</v>
      </c>
      <c r="E31" s="2">
        <v>1</v>
      </c>
      <c r="F31" s="2">
        <v>0</v>
      </c>
      <c r="G31" s="2">
        <v>1</v>
      </c>
      <c r="H31" s="2">
        <v>0</v>
      </c>
      <c r="I31" s="2">
        <v>0</v>
      </c>
      <c r="J31" s="57">
        <v>0</v>
      </c>
      <c r="K31" s="57">
        <v>0</v>
      </c>
    </row>
    <row r="32" spans="1:11" ht="14.5">
      <c r="A32" s="3">
        <v>24</v>
      </c>
      <c r="B32" s="4" t="s">
        <v>91</v>
      </c>
      <c r="C32" s="4">
        <v>10</v>
      </c>
      <c r="D32" s="4">
        <v>0</v>
      </c>
      <c r="E32" s="4">
        <v>0</v>
      </c>
      <c r="F32" s="4">
        <v>0</v>
      </c>
      <c r="G32" s="4">
        <v>0</v>
      </c>
      <c r="H32" s="4">
        <v>0</v>
      </c>
      <c r="I32" s="4">
        <v>0</v>
      </c>
      <c r="J32" s="4">
        <v>0</v>
      </c>
      <c r="K32" s="4">
        <v>0</v>
      </c>
    </row>
    <row r="33" spans="1:11" ht="14.5">
      <c r="A33" s="1">
        <v>25</v>
      </c>
      <c r="B33" s="2" t="s">
        <v>92</v>
      </c>
      <c r="C33" s="2">
        <v>3</v>
      </c>
      <c r="D33" s="2">
        <v>0</v>
      </c>
      <c r="E33" s="2">
        <v>0</v>
      </c>
      <c r="F33" s="2">
        <v>0</v>
      </c>
      <c r="G33" s="2">
        <v>0</v>
      </c>
      <c r="H33" s="2">
        <v>0</v>
      </c>
      <c r="I33" s="2">
        <v>0</v>
      </c>
      <c r="J33" s="57">
        <v>1</v>
      </c>
      <c r="K33" s="57">
        <v>0</v>
      </c>
    </row>
    <row r="34" spans="1:11" ht="14.5">
      <c r="A34" s="3">
        <v>26</v>
      </c>
      <c r="B34" s="4" t="s">
        <v>93</v>
      </c>
      <c r="C34" s="4">
        <v>46</v>
      </c>
      <c r="D34" s="4">
        <v>6</v>
      </c>
      <c r="E34" s="4">
        <v>0</v>
      </c>
      <c r="F34" s="4">
        <v>0</v>
      </c>
      <c r="G34" s="4">
        <v>0</v>
      </c>
      <c r="H34" s="4">
        <v>0</v>
      </c>
      <c r="I34" s="4">
        <v>0</v>
      </c>
      <c r="J34" s="4">
        <v>0</v>
      </c>
      <c r="K34" s="4">
        <v>0</v>
      </c>
    </row>
    <row r="35" spans="1:11" ht="14.5">
      <c r="A35" s="1">
        <v>27</v>
      </c>
      <c r="B35" s="2" t="s">
        <v>94</v>
      </c>
      <c r="C35" s="2">
        <v>1</v>
      </c>
      <c r="D35" s="2">
        <v>1</v>
      </c>
      <c r="E35" s="2">
        <v>0</v>
      </c>
      <c r="F35" s="2">
        <v>0</v>
      </c>
      <c r="G35" s="2">
        <v>0</v>
      </c>
      <c r="H35" s="2">
        <v>0</v>
      </c>
      <c r="I35" s="2">
        <v>0</v>
      </c>
      <c r="J35" s="57">
        <v>0</v>
      </c>
      <c r="K35" s="57">
        <v>0</v>
      </c>
    </row>
    <row r="36" spans="1:11" ht="14.5">
      <c r="A36" s="3">
        <v>28</v>
      </c>
      <c r="B36" s="4" t="s">
        <v>95</v>
      </c>
      <c r="C36" s="4">
        <v>30</v>
      </c>
      <c r="D36" s="4">
        <v>0</v>
      </c>
      <c r="E36" s="4">
        <v>0</v>
      </c>
      <c r="F36" s="4">
        <v>0</v>
      </c>
      <c r="G36" s="4">
        <v>0</v>
      </c>
      <c r="H36" s="4">
        <v>0</v>
      </c>
      <c r="I36" s="4">
        <v>0</v>
      </c>
      <c r="J36" s="4">
        <v>0</v>
      </c>
      <c r="K36" s="4">
        <v>1</v>
      </c>
    </row>
    <row r="37" spans="1:11" ht="14.5">
      <c r="A37" s="1">
        <v>29</v>
      </c>
      <c r="B37" s="2" t="s">
        <v>96</v>
      </c>
      <c r="C37" s="2">
        <v>8</v>
      </c>
      <c r="D37" s="2">
        <v>2</v>
      </c>
      <c r="E37" s="2">
        <v>0</v>
      </c>
      <c r="F37" s="2">
        <v>0</v>
      </c>
      <c r="G37" s="2">
        <v>0</v>
      </c>
      <c r="H37" s="2">
        <v>0</v>
      </c>
      <c r="I37" s="2">
        <v>0</v>
      </c>
      <c r="J37" s="57">
        <v>1</v>
      </c>
      <c r="K37" s="57">
        <v>1</v>
      </c>
    </row>
    <row r="38" spans="1:11" ht="14.5">
      <c r="A38" s="3">
        <v>30</v>
      </c>
      <c r="B38" s="4" t="s">
        <v>97</v>
      </c>
      <c r="C38" s="4">
        <v>46</v>
      </c>
      <c r="D38" s="4">
        <v>0</v>
      </c>
      <c r="E38" s="4">
        <v>0</v>
      </c>
      <c r="F38" s="4">
        <v>0</v>
      </c>
      <c r="G38" s="4">
        <v>0</v>
      </c>
      <c r="H38" s="4">
        <v>0</v>
      </c>
      <c r="I38" s="4">
        <v>0</v>
      </c>
      <c r="J38" s="4">
        <v>0</v>
      </c>
      <c r="K38" s="4">
        <v>0</v>
      </c>
    </row>
    <row r="39" spans="1:11" ht="14.5">
      <c r="A39" s="1">
        <v>31</v>
      </c>
      <c r="B39" s="2" t="s">
        <v>98</v>
      </c>
      <c r="C39" s="2">
        <v>16</v>
      </c>
      <c r="D39" s="2">
        <v>0</v>
      </c>
      <c r="E39" s="2">
        <v>0</v>
      </c>
      <c r="F39" s="2">
        <v>0</v>
      </c>
      <c r="G39" s="2">
        <v>0</v>
      </c>
      <c r="H39" s="2">
        <v>0</v>
      </c>
      <c r="I39" s="2">
        <v>0</v>
      </c>
      <c r="J39" s="57">
        <v>1</v>
      </c>
      <c r="K39" s="57">
        <v>1</v>
      </c>
    </row>
    <row r="40" spans="1:11" ht="14.5">
      <c r="A40" s="3">
        <v>32</v>
      </c>
      <c r="B40" s="4" t="s">
        <v>99</v>
      </c>
      <c r="C40" s="4">
        <v>54</v>
      </c>
      <c r="D40" s="4">
        <v>1</v>
      </c>
      <c r="E40" s="4">
        <v>2</v>
      </c>
      <c r="F40" s="4">
        <v>0</v>
      </c>
      <c r="G40" s="4">
        <v>0</v>
      </c>
      <c r="H40" s="4">
        <v>0</v>
      </c>
      <c r="I40" s="4">
        <v>0</v>
      </c>
      <c r="J40" s="4">
        <v>1</v>
      </c>
      <c r="K40" s="4">
        <v>1</v>
      </c>
    </row>
    <row r="41" spans="1:11" ht="14.5">
      <c r="A41" s="1">
        <v>33</v>
      </c>
      <c r="B41" s="2" t="s">
        <v>100</v>
      </c>
      <c r="C41" s="2">
        <v>44</v>
      </c>
      <c r="D41" s="2">
        <v>8</v>
      </c>
      <c r="E41" s="2">
        <v>0</v>
      </c>
      <c r="F41" s="2">
        <v>0</v>
      </c>
      <c r="G41" s="2">
        <v>0</v>
      </c>
      <c r="H41" s="2">
        <v>0</v>
      </c>
      <c r="I41" s="2">
        <v>0</v>
      </c>
      <c r="J41" s="57">
        <v>8</v>
      </c>
      <c r="K41" s="57">
        <v>5</v>
      </c>
    </row>
    <row r="42" spans="1:11" ht="14.5">
      <c r="A42" s="3">
        <v>34</v>
      </c>
      <c r="B42" s="4" t="s">
        <v>101</v>
      </c>
      <c r="C42" s="4">
        <v>71</v>
      </c>
      <c r="D42" s="4">
        <v>0</v>
      </c>
      <c r="E42" s="4">
        <v>0</v>
      </c>
      <c r="F42" s="4">
        <v>0</v>
      </c>
      <c r="G42" s="4">
        <v>0</v>
      </c>
      <c r="H42" s="4">
        <v>0</v>
      </c>
      <c r="I42" s="4">
        <v>0</v>
      </c>
      <c r="J42" s="4">
        <v>4</v>
      </c>
      <c r="K42" s="4">
        <v>4</v>
      </c>
    </row>
    <row r="43" spans="1:11" ht="14.5">
      <c r="A43" s="1">
        <v>35</v>
      </c>
      <c r="B43" s="2" t="s">
        <v>102</v>
      </c>
      <c r="C43" s="2">
        <v>3</v>
      </c>
      <c r="D43" s="2">
        <v>1</v>
      </c>
      <c r="E43" s="2">
        <v>0</v>
      </c>
      <c r="F43" s="2">
        <v>0</v>
      </c>
      <c r="G43" s="2">
        <v>0</v>
      </c>
      <c r="H43" s="2">
        <v>0</v>
      </c>
      <c r="I43" s="2">
        <v>0</v>
      </c>
      <c r="J43" s="2">
        <v>0</v>
      </c>
      <c r="K43" s="57">
        <v>0</v>
      </c>
    </row>
    <row r="44" spans="1:11" ht="14.5">
      <c r="A44" s="259" t="s">
        <v>103</v>
      </c>
      <c r="B44" s="260"/>
      <c r="C44" s="5">
        <f t="shared" ref="C44:K44" si="0">SUM(C9:C43)</f>
        <v>2913</v>
      </c>
      <c r="D44" s="5">
        <f t="shared" si="0"/>
        <v>177</v>
      </c>
      <c r="E44" s="5">
        <f t="shared" si="0"/>
        <v>124</v>
      </c>
      <c r="F44" s="5">
        <f t="shared" si="0"/>
        <v>20</v>
      </c>
      <c r="G44" s="5">
        <f t="shared" si="0"/>
        <v>89</v>
      </c>
      <c r="H44" s="5">
        <f t="shared" si="0"/>
        <v>11</v>
      </c>
      <c r="I44" s="5">
        <f t="shared" si="0"/>
        <v>2</v>
      </c>
      <c r="J44" s="5">
        <f t="shared" si="0"/>
        <v>301</v>
      </c>
      <c r="K44" s="5">
        <f t="shared" si="0"/>
        <v>102</v>
      </c>
    </row>
    <row r="45" spans="1:11" ht="14">
      <c r="A45" t="s">
        <v>163</v>
      </c>
    </row>
    <row r="46" spans="1:11" ht="15" customHeight="1">
      <c r="A46" t="s">
        <v>173</v>
      </c>
    </row>
  </sheetData>
  <mergeCells count="4">
    <mergeCell ref="A7:A8"/>
    <mergeCell ref="B7:B8"/>
    <mergeCell ref="C7:K7"/>
    <mergeCell ref="A44:B4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D2C2B-59E4-8E4F-A61A-1DEF6FDC1008}">
  <sheetPr>
    <tabColor rgb="FFC00000"/>
  </sheetPr>
  <dimension ref="A1:G47"/>
  <sheetViews>
    <sheetView showGridLines="0" topLeftCell="A24" workbookViewId="0">
      <selection activeCell="C44" sqref="C44:H44"/>
    </sheetView>
  </sheetViews>
  <sheetFormatPr defaultColWidth="8.83203125" defaultRowHeight="14"/>
  <cols>
    <col min="2" max="2" width="29.83203125" bestFit="1" customWidth="1"/>
    <col min="3" max="3" width="18.4140625" customWidth="1"/>
    <col min="4" max="4" width="23.4140625" customWidth="1"/>
    <col min="5" max="5" width="21.75" customWidth="1"/>
    <col min="6" max="6" width="12.75" customWidth="1"/>
    <col min="7" max="7" width="11" customWidth="1"/>
  </cols>
  <sheetData>
    <row r="1" spans="1:7">
      <c r="A1" s="12" t="s">
        <v>174</v>
      </c>
      <c r="B1" s="7"/>
      <c r="C1" s="8"/>
      <c r="D1" s="8"/>
      <c r="E1" s="8"/>
      <c r="F1" s="9" t="s">
        <v>156</v>
      </c>
      <c r="G1" s="75" t="s">
        <v>52</v>
      </c>
    </row>
    <row r="2" spans="1:7" ht="3" customHeight="1">
      <c r="A2" s="58"/>
      <c r="B2" s="59"/>
      <c r="C2" s="60"/>
      <c r="D2" s="60"/>
      <c r="E2" s="60"/>
      <c r="F2" s="60"/>
      <c r="G2" s="60"/>
    </row>
    <row r="3" spans="1:7">
      <c r="A3" s="7"/>
      <c r="B3" s="7"/>
      <c r="C3" s="8"/>
      <c r="D3" s="8"/>
      <c r="E3" s="8"/>
      <c r="F3" s="8"/>
      <c r="G3" s="8"/>
    </row>
    <row r="4" spans="1:7" ht="23">
      <c r="A4" s="11" t="s">
        <v>24</v>
      </c>
      <c r="B4" s="11"/>
      <c r="C4" s="8"/>
      <c r="D4" s="8"/>
      <c r="E4" s="8"/>
      <c r="F4" s="8"/>
      <c r="G4" s="8"/>
    </row>
    <row r="5" spans="1:7" ht="17.5">
      <c r="A5" s="13"/>
      <c r="B5" s="7"/>
      <c r="C5" s="8"/>
      <c r="D5" s="8"/>
      <c r="E5" s="8"/>
      <c r="F5" s="8"/>
      <c r="G5" s="8"/>
    </row>
    <row r="6" spans="1:7">
      <c r="A6" s="7" t="s">
        <v>175</v>
      </c>
      <c r="B6" s="7"/>
      <c r="C6" s="8"/>
      <c r="D6" s="8"/>
      <c r="E6" s="8"/>
      <c r="F6" s="8"/>
      <c r="G6" s="8"/>
    </row>
    <row r="7" spans="1:7" ht="14.5">
      <c r="A7" s="261" t="s">
        <v>54</v>
      </c>
      <c r="B7" s="263" t="s">
        <v>55</v>
      </c>
      <c r="C7" s="258"/>
      <c r="D7" s="258"/>
      <c r="E7" s="258"/>
      <c r="F7" s="258"/>
      <c r="G7" s="258"/>
    </row>
    <row r="8" spans="1:7" ht="29">
      <c r="A8" s="262"/>
      <c r="B8" s="264"/>
      <c r="C8" s="16" t="s">
        <v>176</v>
      </c>
      <c r="D8" s="16" t="s">
        <v>177</v>
      </c>
      <c r="E8" s="16" t="s">
        <v>178</v>
      </c>
      <c r="F8" s="15" t="s">
        <v>179</v>
      </c>
      <c r="G8" s="16" t="s">
        <v>180</v>
      </c>
    </row>
    <row r="9" spans="1:7" ht="14.5">
      <c r="A9" s="1">
        <v>1</v>
      </c>
      <c r="B9" s="2" t="s">
        <v>68</v>
      </c>
      <c r="C9" s="198">
        <v>34</v>
      </c>
      <c r="D9" s="198">
        <v>35</v>
      </c>
      <c r="E9" s="198">
        <v>36</v>
      </c>
      <c r="F9" s="198">
        <v>35</v>
      </c>
      <c r="G9" s="198">
        <v>3</v>
      </c>
    </row>
    <row r="10" spans="1:7" ht="14.5">
      <c r="A10" s="3">
        <v>2</v>
      </c>
      <c r="B10" s="4" t="s">
        <v>69</v>
      </c>
      <c r="C10" s="199">
        <v>160</v>
      </c>
      <c r="D10" s="199">
        <v>179</v>
      </c>
      <c r="E10" s="199">
        <v>177</v>
      </c>
      <c r="F10" s="199">
        <v>158</v>
      </c>
      <c r="G10" s="199">
        <v>44</v>
      </c>
    </row>
    <row r="11" spans="1:7" ht="14.5">
      <c r="A11" s="1">
        <v>3</v>
      </c>
      <c r="B11" s="2" t="s">
        <v>70</v>
      </c>
      <c r="C11" s="198">
        <v>100</v>
      </c>
      <c r="D11" s="198">
        <v>114</v>
      </c>
      <c r="E11" s="198">
        <v>111</v>
      </c>
      <c r="F11" s="198">
        <v>95</v>
      </c>
      <c r="G11" s="198">
        <v>37</v>
      </c>
    </row>
    <row r="12" spans="1:7" ht="14.5">
      <c r="A12" s="3">
        <v>4</v>
      </c>
      <c r="B12" s="4" t="s">
        <v>71</v>
      </c>
      <c r="C12" s="199">
        <v>8</v>
      </c>
      <c r="D12" s="199">
        <v>9</v>
      </c>
      <c r="E12" s="199">
        <v>9</v>
      </c>
      <c r="F12" s="199">
        <v>7</v>
      </c>
      <c r="G12" s="199">
        <v>5</v>
      </c>
    </row>
    <row r="13" spans="1:7" ht="14.5">
      <c r="A13" s="1">
        <v>5</v>
      </c>
      <c r="B13" s="2" t="s">
        <v>72</v>
      </c>
      <c r="C13" s="198">
        <v>192</v>
      </c>
      <c r="D13" s="198">
        <v>201</v>
      </c>
      <c r="E13" s="198">
        <v>200</v>
      </c>
      <c r="F13" s="198">
        <v>185</v>
      </c>
      <c r="G13" s="198">
        <v>69</v>
      </c>
    </row>
    <row r="14" spans="1:7" ht="14.5">
      <c r="A14" s="3">
        <v>6</v>
      </c>
      <c r="B14" s="4" t="s">
        <v>73</v>
      </c>
      <c r="C14" s="199">
        <v>787</v>
      </c>
      <c r="D14" s="199">
        <v>934</v>
      </c>
      <c r="E14" s="199">
        <v>993</v>
      </c>
      <c r="F14" s="199">
        <v>615</v>
      </c>
      <c r="G14" s="199">
        <v>294</v>
      </c>
    </row>
    <row r="15" spans="1:7" ht="14.5">
      <c r="A15" s="1">
        <v>7</v>
      </c>
      <c r="B15" s="2" t="s">
        <v>74</v>
      </c>
      <c r="C15" s="198">
        <v>0</v>
      </c>
      <c r="D15" s="198">
        <v>0</v>
      </c>
      <c r="E15" s="198">
        <v>0</v>
      </c>
      <c r="F15" s="198">
        <v>0</v>
      </c>
      <c r="G15" s="198">
        <v>0</v>
      </c>
    </row>
    <row r="16" spans="1:7" ht="14.5">
      <c r="A16" s="3">
        <v>8</v>
      </c>
      <c r="B16" s="4" t="s">
        <v>75</v>
      </c>
      <c r="C16" s="199">
        <v>31</v>
      </c>
      <c r="D16" s="199">
        <v>32</v>
      </c>
      <c r="E16" s="199">
        <v>31</v>
      </c>
      <c r="F16" s="199">
        <v>23</v>
      </c>
      <c r="G16" s="199">
        <v>12</v>
      </c>
    </row>
    <row r="17" spans="1:7" ht="14.5">
      <c r="A17" s="1">
        <v>9</v>
      </c>
      <c r="B17" s="2" t="s">
        <v>76</v>
      </c>
      <c r="C17" s="198">
        <v>349</v>
      </c>
      <c r="D17" s="198">
        <v>403</v>
      </c>
      <c r="E17" s="198">
        <v>380</v>
      </c>
      <c r="F17" s="198">
        <v>335</v>
      </c>
      <c r="G17" s="198">
        <v>77</v>
      </c>
    </row>
    <row r="18" spans="1:7" ht="14.5">
      <c r="A18" s="3">
        <v>10</v>
      </c>
      <c r="B18" s="4" t="s">
        <v>77</v>
      </c>
      <c r="C18" s="199">
        <v>343</v>
      </c>
      <c r="D18" s="199">
        <v>397</v>
      </c>
      <c r="E18" s="199">
        <v>387</v>
      </c>
      <c r="F18" s="199">
        <v>327</v>
      </c>
      <c r="G18" s="199">
        <v>80</v>
      </c>
    </row>
    <row r="19" spans="1:7" ht="14.5">
      <c r="A19" s="1">
        <v>11</v>
      </c>
      <c r="B19" s="2" t="s">
        <v>78</v>
      </c>
      <c r="C19" s="198">
        <v>266</v>
      </c>
      <c r="D19" s="198">
        <v>308</v>
      </c>
      <c r="E19" s="198">
        <v>296</v>
      </c>
      <c r="F19" s="198">
        <v>245</v>
      </c>
      <c r="G19" s="198">
        <v>83</v>
      </c>
    </row>
    <row r="20" spans="1:7" ht="14.5">
      <c r="A20" s="3">
        <v>12</v>
      </c>
      <c r="B20" s="4" t="s">
        <v>79</v>
      </c>
      <c r="C20" s="199">
        <v>21</v>
      </c>
      <c r="D20" s="199">
        <v>22</v>
      </c>
      <c r="E20" s="199">
        <v>21</v>
      </c>
      <c r="F20" s="199">
        <v>19</v>
      </c>
      <c r="G20" s="199">
        <v>9</v>
      </c>
    </row>
    <row r="21" spans="1:7" ht="14.5">
      <c r="A21" s="1">
        <v>13</v>
      </c>
      <c r="B21" s="2" t="s">
        <v>80</v>
      </c>
      <c r="C21" s="198">
        <v>48</v>
      </c>
      <c r="D21" s="198">
        <v>51</v>
      </c>
      <c r="E21" s="198">
        <v>49</v>
      </c>
      <c r="F21" s="198">
        <v>47</v>
      </c>
      <c r="G21" s="198">
        <v>17</v>
      </c>
    </row>
    <row r="22" spans="1:7" ht="14.5">
      <c r="A22" s="3">
        <v>14</v>
      </c>
      <c r="B22" s="4" t="s">
        <v>81</v>
      </c>
      <c r="C22" s="199">
        <v>12</v>
      </c>
      <c r="D22" s="199">
        <v>13</v>
      </c>
      <c r="E22" s="199">
        <v>12</v>
      </c>
      <c r="F22" s="199">
        <v>10</v>
      </c>
      <c r="G22" s="199">
        <v>3</v>
      </c>
    </row>
    <row r="23" spans="1:7" ht="14.5">
      <c r="A23" s="1">
        <v>15</v>
      </c>
      <c r="B23" s="2" t="s">
        <v>82</v>
      </c>
      <c r="C23" s="198">
        <v>67</v>
      </c>
      <c r="D23" s="198">
        <v>71</v>
      </c>
      <c r="E23" s="198">
        <v>68</v>
      </c>
      <c r="F23" s="198">
        <v>62</v>
      </c>
      <c r="G23" s="198">
        <v>1</v>
      </c>
    </row>
    <row r="24" spans="1:7" ht="14.5">
      <c r="A24" s="3">
        <v>16</v>
      </c>
      <c r="B24" s="4" t="s">
        <v>83</v>
      </c>
      <c r="C24" s="199">
        <v>25</v>
      </c>
      <c r="D24" s="199">
        <v>25</v>
      </c>
      <c r="E24" s="199">
        <v>25</v>
      </c>
      <c r="F24" s="199">
        <v>25</v>
      </c>
      <c r="G24" s="199">
        <v>4</v>
      </c>
    </row>
    <row r="25" spans="1:7" ht="14.5">
      <c r="A25" s="1">
        <v>17</v>
      </c>
      <c r="B25" s="2" t="s">
        <v>84</v>
      </c>
      <c r="C25" s="198">
        <v>5</v>
      </c>
      <c r="D25" s="198">
        <v>6</v>
      </c>
      <c r="E25" s="198">
        <v>5</v>
      </c>
      <c r="F25" s="198">
        <v>4</v>
      </c>
      <c r="G25" s="198">
        <v>2</v>
      </c>
    </row>
    <row r="26" spans="1:7" ht="14.5">
      <c r="A26" s="3">
        <v>18</v>
      </c>
      <c r="B26" s="4" t="s">
        <v>85</v>
      </c>
      <c r="C26" s="199">
        <v>61</v>
      </c>
      <c r="D26" s="199">
        <v>75</v>
      </c>
      <c r="E26" s="199">
        <v>73</v>
      </c>
      <c r="F26" s="199">
        <v>48</v>
      </c>
      <c r="G26" s="199">
        <v>13</v>
      </c>
    </row>
    <row r="27" spans="1:7" ht="14.5">
      <c r="A27" s="1">
        <v>19</v>
      </c>
      <c r="B27" s="2" t="s">
        <v>86</v>
      </c>
      <c r="C27" s="198">
        <v>28</v>
      </c>
      <c r="D27" s="198">
        <v>31</v>
      </c>
      <c r="E27" s="198">
        <v>27</v>
      </c>
      <c r="F27" s="198">
        <v>18</v>
      </c>
      <c r="G27" s="198">
        <v>9</v>
      </c>
    </row>
    <row r="28" spans="1:7" ht="14.5">
      <c r="A28" s="3">
        <v>20</v>
      </c>
      <c r="B28" s="4" t="s">
        <v>87</v>
      </c>
      <c r="C28" s="199">
        <v>2</v>
      </c>
      <c r="D28" s="199">
        <v>3</v>
      </c>
      <c r="E28" s="199">
        <v>3</v>
      </c>
      <c r="F28" s="199">
        <v>2</v>
      </c>
      <c r="G28" s="199">
        <v>0</v>
      </c>
    </row>
    <row r="29" spans="1:7" ht="14.5">
      <c r="A29" s="1">
        <v>21</v>
      </c>
      <c r="B29" s="2" t="s">
        <v>88</v>
      </c>
      <c r="C29" s="198">
        <v>1</v>
      </c>
      <c r="D29" s="198">
        <v>1</v>
      </c>
      <c r="E29" s="198">
        <v>1</v>
      </c>
      <c r="F29" s="198">
        <v>1</v>
      </c>
      <c r="G29" s="198">
        <v>0</v>
      </c>
    </row>
    <row r="30" spans="1:7" ht="14.5">
      <c r="A30" s="3">
        <v>22</v>
      </c>
      <c r="B30" s="4" t="s">
        <v>89</v>
      </c>
      <c r="C30" s="199">
        <v>63</v>
      </c>
      <c r="D30" s="199">
        <v>68</v>
      </c>
      <c r="E30" s="199">
        <v>60</v>
      </c>
      <c r="F30" s="199">
        <v>59</v>
      </c>
      <c r="G30" s="199">
        <v>5</v>
      </c>
    </row>
    <row r="31" spans="1:7" ht="14.5">
      <c r="A31" s="1">
        <v>23</v>
      </c>
      <c r="B31" s="2" t="s">
        <v>90</v>
      </c>
      <c r="C31" s="198">
        <v>14</v>
      </c>
      <c r="D31" s="198">
        <v>12</v>
      </c>
      <c r="E31" s="198">
        <v>12</v>
      </c>
      <c r="F31" s="198">
        <v>8</v>
      </c>
      <c r="G31" s="198">
        <v>7</v>
      </c>
    </row>
    <row r="32" spans="1:7" ht="14.5">
      <c r="A32" s="3">
        <v>24</v>
      </c>
      <c r="B32" s="4" t="s">
        <v>91</v>
      </c>
      <c r="C32" s="199">
        <v>8</v>
      </c>
      <c r="D32" s="199">
        <v>10</v>
      </c>
      <c r="E32" s="199">
        <v>10</v>
      </c>
      <c r="F32" s="199">
        <v>10</v>
      </c>
      <c r="G32" s="199">
        <v>6</v>
      </c>
    </row>
    <row r="33" spans="1:7" ht="14.5">
      <c r="A33" s="1">
        <v>25</v>
      </c>
      <c r="B33" s="2" t="s">
        <v>92</v>
      </c>
      <c r="C33" s="198">
        <v>1</v>
      </c>
      <c r="D33" s="198">
        <v>3</v>
      </c>
      <c r="E33" s="198">
        <v>2</v>
      </c>
      <c r="F33" s="198">
        <v>2</v>
      </c>
      <c r="G33" s="198">
        <v>0</v>
      </c>
    </row>
    <row r="34" spans="1:7" ht="14.5">
      <c r="A34" s="3">
        <v>26</v>
      </c>
      <c r="B34" s="4" t="s">
        <v>93</v>
      </c>
      <c r="C34" s="199">
        <v>45</v>
      </c>
      <c r="D34" s="199">
        <v>50</v>
      </c>
      <c r="E34" s="199">
        <v>48</v>
      </c>
      <c r="F34" s="199">
        <v>15</v>
      </c>
      <c r="G34" s="199">
        <v>2</v>
      </c>
    </row>
    <row r="35" spans="1:7" ht="14.5">
      <c r="A35" s="1">
        <v>27</v>
      </c>
      <c r="B35" s="2" t="s">
        <v>94</v>
      </c>
      <c r="C35" s="198">
        <v>2</v>
      </c>
      <c r="D35" s="198">
        <v>2</v>
      </c>
      <c r="E35" s="198">
        <v>2</v>
      </c>
      <c r="F35" s="198">
        <v>2</v>
      </c>
      <c r="G35" s="198">
        <v>0</v>
      </c>
    </row>
    <row r="36" spans="1:7" ht="14.5">
      <c r="A36" s="3">
        <v>28</v>
      </c>
      <c r="B36" s="4" t="s">
        <v>95</v>
      </c>
      <c r="C36" s="199">
        <v>26</v>
      </c>
      <c r="D36" s="199">
        <v>30</v>
      </c>
      <c r="E36" s="199">
        <v>27</v>
      </c>
      <c r="F36" s="199">
        <v>21</v>
      </c>
      <c r="G36" s="199">
        <v>5</v>
      </c>
    </row>
    <row r="37" spans="1:7" ht="14.5">
      <c r="A37" s="1">
        <v>29</v>
      </c>
      <c r="B37" s="2" t="s">
        <v>96</v>
      </c>
      <c r="C37" s="198">
        <v>9</v>
      </c>
      <c r="D37" s="198">
        <v>12</v>
      </c>
      <c r="E37" s="198">
        <v>12</v>
      </c>
      <c r="F37" s="198">
        <v>10</v>
      </c>
      <c r="G37" s="198">
        <v>4</v>
      </c>
    </row>
    <row r="38" spans="1:7" ht="14.5">
      <c r="A38" s="3">
        <v>30</v>
      </c>
      <c r="B38" s="4" t="s">
        <v>97</v>
      </c>
      <c r="C38" s="199">
        <v>43</v>
      </c>
      <c r="D38" s="199">
        <v>45</v>
      </c>
      <c r="E38" s="199">
        <v>43</v>
      </c>
      <c r="F38" s="199">
        <v>42</v>
      </c>
      <c r="G38" s="199">
        <v>39</v>
      </c>
    </row>
    <row r="39" spans="1:7" ht="14.5">
      <c r="A39" s="1">
        <v>31</v>
      </c>
      <c r="B39" s="2" t="s">
        <v>98</v>
      </c>
      <c r="C39" s="198">
        <v>17</v>
      </c>
      <c r="D39" s="198">
        <v>18</v>
      </c>
      <c r="E39" s="198">
        <v>18</v>
      </c>
      <c r="F39" s="198">
        <v>15</v>
      </c>
      <c r="G39" s="198">
        <v>6</v>
      </c>
    </row>
    <row r="40" spans="1:7" ht="14.5">
      <c r="A40" s="3">
        <v>32</v>
      </c>
      <c r="B40" s="4" t="s">
        <v>99</v>
      </c>
      <c r="C40" s="199">
        <v>51</v>
      </c>
      <c r="D40" s="199">
        <v>55</v>
      </c>
      <c r="E40" s="199">
        <v>53</v>
      </c>
      <c r="F40" s="199">
        <v>47</v>
      </c>
      <c r="G40" s="199">
        <v>11</v>
      </c>
    </row>
    <row r="41" spans="1:7" ht="14.5">
      <c r="A41" s="1">
        <v>33</v>
      </c>
      <c r="B41" s="2" t="s">
        <v>100</v>
      </c>
      <c r="C41" s="198">
        <v>59</v>
      </c>
      <c r="D41" s="198">
        <v>63</v>
      </c>
      <c r="E41" s="198">
        <v>59</v>
      </c>
      <c r="F41" s="198">
        <v>56</v>
      </c>
      <c r="G41" s="198">
        <v>26</v>
      </c>
    </row>
    <row r="42" spans="1:7" ht="14.5">
      <c r="A42" s="3">
        <v>34</v>
      </c>
      <c r="B42" s="4" t="s">
        <v>101</v>
      </c>
      <c r="C42" s="199">
        <v>58</v>
      </c>
      <c r="D42" s="199">
        <v>73</v>
      </c>
      <c r="E42" s="199">
        <v>68</v>
      </c>
      <c r="F42" s="199">
        <v>56</v>
      </c>
      <c r="G42" s="199">
        <v>17</v>
      </c>
    </row>
    <row r="43" spans="1:7" ht="14.5">
      <c r="A43" s="1">
        <v>35</v>
      </c>
      <c r="B43" s="2" t="s">
        <v>102</v>
      </c>
      <c r="C43" s="198">
        <v>1</v>
      </c>
      <c r="D43" s="198">
        <v>4</v>
      </c>
      <c r="E43" s="198">
        <v>4</v>
      </c>
      <c r="F43" s="198">
        <v>2</v>
      </c>
      <c r="G43" s="198">
        <v>4</v>
      </c>
    </row>
    <row r="44" spans="1:7" ht="14.5">
      <c r="A44" s="259" t="s">
        <v>103</v>
      </c>
      <c r="B44" s="260"/>
      <c r="C44" s="5">
        <f>SUM(C9:C43)</f>
        <v>2937</v>
      </c>
      <c r="D44" s="5">
        <f t="shared" ref="D44:G44" si="0">SUM(D9:D43)</f>
        <v>3355</v>
      </c>
      <c r="E44" s="5">
        <f t="shared" si="0"/>
        <v>3322</v>
      </c>
      <c r="F44" s="5">
        <f t="shared" si="0"/>
        <v>2606</v>
      </c>
      <c r="G44" s="5">
        <f t="shared" si="0"/>
        <v>894</v>
      </c>
    </row>
    <row r="45" spans="1:7">
      <c r="A45" t="s">
        <v>163</v>
      </c>
    </row>
    <row r="46" spans="1:7">
      <c r="A46" s="49" t="s">
        <v>181</v>
      </c>
    </row>
    <row r="47" spans="1:7">
      <c r="A47" t="s">
        <v>170</v>
      </c>
    </row>
  </sheetData>
  <mergeCells count="4">
    <mergeCell ref="A7:A8"/>
    <mergeCell ref="B7:B8"/>
    <mergeCell ref="C7:G7"/>
    <mergeCell ref="A44:B4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2573A-5AD8-4642-9FE5-1D94428B6350}">
  <sheetPr>
    <tabColor rgb="FFC00000"/>
  </sheetPr>
  <dimension ref="A1:N46"/>
  <sheetViews>
    <sheetView showGridLines="0" topLeftCell="E13" zoomScale="95" workbookViewId="0">
      <selection activeCell="C44" sqref="C44:O44"/>
    </sheetView>
  </sheetViews>
  <sheetFormatPr defaultColWidth="8.83203125" defaultRowHeight="14"/>
  <cols>
    <col min="2" max="2" width="29.83203125" bestFit="1" customWidth="1"/>
    <col min="3" max="3" width="12.83203125" customWidth="1"/>
    <col min="4" max="4" width="9.75" customWidth="1"/>
    <col min="5" max="5" width="18.1640625" customWidth="1"/>
    <col min="6" max="6" width="15" customWidth="1"/>
    <col min="7" max="7" width="13.1640625" customWidth="1"/>
    <col min="8" max="8" width="12.83203125" customWidth="1"/>
    <col min="9" max="9" width="21" customWidth="1"/>
    <col min="10" max="10" width="22" customWidth="1"/>
    <col min="11" max="11" width="21.75" customWidth="1"/>
    <col min="12" max="12" width="16" customWidth="1"/>
    <col min="13" max="13" width="22.4140625" customWidth="1"/>
    <col min="14" max="14" width="12.4140625" customWidth="1"/>
  </cols>
  <sheetData>
    <row r="1" spans="1:14">
      <c r="A1" s="12" t="s">
        <v>182</v>
      </c>
      <c r="B1" s="7"/>
      <c r="C1" s="8"/>
      <c r="D1" s="8"/>
      <c r="E1" s="8"/>
      <c r="F1" s="8"/>
      <c r="G1" s="8"/>
      <c r="H1" s="8"/>
      <c r="I1" s="8"/>
      <c r="J1" s="8"/>
      <c r="K1" s="8"/>
      <c r="L1" s="8"/>
      <c r="M1" s="9" t="s">
        <v>156</v>
      </c>
      <c r="N1" s="75" t="s">
        <v>52</v>
      </c>
    </row>
    <row r="2" spans="1:14" ht="3" customHeight="1">
      <c r="A2" s="58"/>
      <c r="B2" s="59"/>
      <c r="C2" s="60"/>
      <c r="D2" s="60"/>
      <c r="E2" s="60"/>
      <c r="F2" s="60"/>
      <c r="G2" s="60"/>
      <c r="H2" s="60"/>
      <c r="I2" s="60"/>
      <c r="J2" s="60"/>
      <c r="K2" s="60"/>
      <c r="L2" s="60"/>
      <c r="M2" s="60"/>
      <c r="N2" s="60"/>
    </row>
    <row r="3" spans="1:14">
      <c r="A3" s="7"/>
      <c r="B3" s="7"/>
      <c r="C3" s="8"/>
      <c r="D3" s="8"/>
      <c r="E3" s="8"/>
      <c r="F3" s="8"/>
      <c r="G3" s="8"/>
      <c r="H3" s="8"/>
      <c r="I3" s="8"/>
      <c r="J3" s="8"/>
      <c r="K3" s="8"/>
      <c r="L3" s="8"/>
      <c r="M3" s="8"/>
      <c r="N3" s="8"/>
    </row>
    <row r="4" spans="1:14" ht="23">
      <c r="A4" s="11" t="s">
        <v>26</v>
      </c>
      <c r="B4" s="11"/>
      <c r="C4" s="8"/>
      <c r="D4" s="8"/>
      <c r="E4" s="8"/>
      <c r="F4" s="8"/>
      <c r="G4" s="8"/>
      <c r="H4" s="8"/>
      <c r="I4" s="8"/>
      <c r="J4" s="8"/>
      <c r="K4" s="8"/>
      <c r="L4" s="8"/>
      <c r="M4" s="8"/>
      <c r="N4" s="8"/>
    </row>
    <row r="5" spans="1:14" ht="17.5">
      <c r="A5" s="13"/>
      <c r="B5" s="7"/>
      <c r="C5" s="8"/>
      <c r="D5" s="8"/>
      <c r="E5" s="8"/>
      <c r="F5" s="8"/>
      <c r="G5" s="8"/>
      <c r="H5" s="8"/>
      <c r="I5" s="8"/>
      <c r="J5" s="8"/>
      <c r="K5" s="8"/>
      <c r="L5" s="8"/>
      <c r="M5" s="8"/>
      <c r="N5" s="8"/>
    </row>
    <row r="6" spans="1:14">
      <c r="A6" s="7" t="s">
        <v>157</v>
      </c>
      <c r="B6" s="7"/>
      <c r="C6" s="8"/>
      <c r="D6" s="8"/>
      <c r="E6" s="8"/>
      <c r="F6" s="8"/>
      <c r="G6" s="8"/>
      <c r="H6" s="8"/>
      <c r="I6" s="8"/>
      <c r="J6" s="8"/>
      <c r="K6" s="8"/>
      <c r="L6" s="8"/>
      <c r="M6" s="8"/>
      <c r="N6" s="8"/>
    </row>
    <row r="7" spans="1:14" ht="14.5" customHeight="1">
      <c r="A7" s="261" t="s">
        <v>54</v>
      </c>
      <c r="B7" s="263" t="s">
        <v>55</v>
      </c>
      <c r="C7" s="258" t="s">
        <v>183</v>
      </c>
      <c r="D7" s="258"/>
      <c r="E7" s="258"/>
      <c r="F7" s="258"/>
      <c r="G7" s="258"/>
      <c r="H7" s="258"/>
      <c r="I7" s="258"/>
      <c r="J7" s="258"/>
      <c r="K7" s="258"/>
      <c r="L7" s="258"/>
      <c r="M7" s="258"/>
      <c r="N7" s="258"/>
    </row>
    <row r="8" spans="1:14" ht="14.5" customHeight="1">
      <c r="A8" s="262"/>
      <c r="B8" s="264"/>
      <c r="C8" s="72" t="s">
        <v>184</v>
      </c>
      <c r="D8" s="72" t="s">
        <v>185</v>
      </c>
      <c r="E8" s="72" t="s">
        <v>186</v>
      </c>
      <c r="F8" s="72" t="s">
        <v>187</v>
      </c>
      <c r="G8" s="72" t="s">
        <v>188</v>
      </c>
      <c r="H8" s="72" t="s">
        <v>189</v>
      </c>
      <c r="I8" s="72" t="s">
        <v>190</v>
      </c>
      <c r="J8" s="72" t="s">
        <v>191</v>
      </c>
      <c r="K8" s="72" t="s">
        <v>192</v>
      </c>
      <c r="L8" s="72" t="s">
        <v>193</v>
      </c>
      <c r="M8" s="72" t="s">
        <v>194</v>
      </c>
      <c r="N8" s="72" t="s">
        <v>195</v>
      </c>
    </row>
    <row r="9" spans="1:14" ht="14.5">
      <c r="A9" s="1">
        <v>1</v>
      </c>
      <c r="B9" s="2" t="s">
        <v>68</v>
      </c>
      <c r="C9" s="198">
        <v>19</v>
      </c>
      <c r="D9" s="198">
        <v>11</v>
      </c>
      <c r="E9" s="198">
        <v>2</v>
      </c>
      <c r="F9" s="198">
        <v>0</v>
      </c>
      <c r="G9" s="198">
        <v>0</v>
      </c>
      <c r="H9" s="198">
        <v>0</v>
      </c>
      <c r="I9" s="198">
        <v>0</v>
      </c>
      <c r="J9" s="198">
        <v>0</v>
      </c>
      <c r="K9" s="198">
        <v>0</v>
      </c>
      <c r="L9" s="198">
        <v>0</v>
      </c>
      <c r="M9" s="198">
        <v>0</v>
      </c>
      <c r="N9" s="198">
        <v>4</v>
      </c>
    </row>
    <row r="10" spans="1:14" ht="14.5">
      <c r="A10" s="3">
        <v>2</v>
      </c>
      <c r="B10" s="4" t="s">
        <v>69</v>
      </c>
      <c r="C10" s="199">
        <v>48</v>
      </c>
      <c r="D10" s="199">
        <v>133</v>
      </c>
      <c r="E10" s="199">
        <v>1</v>
      </c>
      <c r="F10" s="199">
        <v>0</v>
      </c>
      <c r="G10" s="199">
        <v>2</v>
      </c>
      <c r="H10" s="199">
        <v>0</v>
      </c>
      <c r="I10" s="199">
        <v>0</v>
      </c>
      <c r="J10" s="199">
        <v>0</v>
      </c>
      <c r="K10" s="199">
        <v>3</v>
      </c>
      <c r="L10" s="199">
        <v>1</v>
      </c>
      <c r="M10" s="199">
        <v>1</v>
      </c>
      <c r="N10" s="199">
        <v>0</v>
      </c>
    </row>
    <row r="11" spans="1:14" ht="14.5">
      <c r="A11" s="1">
        <v>3</v>
      </c>
      <c r="B11" s="2" t="s">
        <v>70</v>
      </c>
      <c r="C11" s="198">
        <v>28</v>
      </c>
      <c r="D11" s="198">
        <v>46</v>
      </c>
      <c r="E11" s="198">
        <v>7</v>
      </c>
      <c r="F11" s="198">
        <v>0</v>
      </c>
      <c r="G11" s="198">
        <v>13</v>
      </c>
      <c r="H11" s="198">
        <v>1</v>
      </c>
      <c r="I11" s="198">
        <v>2</v>
      </c>
      <c r="J11" s="198">
        <v>1</v>
      </c>
      <c r="K11" s="198">
        <v>15</v>
      </c>
      <c r="L11" s="198">
        <v>2</v>
      </c>
      <c r="M11" s="198">
        <v>1</v>
      </c>
      <c r="N11" s="198">
        <v>6</v>
      </c>
    </row>
    <row r="12" spans="1:14" ht="14.5">
      <c r="A12" s="3">
        <v>4</v>
      </c>
      <c r="B12" s="4" t="s">
        <v>71</v>
      </c>
      <c r="C12" s="199">
        <v>1</v>
      </c>
      <c r="D12" s="199">
        <v>5</v>
      </c>
      <c r="E12" s="199">
        <v>0</v>
      </c>
      <c r="F12" s="199">
        <v>0</v>
      </c>
      <c r="G12" s="199">
        <v>0</v>
      </c>
      <c r="H12" s="199">
        <v>0</v>
      </c>
      <c r="I12" s="199">
        <v>2</v>
      </c>
      <c r="J12" s="199">
        <v>0</v>
      </c>
      <c r="K12" s="199">
        <v>1</v>
      </c>
      <c r="L12" s="199">
        <v>0</v>
      </c>
      <c r="M12" s="199">
        <v>0</v>
      </c>
      <c r="N12" s="199">
        <v>0</v>
      </c>
    </row>
    <row r="13" spans="1:14" ht="14.5">
      <c r="A13" s="1">
        <v>5</v>
      </c>
      <c r="B13" s="2" t="s">
        <v>72</v>
      </c>
      <c r="C13" s="198">
        <v>93</v>
      </c>
      <c r="D13" s="198">
        <v>85</v>
      </c>
      <c r="E13" s="198">
        <v>4</v>
      </c>
      <c r="F13" s="198">
        <v>0</v>
      </c>
      <c r="G13" s="198">
        <v>5</v>
      </c>
      <c r="H13" s="198">
        <v>5</v>
      </c>
      <c r="I13" s="198">
        <v>4</v>
      </c>
      <c r="J13" s="198">
        <v>0</v>
      </c>
      <c r="K13" s="198">
        <v>3</v>
      </c>
      <c r="L13" s="198">
        <v>3</v>
      </c>
      <c r="M13" s="198">
        <v>0</v>
      </c>
      <c r="N13" s="198">
        <v>3</v>
      </c>
    </row>
    <row r="14" spans="1:14" ht="14.5">
      <c r="A14" s="3">
        <v>6</v>
      </c>
      <c r="B14" s="4" t="s">
        <v>73</v>
      </c>
      <c r="C14" s="199">
        <v>403</v>
      </c>
      <c r="D14" s="199">
        <v>68</v>
      </c>
      <c r="E14" s="199">
        <v>99</v>
      </c>
      <c r="F14" s="199">
        <v>27</v>
      </c>
      <c r="G14" s="199">
        <v>150</v>
      </c>
      <c r="H14" s="199">
        <v>29</v>
      </c>
      <c r="I14" s="199">
        <v>53</v>
      </c>
      <c r="J14" s="199">
        <v>11</v>
      </c>
      <c r="K14" s="199">
        <v>146</v>
      </c>
      <c r="L14" s="199">
        <v>22</v>
      </c>
      <c r="M14" s="199">
        <v>4</v>
      </c>
      <c r="N14" s="199">
        <v>126</v>
      </c>
    </row>
    <row r="15" spans="1:14" ht="14.5">
      <c r="A15" s="1">
        <v>7</v>
      </c>
      <c r="B15" s="2" t="s">
        <v>74</v>
      </c>
      <c r="C15" s="198">
        <v>0</v>
      </c>
      <c r="D15" s="198">
        <v>0</v>
      </c>
      <c r="E15" s="198">
        <v>0</v>
      </c>
      <c r="F15" s="198">
        <v>0</v>
      </c>
      <c r="G15" s="198">
        <v>0</v>
      </c>
      <c r="H15" s="198">
        <v>0</v>
      </c>
      <c r="I15" s="198">
        <v>0</v>
      </c>
      <c r="J15" s="198">
        <v>0</v>
      </c>
      <c r="K15" s="198">
        <v>0</v>
      </c>
      <c r="L15" s="198">
        <v>0</v>
      </c>
      <c r="M15" s="198">
        <v>0</v>
      </c>
      <c r="N15" s="198">
        <v>0</v>
      </c>
    </row>
    <row r="16" spans="1:14" ht="14.5">
      <c r="A16" s="3">
        <v>8</v>
      </c>
      <c r="B16" s="4" t="s">
        <v>75</v>
      </c>
      <c r="C16" s="199">
        <v>10</v>
      </c>
      <c r="D16" s="199">
        <v>23</v>
      </c>
      <c r="E16" s="199">
        <v>2</v>
      </c>
      <c r="F16" s="199">
        <v>0</v>
      </c>
      <c r="G16" s="199">
        <v>0</v>
      </c>
      <c r="H16" s="199">
        <v>0</v>
      </c>
      <c r="I16" s="199">
        <v>0</v>
      </c>
      <c r="J16" s="199">
        <v>0</v>
      </c>
      <c r="K16" s="199">
        <v>0</v>
      </c>
      <c r="L16" s="199">
        <v>0</v>
      </c>
      <c r="M16" s="199">
        <v>0</v>
      </c>
      <c r="N16" s="199">
        <v>0</v>
      </c>
    </row>
    <row r="17" spans="1:14" ht="14.5">
      <c r="A17" s="1">
        <v>9</v>
      </c>
      <c r="B17" s="2" t="s">
        <v>76</v>
      </c>
      <c r="C17" s="198">
        <v>113</v>
      </c>
      <c r="D17" s="198">
        <v>201</v>
      </c>
      <c r="E17" s="198">
        <v>18</v>
      </c>
      <c r="F17" s="198">
        <v>5</v>
      </c>
      <c r="G17" s="198">
        <v>19</v>
      </c>
      <c r="H17" s="198">
        <v>15</v>
      </c>
      <c r="I17" s="198">
        <v>8</v>
      </c>
      <c r="J17" s="198">
        <v>3</v>
      </c>
      <c r="K17" s="198">
        <v>18</v>
      </c>
      <c r="L17" s="198">
        <v>4</v>
      </c>
      <c r="M17" s="198">
        <v>9</v>
      </c>
      <c r="N17" s="198">
        <v>12</v>
      </c>
    </row>
    <row r="18" spans="1:14" ht="14.5">
      <c r="A18" s="3">
        <v>10</v>
      </c>
      <c r="B18" s="4" t="s">
        <v>77</v>
      </c>
      <c r="C18" s="199">
        <v>23</v>
      </c>
      <c r="D18" s="199">
        <v>362</v>
      </c>
      <c r="E18" s="199">
        <v>4</v>
      </c>
      <c r="F18" s="199">
        <v>2</v>
      </c>
      <c r="G18" s="199">
        <v>4</v>
      </c>
      <c r="H18" s="199">
        <v>3</v>
      </c>
      <c r="I18" s="199">
        <v>3</v>
      </c>
      <c r="J18" s="199">
        <v>0</v>
      </c>
      <c r="K18" s="199">
        <v>7</v>
      </c>
      <c r="L18" s="199">
        <v>2</v>
      </c>
      <c r="M18" s="199">
        <v>4</v>
      </c>
      <c r="N18" s="199">
        <v>4</v>
      </c>
    </row>
    <row r="19" spans="1:14" ht="14.5">
      <c r="A19" s="1">
        <v>11</v>
      </c>
      <c r="B19" s="2" t="s">
        <v>78</v>
      </c>
      <c r="C19" s="198">
        <v>33</v>
      </c>
      <c r="D19" s="198">
        <v>241</v>
      </c>
      <c r="E19" s="198">
        <v>10</v>
      </c>
      <c r="F19" s="198">
        <v>2</v>
      </c>
      <c r="G19" s="198">
        <v>5</v>
      </c>
      <c r="H19" s="198">
        <v>4</v>
      </c>
      <c r="I19" s="198">
        <v>12</v>
      </c>
      <c r="J19" s="198">
        <v>0</v>
      </c>
      <c r="K19" s="198">
        <v>4</v>
      </c>
      <c r="L19" s="198">
        <v>2</v>
      </c>
      <c r="M19" s="198">
        <v>5</v>
      </c>
      <c r="N19" s="198">
        <v>12</v>
      </c>
    </row>
    <row r="20" spans="1:14" ht="14.5">
      <c r="A20" s="3">
        <v>12</v>
      </c>
      <c r="B20" s="4" t="s">
        <v>79</v>
      </c>
      <c r="C20" s="199">
        <v>3</v>
      </c>
      <c r="D20" s="199">
        <v>13</v>
      </c>
      <c r="E20" s="199">
        <v>0</v>
      </c>
      <c r="F20" s="199">
        <v>0</v>
      </c>
      <c r="G20" s="199">
        <v>0</v>
      </c>
      <c r="H20" s="199">
        <v>0</v>
      </c>
      <c r="I20" s="199">
        <v>4</v>
      </c>
      <c r="J20" s="199">
        <v>0</v>
      </c>
      <c r="K20" s="199">
        <v>1</v>
      </c>
      <c r="L20" s="199">
        <v>1</v>
      </c>
      <c r="M20" s="199">
        <v>1</v>
      </c>
      <c r="N20" s="199">
        <v>0</v>
      </c>
    </row>
    <row r="21" spans="1:14" ht="14.5">
      <c r="A21" s="1">
        <v>13</v>
      </c>
      <c r="B21" s="2" t="s">
        <v>80</v>
      </c>
      <c r="C21" s="198">
        <v>10</v>
      </c>
      <c r="D21" s="198">
        <v>38</v>
      </c>
      <c r="E21" s="198">
        <v>0</v>
      </c>
      <c r="F21" s="198">
        <v>0</v>
      </c>
      <c r="G21" s="198">
        <v>2</v>
      </c>
      <c r="H21" s="198">
        <v>0</v>
      </c>
      <c r="I21" s="198">
        <v>1</v>
      </c>
      <c r="J21" s="198">
        <v>0</v>
      </c>
      <c r="K21" s="198">
        <v>2</v>
      </c>
      <c r="L21" s="198">
        <v>1</v>
      </c>
      <c r="M21" s="198">
        <v>1</v>
      </c>
      <c r="N21" s="198">
        <v>0</v>
      </c>
    </row>
    <row r="22" spans="1:14" ht="14.5">
      <c r="A22" s="3">
        <v>14</v>
      </c>
      <c r="B22" s="4" t="s">
        <v>81</v>
      </c>
      <c r="C22" s="199">
        <v>2</v>
      </c>
      <c r="D22" s="199">
        <v>9</v>
      </c>
      <c r="E22" s="199">
        <v>0</v>
      </c>
      <c r="F22" s="199">
        <v>0</v>
      </c>
      <c r="G22" s="199">
        <v>0</v>
      </c>
      <c r="H22" s="199">
        <v>1</v>
      </c>
      <c r="I22" s="199">
        <v>1</v>
      </c>
      <c r="J22" s="199">
        <v>0</v>
      </c>
      <c r="K22" s="199">
        <v>1</v>
      </c>
      <c r="L22" s="199">
        <v>0</v>
      </c>
      <c r="M22" s="199">
        <v>0</v>
      </c>
      <c r="N22" s="199">
        <v>0</v>
      </c>
    </row>
    <row r="23" spans="1:14" ht="14.5">
      <c r="A23" s="1">
        <v>15</v>
      </c>
      <c r="B23" s="2" t="s">
        <v>82</v>
      </c>
      <c r="C23" s="198">
        <v>51</v>
      </c>
      <c r="D23" s="198">
        <v>11</v>
      </c>
      <c r="E23" s="198">
        <v>7</v>
      </c>
      <c r="F23" s="198">
        <v>0</v>
      </c>
      <c r="G23" s="198">
        <v>0</v>
      </c>
      <c r="H23" s="198">
        <v>0</v>
      </c>
      <c r="I23" s="198">
        <v>0</v>
      </c>
      <c r="J23" s="198">
        <v>0</v>
      </c>
      <c r="K23" s="198">
        <v>0</v>
      </c>
      <c r="L23" s="198">
        <v>1</v>
      </c>
      <c r="M23" s="198">
        <v>1</v>
      </c>
      <c r="N23" s="198">
        <v>0</v>
      </c>
    </row>
    <row r="24" spans="1:14" ht="14.5">
      <c r="A24" s="3">
        <v>16</v>
      </c>
      <c r="B24" s="4" t="s">
        <v>83</v>
      </c>
      <c r="C24" s="199">
        <v>21</v>
      </c>
      <c r="D24" s="199">
        <v>2</v>
      </c>
      <c r="E24" s="199">
        <v>1</v>
      </c>
      <c r="F24" s="199">
        <v>0</v>
      </c>
      <c r="G24" s="199">
        <v>0</v>
      </c>
      <c r="H24" s="199">
        <v>0</v>
      </c>
      <c r="I24" s="199">
        <v>1</v>
      </c>
      <c r="J24" s="199">
        <v>0</v>
      </c>
      <c r="K24" s="199">
        <v>0</v>
      </c>
      <c r="L24" s="199">
        <v>0</v>
      </c>
      <c r="M24" s="199">
        <v>0</v>
      </c>
      <c r="N24" s="199">
        <v>0</v>
      </c>
    </row>
    <row r="25" spans="1:14" ht="14.5">
      <c r="A25" s="1">
        <v>17</v>
      </c>
      <c r="B25" s="2" t="s">
        <v>84</v>
      </c>
      <c r="C25" s="198">
        <v>1</v>
      </c>
      <c r="D25" s="198">
        <v>5</v>
      </c>
      <c r="E25" s="198">
        <v>0</v>
      </c>
      <c r="F25" s="198">
        <v>0</v>
      </c>
      <c r="G25" s="198">
        <v>0</v>
      </c>
      <c r="H25" s="198">
        <v>0</v>
      </c>
      <c r="I25" s="198">
        <v>1</v>
      </c>
      <c r="J25" s="198">
        <v>0</v>
      </c>
      <c r="K25" s="198">
        <v>0</v>
      </c>
      <c r="L25" s="198">
        <v>0</v>
      </c>
      <c r="M25" s="198">
        <v>0</v>
      </c>
      <c r="N25" s="198">
        <v>0</v>
      </c>
    </row>
    <row r="26" spans="1:14" ht="14.5">
      <c r="A26" s="3">
        <v>18</v>
      </c>
      <c r="B26" s="4" t="s">
        <v>85</v>
      </c>
      <c r="C26" s="199">
        <v>9</v>
      </c>
      <c r="D26" s="199">
        <v>56</v>
      </c>
      <c r="E26" s="199">
        <v>0</v>
      </c>
      <c r="F26" s="199">
        <v>0</v>
      </c>
      <c r="G26" s="199">
        <v>1</v>
      </c>
      <c r="H26" s="199">
        <v>9</v>
      </c>
      <c r="I26" s="199">
        <v>4</v>
      </c>
      <c r="J26" s="199">
        <v>0</v>
      </c>
      <c r="K26" s="199">
        <v>1</v>
      </c>
      <c r="L26" s="199">
        <v>0</v>
      </c>
      <c r="M26" s="199">
        <v>0</v>
      </c>
      <c r="N26" s="199">
        <v>0</v>
      </c>
    </row>
    <row r="27" spans="1:14" ht="14.5">
      <c r="A27" s="1">
        <v>19</v>
      </c>
      <c r="B27" s="2" t="s">
        <v>86</v>
      </c>
      <c r="C27" s="198">
        <v>12</v>
      </c>
      <c r="D27" s="198">
        <v>14</v>
      </c>
      <c r="E27" s="198">
        <v>0</v>
      </c>
      <c r="F27" s="198">
        <v>0</v>
      </c>
      <c r="G27" s="198">
        <v>0</v>
      </c>
      <c r="H27" s="198">
        <v>0</v>
      </c>
      <c r="I27" s="198">
        <v>6</v>
      </c>
      <c r="J27" s="198">
        <v>0</v>
      </c>
      <c r="K27" s="198">
        <v>0</v>
      </c>
      <c r="L27" s="198">
        <v>1</v>
      </c>
      <c r="M27" s="198">
        <v>0</v>
      </c>
      <c r="N27" s="198">
        <v>0</v>
      </c>
    </row>
    <row r="28" spans="1:14" ht="14.5">
      <c r="A28" s="3">
        <v>20</v>
      </c>
      <c r="B28" s="4" t="s">
        <v>87</v>
      </c>
      <c r="C28" s="199">
        <v>1</v>
      </c>
      <c r="D28" s="199">
        <v>1</v>
      </c>
      <c r="E28" s="199">
        <v>0</v>
      </c>
      <c r="F28" s="199">
        <v>0</v>
      </c>
      <c r="G28" s="199">
        <v>0</v>
      </c>
      <c r="H28" s="199">
        <v>0</v>
      </c>
      <c r="I28" s="199">
        <v>0</v>
      </c>
      <c r="J28" s="199">
        <v>0</v>
      </c>
      <c r="K28" s="199">
        <v>1</v>
      </c>
      <c r="L28" s="199">
        <v>0</v>
      </c>
      <c r="M28" s="199">
        <v>0</v>
      </c>
      <c r="N28" s="199">
        <v>0</v>
      </c>
    </row>
    <row r="29" spans="1:14" ht="14.5">
      <c r="A29" s="1">
        <v>21</v>
      </c>
      <c r="B29" s="2" t="s">
        <v>88</v>
      </c>
      <c r="C29" s="198">
        <v>0</v>
      </c>
      <c r="D29" s="198">
        <v>1</v>
      </c>
      <c r="E29" s="198">
        <v>0</v>
      </c>
      <c r="F29" s="198">
        <v>0</v>
      </c>
      <c r="G29" s="198">
        <v>0</v>
      </c>
      <c r="H29" s="198">
        <v>0</v>
      </c>
      <c r="I29" s="198">
        <v>0</v>
      </c>
      <c r="J29" s="198">
        <v>0</v>
      </c>
      <c r="K29" s="198">
        <v>0</v>
      </c>
      <c r="L29" s="198">
        <v>0</v>
      </c>
      <c r="M29" s="198">
        <v>0</v>
      </c>
      <c r="N29" s="198">
        <v>0</v>
      </c>
    </row>
    <row r="30" spans="1:14" ht="14.5">
      <c r="A30" s="3">
        <v>22</v>
      </c>
      <c r="B30" s="4" t="s">
        <v>89</v>
      </c>
      <c r="C30" s="199">
        <v>17</v>
      </c>
      <c r="D30" s="199">
        <v>42</v>
      </c>
      <c r="E30" s="199">
        <v>0</v>
      </c>
      <c r="F30" s="199">
        <v>0</v>
      </c>
      <c r="G30" s="199">
        <v>0</v>
      </c>
      <c r="H30" s="199">
        <v>6</v>
      </c>
      <c r="I30" s="199">
        <v>0</v>
      </c>
      <c r="J30" s="199">
        <v>0</v>
      </c>
      <c r="K30" s="199">
        <v>0</v>
      </c>
      <c r="L30" s="199">
        <v>2</v>
      </c>
      <c r="M30" s="199">
        <v>1</v>
      </c>
      <c r="N30" s="199">
        <v>0</v>
      </c>
    </row>
    <row r="31" spans="1:14" ht="14.5">
      <c r="A31" s="1">
        <v>23</v>
      </c>
      <c r="B31" s="2" t="s">
        <v>90</v>
      </c>
      <c r="C31" s="198">
        <v>3</v>
      </c>
      <c r="D31" s="198">
        <v>7</v>
      </c>
      <c r="E31" s="198">
        <v>0</v>
      </c>
      <c r="F31" s="198">
        <v>0</v>
      </c>
      <c r="G31" s="198">
        <v>0</v>
      </c>
      <c r="H31" s="198">
        <v>1</v>
      </c>
      <c r="I31" s="198">
        <v>2</v>
      </c>
      <c r="J31" s="198">
        <v>0</v>
      </c>
      <c r="K31" s="198">
        <v>0</v>
      </c>
      <c r="L31" s="198">
        <v>1</v>
      </c>
      <c r="M31" s="198">
        <v>0</v>
      </c>
      <c r="N31" s="198">
        <v>0</v>
      </c>
    </row>
    <row r="32" spans="1:14" ht="14.5">
      <c r="A32" s="3">
        <v>24</v>
      </c>
      <c r="B32" s="4" t="s">
        <v>91</v>
      </c>
      <c r="C32" s="199">
        <v>5</v>
      </c>
      <c r="D32" s="199">
        <v>5</v>
      </c>
      <c r="E32" s="199">
        <v>0</v>
      </c>
      <c r="F32" s="199">
        <v>0</v>
      </c>
      <c r="G32" s="199">
        <v>0</v>
      </c>
      <c r="H32" s="199">
        <v>0</v>
      </c>
      <c r="I32" s="199">
        <v>0</v>
      </c>
      <c r="J32" s="199">
        <v>0</v>
      </c>
      <c r="K32" s="199">
        <v>0</v>
      </c>
      <c r="L32" s="199">
        <v>0</v>
      </c>
      <c r="M32" s="199">
        <v>0</v>
      </c>
      <c r="N32" s="199">
        <v>0</v>
      </c>
    </row>
    <row r="33" spans="1:14" ht="14.5">
      <c r="A33" s="1">
        <v>25</v>
      </c>
      <c r="B33" s="2" t="s">
        <v>92</v>
      </c>
      <c r="C33" s="198">
        <v>0</v>
      </c>
      <c r="D33" s="198">
        <v>3</v>
      </c>
      <c r="E33" s="198">
        <v>0</v>
      </c>
      <c r="F33" s="198">
        <v>0</v>
      </c>
      <c r="G33" s="198">
        <v>0</v>
      </c>
      <c r="H33" s="198">
        <v>0</v>
      </c>
      <c r="I33" s="198">
        <v>0</v>
      </c>
      <c r="J33" s="198">
        <v>0</v>
      </c>
      <c r="K33" s="198">
        <v>0</v>
      </c>
      <c r="L33" s="198">
        <v>0</v>
      </c>
      <c r="M33" s="198">
        <v>0</v>
      </c>
      <c r="N33" s="198">
        <v>0</v>
      </c>
    </row>
    <row r="34" spans="1:14" ht="14.5">
      <c r="A34" s="3">
        <v>26</v>
      </c>
      <c r="B34" s="4" t="s">
        <v>93</v>
      </c>
      <c r="C34" s="199">
        <v>29</v>
      </c>
      <c r="D34" s="199">
        <v>16</v>
      </c>
      <c r="E34" s="199">
        <v>0</v>
      </c>
      <c r="F34" s="199">
        <v>0</v>
      </c>
      <c r="G34" s="199">
        <v>2</v>
      </c>
      <c r="H34" s="199">
        <v>1</v>
      </c>
      <c r="I34" s="199">
        <v>0</v>
      </c>
      <c r="J34" s="199">
        <v>0</v>
      </c>
      <c r="K34" s="199">
        <v>3</v>
      </c>
      <c r="L34" s="199">
        <v>0</v>
      </c>
      <c r="M34" s="199">
        <v>0</v>
      </c>
      <c r="N34" s="199">
        <v>0</v>
      </c>
    </row>
    <row r="35" spans="1:14" ht="14.5">
      <c r="A35" s="1">
        <v>27</v>
      </c>
      <c r="B35" s="2" t="s">
        <v>94</v>
      </c>
      <c r="C35" s="198">
        <v>0</v>
      </c>
      <c r="D35" s="198">
        <v>1</v>
      </c>
      <c r="E35" s="198">
        <v>0</v>
      </c>
      <c r="F35" s="198">
        <v>0</v>
      </c>
      <c r="G35" s="198">
        <v>0</v>
      </c>
      <c r="H35" s="198">
        <v>0</v>
      </c>
      <c r="I35" s="198">
        <v>0</v>
      </c>
      <c r="J35" s="198">
        <v>0</v>
      </c>
      <c r="K35" s="198">
        <v>1</v>
      </c>
      <c r="L35" s="198">
        <v>0</v>
      </c>
      <c r="M35" s="198">
        <v>0</v>
      </c>
      <c r="N35" s="198">
        <v>0</v>
      </c>
    </row>
    <row r="36" spans="1:14" ht="14.5">
      <c r="A36" s="3">
        <v>28</v>
      </c>
      <c r="B36" s="4" t="s">
        <v>95</v>
      </c>
      <c r="C36" s="199">
        <v>5</v>
      </c>
      <c r="D36" s="199">
        <v>14</v>
      </c>
      <c r="E36" s="199">
        <v>3</v>
      </c>
      <c r="F36" s="199">
        <v>1</v>
      </c>
      <c r="G36" s="199">
        <v>2</v>
      </c>
      <c r="H36" s="199">
        <v>0</v>
      </c>
      <c r="I36" s="199">
        <v>2</v>
      </c>
      <c r="J36" s="199">
        <v>0</v>
      </c>
      <c r="K36" s="199">
        <v>0</v>
      </c>
      <c r="L36" s="199">
        <v>0</v>
      </c>
      <c r="M36" s="199">
        <v>3</v>
      </c>
      <c r="N36" s="199">
        <v>1</v>
      </c>
    </row>
    <row r="37" spans="1:14" ht="14.5">
      <c r="A37" s="1">
        <v>29</v>
      </c>
      <c r="B37" s="2" t="s">
        <v>96</v>
      </c>
      <c r="C37" s="198">
        <v>2</v>
      </c>
      <c r="D37" s="198">
        <v>9</v>
      </c>
      <c r="E37" s="198">
        <v>0</v>
      </c>
      <c r="F37" s="198">
        <v>0</v>
      </c>
      <c r="G37" s="198">
        <v>0</v>
      </c>
      <c r="H37" s="198">
        <v>0</v>
      </c>
      <c r="I37" s="198">
        <v>0</v>
      </c>
      <c r="J37" s="198">
        <v>0</v>
      </c>
      <c r="K37" s="198">
        <v>0</v>
      </c>
      <c r="L37" s="198">
        <v>1</v>
      </c>
      <c r="M37" s="198">
        <v>0</v>
      </c>
      <c r="N37" s="198">
        <v>0</v>
      </c>
    </row>
    <row r="38" spans="1:14" ht="14.5">
      <c r="A38" s="3">
        <v>30</v>
      </c>
      <c r="B38" s="4" t="s">
        <v>97</v>
      </c>
      <c r="C38" s="199">
        <v>35</v>
      </c>
      <c r="D38" s="199">
        <v>10</v>
      </c>
      <c r="E38" s="199">
        <v>0</v>
      </c>
      <c r="F38" s="199">
        <v>0</v>
      </c>
      <c r="G38" s="199">
        <v>0</v>
      </c>
      <c r="H38" s="199">
        <v>0</v>
      </c>
      <c r="I38" s="199">
        <v>0</v>
      </c>
      <c r="J38" s="199">
        <v>0</v>
      </c>
      <c r="K38" s="199">
        <v>1</v>
      </c>
      <c r="L38" s="199">
        <v>0</v>
      </c>
      <c r="M38" s="199">
        <v>0</v>
      </c>
      <c r="N38" s="199">
        <v>0</v>
      </c>
    </row>
    <row r="39" spans="1:14" ht="14.5">
      <c r="A39" s="1">
        <v>31</v>
      </c>
      <c r="B39" s="2" t="s">
        <v>98</v>
      </c>
      <c r="C39" s="198">
        <v>2</v>
      </c>
      <c r="D39" s="198">
        <v>13</v>
      </c>
      <c r="E39" s="198">
        <v>0</v>
      </c>
      <c r="F39" s="198">
        <v>0</v>
      </c>
      <c r="G39" s="198">
        <v>0</v>
      </c>
      <c r="H39" s="198">
        <v>0</v>
      </c>
      <c r="I39" s="198">
        <v>2</v>
      </c>
      <c r="J39" s="198">
        <v>0</v>
      </c>
      <c r="K39" s="198">
        <v>1</v>
      </c>
      <c r="L39" s="198">
        <v>0</v>
      </c>
      <c r="M39" s="198">
        <v>0</v>
      </c>
      <c r="N39" s="198">
        <v>0</v>
      </c>
    </row>
    <row r="40" spans="1:14" ht="14.5">
      <c r="A40" s="3">
        <v>32</v>
      </c>
      <c r="B40" s="4" t="s">
        <v>99</v>
      </c>
      <c r="C40" s="199">
        <v>4</v>
      </c>
      <c r="D40" s="199">
        <v>50</v>
      </c>
      <c r="E40" s="199">
        <v>0</v>
      </c>
      <c r="F40" s="199">
        <v>0</v>
      </c>
      <c r="G40" s="199">
        <v>0</v>
      </c>
      <c r="H40" s="199">
        <v>0</v>
      </c>
      <c r="I40" s="199">
        <v>0</v>
      </c>
      <c r="J40" s="199">
        <v>0</v>
      </c>
      <c r="K40" s="199">
        <v>1</v>
      </c>
      <c r="L40" s="199">
        <v>2</v>
      </c>
      <c r="M40" s="199">
        <v>1</v>
      </c>
      <c r="N40" s="199">
        <v>0</v>
      </c>
    </row>
    <row r="41" spans="1:14" ht="14.5">
      <c r="A41" s="1">
        <v>33</v>
      </c>
      <c r="B41" s="2" t="s">
        <v>100</v>
      </c>
      <c r="C41" s="198">
        <v>7</v>
      </c>
      <c r="D41" s="198">
        <v>50</v>
      </c>
      <c r="E41" s="198">
        <v>2</v>
      </c>
      <c r="F41" s="198">
        <v>1</v>
      </c>
      <c r="G41" s="198">
        <v>0</v>
      </c>
      <c r="H41" s="198">
        <v>0</v>
      </c>
      <c r="I41" s="198">
        <v>2</v>
      </c>
      <c r="J41" s="198">
        <v>0</v>
      </c>
      <c r="K41" s="198">
        <v>1</v>
      </c>
      <c r="L41" s="198">
        <v>0</v>
      </c>
      <c r="M41" s="198">
        <v>1</v>
      </c>
      <c r="N41" s="198">
        <v>0</v>
      </c>
    </row>
    <row r="42" spans="1:14" ht="14.5">
      <c r="A42" s="3">
        <v>34</v>
      </c>
      <c r="B42" s="4" t="s">
        <v>101</v>
      </c>
      <c r="C42" s="199">
        <v>7</v>
      </c>
      <c r="D42" s="199">
        <v>46</v>
      </c>
      <c r="E42" s="199">
        <v>2</v>
      </c>
      <c r="F42" s="199">
        <v>0</v>
      </c>
      <c r="G42" s="199">
        <v>2</v>
      </c>
      <c r="H42" s="199">
        <v>9</v>
      </c>
      <c r="I42" s="199">
        <v>8</v>
      </c>
      <c r="J42" s="199">
        <v>0</v>
      </c>
      <c r="K42" s="199">
        <v>3</v>
      </c>
      <c r="L42" s="199">
        <v>0</v>
      </c>
      <c r="M42" s="199">
        <v>0</v>
      </c>
      <c r="N42" s="199">
        <v>2</v>
      </c>
    </row>
    <row r="43" spans="1:14" ht="14.5">
      <c r="A43" s="1">
        <v>35</v>
      </c>
      <c r="B43" s="2" t="s">
        <v>102</v>
      </c>
      <c r="C43" s="198">
        <v>3</v>
      </c>
      <c r="D43" s="198">
        <v>0</v>
      </c>
      <c r="E43" s="198">
        <v>1</v>
      </c>
      <c r="F43" s="198">
        <v>0</v>
      </c>
      <c r="G43" s="198">
        <v>0</v>
      </c>
      <c r="H43" s="198">
        <v>0</v>
      </c>
      <c r="I43" s="198">
        <v>0</v>
      </c>
      <c r="J43" s="198">
        <v>0</v>
      </c>
      <c r="K43" s="198">
        <v>0</v>
      </c>
      <c r="L43" s="198">
        <v>0</v>
      </c>
      <c r="M43" s="198">
        <v>0</v>
      </c>
      <c r="N43" s="198">
        <v>0</v>
      </c>
    </row>
    <row r="44" spans="1:14" ht="14.5">
      <c r="A44" s="259" t="s">
        <v>103</v>
      </c>
      <c r="B44" s="260"/>
      <c r="C44" s="214">
        <f t="shared" ref="C44:N44" si="0">SUM(C9:C43)</f>
        <v>1000</v>
      </c>
      <c r="D44" s="214">
        <f t="shared" si="0"/>
        <v>1591</v>
      </c>
      <c r="E44" s="214">
        <f t="shared" si="0"/>
        <v>163</v>
      </c>
      <c r="F44" s="214">
        <f t="shared" si="0"/>
        <v>38</v>
      </c>
      <c r="G44" s="214">
        <f t="shared" si="0"/>
        <v>207</v>
      </c>
      <c r="H44" s="214">
        <f t="shared" si="0"/>
        <v>84</v>
      </c>
      <c r="I44" s="214">
        <f t="shared" si="0"/>
        <v>118</v>
      </c>
      <c r="J44" s="214">
        <f t="shared" si="0"/>
        <v>15</v>
      </c>
      <c r="K44" s="214">
        <f t="shared" si="0"/>
        <v>214</v>
      </c>
      <c r="L44" s="214">
        <f t="shared" si="0"/>
        <v>46</v>
      </c>
      <c r="M44" s="214">
        <f t="shared" si="0"/>
        <v>33</v>
      </c>
      <c r="N44" s="214">
        <f t="shared" si="0"/>
        <v>170</v>
      </c>
    </row>
    <row r="45" spans="1:14">
      <c r="A45" t="s">
        <v>163</v>
      </c>
    </row>
    <row r="46" spans="1:14">
      <c r="A46" s="200" t="s">
        <v>173</v>
      </c>
    </row>
  </sheetData>
  <mergeCells count="4">
    <mergeCell ref="A7:A8"/>
    <mergeCell ref="B7:B8"/>
    <mergeCell ref="C7:N7"/>
    <mergeCell ref="A44:B4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112E5-CF46-41D3-A340-8DBBD484F0AD}">
  <sheetPr>
    <tabColor rgb="FFC00000"/>
  </sheetPr>
  <dimension ref="A1:K559"/>
  <sheetViews>
    <sheetView showGridLines="0" topLeftCell="A539" zoomScale="65" zoomScaleNormal="100" workbookViewId="0">
      <selection activeCell="B19" sqref="B19:D19"/>
    </sheetView>
  </sheetViews>
  <sheetFormatPr defaultColWidth="8.83203125" defaultRowHeight="14"/>
  <cols>
    <col min="2" max="2" width="12.83203125" customWidth="1"/>
    <col min="3" max="7" width="12.58203125" customWidth="1"/>
    <col min="8" max="8" width="13.83203125" customWidth="1"/>
  </cols>
  <sheetData>
    <row r="1" spans="1:11">
      <c r="A1" s="12" t="s">
        <v>196</v>
      </c>
      <c r="B1" s="7"/>
      <c r="C1" s="7"/>
      <c r="D1" s="7"/>
      <c r="E1" s="8"/>
      <c r="F1" s="8"/>
      <c r="G1" s="9"/>
      <c r="H1" s="75"/>
      <c r="I1" s="8"/>
      <c r="J1" s="9" t="s">
        <v>197</v>
      </c>
      <c r="K1" s="75" t="s">
        <v>52</v>
      </c>
    </row>
    <row r="2" spans="1:11" ht="4.5" customHeight="1">
      <c r="A2" s="58"/>
      <c r="B2" s="58"/>
      <c r="C2" s="59"/>
      <c r="D2" s="59"/>
      <c r="E2" s="60"/>
      <c r="F2" s="60"/>
      <c r="G2" s="60"/>
      <c r="H2" s="60"/>
      <c r="I2" s="60"/>
      <c r="J2" s="60"/>
      <c r="K2" s="60"/>
    </row>
    <row r="3" spans="1:11">
      <c r="A3" s="7"/>
      <c r="B3" s="7"/>
      <c r="C3" s="7"/>
      <c r="D3" s="7"/>
      <c r="E3" s="8"/>
      <c r="F3" s="8"/>
      <c r="G3" s="8"/>
      <c r="H3" s="8"/>
      <c r="I3" s="8"/>
      <c r="J3" s="8"/>
      <c r="K3" s="8"/>
    </row>
    <row r="4" spans="1:11" ht="23">
      <c r="A4" s="11" t="s">
        <v>28</v>
      </c>
      <c r="B4" s="11"/>
      <c r="C4" s="7"/>
      <c r="D4" s="7"/>
      <c r="E4" s="8"/>
      <c r="F4" s="8"/>
      <c r="G4" s="8"/>
      <c r="H4" s="8"/>
      <c r="I4" s="8"/>
      <c r="J4" s="8"/>
      <c r="K4" s="8"/>
    </row>
    <row r="5" spans="1:11" ht="17.5">
      <c r="A5" s="13"/>
      <c r="B5" s="13"/>
      <c r="C5" s="7"/>
      <c r="D5" s="7"/>
      <c r="E5" s="8"/>
      <c r="F5" s="8"/>
      <c r="G5" s="8"/>
      <c r="H5" s="8"/>
      <c r="I5" s="8"/>
      <c r="J5" s="8"/>
      <c r="K5" s="8"/>
    </row>
    <row r="6" spans="1:11">
      <c r="A6" s="20" t="s">
        <v>198</v>
      </c>
      <c r="B6" s="20"/>
      <c r="C6" s="7"/>
      <c r="D6" s="7"/>
      <c r="E6" s="8"/>
      <c r="F6" s="8"/>
      <c r="G6" s="8"/>
      <c r="H6" s="8"/>
      <c r="I6" s="8"/>
      <c r="J6" s="8"/>
      <c r="K6" s="8"/>
    </row>
    <row r="7" spans="1:11" ht="30" customHeight="1">
      <c r="A7" s="222" t="s">
        <v>54</v>
      </c>
      <c r="B7" s="313" t="s">
        <v>199</v>
      </c>
      <c r="C7" s="314"/>
      <c r="D7" s="315"/>
      <c r="E7" s="313" t="s">
        <v>200</v>
      </c>
      <c r="F7" s="314"/>
      <c r="G7" s="315"/>
      <c r="H7" s="313" t="s">
        <v>201</v>
      </c>
      <c r="I7" s="315"/>
      <c r="J7" s="316" t="s">
        <v>202</v>
      </c>
      <c r="K7" s="317"/>
    </row>
    <row r="8" spans="1:11" ht="14.5">
      <c r="A8" s="223">
        <v>1</v>
      </c>
      <c r="B8" s="318" t="s">
        <v>203</v>
      </c>
      <c r="C8" s="319"/>
      <c r="D8" s="320"/>
      <c r="E8" s="318" t="s">
        <v>204</v>
      </c>
      <c r="F8" s="319"/>
      <c r="G8" s="320"/>
      <c r="H8" s="318" t="s">
        <v>205</v>
      </c>
      <c r="I8" s="320"/>
      <c r="J8" s="321">
        <v>2016</v>
      </c>
      <c r="K8" s="322"/>
    </row>
    <row r="9" spans="1:11" ht="15" customHeight="1">
      <c r="A9" s="224">
        <v>2</v>
      </c>
      <c r="B9" s="323" t="s">
        <v>203</v>
      </c>
      <c r="C9" s="324"/>
      <c r="D9" s="325"/>
      <c r="E9" s="323" t="s">
        <v>206</v>
      </c>
      <c r="F9" s="324"/>
      <c r="G9" s="325"/>
      <c r="H9" s="323" t="s">
        <v>207</v>
      </c>
      <c r="I9" s="325"/>
      <c r="J9" s="326">
        <v>2016</v>
      </c>
      <c r="K9" s="327"/>
    </row>
    <row r="10" spans="1:11" ht="14.5">
      <c r="A10" s="223">
        <v>3</v>
      </c>
      <c r="B10" s="318" t="s">
        <v>203</v>
      </c>
      <c r="C10" s="319"/>
      <c r="D10" s="320"/>
      <c r="E10" s="318" t="s">
        <v>208</v>
      </c>
      <c r="F10" s="319"/>
      <c r="G10" s="320"/>
      <c r="H10" s="318" t="s">
        <v>205</v>
      </c>
      <c r="I10" s="320"/>
      <c r="J10" s="321">
        <v>2016</v>
      </c>
      <c r="K10" s="322"/>
    </row>
    <row r="11" spans="1:11" ht="15" customHeight="1">
      <c r="A11" s="224">
        <v>4</v>
      </c>
      <c r="B11" s="323" t="s">
        <v>203</v>
      </c>
      <c r="C11" s="324"/>
      <c r="D11" s="325"/>
      <c r="E11" s="323" t="s">
        <v>209</v>
      </c>
      <c r="F11" s="324"/>
      <c r="G11" s="325"/>
      <c r="H11" s="323" t="s">
        <v>205</v>
      </c>
      <c r="I11" s="325"/>
      <c r="J11" s="326">
        <v>2016</v>
      </c>
      <c r="K11" s="327"/>
    </row>
    <row r="12" spans="1:11" ht="15" customHeight="1">
      <c r="A12" s="223">
        <v>5</v>
      </c>
      <c r="B12" s="318" t="s">
        <v>203</v>
      </c>
      <c r="C12" s="319"/>
      <c r="D12" s="320"/>
      <c r="E12" s="318" t="s">
        <v>210</v>
      </c>
      <c r="F12" s="319"/>
      <c r="G12" s="320"/>
      <c r="H12" s="318" t="s">
        <v>205</v>
      </c>
      <c r="I12" s="320"/>
      <c r="J12" s="321">
        <v>2016</v>
      </c>
      <c r="K12" s="322"/>
    </row>
    <row r="13" spans="1:11" ht="15" customHeight="1">
      <c r="A13" s="224">
        <v>6</v>
      </c>
      <c r="B13" s="323" t="s">
        <v>203</v>
      </c>
      <c r="C13" s="324"/>
      <c r="D13" s="325"/>
      <c r="E13" s="323" t="s">
        <v>211</v>
      </c>
      <c r="F13" s="324"/>
      <c r="G13" s="325"/>
      <c r="H13" s="323" t="s">
        <v>205</v>
      </c>
      <c r="I13" s="325"/>
      <c r="J13" s="326">
        <v>2016</v>
      </c>
      <c r="K13" s="327"/>
    </row>
    <row r="14" spans="1:11" ht="15" customHeight="1">
      <c r="A14" s="223">
        <v>7</v>
      </c>
      <c r="B14" s="318" t="s">
        <v>203</v>
      </c>
      <c r="C14" s="319"/>
      <c r="D14" s="320"/>
      <c r="E14" s="318" t="s">
        <v>212</v>
      </c>
      <c r="F14" s="319"/>
      <c r="G14" s="320"/>
      <c r="H14" s="318" t="s">
        <v>205</v>
      </c>
      <c r="I14" s="320"/>
      <c r="J14" s="321">
        <v>2016</v>
      </c>
      <c r="K14" s="322"/>
    </row>
    <row r="15" spans="1:11" ht="15" customHeight="1">
      <c r="A15" s="224">
        <v>8</v>
      </c>
      <c r="B15" s="323" t="s">
        <v>203</v>
      </c>
      <c r="C15" s="324"/>
      <c r="D15" s="325"/>
      <c r="E15" s="323" t="s">
        <v>213</v>
      </c>
      <c r="F15" s="324"/>
      <c r="G15" s="325"/>
      <c r="H15" s="323" t="s">
        <v>205</v>
      </c>
      <c r="I15" s="325"/>
      <c r="J15" s="326">
        <v>2016</v>
      </c>
      <c r="K15" s="327"/>
    </row>
    <row r="16" spans="1:11" ht="15" customHeight="1">
      <c r="A16" s="223">
        <v>9</v>
      </c>
      <c r="B16" s="318" t="s">
        <v>203</v>
      </c>
      <c r="C16" s="319"/>
      <c r="D16" s="320"/>
      <c r="E16" s="318" t="s">
        <v>214</v>
      </c>
      <c r="F16" s="319"/>
      <c r="G16" s="320"/>
      <c r="H16" s="318" t="s">
        <v>207</v>
      </c>
      <c r="I16" s="320"/>
      <c r="J16" s="321">
        <v>2019</v>
      </c>
      <c r="K16" s="322"/>
    </row>
    <row r="17" spans="1:11" ht="15" customHeight="1">
      <c r="A17" s="224">
        <v>10</v>
      </c>
      <c r="B17" s="323" t="s">
        <v>203</v>
      </c>
      <c r="C17" s="324"/>
      <c r="D17" s="325"/>
      <c r="E17" s="323" t="s">
        <v>215</v>
      </c>
      <c r="F17" s="324"/>
      <c r="G17" s="325"/>
      <c r="H17" s="323" t="s">
        <v>207</v>
      </c>
      <c r="I17" s="325"/>
      <c r="J17" s="326">
        <v>2020</v>
      </c>
      <c r="K17" s="327"/>
    </row>
    <row r="18" spans="1:11" ht="15" customHeight="1">
      <c r="A18" s="223">
        <v>11</v>
      </c>
      <c r="B18" s="318" t="s">
        <v>203</v>
      </c>
      <c r="C18" s="319"/>
      <c r="D18" s="320"/>
      <c r="E18" s="318" t="s">
        <v>216</v>
      </c>
      <c r="F18" s="319"/>
      <c r="G18" s="320"/>
      <c r="H18" s="318" t="s">
        <v>207</v>
      </c>
      <c r="I18" s="320"/>
      <c r="J18" s="321">
        <v>2021</v>
      </c>
      <c r="K18" s="322"/>
    </row>
    <row r="19" spans="1:11" ht="15" customHeight="1">
      <c r="A19" s="224">
        <v>12</v>
      </c>
      <c r="B19" s="323" t="s">
        <v>203</v>
      </c>
      <c r="C19" s="324"/>
      <c r="D19" s="325"/>
      <c r="E19" s="323" t="s">
        <v>217</v>
      </c>
      <c r="F19" s="324"/>
      <c r="G19" s="325"/>
      <c r="H19" s="323" t="s">
        <v>207</v>
      </c>
      <c r="I19" s="325"/>
      <c r="J19" s="326">
        <v>2022</v>
      </c>
      <c r="K19" s="327"/>
    </row>
    <row r="20" spans="1:11" ht="15" customHeight="1">
      <c r="A20" s="223">
        <v>13</v>
      </c>
      <c r="B20" s="318" t="s">
        <v>203</v>
      </c>
      <c r="C20" s="319"/>
      <c r="D20" s="320"/>
      <c r="E20" s="318" t="s">
        <v>218</v>
      </c>
      <c r="F20" s="319"/>
      <c r="G20" s="320"/>
      <c r="H20" s="318" t="s">
        <v>207</v>
      </c>
      <c r="I20" s="320"/>
      <c r="J20" s="321">
        <v>2022</v>
      </c>
      <c r="K20" s="322"/>
    </row>
    <row r="21" spans="1:11" ht="15" customHeight="1">
      <c r="A21" s="224">
        <v>14</v>
      </c>
      <c r="B21" s="323" t="s">
        <v>203</v>
      </c>
      <c r="C21" s="324"/>
      <c r="D21" s="325"/>
      <c r="E21" s="323" t="s">
        <v>219</v>
      </c>
      <c r="F21" s="324"/>
      <c r="G21" s="325"/>
      <c r="H21" s="323" t="s">
        <v>207</v>
      </c>
      <c r="I21" s="325"/>
      <c r="J21" s="326">
        <v>2023</v>
      </c>
      <c r="K21" s="327"/>
    </row>
    <row r="22" spans="1:11" ht="15" customHeight="1">
      <c r="A22" s="223">
        <v>15</v>
      </c>
      <c r="B22" s="318" t="s">
        <v>203</v>
      </c>
      <c r="C22" s="319"/>
      <c r="D22" s="320"/>
      <c r="E22" s="318" t="s">
        <v>220</v>
      </c>
      <c r="F22" s="319"/>
      <c r="G22" s="320"/>
      <c r="H22" s="318" t="s">
        <v>207</v>
      </c>
      <c r="I22" s="320"/>
      <c r="J22" s="321">
        <v>2023</v>
      </c>
      <c r="K22" s="322"/>
    </row>
    <row r="23" spans="1:11" ht="15" customHeight="1">
      <c r="A23" s="224">
        <v>16</v>
      </c>
      <c r="B23" s="323" t="s">
        <v>203</v>
      </c>
      <c r="C23" s="324"/>
      <c r="D23" s="325"/>
      <c r="E23" s="323" t="s">
        <v>221</v>
      </c>
      <c r="F23" s="324"/>
      <c r="G23" s="325"/>
      <c r="H23" s="323" t="s">
        <v>207</v>
      </c>
      <c r="I23" s="325"/>
      <c r="J23" s="326">
        <v>2022</v>
      </c>
      <c r="K23" s="327"/>
    </row>
    <row r="24" spans="1:11" ht="15" customHeight="1">
      <c r="A24" s="223">
        <v>17</v>
      </c>
      <c r="B24" s="318" t="s">
        <v>222</v>
      </c>
      <c r="C24" s="319"/>
      <c r="D24" s="320"/>
      <c r="E24" s="318" t="s">
        <v>223</v>
      </c>
      <c r="F24" s="319"/>
      <c r="G24" s="320"/>
      <c r="H24" s="318" t="s">
        <v>224</v>
      </c>
      <c r="I24" s="320"/>
      <c r="J24" s="321">
        <v>2016</v>
      </c>
      <c r="K24" s="322"/>
    </row>
    <row r="25" spans="1:11" ht="15" customHeight="1">
      <c r="A25" s="224">
        <v>18</v>
      </c>
      <c r="B25" s="323" t="s">
        <v>222</v>
      </c>
      <c r="C25" s="324"/>
      <c r="D25" s="325"/>
      <c r="E25" s="323" t="s">
        <v>225</v>
      </c>
      <c r="F25" s="324"/>
      <c r="G25" s="325"/>
      <c r="H25" s="323" t="s">
        <v>224</v>
      </c>
      <c r="I25" s="325"/>
      <c r="J25" s="326">
        <v>2017</v>
      </c>
      <c r="K25" s="327"/>
    </row>
    <row r="26" spans="1:11" ht="15" customHeight="1">
      <c r="A26" s="223">
        <v>19</v>
      </c>
      <c r="B26" s="318" t="s">
        <v>222</v>
      </c>
      <c r="C26" s="319"/>
      <c r="D26" s="320"/>
      <c r="E26" s="318" t="s">
        <v>226</v>
      </c>
      <c r="F26" s="319"/>
      <c r="G26" s="320"/>
      <c r="H26" s="318" t="s">
        <v>224</v>
      </c>
      <c r="I26" s="320"/>
      <c r="J26" s="321">
        <v>2020</v>
      </c>
      <c r="K26" s="322"/>
    </row>
    <row r="27" spans="1:11" ht="15" customHeight="1">
      <c r="A27" s="224">
        <v>20</v>
      </c>
      <c r="B27" s="323" t="s">
        <v>222</v>
      </c>
      <c r="C27" s="324"/>
      <c r="D27" s="325"/>
      <c r="E27" s="323" t="s">
        <v>227</v>
      </c>
      <c r="F27" s="324"/>
      <c r="G27" s="325"/>
      <c r="H27" s="323" t="s">
        <v>224</v>
      </c>
      <c r="I27" s="325"/>
      <c r="J27" s="326">
        <v>2020</v>
      </c>
      <c r="K27" s="327"/>
    </row>
    <row r="28" spans="1:11" ht="15" customHeight="1">
      <c r="A28" s="223">
        <v>21</v>
      </c>
      <c r="B28" s="318" t="s">
        <v>222</v>
      </c>
      <c r="C28" s="319"/>
      <c r="D28" s="320"/>
      <c r="E28" s="318" t="s">
        <v>228</v>
      </c>
      <c r="F28" s="319"/>
      <c r="G28" s="320"/>
      <c r="H28" s="318" t="s">
        <v>224</v>
      </c>
      <c r="I28" s="320"/>
      <c r="J28" s="321">
        <v>2021</v>
      </c>
      <c r="K28" s="322"/>
    </row>
    <row r="29" spans="1:11" ht="15" customHeight="1">
      <c r="A29" s="224">
        <v>22</v>
      </c>
      <c r="B29" s="323" t="s">
        <v>222</v>
      </c>
      <c r="C29" s="324"/>
      <c r="D29" s="325"/>
      <c r="E29" s="323" t="s">
        <v>229</v>
      </c>
      <c r="F29" s="324"/>
      <c r="G29" s="325"/>
      <c r="H29" s="323" t="s">
        <v>224</v>
      </c>
      <c r="I29" s="325"/>
      <c r="J29" s="326">
        <v>2021</v>
      </c>
      <c r="K29" s="327"/>
    </row>
    <row r="30" spans="1:11" ht="15" customHeight="1">
      <c r="A30" s="223">
        <v>23</v>
      </c>
      <c r="B30" s="318" t="s">
        <v>222</v>
      </c>
      <c r="C30" s="319"/>
      <c r="D30" s="320"/>
      <c r="E30" s="318" t="s">
        <v>230</v>
      </c>
      <c r="F30" s="319"/>
      <c r="G30" s="320"/>
      <c r="H30" s="318" t="s">
        <v>224</v>
      </c>
      <c r="I30" s="320"/>
      <c r="J30" s="321">
        <v>2022</v>
      </c>
      <c r="K30" s="322"/>
    </row>
    <row r="31" spans="1:11" ht="15" customHeight="1">
      <c r="A31" s="224">
        <v>24</v>
      </c>
      <c r="B31" s="323" t="s">
        <v>222</v>
      </c>
      <c r="C31" s="324"/>
      <c r="D31" s="325"/>
      <c r="E31" s="323" t="s">
        <v>231</v>
      </c>
      <c r="F31" s="324"/>
      <c r="G31" s="325"/>
      <c r="H31" s="323" t="s">
        <v>224</v>
      </c>
      <c r="I31" s="325"/>
      <c r="J31" s="326">
        <v>2016</v>
      </c>
      <c r="K31" s="327"/>
    </row>
    <row r="32" spans="1:11" ht="15" customHeight="1">
      <c r="A32" s="223">
        <v>25</v>
      </c>
      <c r="B32" s="318" t="s">
        <v>222</v>
      </c>
      <c r="C32" s="319"/>
      <c r="D32" s="320"/>
      <c r="E32" s="318" t="s">
        <v>232</v>
      </c>
      <c r="F32" s="319"/>
      <c r="G32" s="320"/>
      <c r="H32" s="318" t="s">
        <v>224</v>
      </c>
      <c r="I32" s="320"/>
      <c r="J32" s="321">
        <v>2022</v>
      </c>
      <c r="K32" s="322"/>
    </row>
    <row r="33" spans="1:11" ht="15" customHeight="1">
      <c r="A33" s="224">
        <v>26</v>
      </c>
      <c r="B33" s="323" t="s">
        <v>222</v>
      </c>
      <c r="C33" s="324"/>
      <c r="D33" s="325"/>
      <c r="E33" s="323" t="s">
        <v>233</v>
      </c>
      <c r="F33" s="324"/>
      <c r="G33" s="325"/>
      <c r="H33" s="323" t="s">
        <v>224</v>
      </c>
      <c r="I33" s="325"/>
      <c r="J33" s="326">
        <v>2022</v>
      </c>
      <c r="K33" s="327"/>
    </row>
    <row r="34" spans="1:11" ht="15" customHeight="1">
      <c r="A34" s="223">
        <v>27</v>
      </c>
      <c r="B34" s="318" t="s">
        <v>222</v>
      </c>
      <c r="C34" s="319"/>
      <c r="D34" s="320"/>
      <c r="E34" s="318" t="s">
        <v>234</v>
      </c>
      <c r="F34" s="319"/>
      <c r="G34" s="320"/>
      <c r="H34" s="318" t="s">
        <v>224</v>
      </c>
      <c r="I34" s="320"/>
      <c r="J34" s="321">
        <v>2022</v>
      </c>
      <c r="K34" s="322"/>
    </row>
    <row r="35" spans="1:11" ht="15" customHeight="1">
      <c r="A35" s="224">
        <v>28</v>
      </c>
      <c r="B35" s="323" t="s">
        <v>222</v>
      </c>
      <c r="C35" s="324"/>
      <c r="D35" s="325"/>
      <c r="E35" s="323" t="s">
        <v>235</v>
      </c>
      <c r="F35" s="324"/>
      <c r="G35" s="325"/>
      <c r="H35" s="323" t="s">
        <v>224</v>
      </c>
      <c r="I35" s="325"/>
      <c r="J35" s="326">
        <v>2022</v>
      </c>
      <c r="K35" s="327"/>
    </row>
    <row r="36" spans="1:11" ht="15" customHeight="1">
      <c r="A36" s="223">
        <v>29</v>
      </c>
      <c r="B36" s="318" t="s">
        <v>222</v>
      </c>
      <c r="C36" s="319"/>
      <c r="D36" s="320"/>
      <c r="E36" s="318" t="s">
        <v>236</v>
      </c>
      <c r="F36" s="319"/>
      <c r="G36" s="320"/>
      <c r="H36" s="318" t="s">
        <v>224</v>
      </c>
      <c r="I36" s="320"/>
      <c r="J36" s="321">
        <v>2021</v>
      </c>
      <c r="K36" s="322"/>
    </row>
    <row r="37" spans="1:11" ht="15" customHeight="1">
      <c r="A37" s="224">
        <v>30</v>
      </c>
      <c r="B37" s="323" t="s">
        <v>222</v>
      </c>
      <c r="C37" s="324"/>
      <c r="D37" s="325"/>
      <c r="E37" s="323" t="s">
        <v>237</v>
      </c>
      <c r="F37" s="324"/>
      <c r="G37" s="325"/>
      <c r="H37" s="323" t="s">
        <v>224</v>
      </c>
      <c r="I37" s="325"/>
      <c r="J37" s="326">
        <v>2021</v>
      </c>
      <c r="K37" s="327"/>
    </row>
    <row r="38" spans="1:11" ht="15" customHeight="1">
      <c r="A38" s="223">
        <v>31</v>
      </c>
      <c r="B38" s="318" t="s">
        <v>222</v>
      </c>
      <c r="C38" s="319"/>
      <c r="D38" s="320"/>
      <c r="E38" s="318" t="s">
        <v>238</v>
      </c>
      <c r="F38" s="319"/>
      <c r="G38" s="320"/>
      <c r="H38" s="318" t="s">
        <v>224</v>
      </c>
      <c r="I38" s="320"/>
      <c r="J38" s="321">
        <v>2021</v>
      </c>
      <c r="K38" s="322"/>
    </row>
    <row r="39" spans="1:11" ht="15" customHeight="1">
      <c r="A39" s="224">
        <v>32</v>
      </c>
      <c r="B39" s="323" t="s">
        <v>222</v>
      </c>
      <c r="C39" s="324"/>
      <c r="D39" s="325"/>
      <c r="E39" s="323" t="s">
        <v>239</v>
      </c>
      <c r="F39" s="324"/>
      <c r="G39" s="325"/>
      <c r="H39" s="323" t="s">
        <v>224</v>
      </c>
      <c r="I39" s="325"/>
      <c r="J39" s="326">
        <v>2021</v>
      </c>
      <c r="K39" s="327"/>
    </row>
    <row r="40" spans="1:11" ht="15" customHeight="1">
      <c r="A40" s="223">
        <v>33</v>
      </c>
      <c r="B40" s="318" t="s">
        <v>240</v>
      </c>
      <c r="C40" s="319"/>
      <c r="D40" s="320"/>
      <c r="E40" s="318" t="s">
        <v>241</v>
      </c>
      <c r="F40" s="319"/>
      <c r="G40" s="320"/>
      <c r="H40" s="318" t="s">
        <v>224</v>
      </c>
      <c r="I40" s="320"/>
      <c r="J40" s="321">
        <v>2016</v>
      </c>
      <c r="K40" s="322"/>
    </row>
    <row r="41" spans="1:11" ht="15" customHeight="1">
      <c r="A41" s="224">
        <v>34</v>
      </c>
      <c r="B41" s="323" t="s">
        <v>240</v>
      </c>
      <c r="C41" s="324"/>
      <c r="D41" s="325"/>
      <c r="E41" s="323" t="s">
        <v>242</v>
      </c>
      <c r="F41" s="324"/>
      <c r="G41" s="325"/>
      <c r="H41" s="323" t="s">
        <v>224</v>
      </c>
      <c r="I41" s="325"/>
      <c r="J41" s="326">
        <v>2021</v>
      </c>
      <c r="K41" s="327"/>
    </row>
    <row r="42" spans="1:11" ht="15" customHeight="1">
      <c r="A42" s="223">
        <v>35</v>
      </c>
      <c r="B42" s="318" t="s">
        <v>240</v>
      </c>
      <c r="C42" s="319"/>
      <c r="D42" s="320"/>
      <c r="E42" s="318" t="s">
        <v>243</v>
      </c>
      <c r="F42" s="319"/>
      <c r="G42" s="320"/>
      <c r="H42" s="318" t="s">
        <v>224</v>
      </c>
      <c r="I42" s="320"/>
      <c r="J42" s="321">
        <v>2021</v>
      </c>
      <c r="K42" s="322"/>
    </row>
    <row r="43" spans="1:11" ht="15" customHeight="1">
      <c r="A43" s="224">
        <v>36</v>
      </c>
      <c r="B43" s="323" t="s">
        <v>240</v>
      </c>
      <c r="C43" s="324"/>
      <c r="D43" s="325"/>
      <c r="E43" s="323" t="s">
        <v>244</v>
      </c>
      <c r="F43" s="324"/>
      <c r="G43" s="325"/>
      <c r="H43" s="323" t="s">
        <v>224</v>
      </c>
      <c r="I43" s="325"/>
      <c r="J43" s="326">
        <v>2022</v>
      </c>
      <c r="K43" s="327"/>
    </row>
    <row r="44" spans="1:11" ht="15" customHeight="1">
      <c r="A44" s="223">
        <v>37</v>
      </c>
      <c r="B44" s="318" t="s">
        <v>240</v>
      </c>
      <c r="C44" s="319"/>
      <c r="D44" s="320"/>
      <c r="E44" s="318" t="s">
        <v>245</v>
      </c>
      <c r="F44" s="319"/>
      <c r="G44" s="320"/>
      <c r="H44" s="318" t="s">
        <v>224</v>
      </c>
      <c r="I44" s="320"/>
      <c r="J44" s="321">
        <v>2021</v>
      </c>
      <c r="K44" s="322"/>
    </row>
    <row r="45" spans="1:11" ht="15" customHeight="1">
      <c r="A45" s="224">
        <v>38</v>
      </c>
      <c r="B45" s="323" t="s">
        <v>246</v>
      </c>
      <c r="C45" s="324"/>
      <c r="D45" s="325"/>
      <c r="E45" s="323" t="s">
        <v>247</v>
      </c>
      <c r="F45" s="324"/>
      <c r="G45" s="325"/>
      <c r="H45" s="323" t="s">
        <v>224</v>
      </c>
      <c r="I45" s="325"/>
      <c r="J45" s="326">
        <v>2016</v>
      </c>
      <c r="K45" s="327"/>
    </row>
    <row r="46" spans="1:11" ht="15" customHeight="1">
      <c r="A46" s="223">
        <v>39</v>
      </c>
      <c r="B46" s="318" t="s">
        <v>246</v>
      </c>
      <c r="C46" s="319"/>
      <c r="D46" s="320"/>
      <c r="E46" s="318" t="s">
        <v>248</v>
      </c>
      <c r="F46" s="319"/>
      <c r="G46" s="320"/>
      <c r="H46" s="318" t="s">
        <v>224</v>
      </c>
      <c r="I46" s="320"/>
      <c r="J46" s="321">
        <v>2017</v>
      </c>
      <c r="K46" s="322"/>
    </row>
    <row r="47" spans="1:11" ht="15" customHeight="1">
      <c r="A47" s="224">
        <v>40</v>
      </c>
      <c r="B47" s="323" t="s">
        <v>246</v>
      </c>
      <c r="C47" s="324"/>
      <c r="D47" s="325"/>
      <c r="E47" s="323" t="s">
        <v>249</v>
      </c>
      <c r="F47" s="324"/>
      <c r="G47" s="325"/>
      <c r="H47" s="323" t="s">
        <v>224</v>
      </c>
      <c r="I47" s="325"/>
      <c r="J47" s="326">
        <v>2021</v>
      </c>
      <c r="K47" s="327"/>
    </row>
    <row r="48" spans="1:11" ht="15" customHeight="1">
      <c r="A48" s="223">
        <v>41</v>
      </c>
      <c r="B48" s="318" t="s">
        <v>246</v>
      </c>
      <c r="C48" s="319"/>
      <c r="D48" s="320"/>
      <c r="E48" s="318" t="s">
        <v>250</v>
      </c>
      <c r="F48" s="319"/>
      <c r="G48" s="320"/>
      <c r="H48" s="318" t="s">
        <v>224</v>
      </c>
      <c r="I48" s="320"/>
      <c r="J48" s="321">
        <v>2021</v>
      </c>
      <c r="K48" s="322"/>
    </row>
    <row r="49" spans="1:11" ht="14.5">
      <c r="A49" s="224">
        <v>42</v>
      </c>
      <c r="B49" s="323" t="s">
        <v>246</v>
      </c>
      <c r="C49" s="324"/>
      <c r="D49" s="325"/>
      <c r="E49" s="323" t="s">
        <v>251</v>
      </c>
      <c r="F49" s="324"/>
      <c r="G49" s="325"/>
      <c r="H49" s="323" t="s">
        <v>224</v>
      </c>
      <c r="I49" s="325"/>
      <c r="J49" s="326">
        <v>2021</v>
      </c>
      <c r="K49" s="327"/>
    </row>
    <row r="50" spans="1:11" ht="15" customHeight="1">
      <c r="A50" s="223">
        <v>43</v>
      </c>
      <c r="B50" s="318" t="s">
        <v>246</v>
      </c>
      <c r="C50" s="319"/>
      <c r="D50" s="320"/>
      <c r="E50" s="318" t="s">
        <v>252</v>
      </c>
      <c r="F50" s="319"/>
      <c r="G50" s="320"/>
      <c r="H50" s="318" t="s">
        <v>224</v>
      </c>
      <c r="I50" s="320"/>
      <c r="J50" s="321">
        <v>2021</v>
      </c>
      <c r="K50" s="322"/>
    </row>
    <row r="51" spans="1:11" ht="14.5">
      <c r="A51" s="224">
        <v>44</v>
      </c>
      <c r="B51" s="323" t="s">
        <v>246</v>
      </c>
      <c r="C51" s="324"/>
      <c r="D51" s="325"/>
      <c r="E51" s="323" t="s">
        <v>253</v>
      </c>
      <c r="F51" s="324"/>
      <c r="G51" s="325"/>
      <c r="H51" s="323" t="s">
        <v>224</v>
      </c>
      <c r="I51" s="325"/>
      <c r="J51" s="326">
        <v>2021</v>
      </c>
      <c r="K51" s="327"/>
    </row>
    <row r="52" spans="1:11" ht="15" customHeight="1">
      <c r="A52" s="223">
        <v>45</v>
      </c>
      <c r="B52" s="318" t="s">
        <v>254</v>
      </c>
      <c r="C52" s="319"/>
      <c r="D52" s="320"/>
      <c r="E52" s="318" t="s">
        <v>255</v>
      </c>
      <c r="F52" s="319"/>
      <c r="G52" s="320"/>
      <c r="H52" s="318" t="s">
        <v>256</v>
      </c>
      <c r="I52" s="320"/>
      <c r="J52" s="321">
        <v>2016</v>
      </c>
      <c r="K52" s="322"/>
    </row>
    <row r="53" spans="1:11" ht="15" customHeight="1">
      <c r="A53" s="224">
        <v>46</v>
      </c>
      <c r="B53" s="323" t="s">
        <v>254</v>
      </c>
      <c r="C53" s="324"/>
      <c r="D53" s="325"/>
      <c r="E53" s="323" t="s">
        <v>257</v>
      </c>
      <c r="F53" s="324"/>
      <c r="G53" s="325"/>
      <c r="H53" s="323" t="s">
        <v>256</v>
      </c>
      <c r="I53" s="325"/>
      <c r="J53" s="326">
        <v>2016</v>
      </c>
      <c r="K53" s="327"/>
    </row>
    <row r="54" spans="1:11" ht="15" customHeight="1">
      <c r="A54" s="223">
        <v>47</v>
      </c>
      <c r="B54" s="318" t="s">
        <v>254</v>
      </c>
      <c r="C54" s="319"/>
      <c r="D54" s="320"/>
      <c r="E54" s="318" t="s">
        <v>258</v>
      </c>
      <c r="F54" s="319"/>
      <c r="G54" s="320"/>
      <c r="H54" s="318" t="s">
        <v>256</v>
      </c>
      <c r="I54" s="320"/>
      <c r="J54" s="321">
        <v>2017</v>
      </c>
      <c r="K54" s="322"/>
    </row>
    <row r="55" spans="1:11" ht="15" customHeight="1">
      <c r="A55" s="224">
        <v>48</v>
      </c>
      <c r="B55" s="323" t="s">
        <v>254</v>
      </c>
      <c r="C55" s="324"/>
      <c r="D55" s="325"/>
      <c r="E55" s="323" t="s">
        <v>259</v>
      </c>
      <c r="F55" s="324"/>
      <c r="G55" s="325"/>
      <c r="H55" s="323" t="s">
        <v>256</v>
      </c>
      <c r="I55" s="325"/>
      <c r="J55" s="326">
        <v>2018</v>
      </c>
      <c r="K55" s="327"/>
    </row>
    <row r="56" spans="1:11" ht="15" customHeight="1">
      <c r="A56" s="223">
        <v>49</v>
      </c>
      <c r="B56" s="318" t="s">
        <v>254</v>
      </c>
      <c r="C56" s="319"/>
      <c r="D56" s="320"/>
      <c r="E56" s="318" t="s">
        <v>260</v>
      </c>
      <c r="F56" s="319"/>
      <c r="G56" s="320"/>
      <c r="H56" s="318" t="s">
        <v>256</v>
      </c>
      <c r="I56" s="320"/>
      <c r="J56" s="321">
        <v>2018</v>
      </c>
      <c r="K56" s="322"/>
    </row>
    <row r="57" spans="1:11" ht="15" customHeight="1">
      <c r="A57" s="224">
        <v>50</v>
      </c>
      <c r="B57" s="323" t="s">
        <v>254</v>
      </c>
      <c r="C57" s="324"/>
      <c r="D57" s="325"/>
      <c r="E57" s="323" t="s">
        <v>261</v>
      </c>
      <c r="F57" s="324"/>
      <c r="G57" s="325"/>
      <c r="H57" s="323" t="s">
        <v>256</v>
      </c>
      <c r="I57" s="325"/>
      <c r="J57" s="326">
        <v>2018</v>
      </c>
      <c r="K57" s="327"/>
    </row>
    <row r="58" spans="1:11" ht="15" customHeight="1">
      <c r="A58" s="223">
        <v>51</v>
      </c>
      <c r="B58" s="318" t="s">
        <v>254</v>
      </c>
      <c r="C58" s="319"/>
      <c r="D58" s="320"/>
      <c r="E58" s="318" t="s">
        <v>262</v>
      </c>
      <c r="F58" s="319"/>
      <c r="G58" s="320"/>
      <c r="H58" s="318" t="s">
        <v>256</v>
      </c>
      <c r="I58" s="320"/>
      <c r="J58" s="321">
        <v>2018</v>
      </c>
      <c r="K58" s="322"/>
    </row>
    <row r="59" spans="1:11" ht="15" customHeight="1">
      <c r="A59" s="224">
        <v>52</v>
      </c>
      <c r="B59" s="323" t="s">
        <v>254</v>
      </c>
      <c r="C59" s="324"/>
      <c r="D59" s="325"/>
      <c r="E59" s="323" t="s">
        <v>263</v>
      </c>
      <c r="F59" s="324"/>
      <c r="G59" s="325"/>
      <c r="H59" s="323" t="s">
        <v>256</v>
      </c>
      <c r="I59" s="325"/>
      <c r="J59" s="326">
        <v>2017</v>
      </c>
      <c r="K59" s="327"/>
    </row>
    <row r="60" spans="1:11" ht="15" customHeight="1">
      <c r="A60" s="223">
        <v>53</v>
      </c>
      <c r="B60" s="318" t="s">
        <v>254</v>
      </c>
      <c r="C60" s="319"/>
      <c r="D60" s="320"/>
      <c r="E60" s="318" t="s">
        <v>264</v>
      </c>
      <c r="F60" s="319"/>
      <c r="G60" s="320"/>
      <c r="H60" s="318" t="s">
        <v>256</v>
      </c>
      <c r="I60" s="320"/>
      <c r="J60" s="321">
        <v>2020</v>
      </c>
      <c r="K60" s="322"/>
    </row>
    <row r="61" spans="1:11" ht="15" customHeight="1">
      <c r="A61" s="224">
        <v>54</v>
      </c>
      <c r="B61" s="323" t="s">
        <v>254</v>
      </c>
      <c r="C61" s="324"/>
      <c r="D61" s="325"/>
      <c r="E61" s="323" t="s">
        <v>265</v>
      </c>
      <c r="F61" s="324"/>
      <c r="G61" s="325"/>
      <c r="H61" s="323" t="s">
        <v>256</v>
      </c>
      <c r="I61" s="325"/>
      <c r="J61" s="326">
        <v>2017</v>
      </c>
      <c r="K61" s="327"/>
    </row>
    <row r="62" spans="1:11" ht="15" customHeight="1">
      <c r="A62" s="223">
        <v>55</v>
      </c>
      <c r="B62" s="318" t="s">
        <v>254</v>
      </c>
      <c r="C62" s="319"/>
      <c r="D62" s="320"/>
      <c r="E62" s="318" t="s">
        <v>266</v>
      </c>
      <c r="F62" s="319"/>
      <c r="G62" s="320"/>
      <c r="H62" s="318" t="s">
        <v>256</v>
      </c>
      <c r="I62" s="320"/>
      <c r="J62" s="321">
        <v>2018</v>
      </c>
      <c r="K62" s="322"/>
    </row>
    <row r="63" spans="1:11" ht="15" customHeight="1">
      <c r="A63" s="224">
        <v>56</v>
      </c>
      <c r="B63" s="323" t="s">
        <v>254</v>
      </c>
      <c r="C63" s="324"/>
      <c r="D63" s="325"/>
      <c r="E63" s="323" t="s">
        <v>267</v>
      </c>
      <c r="F63" s="324"/>
      <c r="G63" s="325"/>
      <c r="H63" s="323" t="s">
        <v>256</v>
      </c>
      <c r="I63" s="325"/>
      <c r="J63" s="326">
        <v>2017</v>
      </c>
      <c r="K63" s="327"/>
    </row>
    <row r="64" spans="1:11" ht="15" customHeight="1">
      <c r="A64" s="223">
        <v>57</v>
      </c>
      <c r="B64" s="318" t="s">
        <v>254</v>
      </c>
      <c r="C64" s="319"/>
      <c r="D64" s="320"/>
      <c r="E64" s="318" t="s">
        <v>268</v>
      </c>
      <c r="F64" s="319"/>
      <c r="G64" s="320"/>
      <c r="H64" s="318" t="s">
        <v>256</v>
      </c>
      <c r="I64" s="320"/>
      <c r="J64" s="321">
        <v>2018</v>
      </c>
      <c r="K64" s="322"/>
    </row>
    <row r="65" spans="1:11" ht="15" customHeight="1">
      <c r="A65" s="224">
        <v>58</v>
      </c>
      <c r="B65" s="323" t="s">
        <v>254</v>
      </c>
      <c r="C65" s="324"/>
      <c r="D65" s="325"/>
      <c r="E65" s="323" t="s">
        <v>269</v>
      </c>
      <c r="F65" s="324"/>
      <c r="G65" s="325"/>
      <c r="H65" s="323" t="s">
        <v>256</v>
      </c>
      <c r="I65" s="325"/>
      <c r="J65" s="326">
        <v>2019</v>
      </c>
      <c r="K65" s="327"/>
    </row>
    <row r="66" spans="1:11" ht="15" customHeight="1">
      <c r="A66" s="223">
        <v>59</v>
      </c>
      <c r="B66" s="318" t="s">
        <v>254</v>
      </c>
      <c r="C66" s="319"/>
      <c r="D66" s="320"/>
      <c r="E66" s="318" t="s">
        <v>270</v>
      </c>
      <c r="F66" s="319"/>
      <c r="G66" s="320"/>
      <c r="H66" s="318" t="s">
        <v>256</v>
      </c>
      <c r="I66" s="320"/>
      <c r="J66" s="321">
        <v>2018</v>
      </c>
      <c r="K66" s="322"/>
    </row>
    <row r="67" spans="1:11" ht="15" customHeight="1">
      <c r="A67" s="224">
        <v>60</v>
      </c>
      <c r="B67" s="323" t="s">
        <v>254</v>
      </c>
      <c r="C67" s="324"/>
      <c r="D67" s="325"/>
      <c r="E67" s="323" t="s">
        <v>271</v>
      </c>
      <c r="F67" s="324"/>
      <c r="G67" s="325"/>
      <c r="H67" s="323" t="s">
        <v>256</v>
      </c>
      <c r="I67" s="325"/>
      <c r="J67" s="326">
        <v>2018</v>
      </c>
      <c r="K67" s="327"/>
    </row>
    <row r="68" spans="1:11" ht="15" customHeight="1">
      <c r="A68" s="223">
        <v>61</v>
      </c>
      <c r="B68" s="318" t="s">
        <v>254</v>
      </c>
      <c r="C68" s="319"/>
      <c r="D68" s="320"/>
      <c r="E68" s="318" t="s">
        <v>272</v>
      </c>
      <c r="F68" s="319"/>
      <c r="G68" s="320"/>
      <c r="H68" s="318" t="s">
        <v>256</v>
      </c>
      <c r="I68" s="320"/>
      <c r="J68" s="321">
        <v>2017</v>
      </c>
      <c r="K68" s="322"/>
    </row>
    <row r="69" spans="1:11" ht="15" customHeight="1">
      <c r="A69" s="224">
        <v>62</v>
      </c>
      <c r="B69" s="323" t="s">
        <v>254</v>
      </c>
      <c r="C69" s="324"/>
      <c r="D69" s="325"/>
      <c r="E69" s="323" t="s">
        <v>273</v>
      </c>
      <c r="F69" s="324"/>
      <c r="G69" s="325"/>
      <c r="H69" s="323" t="s">
        <v>256</v>
      </c>
      <c r="I69" s="325"/>
      <c r="J69" s="326">
        <v>2018</v>
      </c>
      <c r="K69" s="327"/>
    </row>
    <row r="70" spans="1:11" ht="15" customHeight="1">
      <c r="A70" s="223">
        <v>63</v>
      </c>
      <c r="B70" s="318" t="s">
        <v>274</v>
      </c>
      <c r="C70" s="319"/>
      <c r="D70" s="320"/>
      <c r="E70" s="318" t="s">
        <v>275</v>
      </c>
      <c r="F70" s="319"/>
      <c r="G70" s="320"/>
      <c r="H70" s="318" t="s">
        <v>256</v>
      </c>
      <c r="I70" s="320"/>
      <c r="J70" s="321">
        <v>2016</v>
      </c>
      <c r="K70" s="322"/>
    </row>
    <row r="71" spans="1:11" ht="15" customHeight="1">
      <c r="A71" s="224">
        <v>64</v>
      </c>
      <c r="B71" s="323" t="s">
        <v>274</v>
      </c>
      <c r="C71" s="324"/>
      <c r="D71" s="325"/>
      <c r="E71" s="323" t="s">
        <v>276</v>
      </c>
      <c r="F71" s="324"/>
      <c r="G71" s="325"/>
      <c r="H71" s="323" t="s">
        <v>256</v>
      </c>
      <c r="I71" s="325"/>
      <c r="J71" s="326">
        <v>2017</v>
      </c>
      <c r="K71" s="327"/>
    </row>
    <row r="72" spans="1:11" ht="15" customHeight="1">
      <c r="A72" s="223">
        <v>65</v>
      </c>
      <c r="B72" s="318" t="s">
        <v>274</v>
      </c>
      <c r="C72" s="319"/>
      <c r="D72" s="320"/>
      <c r="E72" s="318" t="s">
        <v>277</v>
      </c>
      <c r="F72" s="319"/>
      <c r="G72" s="320"/>
      <c r="H72" s="318" t="s">
        <v>256</v>
      </c>
      <c r="I72" s="320"/>
      <c r="J72" s="321">
        <v>2017</v>
      </c>
      <c r="K72" s="322"/>
    </row>
    <row r="73" spans="1:11" ht="15" customHeight="1">
      <c r="A73" s="224">
        <v>66</v>
      </c>
      <c r="B73" s="323" t="s">
        <v>274</v>
      </c>
      <c r="C73" s="324"/>
      <c r="D73" s="325"/>
      <c r="E73" s="323" t="s">
        <v>278</v>
      </c>
      <c r="F73" s="324"/>
      <c r="G73" s="325"/>
      <c r="H73" s="323" t="s">
        <v>256</v>
      </c>
      <c r="I73" s="325"/>
      <c r="J73" s="326">
        <v>2017</v>
      </c>
      <c r="K73" s="327"/>
    </row>
    <row r="74" spans="1:11" ht="15" customHeight="1">
      <c r="A74" s="223">
        <v>67</v>
      </c>
      <c r="B74" s="318" t="s">
        <v>274</v>
      </c>
      <c r="C74" s="319"/>
      <c r="D74" s="320"/>
      <c r="E74" s="318" t="s">
        <v>279</v>
      </c>
      <c r="F74" s="319"/>
      <c r="G74" s="320"/>
      <c r="H74" s="318" t="s">
        <v>256</v>
      </c>
      <c r="I74" s="320"/>
      <c r="J74" s="321">
        <v>2019</v>
      </c>
      <c r="K74" s="322"/>
    </row>
    <row r="75" spans="1:11" ht="15" customHeight="1">
      <c r="A75" s="224">
        <v>68</v>
      </c>
      <c r="B75" s="323" t="s">
        <v>274</v>
      </c>
      <c r="C75" s="324"/>
      <c r="D75" s="325"/>
      <c r="E75" s="323" t="s">
        <v>280</v>
      </c>
      <c r="F75" s="324"/>
      <c r="G75" s="325"/>
      <c r="H75" s="323" t="s">
        <v>256</v>
      </c>
      <c r="I75" s="325"/>
      <c r="J75" s="326">
        <v>2020</v>
      </c>
      <c r="K75" s="327"/>
    </row>
    <row r="76" spans="1:11" ht="15" customHeight="1">
      <c r="A76" s="223">
        <v>69</v>
      </c>
      <c r="B76" s="318" t="s">
        <v>274</v>
      </c>
      <c r="C76" s="319"/>
      <c r="D76" s="320"/>
      <c r="E76" s="318" t="s">
        <v>281</v>
      </c>
      <c r="F76" s="319"/>
      <c r="G76" s="320"/>
      <c r="H76" s="318" t="s">
        <v>256</v>
      </c>
      <c r="I76" s="320"/>
      <c r="J76" s="321">
        <v>2018</v>
      </c>
      <c r="K76" s="322"/>
    </row>
    <row r="77" spans="1:11" ht="15" customHeight="1">
      <c r="A77" s="224">
        <v>70</v>
      </c>
      <c r="B77" s="323" t="s">
        <v>282</v>
      </c>
      <c r="C77" s="324"/>
      <c r="D77" s="325"/>
      <c r="E77" s="323" t="s">
        <v>283</v>
      </c>
      <c r="F77" s="324"/>
      <c r="G77" s="325"/>
      <c r="H77" s="323" t="s">
        <v>256</v>
      </c>
      <c r="I77" s="325"/>
      <c r="J77" s="326">
        <v>2019</v>
      </c>
      <c r="K77" s="327"/>
    </row>
    <row r="78" spans="1:11" ht="15" customHeight="1">
      <c r="A78" s="223">
        <v>71</v>
      </c>
      <c r="B78" s="318" t="s">
        <v>282</v>
      </c>
      <c r="C78" s="319"/>
      <c r="D78" s="320"/>
      <c r="E78" s="318" t="s">
        <v>284</v>
      </c>
      <c r="F78" s="319"/>
      <c r="G78" s="320"/>
      <c r="H78" s="318" t="s">
        <v>256</v>
      </c>
      <c r="I78" s="320"/>
      <c r="J78" s="321">
        <v>2018</v>
      </c>
      <c r="K78" s="322"/>
    </row>
    <row r="79" spans="1:11" ht="15" customHeight="1">
      <c r="A79" s="224">
        <v>72</v>
      </c>
      <c r="B79" s="323" t="s">
        <v>282</v>
      </c>
      <c r="C79" s="324"/>
      <c r="D79" s="325"/>
      <c r="E79" s="323" t="s">
        <v>285</v>
      </c>
      <c r="F79" s="324"/>
      <c r="G79" s="325"/>
      <c r="H79" s="323" t="s">
        <v>256</v>
      </c>
      <c r="I79" s="325"/>
      <c r="J79" s="326">
        <v>2016</v>
      </c>
      <c r="K79" s="327"/>
    </row>
    <row r="80" spans="1:11" ht="15" customHeight="1">
      <c r="A80" s="223">
        <v>73</v>
      </c>
      <c r="B80" s="318" t="s">
        <v>282</v>
      </c>
      <c r="C80" s="319"/>
      <c r="D80" s="320"/>
      <c r="E80" s="318" t="s">
        <v>286</v>
      </c>
      <c r="F80" s="319"/>
      <c r="G80" s="320"/>
      <c r="H80" s="318" t="s">
        <v>256</v>
      </c>
      <c r="I80" s="320"/>
      <c r="J80" s="321">
        <v>2019</v>
      </c>
      <c r="K80" s="322"/>
    </row>
    <row r="81" spans="1:11" ht="15" customHeight="1">
      <c r="A81" s="224">
        <v>74</v>
      </c>
      <c r="B81" s="323" t="s">
        <v>287</v>
      </c>
      <c r="C81" s="324"/>
      <c r="D81" s="325"/>
      <c r="E81" s="323" t="s">
        <v>288</v>
      </c>
      <c r="F81" s="324"/>
      <c r="G81" s="325"/>
      <c r="H81" s="323" t="s">
        <v>256</v>
      </c>
      <c r="I81" s="325"/>
      <c r="J81" s="326">
        <v>2016</v>
      </c>
      <c r="K81" s="327"/>
    </row>
    <row r="82" spans="1:11" ht="15" customHeight="1">
      <c r="A82" s="223">
        <v>75</v>
      </c>
      <c r="B82" s="318" t="s">
        <v>287</v>
      </c>
      <c r="C82" s="319"/>
      <c r="D82" s="320"/>
      <c r="E82" s="318" t="s">
        <v>289</v>
      </c>
      <c r="F82" s="319"/>
      <c r="G82" s="320"/>
      <c r="H82" s="318" t="s">
        <v>256</v>
      </c>
      <c r="I82" s="320"/>
      <c r="J82" s="321">
        <v>2016</v>
      </c>
      <c r="K82" s="322"/>
    </row>
    <row r="83" spans="1:11" ht="15" customHeight="1">
      <c r="A83" s="224">
        <v>76</v>
      </c>
      <c r="B83" s="323" t="s">
        <v>287</v>
      </c>
      <c r="C83" s="324"/>
      <c r="D83" s="325"/>
      <c r="E83" s="323" t="s">
        <v>290</v>
      </c>
      <c r="F83" s="324"/>
      <c r="G83" s="325"/>
      <c r="H83" s="323" t="s">
        <v>256</v>
      </c>
      <c r="I83" s="325"/>
      <c r="J83" s="326">
        <v>2016</v>
      </c>
      <c r="K83" s="327"/>
    </row>
    <row r="84" spans="1:11" ht="15" customHeight="1">
      <c r="A84" s="223">
        <v>77</v>
      </c>
      <c r="B84" s="318" t="s">
        <v>287</v>
      </c>
      <c r="C84" s="319"/>
      <c r="D84" s="320"/>
      <c r="E84" s="318" t="s">
        <v>291</v>
      </c>
      <c r="F84" s="319"/>
      <c r="G84" s="320"/>
      <c r="H84" s="318" t="s">
        <v>256</v>
      </c>
      <c r="I84" s="320"/>
      <c r="J84" s="321">
        <v>2016</v>
      </c>
      <c r="K84" s="322"/>
    </row>
    <row r="85" spans="1:11" ht="15" customHeight="1">
      <c r="A85" s="224">
        <v>78</v>
      </c>
      <c r="B85" s="323" t="s">
        <v>287</v>
      </c>
      <c r="C85" s="324"/>
      <c r="D85" s="325"/>
      <c r="E85" s="323" t="s">
        <v>292</v>
      </c>
      <c r="F85" s="324"/>
      <c r="G85" s="325"/>
      <c r="H85" s="323" t="s">
        <v>256</v>
      </c>
      <c r="I85" s="325"/>
      <c r="J85" s="326">
        <v>2016</v>
      </c>
      <c r="K85" s="327"/>
    </row>
    <row r="86" spans="1:11" ht="15" customHeight="1">
      <c r="A86" s="223">
        <v>79</v>
      </c>
      <c r="B86" s="318" t="s">
        <v>287</v>
      </c>
      <c r="C86" s="319"/>
      <c r="D86" s="320"/>
      <c r="E86" s="318" t="s">
        <v>293</v>
      </c>
      <c r="F86" s="319"/>
      <c r="G86" s="320"/>
      <c r="H86" s="318" t="s">
        <v>256</v>
      </c>
      <c r="I86" s="320"/>
      <c r="J86" s="321">
        <v>2018</v>
      </c>
      <c r="K86" s="322"/>
    </row>
    <row r="87" spans="1:11" ht="15" customHeight="1">
      <c r="A87" s="224">
        <v>80</v>
      </c>
      <c r="B87" s="323" t="s">
        <v>287</v>
      </c>
      <c r="C87" s="324"/>
      <c r="D87" s="325"/>
      <c r="E87" s="323" t="s">
        <v>294</v>
      </c>
      <c r="F87" s="324"/>
      <c r="G87" s="325"/>
      <c r="H87" s="323" t="s">
        <v>256</v>
      </c>
      <c r="I87" s="325"/>
      <c r="J87" s="326">
        <v>2018</v>
      </c>
      <c r="K87" s="327"/>
    </row>
    <row r="88" spans="1:11" ht="15" customHeight="1">
      <c r="A88" s="223">
        <v>81</v>
      </c>
      <c r="B88" s="318" t="s">
        <v>295</v>
      </c>
      <c r="C88" s="319"/>
      <c r="D88" s="320"/>
      <c r="E88" s="318" t="s">
        <v>296</v>
      </c>
      <c r="F88" s="319"/>
      <c r="G88" s="320"/>
      <c r="H88" s="318" t="s">
        <v>297</v>
      </c>
      <c r="I88" s="320"/>
      <c r="J88" s="321">
        <v>2016</v>
      </c>
      <c r="K88" s="322"/>
    </row>
    <row r="89" spans="1:11" ht="15" customHeight="1">
      <c r="A89" s="224">
        <v>82</v>
      </c>
      <c r="B89" s="323" t="s">
        <v>295</v>
      </c>
      <c r="C89" s="324"/>
      <c r="D89" s="325"/>
      <c r="E89" s="323" t="s">
        <v>298</v>
      </c>
      <c r="F89" s="324"/>
      <c r="G89" s="325"/>
      <c r="H89" s="323" t="s">
        <v>297</v>
      </c>
      <c r="I89" s="325"/>
      <c r="J89" s="326">
        <v>2017</v>
      </c>
      <c r="K89" s="327"/>
    </row>
    <row r="90" spans="1:11" ht="15" customHeight="1">
      <c r="A90" s="223">
        <v>83</v>
      </c>
      <c r="B90" s="318" t="s">
        <v>295</v>
      </c>
      <c r="C90" s="319"/>
      <c r="D90" s="320"/>
      <c r="E90" s="318" t="s">
        <v>299</v>
      </c>
      <c r="F90" s="319"/>
      <c r="G90" s="320"/>
      <c r="H90" s="318" t="s">
        <v>297</v>
      </c>
      <c r="I90" s="320"/>
      <c r="J90" s="321">
        <v>2017</v>
      </c>
      <c r="K90" s="322"/>
    </row>
    <row r="91" spans="1:11" ht="15" customHeight="1">
      <c r="A91" s="224">
        <v>84</v>
      </c>
      <c r="B91" s="323" t="s">
        <v>295</v>
      </c>
      <c r="C91" s="324"/>
      <c r="D91" s="325"/>
      <c r="E91" s="323" t="s">
        <v>300</v>
      </c>
      <c r="F91" s="324"/>
      <c r="G91" s="325"/>
      <c r="H91" s="323" t="s">
        <v>297</v>
      </c>
      <c r="I91" s="325"/>
      <c r="J91" s="326">
        <v>2018</v>
      </c>
      <c r="K91" s="327"/>
    </row>
    <row r="92" spans="1:11" ht="15" customHeight="1">
      <c r="A92" s="223">
        <v>85</v>
      </c>
      <c r="B92" s="318" t="s">
        <v>295</v>
      </c>
      <c r="C92" s="319"/>
      <c r="D92" s="320"/>
      <c r="E92" s="318" t="s">
        <v>301</v>
      </c>
      <c r="F92" s="319"/>
      <c r="G92" s="320"/>
      <c r="H92" s="318" t="s">
        <v>297</v>
      </c>
      <c r="I92" s="320"/>
      <c r="J92" s="321">
        <v>2019</v>
      </c>
      <c r="K92" s="322"/>
    </row>
    <row r="93" spans="1:11" ht="15" customHeight="1">
      <c r="A93" s="224">
        <v>86</v>
      </c>
      <c r="B93" s="323" t="s">
        <v>295</v>
      </c>
      <c r="C93" s="324"/>
      <c r="D93" s="325"/>
      <c r="E93" s="323" t="s">
        <v>302</v>
      </c>
      <c r="F93" s="324"/>
      <c r="G93" s="325"/>
      <c r="H93" s="323" t="s">
        <v>297</v>
      </c>
      <c r="I93" s="325"/>
      <c r="J93" s="326">
        <v>2020</v>
      </c>
      <c r="K93" s="327"/>
    </row>
    <row r="94" spans="1:11" ht="15" customHeight="1">
      <c r="A94" s="223">
        <v>87</v>
      </c>
      <c r="B94" s="318" t="s">
        <v>303</v>
      </c>
      <c r="C94" s="319"/>
      <c r="D94" s="320"/>
      <c r="E94" s="318" t="s">
        <v>304</v>
      </c>
      <c r="F94" s="319"/>
      <c r="G94" s="320"/>
      <c r="H94" s="318" t="s">
        <v>305</v>
      </c>
      <c r="I94" s="320"/>
      <c r="J94" s="321">
        <v>2016</v>
      </c>
      <c r="K94" s="322"/>
    </row>
    <row r="95" spans="1:11" ht="15" customHeight="1">
      <c r="A95" s="224">
        <v>88</v>
      </c>
      <c r="B95" s="323" t="s">
        <v>303</v>
      </c>
      <c r="C95" s="324"/>
      <c r="D95" s="325"/>
      <c r="E95" s="323" t="s">
        <v>306</v>
      </c>
      <c r="F95" s="324"/>
      <c r="G95" s="325"/>
      <c r="H95" s="323" t="s">
        <v>305</v>
      </c>
      <c r="I95" s="325"/>
      <c r="J95" s="326">
        <v>2023</v>
      </c>
      <c r="K95" s="327"/>
    </row>
    <row r="96" spans="1:11" ht="15" customHeight="1">
      <c r="A96" s="223">
        <v>89</v>
      </c>
      <c r="B96" s="318" t="s">
        <v>303</v>
      </c>
      <c r="C96" s="319"/>
      <c r="D96" s="320"/>
      <c r="E96" s="318" t="s">
        <v>307</v>
      </c>
      <c r="F96" s="319"/>
      <c r="G96" s="320"/>
      <c r="H96" s="318" t="s">
        <v>305</v>
      </c>
      <c r="I96" s="320"/>
      <c r="J96" s="321">
        <v>2022</v>
      </c>
      <c r="K96" s="322"/>
    </row>
    <row r="97" spans="1:11" ht="15" customHeight="1">
      <c r="A97" s="224">
        <v>90</v>
      </c>
      <c r="B97" s="323" t="s">
        <v>303</v>
      </c>
      <c r="C97" s="324"/>
      <c r="D97" s="325"/>
      <c r="E97" s="323" t="s">
        <v>308</v>
      </c>
      <c r="F97" s="324"/>
      <c r="G97" s="325"/>
      <c r="H97" s="323" t="s">
        <v>305</v>
      </c>
      <c r="I97" s="325"/>
      <c r="J97" s="326">
        <v>2022</v>
      </c>
      <c r="K97" s="327"/>
    </row>
    <row r="98" spans="1:11" ht="15" customHeight="1">
      <c r="A98" s="223">
        <v>91</v>
      </c>
      <c r="B98" s="318" t="s">
        <v>303</v>
      </c>
      <c r="C98" s="319"/>
      <c r="D98" s="320"/>
      <c r="E98" s="318" t="s">
        <v>309</v>
      </c>
      <c r="F98" s="319"/>
      <c r="G98" s="320"/>
      <c r="H98" s="318" t="s">
        <v>305</v>
      </c>
      <c r="I98" s="320"/>
      <c r="J98" s="321">
        <v>2022</v>
      </c>
      <c r="K98" s="322"/>
    </row>
    <row r="99" spans="1:11" ht="15" customHeight="1">
      <c r="A99" s="224">
        <v>92</v>
      </c>
      <c r="B99" s="323" t="s">
        <v>303</v>
      </c>
      <c r="C99" s="324"/>
      <c r="D99" s="325"/>
      <c r="E99" s="323" t="s">
        <v>310</v>
      </c>
      <c r="F99" s="324"/>
      <c r="G99" s="325"/>
      <c r="H99" s="323" t="s">
        <v>305</v>
      </c>
      <c r="I99" s="325"/>
      <c r="J99" s="326">
        <v>2021</v>
      </c>
      <c r="K99" s="327"/>
    </row>
    <row r="100" spans="1:11" ht="15" customHeight="1">
      <c r="A100" s="223">
        <v>93</v>
      </c>
      <c r="B100" s="318" t="s">
        <v>303</v>
      </c>
      <c r="C100" s="319"/>
      <c r="D100" s="320"/>
      <c r="E100" s="318" t="s">
        <v>311</v>
      </c>
      <c r="F100" s="319"/>
      <c r="G100" s="320"/>
      <c r="H100" s="318" t="s">
        <v>305</v>
      </c>
      <c r="I100" s="320"/>
      <c r="J100" s="321">
        <v>2022</v>
      </c>
      <c r="K100" s="322"/>
    </row>
    <row r="101" spans="1:11" ht="15" customHeight="1">
      <c r="A101" s="224">
        <v>94</v>
      </c>
      <c r="B101" s="323" t="s">
        <v>303</v>
      </c>
      <c r="C101" s="324"/>
      <c r="D101" s="325"/>
      <c r="E101" s="323" t="s">
        <v>312</v>
      </c>
      <c r="F101" s="324"/>
      <c r="G101" s="325"/>
      <c r="H101" s="323" t="s">
        <v>305</v>
      </c>
      <c r="I101" s="325"/>
      <c r="J101" s="326">
        <v>2023</v>
      </c>
      <c r="K101" s="327"/>
    </row>
    <row r="102" spans="1:11" ht="15" customHeight="1">
      <c r="A102" s="223">
        <v>95</v>
      </c>
      <c r="B102" s="318" t="s">
        <v>303</v>
      </c>
      <c r="C102" s="319"/>
      <c r="D102" s="320"/>
      <c r="E102" s="318" t="s">
        <v>313</v>
      </c>
      <c r="F102" s="319"/>
      <c r="G102" s="320"/>
      <c r="H102" s="318" t="s">
        <v>305</v>
      </c>
      <c r="I102" s="320"/>
      <c r="J102" s="321">
        <v>2023</v>
      </c>
      <c r="K102" s="322"/>
    </row>
    <row r="103" spans="1:11" ht="15" customHeight="1">
      <c r="A103" s="224">
        <v>96</v>
      </c>
      <c r="B103" s="323" t="s">
        <v>303</v>
      </c>
      <c r="C103" s="324"/>
      <c r="D103" s="325"/>
      <c r="E103" s="323" t="s">
        <v>314</v>
      </c>
      <c r="F103" s="324"/>
      <c r="G103" s="325"/>
      <c r="H103" s="323" t="s">
        <v>305</v>
      </c>
      <c r="I103" s="325"/>
      <c r="J103" s="326">
        <v>2021</v>
      </c>
      <c r="K103" s="327"/>
    </row>
    <row r="104" spans="1:11" ht="15" customHeight="1">
      <c r="A104" s="223">
        <v>97</v>
      </c>
      <c r="B104" s="318" t="s">
        <v>303</v>
      </c>
      <c r="C104" s="319"/>
      <c r="D104" s="320"/>
      <c r="E104" s="318" t="s">
        <v>315</v>
      </c>
      <c r="F104" s="319"/>
      <c r="G104" s="320"/>
      <c r="H104" s="318" t="s">
        <v>305</v>
      </c>
      <c r="I104" s="320"/>
      <c r="J104" s="321">
        <v>2023</v>
      </c>
      <c r="K104" s="322"/>
    </row>
    <row r="105" spans="1:11" ht="15" customHeight="1">
      <c r="A105" s="224">
        <v>98</v>
      </c>
      <c r="B105" s="323" t="s">
        <v>303</v>
      </c>
      <c r="C105" s="324"/>
      <c r="D105" s="325"/>
      <c r="E105" s="323" t="s">
        <v>316</v>
      </c>
      <c r="F105" s="324"/>
      <c r="G105" s="325"/>
      <c r="H105" s="323" t="s">
        <v>305</v>
      </c>
      <c r="I105" s="325"/>
      <c r="J105" s="326">
        <v>2023</v>
      </c>
      <c r="K105" s="327"/>
    </row>
    <row r="106" spans="1:11" ht="15" customHeight="1">
      <c r="A106" s="223">
        <v>99</v>
      </c>
      <c r="B106" s="318" t="s">
        <v>303</v>
      </c>
      <c r="C106" s="319"/>
      <c r="D106" s="320"/>
      <c r="E106" s="318" t="s">
        <v>317</v>
      </c>
      <c r="F106" s="319"/>
      <c r="G106" s="320"/>
      <c r="H106" s="318" t="s">
        <v>305</v>
      </c>
      <c r="I106" s="320"/>
      <c r="J106" s="321">
        <v>2021</v>
      </c>
      <c r="K106" s="322"/>
    </row>
    <row r="107" spans="1:11" ht="15" customHeight="1">
      <c r="A107" s="224">
        <v>100</v>
      </c>
      <c r="B107" s="323" t="s">
        <v>303</v>
      </c>
      <c r="C107" s="324"/>
      <c r="D107" s="325"/>
      <c r="E107" s="323" t="s">
        <v>318</v>
      </c>
      <c r="F107" s="324"/>
      <c r="G107" s="325"/>
      <c r="H107" s="323" t="s">
        <v>305</v>
      </c>
      <c r="I107" s="325"/>
      <c r="J107" s="326">
        <v>2022</v>
      </c>
      <c r="K107" s="327"/>
    </row>
    <row r="108" spans="1:11" ht="15" customHeight="1">
      <c r="A108" s="223">
        <v>101</v>
      </c>
      <c r="B108" s="318" t="s">
        <v>319</v>
      </c>
      <c r="C108" s="319"/>
      <c r="D108" s="320"/>
      <c r="E108" s="318" t="s">
        <v>320</v>
      </c>
      <c r="F108" s="319"/>
      <c r="G108" s="320"/>
      <c r="H108" s="318" t="s">
        <v>305</v>
      </c>
      <c r="I108" s="320"/>
      <c r="J108" s="321">
        <v>2016</v>
      </c>
      <c r="K108" s="322"/>
    </row>
    <row r="109" spans="1:11" ht="15" customHeight="1">
      <c r="A109" s="224">
        <v>102</v>
      </c>
      <c r="B109" s="323" t="s">
        <v>319</v>
      </c>
      <c r="C109" s="324"/>
      <c r="D109" s="325"/>
      <c r="E109" s="323" t="s">
        <v>321</v>
      </c>
      <c r="F109" s="324"/>
      <c r="G109" s="325"/>
      <c r="H109" s="323" t="s">
        <v>305</v>
      </c>
      <c r="I109" s="325"/>
      <c r="J109" s="326">
        <v>2016</v>
      </c>
      <c r="K109" s="327"/>
    </row>
    <row r="110" spans="1:11" ht="15" customHeight="1">
      <c r="A110" s="223">
        <v>103</v>
      </c>
      <c r="B110" s="318" t="s">
        <v>319</v>
      </c>
      <c r="C110" s="319"/>
      <c r="D110" s="320"/>
      <c r="E110" s="318" t="s">
        <v>322</v>
      </c>
      <c r="F110" s="319"/>
      <c r="G110" s="320"/>
      <c r="H110" s="318" t="s">
        <v>305</v>
      </c>
      <c r="I110" s="320"/>
      <c r="J110" s="321">
        <v>2016</v>
      </c>
      <c r="K110" s="322"/>
    </row>
    <row r="111" spans="1:11" ht="15" customHeight="1">
      <c r="A111" s="224">
        <v>104</v>
      </c>
      <c r="B111" s="323" t="s">
        <v>319</v>
      </c>
      <c r="C111" s="324"/>
      <c r="D111" s="325"/>
      <c r="E111" s="323" t="s">
        <v>323</v>
      </c>
      <c r="F111" s="324"/>
      <c r="G111" s="325"/>
      <c r="H111" s="323" t="s">
        <v>305</v>
      </c>
      <c r="I111" s="325"/>
      <c r="J111" s="326">
        <v>2016</v>
      </c>
      <c r="K111" s="327"/>
    </row>
    <row r="112" spans="1:11" ht="15" customHeight="1">
      <c r="A112" s="223">
        <v>105</v>
      </c>
      <c r="B112" s="318" t="s">
        <v>319</v>
      </c>
      <c r="C112" s="319"/>
      <c r="D112" s="320"/>
      <c r="E112" s="318" t="s">
        <v>324</v>
      </c>
      <c r="F112" s="319"/>
      <c r="G112" s="320"/>
      <c r="H112" s="318" t="s">
        <v>305</v>
      </c>
      <c r="I112" s="320"/>
      <c r="J112" s="321">
        <v>2020</v>
      </c>
      <c r="K112" s="322"/>
    </row>
    <row r="113" spans="1:11" ht="15" customHeight="1">
      <c r="A113" s="224">
        <v>106</v>
      </c>
      <c r="B113" s="323" t="s">
        <v>319</v>
      </c>
      <c r="C113" s="324"/>
      <c r="D113" s="325"/>
      <c r="E113" s="323" t="s">
        <v>325</v>
      </c>
      <c r="F113" s="324"/>
      <c r="G113" s="325"/>
      <c r="H113" s="323" t="s">
        <v>305</v>
      </c>
      <c r="I113" s="325"/>
      <c r="J113" s="326">
        <v>2022</v>
      </c>
      <c r="K113" s="327"/>
    </row>
    <row r="114" spans="1:11" ht="15" customHeight="1">
      <c r="A114" s="223">
        <v>107</v>
      </c>
      <c r="B114" s="318" t="s">
        <v>319</v>
      </c>
      <c r="C114" s="319"/>
      <c r="D114" s="320"/>
      <c r="E114" s="318" t="s">
        <v>326</v>
      </c>
      <c r="F114" s="319"/>
      <c r="G114" s="320"/>
      <c r="H114" s="318" t="s">
        <v>305</v>
      </c>
      <c r="I114" s="320"/>
      <c r="J114" s="321">
        <v>2022</v>
      </c>
      <c r="K114" s="322"/>
    </row>
    <row r="115" spans="1:11" ht="15" customHeight="1">
      <c r="A115" s="224">
        <v>108</v>
      </c>
      <c r="B115" s="323" t="s">
        <v>327</v>
      </c>
      <c r="C115" s="324"/>
      <c r="D115" s="325"/>
      <c r="E115" s="323" t="s">
        <v>328</v>
      </c>
      <c r="F115" s="324"/>
      <c r="G115" s="325"/>
      <c r="H115" s="323" t="s">
        <v>305</v>
      </c>
      <c r="I115" s="325"/>
      <c r="J115" s="326">
        <v>2016</v>
      </c>
      <c r="K115" s="327"/>
    </row>
    <row r="116" spans="1:11" ht="15" customHeight="1">
      <c r="A116" s="223">
        <v>109</v>
      </c>
      <c r="B116" s="318" t="s">
        <v>327</v>
      </c>
      <c r="C116" s="319"/>
      <c r="D116" s="320"/>
      <c r="E116" s="318" t="s">
        <v>329</v>
      </c>
      <c r="F116" s="319"/>
      <c r="G116" s="320"/>
      <c r="H116" s="318" t="s">
        <v>305</v>
      </c>
      <c r="I116" s="320"/>
      <c r="J116" s="321">
        <v>2016</v>
      </c>
      <c r="K116" s="322"/>
    </row>
    <row r="117" spans="1:11" ht="15" customHeight="1">
      <c r="A117" s="224">
        <v>110</v>
      </c>
      <c r="B117" s="323" t="s">
        <v>327</v>
      </c>
      <c r="C117" s="324"/>
      <c r="D117" s="325"/>
      <c r="E117" s="323" t="s">
        <v>330</v>
      </c>
      <c r="F117" s="324"/>
      <c r="G117" s="325"/>
      <c r="H117" s="323" t="s">
        <v>305</v>
      </c>
      <c r="I117" s="325"/>
      <c r="J117" s="326">
        <v>2022</v>
      </c>
      <c r="K117" s="327"/>
    </row>
    <row r="118" spans="1:11" ht="15" customHeight="1">
      <c r="A118" s="223">
        <v>111</v>
      </c>
      <c r="B118" s="318" t="s">
        <v>327</v>
      </c>
      <c r="C118" s="319"/>
      <c r="D118" s="320"/>
      <c r="E118" s="318" t="s">
        <v>331</v>
      </c>
      <c r="F118" s="319"/>
      <c r="G118" s="320"/>
      <c r="H118" s="318" t="s">
        <v>305</v>
      </c>
      <c r="I118" s="320"/>
      <c r="J118" s="321">
        <v>2020</v>
      </c>
      <c r="K118" s="322"/>
    </row>
    <row r="119" spans="1:11" ht="15" customHeight="1">
      <c r="A119" s="224">
        <v>112</v>
      </c>
      <c r="B119" s="323" t="s">
        <v>327</v>
      </c>
      <c r="C119" s="324"/>
      <c r="D119" s="325"/>
      <c r="E119" s="323" t="s">
        <v>332</v>
      </c>
      <c r="F119" s="324"/>
      <c r="G119" s="325"/>
      <c r="H119" s="323" t="s">
        <v>305</v>
      </c>
      <c r="I119" s="325"/>
      <c r="J119" s="326">
        <v>2022</v>
      </c>
      <c r="K119" s="327"/>
    </row>
    <row r="120" spans="1:11" ht="15" customHeight="1">
      <c r="A120" s="223">
        <v>113</v>
      </c>
      <c r="B120" s="318" t="s">
        <v>333</v>
      </c>
      <c r="C120" s="319"/>
      <c r="D120" s="320"/>
      <c r="E120" s="318" t="s">
        <v>334</v>
      </c>
      <c r="F120" s="319"/>
      <c r="G120" s="320"/>
      <c r="H120" s="318" t="s">
        <v>305</v>
      </c>
      <c r="I120" s="320"/>
      <c r="J120" s="321">
        <v>2016</v>
      </c>
      <c r="K120" s="322"/>
    </row>
    <row r="121" spans="1:11" ht="15" customHeight="1">
      <c r="A121" s="224">
        <v>114</v>
      </c>
      <c r="B121" s="323" t="s">
        <v>333</v>
      </c>
      <c r="C121" s="324"/>
      <c r="D121" s="325"/>
      <c r="E121" s="323" t="s">
        <v>335</v>
      </c>
      <c r="F121" s="324"/>
      <c r="G121" s="325"/>
      <c r="H121" s="323" t="s">
        <v>305</v>
      </c>
      <c r="I121" s="325"/>
      <c r="J121" s="326">
        <v>2022</v>
      </c>
      <c r="K121" s="327"/>
    </row>
    <row r="122" spans="1:11" ht="15" customHeight="1">
      <c r="A122" s="223">
        <v>115</v>
      </c>
      <c r="B122" s="318" t="s">
        <v>333</v>
      </c>
      <c r="C122" s="319"/>
      <c r="D122" s="320"/>
      <c r="E122" s="318" t="s">
        <v>336</v>
      </c>
      <c r="F122" s="319"/>
      <c r="G122" s="320"/>
      <c r="H122" s="318" t="s">
        <v>305</v>
      </c>
      <c r="I122" s="320"/>
      <c r="J122" s="321">
        <v>2022</v>
      </c>
      <c r="K122" s="322"/>
    </row>
    <row r="123" spans="1:11" ht="15" customHeight="1">
      <c r="A123" s="224">
        <v>116</v>
      </c>
      <c r="B123" s="323" t="s">
        <v>333</v>
      </c>
      <c r="C123" s="324"/>
      <c r="D123" s="325"/>
      <c r="E123" s="323" t="s">
        <v>337</v>
      </c>
      <c r="F123" s="324"/>
      <c r="G123" s="325"/>
      <c r="H123" s="323" t="s">
        <v>305</v>
      </c>
      <c r="I123" s="325"/>
      <c r="J123" s="326">
        <v>2022</v>
      </c>
      <c r="K123" s="327"/>
    </row>
    <row r="124" spans="1:11" ht="15" customHeight="1">
      <c r="A124" s="223">
        <v>117</v>
      </c>
      <c r="B124" s="318" t="s">
        <v>333</v>
      </c>
      <c r="C124" s="319"/>
      <c r="D124" s="320"/>
      <c r="E124" s="318" t="s">
        <v>338</v>
      </c>
      <c r="F124" s="319"/>
      <c r="G124" s="320"/>
      <c r="H124" s="318" t="s">
        <v>305</v>
      </c>
      <c r="I124" s="320"/>
      <c r="J124" s="321">
        <v>2021</v>
      </c>
      <c r="K124" s="322"/>
    </row>
    <row r="125" spans="1:11" ht="15" customHeight="1">
      <c r="A125" s="224">
        <v>118</v>
      </c>
      <c r="B125" s="323" t="s">
        <v>333</v>
      </c>
      <c r="C125" s="324"/>
      <c r="D125" s="325"/>
      <c r="E125" s="323" t="s">
        <v>339</v>
      </c>
      <c r="F125" s="324"/>
      <c r="G125" s="325"/>
      <c r="H125" s="323" t="s">
        <v>305</v>
      </c>
      <c r="I125" s="325"/>
      <c r="J125" s="326">
        <v>2022</v>
      </c>
      <c r="K125" s="327"/>
    </row>
    <row r="126" spans="1:11" ht="15" customHeight="1">
      <c r="A126" s="223">
        <v>119</v>
      </c>
      <c r="B126" s="318" t="s">
        <v>333</v>
      </c>
      <c r="C126" s="319"/>
      <c r="D126" s="320"/>
      <c r="E126" s="318" t="s">
        <v>340</v>
      </c>
      <c r="F126" s="319"/>
      <c r="G126" s="320"/>
      <c r="H126" s="318" t="s">
        <v>305</v>
      </c>
      <c r="I126" s="320"/>
      <c r="J126" s="321">
        <v>2022</v>
      </c>
      <c r="K126" s="322"/>
    </row>
    <row r="127" spans="1:11" ht="15" customHeight="1">
      <c r="A127" s="224">
        <v>120</v>
      </c>
      <c r="B127" s="323" t="s">
        <v>333</v>
      </c>
      <c r="C127" s="324"/>
      <c r="D127" s="325"/>
      <c r="E127" s="323" t="s">
        <v>341</v>
      </c>
      <c r="F127" s="324"/>
      <c r="G127" s="325"/>
      <c r="H127" s="323" t="s">
        <v>305</v>
      </c>
      <c r="I127" s="325"/>
      <c r="J127" s="326">
        <v>2022</v>
      </c>
      <c r="K127" s="327"/>
    </row>
    <row r="128" spans="1:11" ht="15" customHeight="1">
      <c r="A128" s="223">
        <v>121</v>
      </c>
      <c r="B128" s="318" t="s">
        <v>333</v>
      </c>
      <c r="C128" s="319"/>
      <c r="D128" s="320"/>
      <c r="E128" s="318" t="s">
        <v>342</v>
      </c>
      <c r="F128" s="319"/>
      <c r="G128" s="320"/>
      <c r="H128" s="318" t="s">
        <v>305</v>
      </c>
      <c r="I128" s="320"/>
      <c r="J128" s="321">
        <v>2023</v>
      </c>
      <c r="K128" s="322"/>
    </row>
    <row r="129" spans="1:11" ht="15" customHeight="1">
      <c r="A129" s="224">
        <v>122</v>
      </c>
      <c r="B129" s="323" t="s">
        <v>333</v>
      </c>
      <c r="C129" s="324"/>
      <c r="D129" s="325"/>
      <c r="E129" s="323" t="s">
        <v>343</v>
      </c>
      <c r="F129" s="324"/>
      <c r="G129" s="325"/>
      <c r="H129" s="323" t="s">
        <v>305</v>
      </c>
      <c r="I129" s="325"/>
      <c r="J129" s="326">
        <v>2023</v>
      </c>
      <c r="K129" s="327"/>
    </row>
    <row r="130" spans="1:11" ht="15" customHeight="1">
      <c r="A130" s="223">
        <v>123</v>
      </c>
      <c r="B130" s="318" t="s">
        <v>333</v>
      </c>
      <c r="C130" s="319"/>
      <c r="D130" s="320"/>
      <c r="E130" s="318" t="s">
        <v>344</v>
      </c>
      <c r="F130" s="319"/>
      <c r="G130" s="320"/>
      <c r="H130" s="318" t="s">
        <v>305</v>
      </c>
      <c r="I130" s="320"/>
      <c r="J130" s="321">
        <v>2022</v>
      </c>
      <c r="K130" s="322"/>
    </row>
    <row r="131" spans="1:11" ht="15" customHeight="1">
      <c r="A131" s="224">
        <v>124</v>
      </c>
      <c r="B131" s="323" t="s">
        <v>333</v>
      </c>
      <c r="C131" s="324"/>
      <c r="D131" s="325"/>
      <c r="E131" s="323" t="s">
        <v>345</v>
      </c>
      <c r="F131" s="324"/>
      <c r="G131" s="325"/>
      <c r="H131" s="323" t="s">
        <v>305</v>
      </c>
      <c r="I131" s="325"/>
      <c r="J131" s="326">
        <v>2023</v>
      </c>
      <c r="K131" s="327"/>
    </row>
    <row r="132" spans="1:11" ht="15" customHeight="1">
      <c r="A132" s="223">
        <v>125</v>
      </c>
      <c r="B132" s="318" t="s">
        <v>333</v>
      </c>
      <c r="C132" s="319"/>
      <c r="D132" s="320"/>
      <c r="E132" s="318" t="s">
        <v>346</v>
      </c>
      <c r="F132" s="319"/>
      <c r="G132" s="320"/>
      <c r="H132" s="318" t="s">
        <v>305</v>
      </c>
      <c r="I132" s="320"/>
      <c r="J132" s="321">
        <v>2022</v>
      </c>
      <c r="K132" s="322"/>
    </row>
    <row r="133" spans="1:11" ht="15" customHeight="1">
      <c r="A133" s="224">
        <v>126</v>
      </c>
      <c r="B133" s="323" t="s">
        <v>347</v>
      </c>
      <c r="C133" s="324"/>
      <c r="D133" s="325"/>
      <c r="E133" s="323" t="s">
        <v>348</v>
      </c>
      <c r="F133" s="324"/>
      <c r="G133" s="325"/>
      <c r="H133" s="323" t="s">
        <v>349</v>
      </c>
      <c r="I133" s="325"/>
      <c r="J133" s="326">
        <v>2016</v>
      </c>
      <c r="K133" s="327"/>
    </row>
    <row r="134" spans="1:11" ht="15" customHeight="1">
      <c r="A134" s="223">
        <v>127</v>
      </c>
      <c r="B134" s="318" t="s">
        <v>347</v>
      </c>
      <c r="C134" s="319"/>
      <c r="D134" s="320"/>
      <c r="E134" s="318" t="s">
        <v>350</v>
      </c>
      <c r="F134" s="319"/>
      <c r="G134" s="320"/>
      <c r="H134" s="318" t="s">
        <v>349</v>
      </c>
      <c r="I134" s="320"/>
      <c r="J134" s="321">
        <v>2017</v>
      </c>
      <c r="K134" s="322"/>
    </row>
    <row r="135" spans="1:11" ht="15" customHeight="1">
      <c r="A135" s="224">
        <v>128</v>
      </c>
      <c r="B135" s="323" t="s">
        <v>347</v>
      </c>
      <c r="C135" s="324"/>
      <c r="D135" s="325"/>
      <c r="E135" s="323" t="s">
        <v>351</v>
      </c>
      <c r="F135" s="324"/>
      <c r="G135" s="325"/>
      <c r="H135" s="323" t="s">
        <v>349</v>
      </c>
      <c r="I135" s="325"/>
      <c r="J135" s="326">
        <v>2019</v>
      </c>
      <c r="K135" s="327"/>
    </row>
    <row r="136" spans="1:11" ht="15" customHeight="1">
      <c r="A136" s="223">
        <v>129</v>
      </c>
      <c r="B136" s="318" t="s">
        <v>347</v>
      </c>
      <c r="C136" s="319"/>
      <c r="D136" s="320"/>
      <c r="E136" s="318" t="s">
        <v>352</v>
      </c>
      <c r="F136" s="319"/>
      <c r="G136" s="320"/>
      <c r="H136" s="318" t="s">
        <v>349</v>
      </c>
      <c r="I136" s="320"/>
      <c r="J136" s="321">
        <v>2019</v>
      </c>
      <c r="K136" s="322"/>
    </row>
    <row r="137" spans="1:11" ht="15" customHeight="1">
      <c r="A137" s="224">
        <v>130</v>
      </c>
      <c r="B137" s="323" t="s">
        <v>347</v>
      </c>
      <c r="C137" s="324"/>
      <c r="D137" s="325"/>
      <c r="E137" s="323" t="s">
        <v>353</v>
      </c>
      <c r="F137" s="324"/>
      <c r="G137" s="325"/>
      <c r="H137" s="323" t="s">
        <v>349</v>
      </c>
      <c r="I137" s="325"/>
      <c r="J137" s="326">
        <v>2019</v>
      </c>
      <c r="K137" s="327"/>
    </row>
    <row r="138" spans="1:11" ht="15" customHeight="1">
      <c r="A138" s="223">
        <v>131</v>
      </c>
      <c r="B138" s="318" t="s">
        <v>347</v>
      </c>
      <c r="C138" s="319"/>
      <c r="D138" s="320"/>
      <c r="E138" s="318" t="s">
        <v>354</v>
      </c>
      <c r="F138" s="319"/>
      <c r="G138" s="320"/>
      <c r="H138" s="318" t="s">
        <v>349</v>
      </c>
      <c r="I138" s="320"/>
      <c r="J138" s="321">
        <v>2019</v>
      </c>
      <c r="K138" s="322"/>
    </row>
    <row r="139" spans="1:11" ht="15" customHeight="1">
      <c r="A139" s="224">
        <v>132</v>
      </c>
      <c r="B139" s="323" t="s">
        <v>347</v>
      </c>
      <c r="C139" s="324"/>
      <c r="D139" s="325"/>
      <c r="E139" s="323" t="s">
        <v>355</v>
      </c>
      <c r="F139" s="324"/>
      <c r="G139" s="325"/>
      <c r="H139" s="323" t="s">
        <v>349</v>
      </c>
      <c r="I139" s="325"/>
      <c r="J139" s="326">
        <v>2019</v>
      </c>
      <c r="K139" s="327"/>
    </row>
    <row r="140" spans="1:11" ht="15" customHeight="1">
      <c r="A140" s="223">
        <v>133</v>
      </c>
      <c r="B140" s="318" t="s">
        <v>347</v>
      </c>
      <c r="C140" s="319"/>
      <c r="D140" s="320"/>
      <c r="E140" s="318" t="s">
        <v>356</v>
      </c>
      <c r="F140" s="319"/>
      <c r="G140" s="320"/>
      <c r="H140" s="318" t="s">
        <v>349</v>
      </c>
      <c r="I140" s="320"/>
      <c r="J140" s="321">
        <v>2019</v>
      </c>
      <c r="K140" s="322"/>
    </row>
    <row r="141" spans="1:11" ht="15" customHeight="1">
      <c r="A141" s="224">
        <v>134</v>
      </c>
      <c r="B141" s="323" t="s">
        <v>347</v>
      </c>
      <c r="C141" s="324"/>
      <c r="D141" s="325"/>
      <c r="E141" s="323" t="s">
        <v>357</v>
      </c>
      <c r="F141" s="324"/>
      <c r="G141" s="325"/>
      <c r="H141" s="323" t="s">
        <v>349</v>
      </c>
      <c r="I141" s="325"/>
      <c r="J141" s="326">
        <v>2019</v>
      </c>
      <c r="K141" s="327"/>
    </row>
    <row r="142" spans="1:11" ht="15" customHeight="1">
      <c r="A142" s="223">
        <v>135</v>
      </c>
      <c r="B142" s="318" t="s">
        <v>347</v>
      </c>
      <c r="C142" s="319"/>
      <c r="D142" s="320"/>
      <c r="E142" s="318" t="s">
        <v>358</v>
      </c>
      <c r="F142" s="319"/>
      <c r="G142" s="320"/>
      <c r="H142" s="318" t="s">
        <v>349</v>
      </c>
      <c r="I142" s="320"/>
      <c r="J142" s="321">
        <v>2019</v>
      </c>
      <c r="K142" s="322"/>
    </row>
    <row r="143" spans="1:11" ht="15" customHeight="1">
      <c r="A143" s="224">
        <v>136</v>
      </c>
      <c r="B143" s="323" t="s">
        <v>347</v>
      </c>
      <c r="C143" s="324"/>
      <c r="D143" s="325"/>
      <c r="E143" s="323" t="s">
        <v>359</v>
      </c>
      <c r="F143" s="324"/>
      <c r="G143" s="325"/>
      <c r="H143" s="323" t="s">
        <v>349</v>
      </c>
      <c r="I143" s="325"/>
      <c r="J143" s="326">
        <v>2019</v>
      </c>
      <c r="K143" s="327"/>
    </row>
    <row r="144" spans="1:11" ht="15" customHeight="1">
      <c r="A144" s="223">
        <v>137</v>
      </c>
      <c r="B144" s="318" t="s">
        <v>347</v>
      </c>
      <c r="C144" s="319"/>
      <c r="D144" s="320"/>
      <c r="E144" s="318" t="s">
        <v>360</v>
      </c>
      <c r="F144" s="319"/>
      <c r="G144" s="320"/>
      <c r="H144" s="318" t="s">
        <v>349</v>
      </c>
      <c r="I144" s="320"/>
      <c r="J144" s="321">
        <v>2019</v>
      </c>
      <c r="K144" s="322"/>
    </row>
    <row r="145" spans="1:11" ht="15" customHeight="1">
      <c r="A145" s="224">
        <v>138</v>
      </c>
      <c r="B145" s="323" t="s">
        <v>347</v>
      </c>
      <c r="C145" s="324"/>
      <c r="D145" s="325"/>
      <c r="E145" s="323" t="s">
        <v>361</v>
      </c>
      <c r="F145" s="324"/>
      <c r="G145" s="325"/>
      <c r="H145" s="323" t="s">
        <v>349</v>
      </c>
      <c r="I145" s="325"/>
      <c r="J145" s="326">
        <v>2019</v>
      </c>
      <c r="K145" s="327"/>
    </row>
    <row r="146" spans="1:11" ht="15" customHeight="1">
      <c r="A146" s="223">
        <v>139</v>
      </c>
      <c r="B146" s="318" t="s">
        <v>347</v>
      </c>
      <c r="C146" s="319"/>
      <c r="D146" s="320"/>
      <c r="E146" s="318" t="s">
        <v>362</v>
      </c>
      <c r="F146" s="319"/>
      <c r="G146" s="320"/>
      <c r="H146" s="318" t="s">
        <v>349</v>
      </c>
      <c r="I146" s="320"/>
      <c r="J146" s="321">
        <v>2019</v>
      </c>
      <c r="K146" s="322"/>
    </row>
    <row r="147" spans="1:11" ht="15" customHeight="1">
      <c r="A147" s="224">
        <v>140</v>
      </c>
      <c r="B147" s="323" t="s">
        <v>347</v>
      </c>
      <c r="C147" s="324"/>
      <c r="D147" s="325"/>
      <c r="E147" s="323" t="s">
        <v>363</v>
      </c>
      <c r="F147" s="324"/>
      <c r="G147" s="325"/>
      <c r="H147" s="323" t="s">
        <v>349</v>
      </c>
      <c r="I147" s="325"/>
      <c r="J147" s="326">
        <v>2020</v>
      </c>
      <c r="K147" s="327"/>
    </row>
    <row r="148" spans="1:11" ht="15" customHeight="1">
      <c r="A148" s="223">
        <v>141</v>
      </c>
      <c r="B148" s="318" t="s">
        <v>347</v>
      </c>
      <c r="C148" s="319"/>
      <c r="D148" s="320"/>
      <c r="E148" s="318" t="s">
        <v>364</v>
      </c>
      <c r="F148" s="319"/>
      <c r="G148" s="320"/>
      <c r="H148" s="318" t="s">
        <v>349</v>
      </c>
      <c r="I148" s="320"/>
      <c r="J148" s="321">
        <v>2019</v>
      </c>
      <c r="K148" s="322"/>
    </row>
    <row r="149" spans="1:11" ht="15" customHeight="1">
      <c r="A149" s="224">
        <v>142</v>
      </c>
      <c r="B149" s="323" t="s">
        <v>347</v>
      </c>
      <c r="C149" s="324"/>
      <c r="D149" s="325"/>
      <c r="E149" s="323" t="s">
        <v>365</v>
      </c>
      <c r="F149" s="324"/>
      <c r="G149" s="325"/>
      <c r="H149" s="323" t="s">
        <v>349</v>
      </c>
      <c r="I149" s="325"/>
      <c r="J149" s="326">
        <v>2019</v>
      </c>
      <c r="K149" s="327"/>
    </row>
    <row r="150" spans="1:11" ht="15" customHeight="1">
      <c r="A150" s="223">
        <v>143</v>
      </c>
      <c r="B150" s="318" t="s">
        <v>347</v>
      </c>
      <c r="C150" s="319"/>
      <c r="D150" s="320"/>
      <c r="E150" s="318" t="s">
        <v>366</v>
      </c>
      <c r="F150" s="319"/>
      <c r="G150" s="320"/>
      <c r="H150" s="318" t="s">
        <v>349</v>
      </c>
      <c r="I150" s="320"/>
      <c r="J150" s="321">
        <v>2020</v>
      </c>
      <c r="K150" s="322"/>
    </row>
    <row r="151" spans="1:11" ht="15" customHeight="1">
      <c r="A151" s="224">
        <v>144</v>
      </c>
      <c r="B151" s="323" t="s">
        <v>347</v>
      </c>
      <c r="C151" s="324"/>
      <c r="D151" s="325"/>
      <c r="E151" s="323" t="s">
        <v>367</v>
      </c>
      <c r="F151" s="324"/>
      <c r="G151" s="325"/>
      <c r="H151" s="323" t="s">
        <v>349</v>
      </c>
      <c r="I151" s="325"/>
      <c r="J151" s="326">
        <v>2019</v>
      </c>
      <c r="K151" s="327"/>
    </row>
    <row r="152" spans="1:11" ht="15" customHeight="1">
      <c r="A152" s="223">
        <v>145</v>
      </c>
      <c r="B152" s="318" t="s">
        <v>347</v>
      </c>
      <c r="C152" s="319"/>
      <c r="D152" s="320"/>
      <c r="E152" s="318" t="s">
        <v>368</v>
      </c>
      <c r="F152" s="319"/>
      <c r="G152" s="320"/>
      <c r="H152" s="318" t="s">
        <v>349</v>
      </c>
      <c r="I152" s="320"/>
      <c r="J152" s="321">
        <v>2019</v>
      </c>
      <c r="K152" s="322"/>
    </row>
    <row r="153" spans="1:11" ht="15" customHeight="1">
      <c r="A153" s="224">
        <v>146</v>
      </c>
      <c r="B153" s="323" t="s">
        <v>347</v>
      </c>
      <c r="C153" s="324"/>
      <c r="D153" s="325"/>
      <c r="E153" s="323" t="s">
        <v>369</v>
      </c>
      <c r="F153" s="324"/>
      <c r="G153" s="325"/>
      <c r="H153" s="323" t="s">
        <v>349</v>
      </c>
      <c r="I153" s="325"/>
      <c r="J153" s="326">
        <v>2019</v>
      </c>
      <c r="K153" s="327"/>
    </row>
    <row r="154" spans="1:11" ht="15" customHeight="1">
      <c r="A154" s="223">
        <v>147</v>
      </c>
      <c r="B154" s="318" t="s">
        <v>347</v>
      </c>
      <c r="C154" s="319"/>
      <c r="D154" s="320"/>
      <c r="E154" s="318" t="s">
        <v>370</v>
      </c>
      <c r="F154" s="319"/>
      <c r="G154" s="320"/>
      <c r="H154" s="318" t="s">
        <v>349</v>
      </c>
      <c r="I154" s="320"/>
      <c r="J154" s="321">
        <v>2019</v>
      </c>
      <c r="K154" s="322"/>
    </row>
    <row r="155" spans="1:11" ht="15" customHeight="1">
      <c r="A155" s="224">
        <v>148</v>
      </c>
      <c r="B155" s="323" t="s">
        <v>347</v>
      </c>
      <c r="C155" s="324"/>
      <c r="D155" s="325"/>
      <c r="E155" s="323" t="s">
        <v>371</v>
      </c>
      <c r="F155" s="324"/>
      <c r="G155" s="325"/>
      <c r="H155" s="323" t="s">
        <v>349</v>
      </c>
      <c r="I155" s="325"/>
      <c r="J155" s="326">
        <v>2020</v>
      </c>
      <c r="K155" s="327"/>
    </row>
    <row r="156" spans="1:11" ht="15" customHeight="1">
      <c r="A156" s="223">
        <v>149</v>
      </c>
      <c r="B156" s="318" t="s">
        <v>347</v>
      </c>
      <c r="C156" s="319"/>
      <c r="D156" s="320"/>
      <c r="E156" s="318" t="s">
        <v>372</v>
      </c>
      <c r="F156" s="319"/>
      <c r="G156" s="320"/>
      <c r="H156" s="318" t="s">
        <v>349</v>
      </c>
      <c r="I156" s="320"/>
      <c r="J156" s="321">
        <v>2019</v>
      </c>
      <c r="K156" s="322"/>
    </row>
    <row r="157" spans="1:11" ht="15" customHeight="1">
      <c r="A157" s="224">
        <v>150</v>
      </c>
      <c r="B157" s="323" t="s">
        <v>347</v>
      </c>
      <c r="C157" s="324"/>
      <c r="D157" s="325"/>
      <c r="E157" s="323" t="s">
        <v>373</v>
      </c>
      <c r="F157" s="324"/>
      <c r="G157" s="325"/>
      <c r="H157" s="323" t="s">
        <v>349</v>
      </c>
      <c r="I157" s="325"/>
      <c r="J157" s="326">
        <v>2020</v>
      </c>
      <c r="K157" s="327"/>
    </row>
    <row r="158" spans="1:11" ht="15" customHeight="1">
      <c r="A158" s="223">
        <v>151</v>
      </c>
      <c r="B158" s="318" t="s">
        <v>347</v>
      </c>
      <c r="C158" s="319"/>
      <c r="D158" s="320"/>
      <c r="E158" s="318" t="s">
        <v>374</v>
      </c>
      <c r="F158" s="319"/>
      <c r="G158" s="320"/>
      <c r="H158" s="318" t="s">
        <v>349</v>
      </c>
      <c r="I158" s="320"/>
      <c r="J158" s="321">
        <v>2019</v>
      </c>
      <c r="K158" s="322"/>
    </row>
    <row r="159" spans="1:11" ht="15" customHeight="1">
      <c r="A159" s="224">
        <v>152</v>
      </c>
      <c r="B159" s="323" t="s">
        <v>347</v>
      </c>
      <c r="C159" s="324"/>
      <c r="D159" s="325"/>
      <c r="E159" s="323" t="s">
        <v>375</v>
      </c>
      <c r="F159" s="324"/>
      <c r="G159" s="325"/>
      <c r="H159" s="323" t="s">
        <v>349</v>
      </c>
      <c r="I159" s="325"/>
      <c r="J159" s="326">
        <v>2019</v>
      </c>
      <c r="K159" s="327"/>
    </row>
    <row r="160" spans="1:11" ht="15" customHeight="1">
      <c r="A160" s="223">
        <v>153</v>
      </c>
      <c r="B160" s="318" t="s">
        <v>347</v>
      </c>
      <c r="C160" s="319"/>
      <c r="D160" s="320"/>
      <c r="E160" s="318" t="s">
        <v>376</v>
      </c>
      <c r="F160" s="319"/>
      <c r="G160" s="320"/>
      <c r="H160" s="318" t="s">
        <v>349</v>
      </c>
      <c r="I160" s="320"/>
      <c r="J160" s="321">
        <v>2019</v>
      </c>
      <c r="K160" s="322"/>
    </row>
    <row r="161" spans="1:11" ht="15" customHeight="1">
      <c r="A161" s="224">
        <v>154</v>
      </c>
      <c r="B161" s="323" t="s">
        <v>347</v>
      </c>
      <c r="C161" s="324"/>
      <c r="D161" s="325"/>
      <c r="E161" s="323" t="s">
        <v>377</v>
      </c>
      <c r="F161" s="324"/>
      <c r="G161" s="325"/>
      <c r="H161" s="323" t="s">
        <v>349</v>
      </c>
      <c r="I161" s="325"/>
      <c r="J161" s="326">
        <v>2019</v>
      </c>
      <c r="K161" s="327"/>
    </row>
    <row r="162" spans="1:11" ht="15" customHeight="1">
      <c r="A162" s="223">
        <v>155</v>
      </c>
      <c r="B162" s="318" t="s">
        <v>347</v>
      </c>
      <c r="C162" s="319"/>
      <c r="D162" s="320"/>
      <c r="E162" s="318" t="s">
        <v>378</v>
      </c>
      <c r="F162" s="319"/>
      <c r="G162" s="320"/>
      <c r="H162" s="318" t="s">
        <v>349</v>
      </c>
      <c r="I162" s="320"/>
      <c r="J162" s="321">
        <v>2020</v>
      </c>
      <c r="K162" s="322"/>
    </row>
    <row r="163" spans="1:11" ht="15" customHeight="1">
      <c r="A163" s="224">
        <v>156</v>
      </c>
      <c r="B163" s="323" t="s">
        <v>347</v>
      </c>
      <c r="C163" s="324"/>
      <c r="D163" s="325"/>
      <c r="E163" s="323" t="s">
        <v>379</v>
      </c>
      <c r="F163" s="324"/>
      <c r="G163" s="325"/>
      <c r="H163" s="323" t="s">
        <v>349</v>
      </c>
      <c r="I163" s="325"/>
      <c r="J163" s="326">
        <v>2019</v>
      </c>
      <c r="K163" s="327"/>
    </row>
    <row r="164" spans="1:11" ht="15" customHeight="1">
      <c r="A164" s="223">
        <v>157</v>
      </c>
      <c r="B164" s="318" t="s">
        <v>347</v>
      </c>
      <c r="C164" s="319"/>
      <c r="D164" s="320"/>
      <c r="E164" s="318" t="s">
        <v>380</v>
      </c>
      <c r="F164" s="319"/>
      <c r="G164" s="320"/>
      <c r="H164" s="318" t="s">
        <v>349</v>
      </c>
      <c r="I164" s="320"/>
      <c r="J164" s="321">
        <v>2019</v>
      </c>
      <c r="K164" s="322"/>
    </row>
    <row r="165" spans="1:11" ht="15" customHeight="1">
      <c r="A165" s="224">
        <v>158</v>
      </c>
      <c r="B165" s="323" t="s">
        <v>347</v>
      </c>
      <c r="C165" s="324"/>
      <c r="D165" s="325"/>
      <c r="E165" s="323" t="s">
        <v>381</v>
      </c>
      <c r="F165" s="324"/>
      <c r="G165" s="325"/>
      <c r="H165" s="323" t="s">
        <v>349</v>
      </c>
      <c r="I165" s="325"/>
      <c r="J165" s="326">
        <v>2020</v>
      </c>
      <c r="K165" s="327"/>
    </row>
    <row r="166" spans="1:11" ht="15" customHeight="1">
      <c r="A166" s="223">
        <v>159</v>
      </c>
      <c r="B166" s="318" t="s">
        <v>347</v>
      </c>
      <c r="C166" s="319"/>
      <c r="D166" s="320"/>
      <c r="E166" s="318" t="s">
        <v>382</v>
      </c>
      <c r="F166" s="319"/>
      <c r="G166" s="320"/>
      <c r="H166" s="318" t="s">
        <v>349</v>
      </c>
      <c r="I166" s="320"/>
      <c r="J166" s="321">
        <v>2019</v>
      </c>
      <c r="K166" s="322"/>
    </row>
    <row r="167" spans="1:11" ht="15" customHeight="1">
      <c r="A167" s="224">
        <v>160</v>
      </c>
      <c r="B167" s="323" t="s">
        <v>383</v>
      </c>
      <c r="C167" s="324"/>
      <c r="D167" s="325"/>
      <c r="E167" s="323" t="s">
        <v>384</v>
      </c>
      <c r="F167" s="324"/>
      <c r="G167" s="325"/>
      <c r="H167" s="323" t="s">
        <v>385</v>
      </c>
      <c r="I167" s="325"/>
      <c r="J167" s="326">
        <v>2016</v>
      </c>
      <c r="K167" s="327"/>
    </row>
    <row r="168" spans="1:11" ht="15" customHeight="1">
      <c r="A168" s="223">
        <v>161</v>
      </c>
      <c r="B168" s="318" t="s">
        <v>383</v>
      </c>
      <c r="C168" s="319"/>
      <c r="D168" s="320"/>
      <c r="E168" s="318" t="s">
        <v>386</v>
      </c>
      <c r="F168" s="319"/>
      <c r="G168" s="320"/>
      <c r="H168" s="318" t="s">
        <v>385</v>
      </c>
      <c r="I168" s="320"/>
      <c r="J168" s="321">
        <v>2017</v>
      </c>
      <c r="K168" s="322"/>
    </row>
    <row r="169" spans="1:11" ht="15" customHeight="1">
      <c r="A169" s="224">
        <v>162</v>
      </c>
      <c r="B169" s="323" t="s">
        <v>383</v>
      </c>
      <c r="C169" s="324"/>
      <c r="D169" s="325"/>
      <c r="E169" s="323" t="s">
        <v>387</v>
      </c>
      <c r="F169" s="324"/>
      <c r="G169" s="325"/>
      <c r="H169" s="323" t="s">
        <v>385</v>
      </c>
      <c r="I169" s="325"/>
      <c r="J169" s="326">
        <v>2017</v>
      </c>
      <c r="K169" s="327"/>
    </row>
    <row r="170" spans="1:11" ht="15" customHeight="1">
      <c r="A170" s="223">
        <v>163</v>
      </c>
      <c r="B170" s="318" t="s">
        <v>383</v>
      </c>
      <c r="C170" s="319"/>
      <c r="D170" s="320"/>
      <c r="E170" s="318" t="s">
        <v>388</v>
      </c>
      <c r="F170" s="319"/>
      <c r="G170" s="320"/>
      <c r="H170" s="318" t="s">
        <v>385</v>
      </c>
      <c r="I170" s="320"/>
      <c r="J170" s="321">
        <v>2022</v>
      </c>
      <c r="K170" s="322"/>
    </row>
    <row r="171" spans="1:11" ht="15" customHeight="1">
      <c r="A171" s="224">
        <v>164</v>
      </c>
      <c r="B171" s="323" t="s">
        <v>383</v>
      </c>
      <c r="C171" s="324"/>
      <c r="D171" s="325"/>
      <c r="E171" s="323" t="s">
        <v>389</v>
      </c>
      <c r="F171" s="324"/>
      <c r="G171" s="325"/>
      <c r="H171" s="323" t="s">
        <v>385</v>
      </c>
      <c r="I171" s="325"/>
      <c r="J171" s="326">
        <v>2022</v>
      </c>
      <c r="K171" s="327"/>
    </row>
    <row r="172" spans="1:11" ht="15" customHeight="1">
      <c r="A172" s="223">
        <v>165</v>
      </c>
      <c r="B172" s="318" t="s">
        <v>383</v>
      </c>
      <c r="C172" s="319"/>
      <c r="D172" s="320"/>
      <c r="E172" s="318" t="s">
        <v>390</v>
      </c>
      <c r="F172" s="319"/>
      <c r="G172" s="320"/>
      <c r="H172" s="318" t="s">
        <v>385</v>
      </c>
      <c r="I172" s="320"/>
      <c r="J172" s="321">
        <v>2022</v>
      </c>
      <c r="K172" s="322"/>
    </row>
    <row r="173" spans="1:11" ht="15" customHeight="1">
      <c r="A173" s="224">
        <v>166</v>
      </c>
      <c r="B173" s="323" t="s">
        <v>383</v>
      </c>
      <c r="C173" s="324"/>
      <c r="D173" s="325"/>
      <c r="E173" s="323" t="s">
        <v>391</v>
      </c>
      <c r="F173" s="324"/>
      <c r="G173" s="325"/>
      <c r="H173" s="323" t="s">
        <v>385</v>
      </c>
      <c r="I173" s="325"/>
      <c r="J173" s="326">
        <v>2022</v>
      </c>
      <c r="K173" s="327"/>
    </row>
    <row r="174" spans="1:11" ht="15" customHeight="1">
      <c r="A174" s="223">
        <v>167</v>
      </c>
      <c r="B174" s="318" t="s">
        <v>383</v>
      </c>
      <c r="C174" s="319"/>
      <c r="D174" s="320"/>
      <c r="E174" s="318" t="s">
        <v>392</v>
      </c>
      <c r="F174" s="319"/>
      <c r="G174" s="320"/>
      <c r="H174" s="318" t="s">
        <v>385</v>
      </c>
      <c r="I174" s="320"/>
      <c r="J174" s="321">
        <v>2022</v>
      </c>
      <c r="K174" s="322"/>
    </row>
    <row r="175" spans="1:11" ht="15" customHeight="1">
      <c r="A175" s="224">
        <v>168</v>
      </c>
      <c r="B175" s="323" t="s">
        <v>383</v>
      </c>
      <c r="C175" s="324"/>
      <c r="D175" s="325"/>
      <c r="E175" s="323" t="s">
        <v>393</v>
      </c>
      <c r="F175" s="324"/>
      <c r="G175" s="325"/>
      <c r="H175" s="323" t="s">
        <v>385</v>
      </c>
      <c r="I175" s="325"/>
      <c r="J175" s="326">
        <v>2022</v>
      </c>
      <c r="K175" s="327"/>
    </row>
    <row r="176" spans="1:11" ht="15" customHeight="1">
      <c r="A176" s="223">
        <v>169</v>
      </c>
      <c r="B176" s="318" t="s">
        <v>383</v>
      </c>
      <c r="C176" s="319"/>
      <c r="D176" s="320"/>
      <c r="E176" s="318" t="s">
        <v>394</v>
      </c>
      <c r="F176" s="319"/>
      <c r="G176" s="320"/>
      <c r="H176" s="318" t="s">
        <v>385</v>
      </c>
      <c r="I176" s="320"/>
      <c r="J176" s="321">
        <v>2022</v>
      </c>
      <c r="K176" s="322"/>
    </row>
    <row r="177" spans="1:11" ht="15" customHeight="1">
      <c r="A177" s="224">
        <v>170</v>
      </c>
      <c r="B177" s="323" t="s">
        <v>383</v>
      </c>
      <c r="C177" s="324"/>
      <c r="D177" s="325"/>
      <c r="E177" s="323" t="s">
        <v>395</v>
      </c>
      <c r="F177" s="324"/>
      <c r="G177" s="325"/>
      <c r="H177" s="323" t="s">
        <v>385</v>
      </c>
      <c r="I177" s="325"/>
      <c r="J177" s="326">
        <v>2022</v>
      </c>
      <c r="K177" s="327"/>
    </row>
    <row r="178" spans="1:11" ht="15" customHeight="1">
      <c r="A178" s="223">
        <v>171</v>
      </c>
      <c r="B178" s="318" t="s">
        <v>383</v>
      </c>
      <c r="C178" s="319"/>
      <c r="D178" s="320"/>
      <c r="E178" s="318" t="s">
        <v>396</v>
      </c>
      <c r="F178" s="319"/>
      <c r="G178" s="320"/>
      <c r="H178" s="318" t="s">
        <v>385</v>
      </c>
      <c r="I178" s="320"/>
      <c r="J178" s="321">
        <v>2022</v>
      </c>
      <c r="K178" s="322"/>
    </row>
    <row r="179" spans="1:11" ht="15" customHeight="1">
      <c r="A179" s="224">
        <v>172</v>
      </c>
      <c r="B179" s="323" t="s">
        <v>383</v>
      </c>
      <c r="C179" s="324"/>
      <c r="D179" s="325"/>
      <c r="E179" s="323" t="s">
        <v>397</v>
      </c>
      <c r="F179" s="324"/>
      <c r="G179" s="325"/>
      <c r="H179" s="323" t="s">
        <v>385</v>
      </c>
      <c r="I179" s="325"/>
      <c r="J179" s="326">
        <v>2022</v>
      </c>
      <c r="K179" s="327"/>
    </row>
    <row r="180" spans="1:11" ht="15" customHeight="1">
      <c r="A180" s="223">
        <v>173</v>
      </c>
      <c r="B180" s="318" t="s">
        <v>383</v>
      </c>
      <c r="C180" s="319"/>
      <c r="D180" s="320"/>
      <c r="E180" s="318" t="s">
        <v>398</v>
      </c>
      <c r="F180" s="319"/>
      <c r="G180" s="320"/>
      <c r="H180" s="318" t="s">
        <v>385</v>
      </c>
      <c r="I180" s="320"/>
      <c r="J180" s="321">
        <v>2022</v>
      </c>
      <c r="K180" s="322"/>
    </row>
    <row r="181" spans="1:11" ht="15" customHeight="1">
      <c r="A181" s="224">
        <v>174</v>
      </c>
      <c r="B181" s="323" t="s">
        <v>383</v>
      </c>
      <c r="C181" s="324"/>
      <c r="D181" s="325"/>
      <c r="E181" s="323" t="s">
        <v>399</v>
      </c>
      <c r="F181" s="324"/>
      <c r="G181" s="325"/>
      <c r="H181" s="323" t="s">
        <v>385</v>
      </c>
      <c r="I181" s="325"/>
      <c r="J181" s="326">
        <v>2022</v>
      </c>
      <c r="K181" s="327"/>
    </row>
    <row r="182" spans="1:11" ht="15" customHeight="1">
      <c r="A182" s="223">
        <v>175</v>
      </c>
      <c r="B182" s="318" t="s">
        <v>383</v>
      </c>
      <c r="C182" s="319"/>
      <c r="D182" s="320"/>
      <c r="E182" s="318" t="s">
        <v>400</v>
      </c>
      <c r="F182" s="319"/>
      <c r="G182" s="320"/>
      <c r="H182" s="318" t="s">
        <v>385</v>
      </c>
      <c r="I182" s="320"/>
      <c r="J182" s="321">
        <v>2022</v>
      </c>
      <c r="K182" s="322"/>
    </row>
    <row r="183" spans="1:11" ht="15" customHeight="1">
      <c r="A183" s="224">
        <v>176</v>
      </c>
      <c r="B183" s="323" t="s">
        <v>383</v>
      </c>
      <c r="C183" s="324"/>
      <c r="D183" s="325"/>
      <c r="E183" s="323" t="s">
        <v>401</v>
      </c>
      <c r="F183" s="324"/>
      <c r="G183" s="325"/>
      <c r="H183" s="323" t="s">
        <v>385</v>
      </c>
      <c r="I183" s="325"/>
      <c r="J183" s="326">
        <v>2022</v>
      </c>
      <c r="K183" s="327"/>
    </row>
    <row r="184" spans="1:11" ht="15" customHeight="1">
      <c r="A184" s="223">
        <v>177</v>
      </c>
      <c r="B184" s="318" t="s">
        <v>383</v>
      </c>
      <c r="C184" s="319"/>
      <c r="D184" s="320"/>
      <c r="E184" s="318" t="s">
        <v>402</v>
      </c>
      <c r="F184" s="319"/>
      <c r="G184" s="320"/>
      <c r="H184" s="318" t="s">
        <v>385</v>
      </c>
      <c r="I184" s="320"/>
      <c r="J184" s="321">
        <v>2022</v>
      </c>
      <c r="K184" s="322"/>
    </row>
    <row r="185" spans="1:11" ht="15" customHeight="1">
      <c r="A185" s="224">
        <v>178</v>
      </c>
      <c r="B185" s="323" t="s">
        <v>383</v>
      </c>
      <c r="C185" s="324"/>
      <c r="D185" s="325"/>
      <c r="E185" s="323" t="s">
        <v>403</v>
      </c>
      <c r="F185" s="324"/>
      <c r="G185" s="325"/>
      <c r="H185" s="323" t="s">
        <v>385</v>
      </c>
      <c r="I185" s="325"/>
      <c r="J185" s="326">
        <v>2022</v>
      </c>
      <c r="K185" s="327"/>
    </row>
    <row r="186" spans="1:11" ht="15" customHeight="1">
      <c r="A186" s="223">
        <v>179</v>
      </c>
      <c r="B186" s="318" t="s">
        <v>383</v>
      </c>
      <c r="C186" s="319"/>
      <c r="D186" s="320"/>
      <c r="E186" s="318" t="s">
        <v>404</v>
      </c>
      <c r="F186" s="319"/>
      <c r="G186" s="320"/>
      <c r="H186" s="318" t="s">
        <v>385</v>
      </c>
      <c r="I186" s="320"/>
      <c r="J186" s="321">
        <v>2022</v>
      </c>
      <c r="K186" s="322"/>
    </row>
    <row r="187" spans="1:11" ht="15" customHeight="1">
      <c r="A187" s="224">
        <v>180</v>
      </c>
      <c r="B187" s="323" t="s">
        <v>383</v>
      </c>
      <c r="C187" s="324"/>
      <c r="D187" s="325"/>
      <c r="E187" s="323" t="s">
        <v>405</v>
      </c>
      <c r="F187" s="324"/>
      <c r="G187" s="325"/>
      <c r="H187" s="323" t="s">
        <v>385</v>
      </c>
      <c r="I187" s="325"/>
      <c r="J187" s="326">
        <v>2022</v>
      </c>
      <c r="K187" s="327"/>
    </row>
    <row r="188" spans="1:11" ht="15" customHeight="1">
      <c r="A188" s="223">
        <v>181</v>
      </c>
      <c r="B188" s="318" t="s">
        <v>383</v>
      </c>
      <c r="C188" s="319"/>
      <c r="D188" s="320"/>
      <c r="E188" s="318" t="s">
        <v>406</v>
      </c>
      <c r="F188" s="319"/>
      <c r="G188" s="320"/>
      <c r="H188" s="318" t="s">
        <v>385</v>
      </c>
      <c r="I188" s="320"/>
      <c r="J188" s="321">
        <v>2022</v>
      </c>
      <c r="K188" s="322"/>
    </row>
    <row r="189" spans="1:11" ht="15" customHeight="1">
      <c r="A189" s="224">
        <v>182</v>
      </c>
      <c r="B189" s="323" t="s">
        <v>383</v>
      </c>
      <c r="C189" s="324"/>
      <c r="D189" s="325"/>
      <c r="E189" s="323" t="s">
        <v>407</v>
      </c>
      <c r="F189" s="324"/>
      <c r="G189" s="325"/>
      <c r="H189" s="323" t="s">
        <v>385</v>
      </c>
      <c r="I189" s="325"/>
      <c r="J189" s="326">
        <v>2022</v>
      </c>
      <c r="K189" s="327"/>
    </row>
    <row r="190" spans="1:11" ht="15" customHeight="1">
      <c r="A190" s="223">
        <v>183</v>
      </c>
      <c r="B190" s="318" t="s">
        <v>383</v>
      </c>
      <c r="C190" s="319"/>
      <c r="D190" s="320"/>
      <c r="E190" s="318" t="s">
        <v>408</v>
      </c>
      <c r="F190" s="319"/>
      <c r="G190" s="320"/>
      <c r="H190" s="318" t="s">
        <v>385</v>
      </c>
      <c r="I190" s="320"/>
      <c r="J190" s="321">
        <v>2022</v>
      </c>
      <c r="K190" s="322"/>
    </row>
    <row r="191" spans="1:11" ht="15" customHeight="1">
      <c r="A191" s="224">
        <v>184</v>
      </c>
      <c r="B191" s="323" t="s">
        <v>409</v>
      </c>
      <c r="C191" s="324"/>
      <c r="D191" s="325"/>
      <c r="E191" s="323" t="s">
        <v>410</v>
      </c>
      <c r="F191" s="324"/>
      <c r="G191" s="325"/>
      <c r="H191" s="323" t="s">
        <v>411</v>
      </c>
      <c r="I191" s="325"/>
      <c r="J191" s="326">
        <v>2016</v>
      </c>
      <c r="K191" s="327"/>
    </row>
    <row r="192" spans="1:11" ht="15" customHeight="1">
      <c r="A192" s="223">
        <v>185</v>
      </c>
      <c r="B192" s="318" t="s">
        <v>409</v>
      </c>
      <c r="C192" s="319"/>
      <c r="D192" s="320"/>
      <c r="E192" s="318" t="s">
        <v>412</v>
      </c>
      <c r="F192" s="319"/>
      <c r="G192" s="320"/>
      <c r="H192" s="318" t="s">
        <v>411</v>
      </c>
      <c r="I192" s="320"/>
      <c r="J192" s="321">
        <v>2019</v>
      </c>
      <c r="K192" s="322"/>
    </row>
    <row r="193" spans="1:11" ht="15" customHeight="1">
      <c r="A193" s="224">
        <v>186</v>
      </c>
      <c r="B193" s="323" t="s">
        <v>409</v>
      </c>
      <c r="C193" s="324"/>
      <c r="D193" s="325"/>
      <c r="E193" s="323" t="s">
        <v>413</v>
      </c>
      <c r="F193" s="324"/>
      <c r="G193" s="325"/>
      <c r="H193" s="323" t="s">
        <v>411</v>
      </c>
      <c r="I193" s="325"/>
      <c r="J193" s="326">
        <v>2019</v>
      </c>
      <c r="K193" s="327"/>
    </row>
    <row r="194" spans="1:11" ht="15" customHeight="1">
      <c r="A194" s="223">
        <v>187</v>
      </c>
      <c r="B194" s="318" t="s">
        <v>409</v>
      </c>
      <c r="C194" s="319"/>
      <c r="D194" s="320"/>
      <c r="E194" s="318" t="s">
        <v>414</v>
      </c>
      <c r="F194" s="319"/>
      <c r="G194" s="320"/>
      <c r="H194" s="318" t="s">
        <v>411</v>
      </c>
      <c r="I194" s="320"/>
      <c r="J194" s="321">
        <v>2019</v>
      </c>
      <c r="K194" s="322"/>
    </row>
    <row r="195" spans="1:11" ht="15" customHeight="1">
      <c r="A195" s="224">
        <v>188</v>
      </c>
      <c r="B195" s="323" t="s">
        <v>409</v>
      </c>
      <c r="C195" s="324"/>
      <c r="D195" s="325"/>
      <c r="E195" s="323" t="s">
        <v>415</v>
      </c>
      <c r="F195" s="324"/>
      <c r="G195" s="325"/>
      <c r="H195" s="323" t="s">
        <v>411</v>
      </c>
      <c r="I195" s="325"/>
      <c r="J195" s="326">
        <v>2020</v>
      </c>
      <c r="K195" s="327"/>
    </row>
    <row r="196" spans="1:11" ht="15" customHeight="1">
      <c r="A196" s="223">
        <v>189</v>
      </c>
      <c r="B196" s="318" t="s">
        <v>409</v>
      </c>
      <c r="C196" s="319"/>
      <c r="D196" s="320"/>
      <c r="E196" s="318" t="s">
        <v>416</v>
      </c>
      <c r="F196" s="319"/>
      <c r="G196" s="320"/>
      <c r="H196" s="318" t="s">
        <v>411</v>
      </c>
      <c r="I196" s="320"/>
      <c r="J196" s="321">
        <v>2020</v>
      </c>
      <c r="K196" s="322"/>
    </row>
    <row r="197" spans="1:11" ht="15" customHeight="1">
      <c r="A197" s="224">
        <v>190</v>
      </c>
      <c r="B197" s="323" t="s">
        <v>409</v>
      </c>
      <c r="C197" s="324"/>
      <c r="D197" s="325"/>
      <c r="E197" s="323" t="s">
        <v>417</v>
      </c>
      <c r="F197" s="324"/>
      <c r="G197" s="325"/>
      <c r="H197" s="323" t="s">
        <v>411</v>
      </c>
      <c r="I197" s="325"/>
      <c r="J197" s="326">
        <v>2021</v>
      </c>
      <c r="K197" s="327"/>
    </row>
    <row r="198" spans="1:11" ht="15" customHeight="1">
      <c r="A198" s="223">
        <v>191</v>
      </c>
      <c r="B198" s="318" t="s">
        <v>409</v>
      </c>
      <c r="C198" s="319"/>
      <c r="D198" s="320"/>
      <c r="E198" s="318" t="s">
        <v>418</v>
      </c>
      <c r="F198" s="319"/>
      <c r="G198" s="320"/>
      <c r="H198" s="318" t="s">
        <v>411</v>
      </c>
      <c r="I198" s="320"/>
      <c r="J198" s="321">
        <v>2021</v>
      </c>
      <c r="K198" s="322"/>
    </row>
    <row r="199" spans="1:11" ht="15" customHeight="1">
      <c r="A199" s="224">
        <v>192</v>
      </c>
      <c r="B199" s="323" t="s">
        <v>409</v>
      </c>
      <c r="C199" s="324"/>
      <c r="D199" s="325"/>
      <c r="E199" s="323" t="s">
        <v>419</v>
      </c>
      <c r="F199" s="324"/>
      <c r="G199" s="325"/>
      <c r="H199" s="323" t="s">
        <v>411</v>
      </c>
      <c r="I199" s="325"/>
      <c r="J199" s="326">
        <v>2021</v>
      </c>
      <c r="K199" s="327"/>
    </row>
    <row r="200" spans="1:11" ht="15" customHeight="1">
      <c r="A200" s="223">
        <v>193</v>
      </c>
      <c r="B200" s="318" t="s">
        <v>409</v>
      </c>
      <c r="C200" s="319"/>
      <c r="D200" s="320"/>
      <c r="E200" s="318" t="s">
        <v>420</v>
      </c>
      <c r="F200" s="319"/>
      <c r="G200" s="320"/>
      <c r="H200" s="318" t="s">
        <v>411</v>
      </c>
      <c r="I200" s="320"/>
      <c r="J200" s="321">
        <v>2021</v>
      </c>
      <c r="K200" s="322"/>
    </row>
    <row r="201" spans="1:11" ht="15" customHeight="1">
      <c r="A201" s="224">
        <v>194</v>
      </c>
      <c r="B201" s="323" t="s">
        <v>409</v>
      </c>
      <c r="C201" s="324"/>
      <c r="D201" s="325"/>
      <c r="E201" s="323" t="s">
        <v>421</v>
      </c>
      <c r="F201" s="324"/>
      <c r="G201" s="325"/>
      <c r="H201" s="323" t="s">
        <v>411</v>
      </c>
      <c r="I201" s="325"/>
      <c r="J201" s="326">
        <v>2021</v>
      </c>
      <c r="K201" s="327"/>
    </row>
    <row r="202" spans="1:11" ht="15" customHeight="1">
      <c r="A202" s="223">
        <v>195</v>
      </c>
      <c r="B202" s="318" t="s">
        <v>409</v>
      </c>
      <c r="C202" s="319"/>
      <c r="D202" s="320"/>
      <c r="E202" s="318" t="s">
        <v>422</v>
      </c>
      <c r="F202" s="319"/>
      <c r="G202" s="320"/>
      <c r="H202" s="318" t="s">
        <v>411</v>
      </c>
      <c r="I202" s="320"/>
      <c r="J202" s="321">
        <v>2021</v>
      </c>
      <c r="K202" s="322"/>
    </row>
    <row r="203" spans="1:11" ht="15" customHeight="1">
      <c r="A203" s="224">
        <v>196</v>
      </c>
      <c r="B203" s="323" t="s">
        <v>409</v>
      </c>
      <c r="C203" s="324"/>
      <c r="D203" s="325"/>
      <c r="E203" s="323" t="s">
        <v>423</v>
      </c>
      <c r="F203" s="324"/>
      <c r="G203" s="325"/>
      <c r="H203" s="323" t="s">
        <v>411</v>
      </c>
      <c r="I203" s="325"/>
      <c r="J203" s="326">
        <v>2021</v>
      </c>
      <c r="K203" s="327"/>
    </row>
    <row r="204" spans="1:11" ht="15" customHeight="1">
      <c r="A204" s="223">
        <v>197</v>
      </c>
      <c r="B204" s="318" t="s">
        <v>409</v>
      </c>
      <c r="C204" s="319"/>
      <c r="D204" s="320"/>
      <c r="E204" s="318" t="s">
        <v>424</v>
      </c>
      <c r="F204" s="319"/>
      <c r="G204" s="320"/>
      <c r="H204" s="318" t="s">
        <v>411</v>
      </c>
      <c r="I204" s="320"/>
      <c r="J204" s="321">
        <v>2021</v>
      </c>
      <c r="K204" s="322"/>
    </row>
    <row r="205" spans="1:11" ht="15" customHeight="1">
      <c r="A205" s="224">
        <v>198</v>
      </c>
      <c r="B205" s="323" t="s">
        <v>409</v>
      </c>
      <c r="C205" s="324"/>
      <c r="D205" s="325"/>
      <c r="E205" s="323" t="s">
        <v>425</v>
      </c>
      <c r="F205" s="324"/>
      <c r="G205" s="325"/>
      <c r="H205" s="323" t="s">
        <v>411</v>
      </c>
      <c r="I205" s="325"/>
      <c r="J205" s="326">
        <v>2021</v>
      </c>
      <c r="K205" s="327"/>
    </row>
    <row r="206" spans="1:11" ht="15" customHeight="1">
      <c r="A206" s="223">
        <v>199</v>
      </c>
      <c r="B206" s="318" t="s">
        <v>409</v>
      </c>
      <c r="C206" s="319"/>
      <c r="D206" s="320"/>
      <c r="E206" s="318" t="s">
        <v>426</v>
      </c>
      <c r="F206" s="319"/>
      <c r="G206" s="320"/>
      <c r="H206" s="318" t="s">
        <v>411</v>
      </c>
      <c r="I206" s="320"/>
      <c r="J206" s="321">
        <v>2021</v>
      </c>
      <c r="K206" s="322"/>
    </row>
    <row r="207" spans="1:11" ht="15" customHeight="1">
      <c r="A207" s="224">
        <v>200</v>
      </c>
      <c r="B207" s="323" t="s">
        <v>409</v>
      </c>
      <c r="C207" s="324"/>
      <c r="D207" s="325"/>
      <c r="E207" s="323" t="s">
        <v>427</v>
      </c>
      <c r="F207" s="324"/>
      <c r="G207" s="325"/>
      <c r="H207" s="323" t="s">
        <v>411</v>
      </c>
      <c r="I207" s="325"/>
      <c r="J207" s="326">
        <v>2021</v>
      </c>
      <c r="K207" s="327"/>
    </row>
    <row r="208" spans="1:11" ht="15" customHeight="1">
      <c r="A208" s="223">
        <v>201</v>
      </c>
      <c r="B208" s="318" t="s">
        <v>409</v>
      </c>
      <c r="C208" s="319"/>
      <c r="D208" s="320"/>
      <c r="E208" s="318" t="s">
        <v>428</v>
      </c>
      <c r="F208" s="319"/>
      <c r="G208" s="320"/>
      <c r="H208" s="318" t="s">
        <v>411</v>
      </c>
      <c r="I208" s="320"/>
      <c r="J208" s="321">
        <v>2021</v>
      </c>
      <c r="K208" s="322"/>
    </row>
    <row r="209" spans="1:11" ht="15" customHeight="1">
      <c r="A209" s="224">
        <v>202</v>
      </c>
      <c r="B209" s="323" t="s">
        <v>409</v>
      </c>
      <c r="C209" s="324"/>
      <c r="D209" s="325"/>
      <c r="E209" s="323" t="s">
        <v>429</v>
      </c>
      <c r="F209" s="324"/>
      <c r="G209" s="325"/>
      <c r="H209" s="323" t="s">
        <v>411</v>
      </c>
      <c r="I209" s="325"/>
      <c r="J209" s="326">
        <v>2021</v>
      </c>
      <c r="K209" s="327"/>
    </row>
    <row r="210" spans="1:11" ht="15" customHeight="1">
      <c r="A210" s="223">
        <v>203</v>
      </c>
      <c r="B210" s="318" t="s">
        <v>409</v>
      </c>
      <c r="C210" s="319"/>
      <c r="D210" s="320"/>
      <c r="E210" s="318" t="s">
        <v>430</v>
      </c>
      <c r="F210" s="319"/>
      <c r="G210" s="320"/>
      <c r="H210" s="318" t="s">
        <v>411</v>
      </c>
      <c r="I210" s="320"/>
      <c r="J210" s="321">
        <v>2021</v>
      </c>
      <c r="K210" s="322"/>
    </row>
    <row r="211" spans="1:11" ht="15" customHeight="1">
      <c r="A211" s="224">
        <v>204</v>
      </c>
      <c r="B211" s="323" t="s">
        <v>431</v>
      </c>
      <c r="C211" s="324"/>
      <c r="D211" s="325"/>
      <c r="E211" s="323" t="s">
        <v>432</v>
      </c>
      <c r="F211" s="324"/>
      <c r="G211" s="325"/>
      <c r="H211" s="323" t="s">
        <v>433</v>
      </c>
      <c r="I211" s="325"/>
      <c r="J211" s="326">
        <v>2016</v>
      </c>
      <c r="K211" s="327"/>
    </row>
    <row r="212" spans="1:11" ht="15" customHeight="1">
      <c r="A212" s="223">
        <v>205</v>
      </c>
      <c r="B212" s="318" t="s">
        <v>431</v>
      </c>
      <c r="C212" s="319"/>
      <c r="D212" s="320"/>
      <c r="E212" s="318" t="s">
        <v>434</v>
      </c>
      <c r="F212" s="319"/>
      <c r="G212" s="320"/>
      <c r="H212" s="318" t="s">
        <v>433</v>
      </c>
      <c r="I212" s="320"/>
      <c r="J212" s="321">
        <v>2020</v>
      </c>
      <c r="K212" s="322"/>
    </row>
    <row r="213" spans="1:11" ht="15" customHeight="1">
      <c r="A213" s="224">
        <v>206</v>
      </c>
      <c r="B213" s="323" t="s">
        <v>431</v>
      </c>
      <c r="C213" s="324"/>
      <c r="D213" s="325"/>
      <c r="E213" s="323" t="s">
        <v>435</v>
      </c>
      <c r="F213" s="324"/>
      <c r="G213" s="325"/>
      <c r="H213" s="323" t="s">
        <v>433</v>
      </c>
      <c r="I213" s="325"/>
      <c r="J213" s="326">
        <v>2018</v>
      </c>
      <c r="K213" s="327"/>
    </row>
    <row r="214" spans="1:11" ht="15" customHeight="1">
      <c r="A214" s="223">
        <v>207</v>
      </c>
      <c r="B214" s="318" t="s">
        <v>431</v>
      </c>
      <c r="C214" s="319"/>
      <c r="D214" s="320"/>
      <c r="E214" s="318" t="s">
        <v>436</v>
      </c>
      <c r="F214" s="319"/>
      <c r="G214" s="320"/>
      <c r="H214" s="318" t="s">
        <v>433</v>
      </c>
      <c r="I214" s="320"/>
      <c r="J214" s="321">
        <v>2020</v>
      </c>
      <c r="K214" s="322"/>
    </row>
    <row r="215" spans="1:11" ht="15" customHeight="1">
      <c r="A215" s="224">
        <v>208</v>
      </c>
      <c r="B215" s="323" t="s">
        <v>431</v>
      </c>
      <c r="C215" s="324"/>
      <c r="D215" s="325"/>
      <c r="E215" s="323" t="s">
        <v>437</v>
      </c>
      <c r="F215" s="324"/>
      <c r="G215" s="325"/>
      <c r="H215" s="323" t="s">
        <v>433</v>
      </c>
      <c r="I215" s="325"/>
      <c r="J215" s="326">
        <v>2020</v>
      </c>
      <c r="K215" s="327"/>
    </row>
    <row r="216" spans="1:11" ht="15" customHeight="1">
      <c r="A216" s="223">
        <v>209</v>
      </c>
      <c r="B216" s="318" t="s">
        <v>431</v>
      </c>
      <c r="C216" s="319"/>
      <c r="D216" s="320"/>
      <c r="E216" s="318" t="s">
        <v>438</v>
      </c>
      <c r="F216" s="319"/>
      <c r="G216" s="320"/>
      <c r="H216" s="318" t="s">
        <v>433</v>
      </c>
      <c r="I216" s="320"/>
      <c r="J216" s="321">
        <v>2020</v>
      </c>
      <c r="K216" s="322"/>
    </row>
    <row r="217" spans="1:11" ht="15" customHeight="1">
      <c r="A217" s="224">
        <v>210</v>
      </c>
      <c r="B217" s="323" t="s">
        <v>431</v>
      </c>
      <c r="C217" s="324"/>
      <c r="D217" s="325"/>
      <c r="E217" s="323" t="s">
        <v>439</v>
      </c>
      <c r="F217" s="324"/>
      <c r="G217" s="325"/>
      <c r="H217" s="323" t="s">
        <v>433</v>
      </c>
      <c r="I217" s="325"/>
      <c r="J217" s="326">
        <v>2020</v>
      </c>
      <c r="K217" s="327"/>
    </row>
    <row r="218" spans="1:11" ht="15" customHeight="1">
      <c r="A218" s="223">
        <v>211</v>
      </c>
      <c r="B218" s="318" t="s">
        <v>431</v>
      </c>
      <c r="C218" s="319"/>
      <c r="D218" s="320"/>
      <c r="E218" s="318" t="s">
        <v>440</v>
      </c>
      <c r="F218" s="319"/>
      <c r="G218" s="320"/>
      <c r="H218" s="318" t="s">
        <v>433</v>
      </c>
      <c r="I218" s="320"/>
      <c r="J218" s="321">
        <v>2020</v>
      </c>
      <c r="K218" s="322"/>
    </row>
    <row r="219" spans="1:11" ht="15" customHeight="1">
      <c r="A219" s="224">
        <v>212</v>
      </c>
      <c r="B219" s="323" t="s">
        <v>431</v>
      </c>
      <c r="C219" s="324"/>
      <c r="D219" s="325"/>
      <c r="E219" s="323" t="s">
        <v>441</v>
      </c>
      <c r="F219" s="324"/>
      <c r="G219" s="325"/>
      <c r="H219" s="323" t="s">
        <v>433</v>
      </c>
      <c r="I219" s="325"/>
      <c r="J219" s="326">
        <v>2020</v>
      </c>
      <c r="K219" s="327"/>
    </row>
    <row r="220" spans="1:11" ht="15" customHeight="1">
      <c r="A220" s="223">
        <v>213</v>
      </c>
      <c r="B220" s="318" t="s">
        <v>431</v>
      </c>
      <c r="C220" s="319"/>
      <c r="D220" s="320"/>
      <c r="E220" s="318" t="s">
        <v>442</v>
      </c>
      <c r="F220" s="319"/>
      <c r="G220" s="320"/>
      <c r="H220" s="318" t="s">
        <v>433</v>
      </c>
      <c r="I220" s="320"/>
      <c r="J220" s="321">
        <v>2019</v>
      </c>
      <c r="K220" s="322"/>
    </row>
    <row r="221" spans="1:11" ht="15" customHeight="1">
      <c r="A221" s="224">
        <v>214</v>
      </c>
      <c r="B221" s="323" t="s">
        <v>431</v>
      </c>
      <c r="C221" s="324"/>
      <c r="D221" s="325"/>
      <c r="E221" s="323" t="s">
        <v>443</v>
      </c>
      <c r="F221" s="324"/>
      <c r="G221" s="325"/>
      <c r="H221" s="323" t="s">
        <v>433</v>
      </c>
      <c r="I221" s="325"/>
      <c r="J221" s="326">
        <v>2020</v>
      </c>
      <c r="K221" s="327"/>
    </row>
    <row r="222" spans="1:11" ht="15" customHeight="1">
      <c r="A222" s="223">
        <v>215</v>
      </c>
      <c r="B222" s="318" t="s">
        <v>431</v>
      </c>
      <c r="C222" s="319"/>
      <c r="D222" s="320"/>
      <c r="E222" s="318" t="s">
        <v>444</v>
      </c>
      <c r="F222" s="319"/>
      <c r="G222" s="320"/>
      <c r="H222" s="318" t="s">
        <v>433</v>
      </c>
      <c r="I222" s="320"/>
      <c r="J222" s="321">
        <v>2020</v>
      </c>
      <c r="K222" s="322"/>
    </row>
    <row r="223" spans="1:11" ht="15" customHeight="1">
      <c r="A223" s="224">
        <v>216</v>
      </c>
      <c r="B223" s="323" t="s">
        <v>431</v>
      </c>
      <c r="C223" s="324"/>
      <c r="D223" s="325"/>
      <c r="E223" s="323" t="s">
        <v>445</v>
      </c>
      <c r="F223" s="324"/>
      <c r="G223" s="325"/>
      <c r="H223" s="323" t="s">
        <v>433</v>
      </c>
      <c r="I223" s="325"/>
      <c r="J223" s="326">
        <v>2020</v>
      </c>
      <c r="K223" s="327"/>
    </row>
    <row r="224" spans="1:11" ht="15" customHeight="1">
      <c r="A224" s="223">
        <v>217</v>
      </c>
      <c r="B224" s="318" t="s">
        <v>446</v>
      </c>
      <c r="C224" s="319"/>
      <c r="D224" s="320"/>
      <c r="E224" s="318" t="s">
        <v>447</v>
      </c>
      <c r="F224" s="319"/>
      <c r="G224" s="320"/>
      <c r="H224" s="318" t="s">
        <v>448</v>
      </c>
      <c r="I224" s="320"/>
      <c r="J224" s="321">
        <v>2016</v>
      </c>
      <c r="K224" s="322"/>
    </row>
    <row r="225" spans="1:11" ht="15" customHeight="1">
      <c r="A225" s="224">
        <v>218</v>
      </c>
      <c r="B225" s="323" t="s">
        <v>446</v>
      </c>
      <c r="C225" s="324"/>
      <c r="D225" s="325"/>
      <c r="E225" s="323" t="s">
        <v>449</v>
      </c>
      <c r="F225" s="324"/>
      <c r="G225" s="325"/>
      <c r="H225" s="323" t="s">
        <v>448</v>
      </c>
      <c r="I225" s="325"/>
      <c r="J225" s="326">
        <v>2019</v>
      </c>
      <c r="K225" s="327"/>
    </row>
    <row r="226" spans="1:11" ht="15" customHeight="1">
      <c r="A226" s="223">
        <v>219</v>
      </c>
      <c r="B226" s="318" t="s">
        <v>446</v>
      </c>
      <c r="C226" s="319"/>
      <c r="D226" s="320"/>
      <c r="E226" s="318" t="s">
        <v>450</v>
      </c>
      <c r="F226" s="319"/>
      <c r="G226" s="320"/>
      <c r="H226" s="318" t="s">
        <v>448</v>
      </c>
      <c r="I226" s="320"/>
      <c r="J226" s="321">
        <v>2020</v>
      </c>
      <c r="K226" s="322"/>
    </row>
    <row r="227" spans="1:11" ht="15" customHeight="1">
      <c r="A227" s="224">
        <v>220</v>
      </c>
      <c r="B227" s="323" t="s">
        <v>446</v>
      </c>
      <c r="C227" s="324"/>
      <c r="D227" s="325"/>
      <c r="E227" s="323" t="s">
        <v>451</v>
      </c>
      <c r="F227" s="324"/>
      <c r="G227" s="325"/>
      <c r="H227" s="323" t="s">
        <v>448</v>
      </c>
      <c r="I227" s="325"/>
      <c r="J227" s="326">
        <v>2020</v>
      </c>
      <c r="K227" s="327"/>
    </row>
    <row r="228" spans="1:11" ht="15" customHeight="1">
      <c r="A228" s="223">
        <v>221</v>
      </c>
      <c r="B228" s="318" t="s">
        <v>446</v>
      </c>
      <c r="C228" s="319"/>
      <c r="D228" s="320"/>
      <c r="E228" s="318" t="s">
        <v>452</v>
      </c>
      <c r="F228" s="319"/>
      <c r="G228" s="320"/>
      <c r="H228" s="318" t="s">
        <v>448</v>
      </c>
      <c r="I228" s="320"/>
      <c r="J228" s="321">
        <v>2020</v>
      </c>
      <c r="K228" s="322"/>
    </row>
    <row r="229" spans="1:11" ht="15" customHeight="1">
      <c r="A229" s="224">
        <v>222</v>
      </c>
      <c r="B229" s="323" t="s">
        <v>446</v>
      </c>
      <c r="C229" s="324"/>
      <c r="D229" s="325"/>
      <c r="E229" s="323" t="s">
        <v>453</v>
      </c>
      <c r="F229" s="324"/>
      <c r="G229" s="325"/>
      <c r="H229" s="323" t="s">
        <v>448</v>
      </c>
      <c r="I229" s="325"/>
      <c r="J229" s="326">
        <v>2022</v>
      </c>
      <c r="K229" s="327"/>
    </row>
    <row r="230" spans="1:11" ht="15" customHeight="1">
      <c r="A230" s="223">
        <v>223</v>
      </c>
      <c r="B230" s="318" t="s">
        <v>446</v>
      </c>
      <c r="C230" s="319"/>
      <c r="D230" s="320"/>
      <c r="E230" s="318" t="s">
        <v>454</v>
      </c>
      <c r="F230" s="319"/>
      <c r="G230" s="320"/>
      <c r="H230" s="318" t="s">
        <v>448</v>
      </c>
      <c r="I230" s="320"/>
      <c r="J230" s="321">
        <v>2022</v>
      </c>
      <c r="K230" s="322"/>
    </row>
    <row r="231" spans="1:11" ht="15" customHeight="1">
      <c r="A231" s="224">
        <v>224</v>
      </c>
      <c r="B231" s="323" t="s">
        <v>446</v>
      </c>
      <c r="C231" s="324"/>
      <c r="D231" s="325"/>
      <c r="E231" s="323" t="s">
        <v>455</v>
      </c>
      <c r="F231" s="324"/>
      <c r="G231" s="325"/>
      <c r="H231" s="323" t="s">
        <v>448</v>
      </c>
      <c r="I231" s="325"/>
      <c r="J231" s="326">
        <v>2021</v>
      </c>
      <c r="K231" s="327"/>
    </row>
    <row r="232" spans="1:11" ht="15" customHeight="1">
      <c r="A232" s="223">
        <v>225</v>
      </c>
      <c r="B232" s="318" t="s">
        <v>456</v>
      </c>
      <c r="C232" s="319"/>
      <c r="D232" s="320"/>
      <c r="E232" s="318" t="s">
        <v>457</v>
      </c>
      <c r="F232" s="319"/>
      <c r="G232" s="320"/>
      <c r="H232" s="318" t="s">
        <v>458</v>
      </c>
      <c r="I232" s="320"/>
      <c r="J232" s="321">
        <v>2016</v>
      </c>
      <c r="K232" s="322"/>
    </row>
    <row r="233" spans="1:11" ht="15" customHeight="1">
      <c r="A233" s="224">
        <v>226</v>
      </c>
      <c r="B233" s="323" t="s">
        <v>456</v>
      </c>
      <c r="C233" s="324"/>
      <c r="D233" s="325"/>
      <c r="E233" s="323" t="s">
        <v>459</v>
      </c>
      <c r="F233" s="324"/>
      <c r="G233" s="325"/>
      <c r="H233" s="323" t="s">
        <v>460</v>
      </c>
      <c r="I233" s="325"/>
      <c r="J233" s="326">
        <v>2017</v>
      </c>
      <c r="K233" s="327"/>
    </row>
    <row r="234" spans="1:11" ht="15" customHeight="1">
      <c r="A234" s="223">
        <v>227</v>
      </c>
      <c r="B234" s="318" t="s">
        <v>456</v>
      </c>
      <c r="C234" s="319"/>
      <c r="D234" s="320"/>
      <c r="E234" s="318" t="s">
        <v>461</v>
      </c>
      <c r="F234" s="319"/>
      <c r="G234" s="320"/>
      <c r="H234" s="318" t="s">
        <v>458</v>
      </c>
      <c r="I234" s="320"/>
      <c r="J234" s="321">
        <v>2017</v>
      </c>
      <c r="K234" s="322"/>
    </row>
    <row r="235" spans="1:11" ht="15" customHeight="1">
      <c r="A235" s="224">
        <v>228</v>
      </c>
      <c r="B235" s="323" t="s">
        <v>456</v>
      </c>
      <c r="C235" s="324"/>
      <c r="D235" s="325"/>
      <c r="E235" s="323" t="s">
        <v>462</v>
      </c>
      <c r="F235" s="324"/>
      <c r="G235" s="325"/>
      <c r="H235" s="323" t="s">
        <v>458</v>
      </c>
      <c r="I235" s="325"/>
      <c r="J235" s="326">
        <v>2017</v>
      </c>
      <c r="K235" s="327"/>
    </row>
    <row r="236" spans="1:11" ht="15" customHeight="1">
      <c r="A236" s="223">
        <v>229</v>
      </c>
      <c r="B236" s="318" t="s">
        <v>456</v>
      </c>
      <c r="C236" s="319"/>
      <c r="D236" s="320"/>
      <c r="E236" s="318" t="s">
        <v>463</v>
      </c>
      <c r="F236" s="319"/>
      <c r="G236" s="320"/>
      <c r="H236" s="318" t="s">
        <v>458</v>
      </c>
      <c r="I236" s="320"/>
      <c r="J236" s="321">
        <v>2018</v>
      </c>
      <c r="K236" s="322"/>
    </row>
    <row r="237" spans="1:11" ht="15" customHeight="1">
      <c r="A237" s="224">
        <v>230</v>
      </c>
      <c r="B237" s="323" t="s">
        <v>456</v>
      </c>
      <c r="C237" s="324"/>
      <c r="D237" s="325"/>
      <c r="E237" s="323" t="s">
        <v>464</v>
      </c>
      <c r="F237" s="324"/>
      <c r="G237" s="325"/>
      <c r="H237" s="323" t="s">
        <v>458</v>
      </c>
      <c r="I237" s="325"/>
      <c r="J237" s="326">
        <v>2019</v>
      </c>
      <c r="K237" s="327"/>
    </row>
    <row r="238" spans="1:11" ht="15" customHeight="1">
      <c r="A238" s="223">
        <v>231</v>
      </c>
      <c r="B238" s="318" t="s">
        <v>456</v>
      </c>
      <c r="C238" s="319"/>
      <c r="D238" s="320"/>
      <c r="E238" s="318" t="s">
        <v>465</v>
      </c>
      <c r="F238" s="319"/>
      <c r="G238" s="320"/>
      <c r="H238" s="318" t="s">
        <v>458</v>
      </c>
      <c r="I238" s="320"/>
      <c r="J238" s="321">
        <v>2017</v>
      </c>
      <c r="K238" s="322"/>
    </row>
    <row r="239" spans="1:11" ht="15" customHeight="1">
      <c r="A239" s="224">
        <v>232</v>
      </c>
      <c r="B239" s="323" t="s">
        <v>456</v>
      </c>
      <c r="C239" s="324"/>
      <c r="D239" s="325"/>
      <c r="E239" s="323" t="s">
        <v>466</v>
      </c>
      <c r="F239" s="324"/>
      <c r="G239" s="325"/>
      <c r="H239" s="323" t="s">
        <v>458</v>
      </c>
      <c r="I239" s="325"/>
      <c r="J239" s="326">
        <v>2018</v>
      </c>
      <c r="K239" s="327"/>
    </row>
    <row r="240" spans="1:11" ht="15" customHeight="1">
      <c r="A240" s="223">
        <v>233</v>
      </c>
      <c r="B240" s="318" t="s">
        <v>456</v>
      </c>
      <c r="C240" s="319"/>
      <c r="D240" s="320"/>
      <c r="E240" s="318" t="s">
        <v>467</v>
      </c>
      <c r="F240" s="319"/>
      <c r="G240" s="320"/>
      <c r="H240" s="318" t="s">
        <v>458</v>
      </c>
      <c r="I240" s="320"/>
      <c r="J240" s="321">
        <v>2018</v>
      </c>
      <c r="K240" s="322"/>
    </row>
    <row r="241" spans="1:11" ht="15" customHeight="1">
      <c r="A241" s="224">
        <v>234</v>
      </c>
      <c r="B241" s="323" t="s">
        <v>456</v>
      </c>
      <c r="C241" s="324"/>
      <c r="D241" s="325"/>
      <c r="E241" s="323" t="s">
        <v>468</v>
      </c>
      <c r="F241" s="324"/>
      <c r="G241" s="325"/>
      <c r="H241" s="323" t="s">
        <v>458</v>
      </c>
      <c r="I241" s="325"/>
      <c r="J241" s="326">
        <v>2018</v>
      </c>
      <c r="K241" s="327"/>
    </row>
    <row r="242" spans="1:11" ht="15" customHeight="1">
      <c r="A242" s="223">
        <v>235</v>
      </c>
      <c r="B242" s="318" t="s">
        <v>456</v>
      </c>
      <c r="C242" s="319"/>
      <c r="D242" s="320"/>
      <c r="E242" s="318" t="s">
        <v>469</v>
      </c>
      <c r="F242" s="319"/>
      <c r="G242" s="320"/>
      <c r="H242" s="318" t="s">
        <v>458</v>
      </c>
      <c r="I242" s="320"/>
      <c r="J242" s="321">
        <v>2019</v>
      </c>
      <c r="K242" s="322"/>
    </row>
    <row r="243" spans="1:11" ht="15" customHeight="1">
      <c r="A243" s="224">
        <v>236</v>
      </c>
      <c r="B243" s="323" t="s">
        <v>456</v>
      </c>
      <c r="C243" s="324"/>
      <c r="D243" s="325"/>
      <c r="E243" s="323" t="s">
        <v>470</v>
      </c>
      <c r="F243" s="324"/>
      <c r="G243" s="325"/>
      <c r="H243" s="323" t="s">
        <v>458</v>
      </c>
      <c r="I243" s="325"/>
      <c r="J243" s="326">
        <v>2019</v>
      </c>
      <c r="K243" s="327"/>
    </row>
    <row r="244" spans="1:11" ht="15" customHeight="1">
      <c r="A244" s="223">
        <v>237</v>
      </c>
      <c r="B244" s="318" t="s">
        <v>456</v>
      </c>
      <c r="C244" s="319"/>
      <c r="D244" s="320"/>
      <c r="E244" s="318" t="s">
        <v>471</v>
      </c>
      <c r="F244" s="319"/>
      <c r="G244" s="320"/>
      <c r="H244" s="318" t="s">
        <v>458</v>
      </c>
      <c r="I244" s="320"/>
      <c r="J244" s="321">
        <v>2019</v>
      </c>
      <c r="K244" s="322"/>
    </row>
    <row r="245" spans="1:11" ht="15" customHeight="1">
      <c r="A245" s="224">
        <v>238</v>
      </c>
      <c r="B245" s="323" t="s">
        <v>456</v>
      </c>
      <c r="C245" s="324"/>
      <c r="D245" s="325"/>
      <c r="E245" s="323" t="s">
        <v>472</v>
      </c>
      <c r="F245" s="324"/>
      <c r="G245" s="325"/>
      <c r="H245" s="323" t="s">
        <v>458</v>
      </c>
      <c r="I245" s="325"/>
      <c r="J245" s="326">
        <v>2019</v>
      </c>
      <c r="K245" s="327"/>
    </row>
    <row r="246" spans="1:11" ht="15" customHeight="1">
      <c r="A246" s="223">
        <v>239</v>
      </c>
      <c r="B246" s="318" t="s">
        <v>456</v>
      </c>
      <c r="C246" s="319"/>
      <c r="D246" s="320"/>
      <c r="E246" s="318" t="s">
        <v>473</v>
      </c>
      <c r="F246" s="319"/>
      <c r="G246" s="320"/>
      <c r="H246" s="318" t="s">
        <v>458</v>
      </c>
      <c r="I246" s="320"/>
      <c r="J246" s="321">
        <v>2018</v>
      </c>
      <c r="K246" s="322"/>
    </row>
    <row r="247" spans="1:11" ht="15" customHeight="1">
      <c r="A247" s="224">
        <v>240</v>
      </c>
      <c r="B247" s="323" t="s">
        <v>456</v>
      </c>
      <c r="C247" s="324"/>
      <c r="D247" s="325"/>
      <c r="E247" s="323" t="s">
        <v>474</v>
      </c>
      <c r="F247" s="324"/>
      <c r="G247" s="325"/>
      <c r="H247" s="323" t="s">
        <v>458</v>
      </c>
      <c r="I247" s="325"/>
      <c r="J247" s="326">
        <v>2019</v>
      </c>
      <c r="K247" s="327"/>
    </row>
    <row r="248" spans="1:11" ht="15" customHeight="1">
      <c r="A248" s="223">
        <v>241</v>
      </c>
      <c r="B248" s="318" t="s">
        <v>456</v>
      </c>
      <c r="C248" s="319"/>
      <c r="D248" s="320"/>
      <c r="E248" s="318" t="s">
        <v>475</v>
      </c>
      <c r="F248" s="319"/>
      <c r="G248" s="320"/>
      <c r="H248" s="318" t="s">
        <v>458</v>
      </c>
      <c r="I248" s="320"/>
      <c r="J248" s="321">
        <v>2019</v>
      </c>
      <c r="K248" s="322"/>
    </row>
    <row r="249" spans="1:11" ht="15" customHeight="1">
      <c r="A249" s="224">
        <v>242</v>
      </c>
      <c r="B249" s="323" t="s">
        <v>456</v>
      </c>
      <c r="C249" s="324"/>
      <c r="D249" s="325"/>
      <c r="E249" s="323" t="s">
        <v>476</v>
      </c>
      <c r="F249" s="324"/>
      <c r="G249" s="325"/>
      <c r="H249" s="323" t="s">
        <v>458</v>
      </c>
      <c r="I249" s="325"/>
      <c r="J249" s="326">
        <v>2019</v>
      </c>
      <c r="K249" s="327"/>
    </row>
    <row r="250" spans="1:11" ht="15" customHeight="1">
      <c r="A250" s="223">
        <v>243</v>
      </c>
      <c r="B250" s="318" t="s">
        <v>456</v>
      </c>
      <c r="C250" s="319"/>
      <c r="D250" s="320"/>
      <c r="E250" s="318" t="s">
        <v>477</v>
      </c>
      <c r="F250" s="319"/>
      <c r="G250" s="320"/>
      <c r="H250" s="318" t="s">
        <v>458</v>
      </c>
      <c r="I250" s="320"/>
      <c r="J250" s="321">
        <v>2019</v>
      </c>
      <c r="K250" s="322"/>
    </row>
    <row r="251" spans="1:11" ht="15" customHeight="1">
      <c r="A251" s="224">
        <v>244</v>
      </c>
      <c r="B251" s="323" t="s">
        <v>456</v>
      </c>
      <c r="C251" s="324"/>
      <c r="D251" s="325"/>
      <c r="E251" s="323" t="s">
        <v>478</v>
      </c>
      <c r="F251" s="324"/>
      <c r="G251" s="325"/>
      <c r="H251" s="323" t="s">
        <v>458</v>
      </c>
      <c r="I251" s="325"/>
      <c r="J251" s="326">
        <v>2020</v>
      </c>
      <c r="K251" s="327"/>
    </row>
    <row r="252" spans="1:11" ht="15" customHeight="1">
      <c r="A252" s="223">
        <v>245</v>
      </c>
      <c r="B252" s="318" t="s">
        <v>456</v>
      </c>
      <c r="C252" s="319"/>
      <c r="D252" s="320"/>
      <c r="E252" s="318" t="s">
        <v>479</v>
      </c>
      <c r="F252" s="319"/>
      <c r="G252" s="320"/>
      <c r="H252" s="318" t="s">
        <v>458</v>
      </c>
      <c r="I252" s="320"/>
      <c r="J252" s="321">
        <v>2020</v>
      </c>
      <c r="K252" s="322"/>
    </row>
    <row r="253" spans="1:11" ht="15" customHeight="1">
      <c r="A253" s="224">
        <v>246</v>
      </c>
      <c r="B253" s="323" t="s">
        <v>456</v>
      </c>
      <c r="C253" s="324"/>
      <c r="D253" s="325"/>
      <c r="E253" s="323" t="s">
        <v>480</v>
      </c>
      <c r="F253" s="324"/>
      <c r="G253" s="325"/>
      <c r="H253" s="323" t="s">
        <v>458</v>
      </c>
      <c r="I253" s="325"/>
      <c r="J253" s="326">
        <v>2020</v>
      </c>
      <c r="K253" s="327"/>
    </row>
    <row r="254" spans="1:11" ht="15" customHeight="1">
      <c r="A254" s="223">
        <v>247</v>
      </c>
      <c r="B254" s="318" t="s">
        <v>456</v>
      </c>
      <c r="C254" s="319"/>
      <c r="D254" s="320"/>
      <c r="E254" s="318" t="s">
        <v>481</v>
      </c>
      <c r="F254" s="319"/>
      <c r="G254" s="320"/>
      <c r="H254" s="318" t="s">
        <v>458</v>
      </c>
      <c r="I254" s="320"/>
      <c r="J254" s="321">
        <v>2020</v>
      </c>
      <c r="K254" s="322"/>
    </row>
    <row r="255" spans="1:11" ht="15" customHeight="1">
      <c r="A255" s="224">
        <v>248</v>
      </c>
      <c r="B255" s="323" t="s">
        <v>456</v>
      </c>
      <c r="C255" s="324"/>
      <c r="D255" s="325"/>
      <c r="E255" s="323" t="s">
        <v>482</v>
      </c>
      <c r="F255" s="324"/>
      <c r="G255" s="325"/>
      <c r="H255" s="323" t="s">
        <v>458</v>
      </c>
      <c r="I255" s="325"/>
      <c r="J255" s="326">
        <v>2020</v>
      </c>
      <c r="K255" s="327"/>
    </row>
    <row r="256" spans="1:11" ht="15" customHeight="1">
      <c r="A256" s="223">
        <v>249</v>
      </c>
      <c r="B256" s="318" t="s">
        <v>456</v>
      </c>
      <c r="C256" s="319"/>
      <c r="D256" s="320"/>
      <c r="E256" s="318" t="s">
        <v>483</v>
      </c>
      <c r="F256" s="319"/>
      <c r="G256" s="320"/>
      <c r="H256" s="318" t="s">
        <v>458</v>
      </c>
      <c r="I256" s="320"/>
      <c r="J256" s="321">
        <v>2020</v>
      </c>
      <c r="K256" s="322"/>
    </row>
    <row r="257" spans="1:11" ht="15" customHeight="1">
      <c r="A257" s="224">
        <v>250</v>
      </c>
      <c r="B257" s="323" t="s">
        <v>456</v>
      </c>
      <c r="C257" s="324"/>
      <c r="D257" s="325"/>
      <c r="E257" s="323" t="s">
        <v>484</v>
      </c>
      <c r="F257" s="324"/>
      <c r="G257" s="325"/>
      <c r="H257" s="323" t="s">
        <v>458</v>
      </c>
      <c r="I257" s="325"/>
      <c r="J257" s="326">
        <v>2019</v>
      </c>
      <c r="K257" s="327"/>
    </row>
    <row r="258" spans="1:11" ht="15" customHeight="1">
      <c r="A258" s="223">
        <v>251</v>
      </c>
      <c r="B258" s="318" t="s">
        <v>456</v>
      </c>
      <c r="C258" s="319"/>
      <c r="D258" s="320"/>
      <c r="E258" s="318" t="s">
        <v>485</v>
      </c>
      <c r="F258" s="319"/>
      <c r="G258" s="320"/>
      <c r="H258" s="318" t="s">
        <v>460</v>
      </c>
      <c r="I258" s="320"/>
      <c r="J258" s="321">
        <v>2019</v>
      </c>
      <c r="K258" s="322"/>
    </row>
    <row r="259" spans="1:11" ht="15" customHeight="1">
      <c r="A259" s="224">
        <v>252</v>
      </c>
      <c r="B259" s="323" t="s">
        <v>456</v>
      </c>
      <c r="C259" s="324"/>
      <c r="D259" s="325"/>
      <c r="E259" s="323" t="s">
        <v>486</v>
      </c>
      <c r="F259" s="324"/>
      <c r="G259" s="325"/>
      <c r="H259" s="323" t="s">
        <v>460</v>
      </c>
      <c r="I259" s="325"/>
      <c r="J259" s="326">
        <v>2019</v>
      </c>
      <c r="K259" s="327"/>
    </row>
    <row r="260" spans="1:11" ht="15" customHeight="1">
      <c r="A260" s="223">
        <v>253</v>
      </c>
      <c r="B260" s="318" t="s">
        <v>456</v>
      </c>
      <c r="C260" s="319"/>
      <c r="D260" s="320"/>
      <c r="E260" s="318" t="s">
        <v>487</v>
      </c>
      <c r="F260" s="319"/>
      <c r="G260" s="320"/>
      <c r="H260" s="318" t="s">
        <v>460</v>
      </c>
      <c r="I260" s="320"/>
      <c r="J260" s="321">
        <v>2019</v>
      </c>
      <c r="K260" s="322"/>
    </row>
    <row r="261" spans="1:11" ht="15" customHeight="1">
      <c r="A261" s="224">
        <v>254</v>
      </c>
      <c r="B261" s="323" t="s">
        <v>456</v>
      </c>
      <c r="C261" s="324"/>
      <c r="D261" s="325"/>
      <c r="E261" s="323" t="s">
        <v>488</v>
      </c>
      <c r="F261" s="324"/>
      <c r="G261" s="325"/>
      <c r="H261" s="323" t="s">
        <v>460</v>
      </c>
      <c r="I261" s="325"/>
      <c r="J261" s="326">
        <v>2019</v>
      </c>
      <c r="K261" s="327"/>
    </row>
    <row r="262" spans="1:11" ht="15" customHeight="1">
      <c r="A262" s="223">
        <v>255</v>
      </c>
      <c r="B262" s="318" t="s">
        <v>456</v>
      </c>
      <c r="C262" s="319"/>
      <c r="D262" s="320"/>
      <c r="E262" s="318" t="s">
        <v>489</v>
      </c>
      <c r="F262" s="319"/>
      <c r="G262" s="320"/>
      <c r="H262" s="318" t="s">
        <v>460</v>
      </c>
      <c r="I262" s="320"/>
      <c r="J262" s="321">
        <v>2019</v>
      </c>
      <c r="K262" s="322"/>
    </row>
    <row r="263" spans="1:11" ht="15" customHeight="1">
      <c r="A263" s="224">
        <v>256</v>
      </c>
      <c r="B263" s="323" t="s">
        <v>456</v>
      </c>
      <c r="C263" s="324"/>
      <c r="D263" s="325"/>
      <c r="E263" s="323" t="s">
        <v>490</v>
      </c>
      <c r="F263" s="324"/>
      <c r="G263" s="325"/>
      <c r="H263" s="323" t="s">
        <v>460</v>
      </c>
      <c r="I263" s="325"/>
      <c r="J263" s="326">
        <v>2019</v>
      </c>
      <c r="K263" s="327"/>
    </row>
    <row r="264" spans="1:11" ht="15" customHeight="1">
      <c r="A264" s="223">
        <v>257</v>
      </c>
      <c r="B264" s="318" t="s">
        <v>491</v>
      </c>
      <c r="C264" s="319"/>
      <c r="D264" s="320"/>
      <c r="E264" s="318" t="s">
        <v>492</v>
      </c>
      <c r="F264" s="319"/>
      <c r="G264" s="320"/>
      <c r="H264" s="318" t="s">
        <v>493</v>
      </c>
      <c r="I264" s="320"/>
      <c r="J264" s="321">
        <v>2016</v>
      </c>
      <c r="K264" s="322"/>
    </row>
    <row r="265" spans="1:11" ht="15" customHeight="1">
      <c r="A265" s="224">
        <v>258</v>
      </c>
      <c r="B265" s="323" t="s">
        <v>491</v>
      </c>
      <c r="C265" s="324"/>
      <c r="D265" s="325"/>
      <c r="E265" s="323" t="s">
        <v>494</v>
      </c>
      <c r="F265" s="324"/>
      <c r="G265" s="325"/>
      <c r="H265" s="323" t="s">
        <v>495</v>
      </c>
      <c r="I265" s="325"/>
      <c r="J265" s="326">
        <v>2017</v>
      </c>
      <c r="K265" s="327"/>
    </row>
    <row r="266" spans="1:11" ht="15" customHeight="1">
      <c r="A266" s="223">
        <v>259</v>
      </c>
      <c r="B266" s="318" t="s">
        <v>491</v>
      </c>
      <c r="C266" s="319"/>
      <c r="D266" s="320"/>
      <c r="E266" s="318" t="s">
        <v>496</v>
      </c>
      <c r="F266" s="319"/>
      <c r="G266" s="320"/>
      <c r="H266" s="318" t="s">
        <v>497</v>
      </c>
      <c r="I266" s="320"/>
      <c r="J266" s="321">
        <v>2017</v>
      </c>
      <c r="K266" s="322"/>
    </row>
    <row r="267" spans="1:11" ht="15" customHeight="1">
      <c r="A267" s="224">
        <v>260</v>
      </c>
      <c r="B267" s="323" t="s">
        <v>491</v>
      </c>
      <c r="C267" s="324"/>
      <c r="D267" s="325"/>
      <c r="E267" s="323" t="s">
        <v>498</v>
      </c>
      <c r="F267" s="324"/>
      <c r="G267" s="325"/>
      <c r="H267" s="323" t="s">
        <v>493</v>
      </c>
      <c r="I267" s="325"/>
      <c r="J267" s="326">
        <v>2017</v>
      </c>
      <c r="K267" s="327"/>
    </row>
    <row r="268" spans="1:11" ht="15" customHeight="1">
      <c r="A268" s="223">
        <v>261</v>
      </c>
      <c r="B268" s="318" t="s">
        <v>491</v>
      </c>
      <c r="C268" s="319"/>
      <c r="D268" s="320"/>
      <c r="E268" s="318" t="s">
        <v>499</v>
      </c>
      <c r="F268" s="319"/>
      <c r="G268" s="320"/>
      <c r="H268" s="318" t="s">
        <v>493</v>
      </c>
      <c r="I268" s="320"/>
      <c r="J268" s="321">
        <v>2021</v>
      </c>
      <c r="K268" s="322"/>
    </row>
    <row r="269" spans="1:11" ht="15" customHeight="1">
      <c r="A269" s="224">
        <v>262</v>
      </c>
      <c r="B269" s="323" t="s">
        <v>491</v>
      </c>
      <c r="C269" s="324"/>
      <c r="D269" s="325"/>
      <c r="E269" s="323" t="s">
        <v>500</v>
      </c>
      <c r="F269" s="324"/>
      <c r="G269" s="325"/>
      <c r="H269" s="323" t="s">
        <v>493</v>
      </c>
      <c r="I269" s="325"/>
      <c r="J269" s="326">
        <v>2021</v>
      </c>
      <c r="K269" s="327"/>
    </row>
    <row r="270" spans="1:11" ht="15" customHeight="1">
      <c r="A270" s="223">
        <v>263</v>
      </c>
      <c r="B270" s="318" t="s">
        <v>491</v>
      </c>
      <c r="C270" s="319"/>
      <c r="D270" s="320"/>
      <c r="E270" s="318" t="s">
        <v>501</v>
      </c>
      <c r="F270" s="319"/>
      <c r="G270" s="320"/>
      <c r="H270" s="318" t="s">
        <v>493</v>
      </c>
      <c r="I270" s="320"/>
      <c r="J270" s="321">
        <v>2021</v>
      </c>
      <c r="K270" s="322"/>
    </row>
    <row r="271" spans="1:11" ht="15" customHeight="1">
      <c r="A271" s="224">
        <v>264</v>
      </c>
      <c r="B271" s="323" t="s">
        <v>491</v>
      </c>
      <c r="C271" s="324"/>
      <c r="D271" s="325"/>
      <c r="E271" s="323" t="s">
        <v>502</v>
      </c>
      <c r="F271" s="324"/>
      <c r="G271" s="325"/>
      <c r="H271" s="323" t="s">
        <v>493</v>
      </c>
      <c r="I271" s="325"/>
      <c r="J271" s="326">
        <v>2021</v>
      </c>
      <c r="K271" s="327"/>
    </row>
    <row r="272" spans="1:11" ht="15" customHeight="1">
      <c r="A272" s="223">
        <v>265</v>
      </c>
      <c r="B272" s="318" t="s">
        <v>491</v>
      </c>
      <c r="C272" s="319"/>
      <c r="D272" s="320"/>
      <c r="E272" s="318" t="s">
        <v>503</v>
      </c>
      <c r="F272" s="319"/>
      <c r="G272" s="320"/>
      <c r="H272" s="318" t="s">
        <v>493</v>
      </c>
      <c r="I272" s="320"/>
      <c r="J272" s="321">
        <v>2023</v>
      </c>
      <c r="K272" s="322"/>
    </row>
    <row r="273" spans="1:11" ht="15" customHeight="1">
      <c r="A273" s="224">
        <v>266</v>
      </c>
      <c r="B273" s="323" t="s">
        <v>491</v>
      </c>
      <c r="C273" s="324"/>
      <c r="D273" s="325"/>
      <c r="E273" s="323" t="s">
        <v>504</v>
      </c>
      <c r="F273" s="324"/>
      <c r="G273" s="325"/>
      <c r="H273" s="323" t="s">
        <v>493</v>
      </c>
      <c r="I273" s="325"/>
      <c r="J273" s="326">
        <v>2023</v>
      </c>
      <c r="K273" s="327"/>
    </row>
    <row r="274" spans="1:11" ht="15" customHeight="1">
      <c r="A274" s="223">
        <v>267</v>
      </c>
      <c r="B274" s="318" t="s">
        <v>491</v>
      </c>
      <c r="C274" s="319"/>
      <c r="D274" s="320"/>
      <c r="E274" s="318" t="s">
        <v>505</v>
      </c>
      <c r="F274" s="319"/>
      <c r="G274" s="320"/>
      <c r="H274" s="318" t="s">
        <v>493</v>
      </c>
      <c r="I274" s="320"/>
      <c r="J274" s="321">
        <v>2021</v>
      </c>
      <c r="K274" s="322"/>
    </row>
    <row r="275" spans="1:11" ht="15" customHeight="1">
      <c r="A275" s="224">
        <v>268</v>
      </c>
      <c r="B275" s="323" t="s">
        <v>491</v>
      </c>
      <c r="C275" s="324"/>
      <c r="D275" s="325"/>
      <c r="E275" s="323" t="s">
        <v>506</v>
      </c>
      <c r="F275" s="324"/>
      <c r="G275" s="325"/>
      <c r="H275" s="323" t="s">
        <v>493</v>
      </c>
      <c r="I275" s="325"/>
      <c r="J275" s="326">
        <v>2022</v>
      </c>
      <c r="K275" s="327"/>
    </row>
    <row r="276" spans="1:11" ht="15" customHeight="1">
      <c r="A276" s="223">
        <v>269</v>
      </c>
      <c r="B276" s="318" t="s">
        <v>491</v>
      </c>
      <c r="C276" s="319"/>
      <c r="D276" s="320"/>
      <c r="E276" s="318" t="s">
        <v>507</v>
      </c>
      <c r="F276" s="319"/>
      <c r="G276" s="320"/>
      <c r="H276" s="318" t="s">
        <v>493</v>
      </c>
      <c r="I276" s="320"/>
      <c r="J276" s="321">
        <v>2021</v>
      </c>
      <c r="K276" s="322"/>
    </row>
    <row r="277" spans="1:11" ht="15" customHeight="1">
      <c r="A277" s="224">
        <v>270</v>
      </c>
      <c r="B277" s="323" t="s">
        <v>491</v>
      </c>
      <c r="C277" s="324"/>
      <c r="D277" s="325"/>
      <c r="E277" s="323" t="s">
        <v>508</v>
      </c>
      <c r="F277" s="324"/>
      <c r="G277" s="325"/>
      <c r="H277" s="323" t="s">
        <v>493</v>
      </c>
      <c r="I277" s="325"/>
      <c r="J277" s="326">
        <v>2021</v>
      </c>
      <c r="K277" s="327"/>
    </row>
    <row r="278" spans="1:11" ht="15" customHeight="1">
      <c r="A278" s="223">
        <v>271</v>
      </c>
      <c r="B278" s="318" t="s">
        <v>491</v>
      </c>
      <c r="C278" s="319"/>
      <c r="D278" s="320"/>
      <c r="E278" s="318" t="s">
        <v>509</v>
      </c>
      <c r="F278" s="319"/>
      <c r="G278" s="320"/>
      <c r="H278" s="318" t="s">
        <v>493</v>
      </c>
      <c r="I278" s="320"/>
      <c r="J278" s="321">
        <v>2021</v>
      </c>
      <c r="K278" s="322"/>
    </row>
    <row r="279" spans="1:11" ht="15" customHeight="1">
      <c r="A279" s="224">
        <v>272</v>
      </c>
      <c r="B279" s="323" t="s">
        <v>491</v>
      </c>
      <c r="C279" s="324"/>
      <c r="D279" s="325"/>
      <c r="E279" s="323" t="s">
        <v>510</v>
      </c>
      <c r="F279" s="324"/>
      <c r="G279" s="325"/>
      <c r="H279" s="323" t="s">
        <v>493</v>
      </c>
      <c r="I279" s="325"/>
      <c r="J279" s="326">
        <v>2021</v>
      </c>
      <c r="K279" s="327"/>
    </row>
    <row r="280" spans="1:11" ht="15" customHeight="1">
      <c r="A280" s="223">
        <v>273</v>
      </c>
      <c r="B280" s="318" t="s">
        <v>491</v>
      </c>
      <c r="C280" s="319"/>
      <c r="D280" s="320"/>
      <c r="E280" s="318" t="s">
        <v>511</v>
      </c>
      <c r="F280" s="319"/>
      <c r="G280" s="320"/>
      <c r="H280" s="318" t="s">
        <v>493</v>
      </c>
      <c r="I280" s="320"/>
      <c r="J280" s="321">
        <v>2021</v>
      </c>
      <c r="K280" s="322"/>
    </row>
    <row r="281" spans="1:11" ht="15" customHeight="1">
      <c r="A281" s="224">
        <v>274</v>
      </c>
      <c r="B281" s="323" t="s">
        <v>491</v>
      </c>
      <c r="C281" s="324"/>
      <c r="D281" s="325"/>
      <c r="E281" s="323" t="s">
        <v>512</v>
      </c>
      <c r="F281" s="324"/>
      <c r="G281" s="325"/>
      <c r="H281" s="323" t="s">
        <v>493</v>
      </c>
      <c r="I281" s="325"/>
      <c r="J281" s="326">
        <v>2021</v>
      </c>
      <c r="K281" s="327"/>
    </row>
    <row r="282" spans="1:11" ht="15" customHeight="1">
      <c r="A282" s="223">
        <v>275</v>
      </c>
      <c r="B282" s="318" t="s">
        <v>491</v>
      </c>
      <c r="C282" s="319"/>
      <c r="D282" s="320"/>
      <c r="E282" s="318" t="s">
        <v>513</v>
      </c>
      <c r="F282" s="319"/>
      <c r="G282" s="320"/>
      <c r="H282" s="318" t="s">
        <v>495</v>
      </c>
      <c r="I282" s="320"/>
      <c r="J282" s="321">
        <v>2021</v>
      </c>
      <c r="K282" s="322"/>
    </row>
    <row r="283" spans="1:11" ht="15" customHeight="1">
      <c r="A283" s="224">
        <v>276</v>
      </c>
      <c r="B283" s="323" t="s">
        <v>491</v>
      </c>
      <c r="C283" s="324"/>
      <c r="D283" s="325"/>
      <c r="E283" s="323" t="s">
        <v>514</v>
      </c>
      <c r="F283" s="324"/>
      <c r="G283" s="325"/>
      <c r="H283" s="323" t="s">
        <v>495</v>
      </c>
      <c r="I283" s="325"/>
      <c r="J283" s="326">
        <v>2021</v>
      </c>
      <c r="K283" s="327"/>
    </row>
    <row r="284" spans="1:11" ht="15" customHeight="1">
      <c r="A284" s="223">
        <v>277</v>
      </c>
      <c r="B284" s="318" t="s">
        <v>491</v>
      </c>
      <c r="C284" s="319"/>
      <c r="D284" s="320"/>
      <c r="E284" s="318" t="s">
        <v>515</v>
      </c>
      <c r="F284" s="319"/>
      <c r="G284" s="320"/>
      <c r="H284" s="318" t="s">
        <v>495</v>
      </c>
      <c r="I284" s="320"/>
      <c r="J284" s="321">
        <v>2021</v>
      </c>
      <c r="K284" s="322"/>
    </row>
    <row r="285" spans="1:11" ht="15" customHeight="1">
      <c r="A285" s="224">
        <v>278</v>
      </c>
      <c r="B285" s="323" t="s">
        <v>491</v>
      </c>
      <c r="C285" s="324"/>
      <c r="D285" s="325"/>
      <c r="E285" s="323" t="s">
        <v>516</v>
      </c>
      <c r="F285" s="324"/>
      <c r="G285" s="325"/>
      <c r="H285" s="323" t="s">
        <v>495</v>
      </c>
      <c r="I285" s="325"/>
      <c r="J285" s="326">
        <v>2021</v>
      </c>
      <c r="K285" s="327"/>
    </row>
    <row r="286" spans="1:11" ht="15" customHeight="1">
      <c r="A286" s="223">
        <v>279</v>
      </c>
      <c r="B286" s="318" t="s">
        <v>491</v>
      </c>
      <c r="C286" s="319"/>
      <c r="D286" s="320"/>
      <c r="E286" s="318" t="s">
        <v>517</v>
      </c>
      <c r="F286" s="319"/>
      <c r="G286" s="320"/>
      <c r="H286" s="318" t="s">
        <v>495</v>
      </c>
      <c r="I286" s="320"/>
      <c r="J286" s="321">
        <v>2021</v>
      </c>
      <c r="K286" s="322"/>
    </row>
    <row r="287" spans="1:11" ht="15" customHeight="1">
      <c r="A287" s="224">
        <v>280</v>
      </c>
      <c r="B287" s="323" t="s">
        <v>491</v>
      </c>
      <c r="C287" s="324"/>
      <c r="D287" s="325"/>
      <c r="E287" s="323" t="s">
        <v>518</v>
      </c>
      <c r="F287" s="324"/>
      <c r="G287" s="325"/>
      <c r="H287" s="323" t="s">
        <v>495</v>
      </c>
      <c r="I287" s="325"/>
      <c r="J287" s="326">
        <v>2021</v>
      </c>
      <c r="K287" s="327"/>
    </row>
    <row r="288" spans="1:11" ht="15" customHeight="1">
      <c r="A288" s="223">
        <v>281</v>
      </c>
      <c r="B288" s="318" t="s">
        <v>491</v>
      </c>
      <c r="C288" s="319"/>
      <c r="D288" s="320"/>
      <c r="E288" s="318" t="s">
        <v>519</v>
      </c>
      <c r="F288" s="319"/>
      <c r="G288" s="320"/>
      <c r="H288" s="318" t="s">
        <v>497</v>
      </c>
      <c r="I288" s="320"/>
      <c r="J288" s="321">
        <v>2023</v>
      </c>
      <c r="K288" s="322"/>
    </row>
    <row r="289" spans="1:11" ht="15" customHeight="1">
      <c r="A289" s="224">
        <v>282</v>
      </c>
      <c r="B289" s="323" t="s">
        <v>491</v>
      </c>
      <c r="C289" s="324"/>
      <c r="D289" s="325"/>
      <c r="E289" s="323" t="s">
        <v>520</v>
      </c>
      <c r="F289" s="324"/>
      <c r="G289" s="325"/>
      <c r="H289" s="323" t="s">
        <v>497</v>
      </c>
      <c r="I289" s="325"/>
      <c r="J289" s="326">
        <v>2022</v>
      </c>
      <c r="K289" s="327"/>
    </row>
    <row r="290" spans="1:11" ht="15" customHeight="1">
      <c r="A290" s="223">
        <v>283</v>
      </c>
      <c r="B290" s="318" t="s">
        <v>491</v>
      </c>
      <c r="C290" s="319"/>
      <c r="D290" s="320"/>
      <c r="E290" s="318" t="s">
        <v>521</v>
      </c>
      <c r="F290" s="319"/>
      <c r="G290" s="320"/>
      <c r="H290" s="318" t="s">
        <v>497</v>
      </c>
      <c r="I290" s="320"/>
      <c r="J290" s="321">
        <v>2022</v>
      </c>
      <c r="K290" s="322"/>
    </row>
    <row r="291" spans="1:11" ht="15" customHeight="1">
      <c r="A291" s="224">
        <v>284</v>
      </c>
      <c r="B291" s="323" t="s">
        <v>491</v>
      </c>
      <c r="C291" s="324"/>
      <c r="D291" s="325"/>
      <c r="E291" s="323" t="s">
        <v>522</v>
      </c>
      <c r="F291" s="324"/>
      <c r="G291" s="325"/>
      <c r="H291" s="323" t="s">
        <v>497</v>
      </c>
      <c r="I291" s="325"/>
      <c r="J291" s="326">
        <v>2023</v>
      </c>
      <c r="K291" s="327"/>
    </row>
    <row r="292" spans="1:11" ht="15" customHeight="1">
      <c r="A292" s="223">
        <v>285</v>
      </c>
      <c r="B292" s="318" t="s">
        <v>491</v>
      </c>
      <c r="C292" s="319"/>
      <c r="D292" s="320"/>
      <c r="E292" s="318" t="s">
        <v>523</v>
      </c>
      <c r="F292" s="319"/>
      <c r="G292" s="320"/>
      <c r="H292" s="318" t="s">
        <v>497</v>
      </c>
      <c r="I292" s="320"/>
      <c r="J292" s="321">
        <v>2022</v>
      </c>
      <c r="K292" s="322"/>
    </row>
    <row r="293" spans="1:11" ht="15" customHeight="1">
      <c r="A293" s="224">
        <v>286</v>
      </c>
      <c r="B293" s="323" t="s">
        <v>491</v>
      </c>
      <c r="C293" s="324"/>
      <c r="D293" s="325"/>
      <c r="E293" s="323" t="s">
        <v>524</v>
      </c>
      <c r="F293" s="324"/>
      <c r="G293" s="325"/>
      <c r="H293" s="323" t="s">
        <v>497</v>
      </c>
      <c r="I293" s="325"/>
      <c r="J293" s="326">
        <v>2023</v>
      </c>
      <c r="K293" s="327"/>
    </row>
    <row r="294" spans="1:11" ht="15" customHeight="1">
      <c r="A294" s="223">
        <v>287</v>
      </c>
      <c r="B294" s="318" t="s">
        <v>491</v>
      </c>
      <c r="C294" s="319"/>
      <c r="D294" s="320"/>
      <c r="E294" s="318" t="s">
        <v>525</v>
      </c>
      <c r="F294" s="319"/>
      <c r="G294" s="320"/>
      <c r="H294" s="318" t="s">
        <v>497</v>
      </c>
      <c r="I294" s="320"/>
      <c r="J294" s="321">
        <v>2022</v>
      </c>
      <c r="K294" s="322"/>
    </row>
    <row r="295" spans="1:11" ht="15" customHeight="1">
      <c r="A295" s="224">
        <v>288</v>
      </c>
      <c r="B295" s="323" t="s">
        <v>491</v>
      </c>
      <c r="C295" s="324"/>
      <c r="D295" s="325"/>
      <c r="E295" s="323" t="s">
        <v>526</v>
      </c>
      <c r="F295" s="324"/>
      <c r="G295" s="325"/>
      <c r="H295" s="323" t="s">
        <v>497</v>
      </c>
      <c r="I295" s="325"/>
      <c r="J295" s="326">
        <v>2023</v>
      </c>
      <c r="K295" s="327"/>
    </row>
    <row r="296" spans="1:11" ht="15" customHeight="1">
      <c r="A296" s="223">
        <v>289</v>
      </c>
      <c r="B296" s="318" t="s">
        <v>491</v>
      </c>
      <c r="C296" s="319"/>
      <c r="D296" s="320"/>
      <c r="E296" s="318" t="s">
        <v>527</v>
      </c>
      <c r="F296" s="319"/>
      <c r="G296" s="320"/>
      <c r="H296" s="318" t="s">
        <v>497</v>
      </c>
      <c r="I296" s="320"/>
      <c r="J296" s="321">
        <v>2023</v>
      </c>
      <c r="K296" s="322"/>
    </row>
    <row r="297" spans="1:11" ht="15" customHeight="1">
      <c r="A297" s="224">
        <v>290</v>
      </c>
      <c r="B297" s="323" t="s">
        <v>491</v>
      </c>
      <c r="C297" s="324"/>
      <c r="D297" s="325"/>
      <c r="E297" s="323" t="s">
        <v>528</v>
      </c>
      <c r="F297" s="324"/>
      <c r="G297" s="325"/>
      <c r="H297" s="323" t="s">
        <v>497</v>
      </c>
      <c r="I297" s="325"/>
      <c r="J297" s="326">
        <v>2022</v>
      </c>
      <c r="K297" s="327"/>
    </row>
    <row r="298" spans="1:11" ht="15" customHeight="1">
      <c r="A298" s="223">
        <v>291</v>
      </c>
      <c r="B298" s="318" t="s">
        <v>529</v>
      </c>
      <c r="C298" s="319"/>
      <c r="D298" s="320"/>
      <c r="E298" s="318" t="s">
        <v>530</v>
      </c>
      <c r="F298" s="319"/>
      <c r="G298" s="320"/>
      <c r="H298" s="318" t="s">
        <v>531</v>
      </c>
      <c r="I298" s="320"/>
      <c r="J298" s="321">
        <v>2016</v>
      </c>
      <c r="K298" s="322"/>
    </row>
    <row r="299" spans="1:11" ht="15" customHeight="1">
      <c r="A299" s="224">
        <v>292</v>
      </c>
      <c r="B299" s="323" t="s">
        <v>529</v>
      </c>
      <c r="C299" s="324"/>
      <c r="D299" s="325"/>
      <c r="E299" s="323" t="s">
        <v>532</v>
      </c>
      <c r="F299" s="324"/>
      <c r="G299" s="325"/>
      <c r="H299" s="323" t="s">
        <v>531</v>
      </c>
      <c r="I299" s="325"/>
      <c r="J299" s="326">
        <v>2018</v>
      </c>
      <c r="K299" s="327"/>
    </row>
    <row r="300" spans="1:11" ht="15" customHeight="1">
      <c r="A300" s="223">
        <v>293</v>
      </c>
      <c r="B300" s="318" t="s">
        <v>529</v>
      </c>
      <c r="C300" s="319"/>
      <c r="D300" s="320"/>
      <c r="E300" s="318" t="s">
        <v>533</v>
      </c>
      <c r="F300" s="319"/>
      <c r="G300" s="320"/>
      <c r="H300" s="318" t="s">
        <v>531</v>
      </c>
      <c r="I300" s="320"/>
      <c r="J300" s="321">
        <v>2020</v>
      </c>
      <c r="K300" s="322"/>
    </row>
    <row r="301" spans="1:11" ht="15" customHeight="1">
      <c r="A301" s="224">
        <v>294</v>
      </c>
      <c r="B301" s="323" t="s">
        <v>529</v>
      </c>
      <c r="C301" s="324"/>
      <c r="D301" s="325"/>
      <c r="E301" s="323" t="s">
        <v>534</v>
      </c>
      <c r="F301" s="324"/>
      <c r="G301" s="325"/>
      <c r="H301" s="323" t="s">
        <v>531</v>
      </c>
      <c r="I301" s="325"/>
      <c r="J301" s="326">
        <v>2020</v>
      </c>
      <c r="K301" s="327"/>
    </row>
    <row r="302" spans="1:11" ht="15" customHeight="1">
      <c r="A302" s="223">
        <v>295</v>
      </c>
      <c r="B302" s="318" t="s">
        <v>529</v>
      </c>
      <c r="C302" s="319"/>
      <c r="D302" s="320"/>
      <c r="E302" s="318" t="s">
        <v>535</v>
      </c>
      <c r="F302" s="319"/>
      <c r="G302" s="320"/>
      <c r="H302" s="318" t="s">
        <v>531</v>
      </c>
      <c r="I302" s="320"/>
      <c r="J302" s="321">
        <v>2022</v>
      </c>
      <c r="K302" s="322"/>
    </row>
    <row r="303" spans="1:11" ht="15" customHeight="1">
      <c r="A303" s="224">
        <v>296</v>
      </c>
      <c r="B303" s="323" t="s">
        <v>529</v>
      </c>
      <c r="C303" s="324"/>
      <c r="D303" s="325"/>
      <c r="E303" s="323" t="s">
        <v>536</v>
      </c>
      <c r="F303" s="324"/>
      <c r="G303" s="325"/>
      <c r="H303" s="323" t="s">
        <v>531</v>
      </c>
      <c r="I303" s="325"/>
      <c r="J303" s="326">
        <v>2022</v>
      </c>
      <c r="K303" s="327"/>
    </row>
    <row r="304" spans="1:11" ht="15" customHeight="1">
      <c r="A304" s="223">
        <v>297</v>
      </c>
      <c r="B304" s="318" t="s">
        <v>529</v>
      </c>
      <c r="C304" s="319"/>
      <c r="D304" s="320"/>
      <c r="E304" s="318" t="s">
        <v>537</v>
      </c>
      <c r="F304" s="319"/>
      <c r="G304" s="320"/>
      <c r="H304" s="318" t="s">
        <v>531</v>
      </c>
      <c r="I304" s="320"/>
      <c r="J304" s="321">
        <v>2022</v>
      </c>
      <c r="K304" s="322"/>
    </row>
    <row r="305" spans="1:11" ht="15" customHeight="1">
      <c r="A305" s="224">
        <v>298</v>
      </c>
      <c r="B305" s="323" t="s">
        <v>529</v>
      </c>
      <c r="C305" s="324"/>
      <c r="D305" s="325"/>
      <c r="E305" s="323" t="s">
        <v>538</v>
      </c>
      <c r="F305" s="324"/>
      <c r="G305" s="325"/>
      <c r="H305" s="323" t="s">
        <v>531</v>
      </c>
      <c r="I305" s="325"/>
      <c r="J305" s="326">
        <v>2022</v>
      </c>
      <c r="K305" s="327"/>
    </row>
    <row r="306" spans="1:11" ht="15" customHeight="1">
      <c r="A306" s="223">
        <v>299</v>
      </c>
      <c r="B306" s="318" t="s">
        <v>529</v>
      </c>
      <c r="C306" s="319"/>
      <c r="D306" s="320"/>
      <c r="E306" s="318" t="s">
        <v>539</v>
      </c>
      <c r="F306" s="319"/>
      <c r="G306" s="320"/>
      <c r="H306" s="318" t="s">
        <v>531</v>
      </c>
      <c r="I306" s="320"/>
      <c r="J306" s="321">
        <v>2022</v>
      </c>
      <c r="K306" s="322"/>
    </row>
    <row r="307" spans="1:11" ht="15" customHeight="1">
      <c r="A307" s="224">
        <v>300</v>
      </c>
      <c r="B307" s="323" t="s">
        <v>529</v>
      </c>
      <c r="C307" s="324"/>
      <c r="D307" s="325"/>
      <c r="E307" s="323" t="s">
        <v>540</v>
      </c>
      <c r="F307" s="324"/>
      <c r="G307" s="325"/>
      <c r="H307" s="323" t="s">
        <v>531</v>
      </c>
      <c r="I307" s="325"/>
      <c r="J307" s="326">
        <v>2022</v>
      </c>
      <c r="K307" s="327"/>
    </row>
    <row r="308" spans="1:11" ht="15" customHeight="1">
      <c r="A308" s="223">
        <v>301</v>
      </c>
      <c r="B308" s="318" t="s">
        <v>529</v>
      </c>
      <c r="C308" s="319"/>
      <c r="D308" s="320"/>
      <c r="E308" s="318" t="s">
        <v>541</v>
      </c>
      <c r="F308" s="319"/>
      <c r="G308" s="320"/>
      <c r="H308" s="318" t="s">
        <v>531</v>
      </c>
      <c r="I308" s="320"/>
      <c r="J308" s="321">
        <v>2022</v>
      </c>
      <c r="K308" s="322"/>
    </row>
    <row r="309" spans="1:11" ht="15" customHeight="1">
      <c r="A309" s="224">
        <v>302</v>
      </c>
      <c r="B309" s="323" t="s">
        <v>529</v>
      </c>
      <c r="C309" s="324"/>
      <c r="D309" s="325"/>
      <c r="E309" s="323" t="s">
        <v>542</v>
      </c>
      <c r="F309" s="324"/>
      <c r="G309" s="325"/>
      <c r="H309" s="323" t="s">
        <v>531</v>
      </c>
      <c r="I309" s="325"/>
      <c r="J309" s="326">
        <v>2022</v>
      </c>
      <c r="K309" s="327"/>
    </row>
    <row r="310" spans="1:11" ht="15" customHeight="1">
      <c r="A310" s="223">
        <v>303</v>
      </c>
      <c r="B310" s="318" t="s">
        <v>529</v>
      </c>
      <c r="C310" s="319"/>
      <c r="D310" s="320"/>
      <c r="E310" s="318" t="s">
        <v>543</v>
      </c>
      <c r="F310" s="319"/>
      <c r="G310" s="320"/>
      <c r="H310" s="318" t="s">
        <v>531</v>
      </c>
      <c r="I310" s="320"/>
      <c r="J310" s="321">
        <v>2022</v>
      </c>
      <c r="K310" s="322"/>
    </row>
    <row r="311" spans="1:11" ht="15" customHeight="1">
      <c r="A311" s="224">
        <v>304</v>
      </c>
      <c r="B311" s="323" t="s">
        <v>529</v>
      </c>
      <c r="C311" s="324"/>
      <c r="D311" s="325"/>
      <c r="E311" s="323" t="s">
        <v>544</v>
      </c>
      <c r="F311" s="324"/>
      <c r="G311" s="325"/>
      <c r="H311" s="323" t="s">
        <v>531</v>
      </c>
      <c r="I311" s="325"/>
      <c r="J311" s="326">
        <v>2022</v>
      </c>
      <c r="K311" s="327"/>
    </row>
    <row r="312" spans="1:11" ht="15" customHeight="1">
      <c r="A312" s="223">
        <v>305</v>
      </c>
      <c r="B312" s="318" t="s">
        <v>545</v>
      </c>
      <c r="C312" s="319"/>
      <c r="D312" s="320"/>
      <c r="E312" s="318" t="s">
        <v>546</v>
      </c>
      <c r="F312" s="319"/>
      <c r="G312" s="320"/>
      <c r="H312" s="318" t="s">
        <v>547</v>
      </c>
      <c r="I312" s="320"/>
      <c r="J312" s="321">
        <v>2016</v>
      </c>
      <c r="K312" s="322"/>
    </row>
    <row r="313" spans="1:11" ht="15" customHeight="1">
      <c r="A313" s="224">
        <v>306</v>
      </c>
      <c r="B313" s="323" t="s">
        <v>545</v>
      </c>
      <c r="C313" s="324"/>
      <c r="D313" s="325"/>
      <c r="E313" s="323" t="s">
        <v>548</v>
      </c>
      <c r="F313" s="324"/>
      <c r="G313" s="325"/>
      <c r="H313" s="323" t="s">
        <v>547</v>
      </c>
      <c r="I313" s="325"/>
      <c r="J313" s="326">
        <v>2019</v>
      </c>
      <c r="K313" s="327"/>
    </row>
    <row r="314" spans="1:11" ht="15" customHeight="1">
      <c r="A314" s="223">
        <v>307</v>
      </c>
      <c r="B314" s="318" t="s">
        <v>545</v>
      </c>
      <c r="C314" s="319"/>
      <c r="D314" s="320"/>
      <c r="E314" s="318" t="s">
        <v>549</v>
      </c>
      <c r="F314" s="319"/>
      <c r="G314" s="320"/>
      <c r="H314" s="318" t="s">
        <v>547</v>
      </c>
      <c r="I314" s="320"/>
      <c r="J314" s="321">
        <v>2021</v>
      </c>
      <c r="K314" s="322"/>
    </row>
    <row r="315" spans="1:11" ht="15" customHeight="1">
      <c r="A315" s="224">
        <v>308</v>
      </c>
      <c r="B315" s="323" t="s">
        <v>545</v>
      </c>
      <c r="C315" s="324"/>
      <c r="D315" s="325"/>
      <c r="E315" s="323" t="s">
        <v>550</v>
      </c>
      <c r="F315" s="324"/>
      <c r="G315" s="325"/>
      <c r="H315" s="323" t="s">
        <v>547</v>
      </c>
      <c r="I315" s="325"/>
      <c r="J315" s="326">
        <v>2021</v>
      </c>
      <c r="K315" s="327"/>
    </row>
    <row r="316" spans="1:11" ht="15" customHeight="1">
      <c r="A316" s="223">
        <v>309</v>
      </c>
      <c r="B316" s="318" t="s">
        <v>545</v>
      </c>
      <c r="C316" s="319"/>
      <c r="D316" s="320"/>
      <c r="E316" s="318" t="s">
        <v>551</v>
      </c>
      <c r="F316" s="319"/>
      <c r="G316" s="320"/>
      <c r="H316" s="318" t="s">
        <v>547</v>
      </c>
      <c r="I316" s="320"/>
      <c r="J316" s="321" t="s">
        <v>552</v>
      </c>
      <c r="K316" s="322"/>
    </row>
    <row r="317" spans="1:11" ht="15" customHeight="1">
      <c r="A317" s="224">
        <v>310</v>
      </c>
      <c r="B317" s="323" t="s">
        <v>545</v>
      </c>
      <c r="C317" s="324"/>
      <c r="D317" s="325"/>
      <c r="E317" s="323" t="s">
        <v>553</v>
      </c>
      <c r="F317" s="324"/>
      <c r="G317" s="325"/>
      <c r="H317" s="323" t="s">
        <v>547</v>
      </c>
      <c r="I317" s="325"/>
      <c r="J317" s="326" t="s">
        <v>552</v>
      </c>
      <c r="K317" s="327"/>
    </row>
    <row r="318" spans="1:11" ht="15" customHeight="1">
      <c r="A318" s="223">
        <v>311</v>
      </c>
      <c r="B318" s="318" t="s">
        <v>545</v>
      </c>
      <c r="C318" s="319"/>
      <c r="D318" s="320"/>
      <c r="E318" s="318" t="s">
        <v>554</v>
      </c>
      <c r="F318" s="319"/>
      <c r="G318" s="320"/>
      <c r="H318" s="318" t="s">
        <v>547</v>
      </c>
      <c r="I318" s="320"/>
      <c r="J318" s="321">
        <v>2022</v>
      </c>
      <c r="K318" s="322"/>
    </row>
    <row r="319" spans="1:11" ht="15" customHeight="1">
      <c r="A319" s="224">
        <v>312</v>
      </c>
      <c r="B319" s="323" t="s">
        <v>545</v>
      </c>
      <c r="C319" s="324"/>
      <c r="D319" s="325"/>
      <c r="E319" s="323" t="s">
        <v>555</v>
      </c>
      <c r="F319" s="324"/>
      <c r="G319" s="325"/>
      <c r="H319" s="323" t="s">
        <v>547</v>
      </c>
      <c r="I319" s="325"/>
      <c r="J319" s="326" t="s">
        <v>552</v>
      </c>
      <c r="K319" s="327"/>
    </row>
    <row r="320" spans="1:11" ht="15" customHeight="1">
      <c r="A320" s="223">
        <v>313</v>
      </c>
      <c r="B320" s="318" t="s">
        <v>545</v>
      </c>
      <c r="C320" s="319"/>
      <c r="D320" s="320"/>
      <c r="E320" s="318" t="s">
        <v>556</v>
      </c>
      <c r="F320" s="319"/>
      <c r="G320" s="320"/>
      <c r="H320" s="318" t="s">
        <v>547</v>
      </c>
      <c r="I320" s="320"/>
      <c r="J320" s="321">
        <v>2021</v>
      </c>
      <c r="K320" s="322"/>
    </row>
    <row r="321" spans="1:11" ht="15" customHeight="1">
      <c r="A321" s="224">
        <v>314</v>
      </c>
      <c r="B321" s="323" t="s">
        <v>545</v>
      </c>
      <c r="C321" s="324"/>
      <c r="D321" s="325"/>
      <c r="E321" s="323" t="s">
        <v>557</v>
      </c>
      <c r="F321" s="324"/>
      <c r="G321" s="325"/>
      <c r="H321" s="323" t="s">
        <v>547</v>
      </c>
      <c r="I321" s="325"/>
      <c r="J321" s="326">
        <v>2024</v>
      </c>
      <c r="K321" s="327"/>
    </row>
    <row r="322" spans="1:11" ht="15" customHeight="1">
      <c r="A322" s="223">
        <v>315</v>
      </c>
      <c r="B322" s="318" t="s">
        <v>545</v>
      </c>
      <c r="C322" s="319"/>
      <c r="D322" s="320"/>
      <c r="E322" s="318" t="s">
        <v>558</v>
      </c>
      <c r="F322" s="319"/>
      <c r="G322" s="320"/>
      <c r="H322" s="318" t="s">
        <v>547</v>
      </c>
      <c r="I322" s="320"/>
      <c r="J322" s="321">
        <v>2022</v>
      </c>
      <c r="K322" s="322"/>
    </row>
    <row r="323" spans="1:11" ht="15" customHeight="1">
      <c r="A323" s="224">
        <v>316</v>
      </c>
      <c r="B323" s="323" t="s">
        <v>545</v>
      </c>
      <c r="C323" s="324"/>
      <c r="D323" s="325"/>
      <c r="E323" s="323" t="s">
        <v>559</v>
      </c>
      <c r="F323" s="324"/>
      <c r="G323" s="325"/>
      <c r="H323" s="323" t="s">
        <v>547</v>
      </c>
      <c r="I323" s="325"/>
      <c r="J323" s="326">
        <v>2024</v>
      </c>
      <c r="K323" s="327"/>
    </row>
    <row r="324" spans="1:11" ht="15" customHeight="1">
      <c r="A324" s="223">
        <v>317</v>
      </c>
      <c r="B324" s="318" t="s">
        <v>545</v>
      </c>
      <c r="C324" s="319"/>
      <c r="D324" s="320"/>
      <c r="E324" s="318" t="s">
        <v>560</v>
      </c>
      <c r="F324" s="319"/>
      <c r="G324" s="320"/>
      <c r="H324" s="318" t="s">
        <v>547</v>
      </c>
      <c r="I324" s="320"/>
      <c r="J324" s="321">
        <v>2024</v>
      </c>
      <c r="K324" s="322"/>
    </row>
    <row r="325" spans="1:11" ht="15" customHeight="1">
      <c r="A325" s="224">
        <v>318</v>
      </c>
      <c r="B325" s="323" t="s">
        <v>545</v>
      </c>
      <c r="C325" s="324"/>
      <c r="D325" s="325"/>
      <c r="E325" s="323" t="s">
        <v>561</v>
      </c>
      <c r="F325" s="324"/>
      <c r="G325" s="325"/>
      <c r="H325" s="323" t="s">
        <v>547</v>
      </c>
      <c r="I325" s="325"/>
      <c r="J325" s="326">
        <v>2023</v>
      </c>
      <c r="K325" s="327"/>
    </row>
    <row r="326" spans="1:11" ht="15" customHeight="1">
      <c r="A326" s="223">
        <v>319</v>
      </c>
      <c r="B326" s="318" t="s">
        <v>545</v>
      </c>
      <c r="C326" s="319"/>
      <c r="D326" s="320"/>
      <c r="E326" s="318" t="s">
        <v>562</v>
      </c>
      <c r="F326" s="319"/>
      <c r="G326" s="320"/>
      <c r="H326" s="318" t="s">
        <v>547</v>
      </c>
      <c r="I326" s="320"/>
      <c r="J326" s="321" t="s">
        <v>552</v>
      </c>
      <c r="K326" s="322"/>
    </row>
    <row r="327" spans="1:11" ht="15" customHeight="1">
      <c r="A327" s="224">
        <v>320</v>
      </c>
      <c r="B327" s="323" t="s">
        <v>545</v>
      </c>
      <c r="C327" s="324"/>
      <c r="D327" s="325"/>
      <c r="E327" s="323" t="s">
        <v>563</v>
      </c>
      <c r="F327" s="324"/>
      <c r="G327" s="325"/>
      <c r="H327" s="323" t="s">
        <v>547</v>
      </c>
      <c r="I327" s="325"/>
      <c r="J327" s="326">
        <v>2024</v>
      </c>
      <c r="K327" s="327"/>
    </row>
    <row r="328" spans="1:11" ht="15" customHeight="1">
      <c r="A328" s="223">
        <v>321</v>
      </c>
      <c r="B328" s="318" t="s">
        <v>545</v>
      </c>
      <c r="C328" s="319"/>
      <c r="D328" s="320"/>
      <c r="E328" s="318" t="s">
        <v>564</v>
      </c>
      <c r="F328" s="319"/>
      <c r="G328" s="320"/>
      <c r="H328" s="318" t="s">
        <v>547</v>
      </c>
      <c r="I328" s="320"/>
      <c r="J328" s="321">
        <v>2024</v>
      </c>
      <c r="K328" s="322"/>
    </row>
    <row r="329" spans="1:11" ht="15" customHeight="1">
      <c r="A329" s="224">
        <v>322</v>
      </c>
      <c r="B329" s="323" t="s">
        <v>545</v>
      </c>
      <c r="C329" s="324"/>
      <c r="D329" s="325"/>
      <c r="E329" s="323" t="s">
        <v>565</v>
      </c>
      <c r="F329" s="324"/>
      <c r="G329" s="325"/>
      <c r="H329" s="323" t="s">
        <v>547</v>
      </c>
      <c r="I329" s="325"/>
      <c r="J329" s="326" t="s">
        <v>552</v>
      </c>
      <c r="K329" s="327"/>
    </row>
    <row r="330" spans="1:11" ht="15" customHeight="1">
      <c r="A330" s="223">
        <v>323</v>
      </c>
      <c r="B330" s="318" t="s">
        <v>566</v>
      </c>
      <c r="C330" s="319"/>
      <c r="D330" s="320"/>
      <c r="E330" s="318" t="s">
        <v>567</v>
      </c>
      <c r="F330" s="319"/>
      <c r="G330" s="320"/>
      <c r="H330" s="318" t="s">
        <v>568</v>
      </c>
      <c r="I330" s="320"/>
      <c r="J330" s="321">
        <v>2016</v>
      </c>
      <c r="K330" s="322"/>
    </row>
    <row r="331" spans="1:11" ht="15" customHeight="1">
      <c r="A331" s="224">
        <v>324</v>
      </c>
      <c r="B331" s="323" t="s">
        <v>566</v>
      </c>
      <c r="C331" s="324"/>
      <c r="D331" s="325"/>
      <c r="E331" s="323" t="s">
        <v>569</v>
      </c>
      <c r="F331" s="324"/>
      <c r="G331" s="325"/>
      <c r="H331" s="323" t="s">
        <v>568</v>
      </c>
      <c r="I331" s="325"/>
      <c r="J331" s="326">
        <v>2017</v>
      </c>
      <c r="K331" s="327"/>
    </row>
    <row r="332" spans="1:11" ht="15" customHeight="1">
      <c r="A332" s="223">
        <v>325</v>
      </c>
      <c r="B332" s="318" t="s">
        <v>566</v>
      </c>
      <c r="C332" s="319"/>
      <c r="D332" s="320"/>
      <c r="E332" s="318" t="s">
        <v>570</v>
      </c>
      <c r="F332" s="319"/>
      <c r="G332" s="320"/>
      <c r="H332" s="318" t="s">
        <v>568</v>
      </c>
      <c r="I332" s="320"/>
      <c r="J332" s="321">
        <v>2022</v>
      </c>
      <c r="K332" s="322"/>
    </row>
    <row r="333" spans="1:11" ht="15" customHeight="1">
      <c r="A333" s="224">
        <v>326</v>
      </c>
      <c r="B333" s="323" t="s">
        <v>566</v>
      </c>
      <c r="C333" s="324"/>
      <c r="D333" s="325"/>
      <c r="E333" s="323" t="s">
        <v>571</v>
      </c>
      <c r="F333" s="324"/>
      <c r="G333" s="325"/>
      <c r="H333" s="323" t="s">
        <v>568</v>
      </c>
      <c r="I333" s="325"/>
      <c r="J333" s="326">
        <v>2021</v>
      </c>
      <c r="K333" s="327"/>
    </row>
    <row r="334" spans="1:11" ht="15" customHeight="1">
      <c r="A334" s="223">
        <v>327</v>
      </c>
      <c r="B334" s="318" t="s">
        <v>566</v>
      </c>
      <c r="C334" s="319"/>
      <c r="D334" s="320"/>
      <c r="E334" s="318" t="s">
        <v>572</v>
      </c>
      <c r="F334" s="319"/>
      <c r="G334" s="320"/>
      <c r="H334" s="318" t="s">
        <v>568</v>
      </c>
      <c r="I334" s="320"/>
      <c r="J334" s="321">
        <v>2023</v>
      </c>
      <c r="K334" s="322"/>
    </row>
    <row r="335" spans="1:11" ht="15" customHeight="1">
      <c r="A335" s="224">
        <v>328</v>
      </c>
      <c r="B335" s="323" t="s">
        <v>566</v>
      </c>
      <c r="C335" s="324"/>
      <c r="D335" s="325"/>
      <c r="E335" s="323" t="s">
        <v>573</v>
      </c>
      <c r="F335" s="324"/>
      <c r="G335" s="325"/>
      <c r="H335" s="323" t="s">
        <v>568</v>
      </c>
      <c r="I335" s="325"/>
      <c r="J335" s="326">
        <v>2024</v>
      </c>
      <c r="K335" s="327"/>
    </row>
    <row r="336" spans="1:11" ht="15" customHeight="1">
      <c r="A336" s="223">
        <v>329</v>
      </c>
      <c r="B336" s="318" t="s">
        <v>566</v>
      </c>
      <c r="C336" s="319"/>
      <c r="D336" s="320"/>
      <c r="E336" s="318" t="s">
        <v>574</v>
      </c>
      <c r="F336" s="319"/>
      <c r="G336" s="320"/>
      <c r="H336" s="318" t="s">
        <v>568</v>
      </c>
      <c r="I336" s="320"/>
      <c r="J336" s="321">
        <v>2021</v>
      </c>
      <c r="K336" s="322"/>
    </row>
    <row r="337" spans="1:11" ht="15" customHeight="1">
      <c r="A337" s="224">
        <v>330</v>
      </c>
      <c r="B337" s="323" t="s">
        <v>566</v>
      </c>
      <c r="C337" s="324"/>
      <c r="D337" s="325"/>
      <c r="E337" s="323" t="s">
        <v>575</v>
      </c>
      <c r="F337" s="324"/>
      <c r="G337" s="325"/>
      <c r="H337" s="323" t="s">
        <v>568</v>
      </c>
      <c r="I337" s="325"/>
      <c r="J337" s="326">
        <v>2024</v>
      </c>
      <c r="K337" s="327"/>
    </row>
    <row r="338" spans="1:11" ht="15" customHeight="1">
      <c r="A338" s="223">
        <v>331</v>
      </c>
      <c r="B338" s="318" t="s">
        <v>566</v>
      </c>
      <c r="C338" s="319"/>
      <c r="D338" s="320"/>
      <c r="E338" s="318" t="s">
        <v>576</v>
      </c>
      <c r="F338" s="319"/>
      <c r="G338" s="320"/>
      <c r="H338" s="318" t="s">
        <v>568</v>
      </c>
      <c r="I338" s="320"/>
      <c r="J338" s="321">
        <v>2022</v>
      </c>
      <c r="K338" s="322"/>
    </row>
    <row r="339" spans="1:11" ht="15" customHeight="1">
      <c r="A339" s="224">
        <v>332</v>
      </c>
      <c r="B339" s="323" t="s">
        <v>566</v>
      </c>
      <c r="C339" s="324"/>
      <c r="D339" s="325"/>
      <c r="E339" s="323" t="s">
        <v>577</v>
      </c>
      <c r="F339" s="324"/>
      <c r="G339" s="325"/>
      <c r="H339" s="323" t="s">
        <v>568</v>
      </c>
      <c r="I339" s="325"/>
      <c r="J339" s="326">
        <v>2023</v>
      </c>
      <c r="K339" s="327"/>
    </row>
    <row r="340" spans="1:11" ht="15" customHeight="1">
      <c r="A340" s="223">
        <v>333</v>
      </c>
      <c r="B340" s="318" t="s">
        <v>566</v>
      </c>
      <c r="C340" s="319"/>
      <c r="D340" s="320"/>
      <c r="E340" s="318" t="s">
        <v>578</v>
      </c>
      <c r="F340" s="319"/>
      <c r="G340" s="320"/>
      <c r="H340" s="318" t="s">
        <v>568</v>
      </c>
      <c r="I340" s="320"/>
      <c r="J340" s="321">
        <v>2024</v>
      </c>
      <c r="K340" s="322"/>
    </row>
    <row r="341" spans="1:11" ht="15" customHeight="1">
      <c r="A341" s="224">
        <v>334</v>
      </c>
      <c r="B341" s="323" t="s">
        <v>566</v>
      </c>
      <c r="C341" s="324"/>
      <c r="D341" s="325"/>
      <c r="E341" s="323" t="s">
        <v>579</v>
      </c>
      <c r="F341" s="324"/>
      <c r="G341" s="325"/>
      <c r="H341" s="323" t="s">
        <v>568</v>
      </c>
      <c r="I341" s="325"/>
      <c r="J341" s="326">
        <v>2023</v>
      </c>
      <c r="K341" s="327"/>
    </row>
    <row r="342" spans="1:11" ht="15" customHeight="1">
      <c r="A342" s="223">
        <v>335</v>
      </c>
      <c r="B342" s="318" t="s">
        <v>580</v>
      </c>
      <c r="C342" s="319"/>
      <c r="D342" s="320"/>
      <c r="E342" s="318" t="s">
        <v>581</v>
      </c>
      <c r="F342" s="319"/>
      <c r="G342" s="320"/>
      <c r="H342" s="318" t="s">
        <v>582</v>
      </c>
      <c r="I342" s="320"/>
      <c r="J342" s="321">
        <v>2016</v>
      </c>
      <c r="K342" s="322"/>
    </row>
    <row r="343" spans="1:11" ht="15" customHeight="1">
      <c r="A343" s="224">
        <v>336</v>
      </c>
      <c r="B343" s="323" t="s">
        <v>580</v>
      </c>
      <c r="C343" s="324"/>
      <c r="D343" s="325"/>
      <c r="E343" s="323" t="s">
        <v>583</v>
      </c>
      <c r="F343" s="324"/>
      <c r="G343" s="325"/>
      <c r="H343" s="323" t="s">
        <v>584</v>
      </c>
      <c r="I343" s="325"/>
      <c r="J343" s="326">
        <v>2017</v>
      </c>
      <c r="K343" s="327"/>
    </row>
    <row r="344" spans="1:11" ht="15" customHeight="1">
      <c r="A344" s="223">
        <v>337</v>
      </c>
      <c r="B344" s="318" t="s">
        <v>580</v>
      </c>
      <c r="C344" s="319"/>
      <c r="D344" s="320"/>
      <c r="E344" s="318" t="s">
        <v>585</v>
      </c>
      <c r="F344" s="319"/>
      <c r="G344" s="320"/>
      <c r="H344" s="318" t="s">
        <v>582</v>
      </c>
      <c r="I344" s="320"/>
      <c r="J344" s="321">
        <v>2022</v>
      </c>
      <c r="K344" s="322"/>
    </row>
    <row r="345" spans="1:11" ht="15" customHeight="1">
      <c r="A345" s="224">
        <v>338</v>
      </c>
      <c r="B345" s="323" t="s">
        <v>580</v>
      </c>
      <c r="C345" s="324"/>
      <c r="D345" s="325"/>
      <c r="E345" s="323" t="s">
        <v>586</v>
      </c>
      <c r="F345" s="324"/>
      <c r="G345" s="325"/>
      <c r="H345" s="323" t="s">
        <v>582</v>
      </c>
      <c r="I345" s="325"/>
      <c r="J345" s="326">
        <v>2021</v>
      </c>
      <c r="K345" s="327"/>
    </row>
    <row r="346" spans="1:11" ht="15" customHeight="1">
      <c r="A346" s="223">
        <v>339</v>
      </c>
      <c r="B346" s="318" t="s">
        <v>580</v>
      </c>
      <c r="C346" s="319"/>
      <c r="D346" s="320"/>
      <c r="E346" s="318" t="s">
        <v>587</v>
      </c>
      <c r="F346" s="319"/>
      <c r="G346" s="320"/>
      <c r="H346" s="318" t="s">
        <v>582</v>
      </c>
      <c r="I346" s="320"/>
      <c r="J346" s="321">
        <v>2021</v>
      </c>
      <c r="K346" s="322"/>
    </row>
    <row r="347" spans="1:11" ht="15" customHeight="1">
      <c r="A347" s="224">
        <v>340</v>
      </c>
      <c r="B347" s="323" t="s">
        <v>580</v>
      </c>
      <c r="C347" s="324"/>
      <c r="D347" s="325"/>
      <c r="E347" s="323" t="s">
        <v>588</v>
      </c>
      <c r="F347" s="324"/>
      <c r="G347" s="325"/>
      <c r="H347" s="323" t="s">
        <v>582</v>
      </c>
      <c r="I347" s="325"/>
      <c r="J347" s="326">
        <v>2022</v>
      </c>
      <c r="K347" s="327"/>
    </row>
    <row r="348" spans="1:11" ht="15" customHeight="1">
      <c r="A348" s="223">
        <v>341</v>
      </c>
      <c r="B348" s="318" t="s">
        <v>580</v>
      </c>
      <c r="C348" s="319"/>
      <c r="D348" s="320"/>
      <c r="E348" s="318" t="s">
        <v>589</v>
      </c>
      <c r="F348" s="319"/>
      <c r="G348" s="320"/>
      <c r="H348" s="318" t="s">
        <v>582</v>
      </c>
      <c r="I348" s="320"/>
      <c r="J348" s="321">
        <v>2022</v>
      </c>
      <c r="K348" s="322"/>
    </row>
    <row r="349" spans="1:11" ht="15" customHeight="1">
      <c r="A349" s="224">
        <v>342</v>
      </c>
      <c r="B349" s="323" t="s">
        <v>580</v>
      </c>
      <c r="C349" s="324"/>
      <c r="D349" s="325"/>
      <c r="E349" s="323" t="s">
        <v>590</v>
      </c>
      <c r="F349" s="324"/>
      <c r="G349" s="325"/>
      <c r="H349" s="323" t="s">
        <v>582</v>
      </c>
      <c r="I349" s="325"/>
      <c r="J349" s="326">
        <v>2021</v>
      </c>
      <c r="K349" s="327"/>
    </row>
    <row r="350" spans="1:11" ht="15" customHeight="1">
      <c r="A350" s="223">
        <v>343</v>
      </c>
      <c r="B350" s="318" t="s">
        <v>580</v>
      </c>
      <c r="C350" s="319"/>
      <c r="D350" s="320"/>
      <c r="E350" s="318" t="s">
        <v>591</v>
      </c>
      <c r="F350" s="319"/>
      <c r="G350" s="320"/>
      <c r="H350" s="318" t="s">
        <v>582</v>
      </c>
      <c r="I350" s="320"/>
      <c r="J350" s="321">
        <v>2022</v>
      </c>
      <c r="K350" s="322"/>
    </row>
    <row r="351" spans="1:11" ht="15" customHeight="1">
      <c r="A351" s="224">
        <v>344</v>
      </c>
      <c r="B351" s="323" t="s">
        <v>580</v>
      </c>
      <c r="C351" s="324"/>
      <c r="D351" s="325"/>
      <c r="E351" s="323" t="s">
        <v>592</v>
      </c>
      <c r="F351" s="324"/>
      <c r="G351" s="325"/>
      <c r="H351" s="323" t="s">
        <v>582</v>
      </c>
      <c r="I351" s="325"/>
      <c r="J351" s="326">
        <v>2021</v>
      </c>
      <c r="K351" s="327"/>
    </row>
    <row r="352" spans="1:11" ht="15" customHeight="1">
      <c r="A352" s="223">
        <v>345</v>
      </c>
      <c r="B352" s="318" t="s">
        <v>580</v>
      </c>
      <c r="C352" s="319"/>
      <c r="D352" s="320"/>
      <c r="E352" s="318" t="s">
        <v>593</v>
      </c>
      <c r="F352" s="319"/>
      <c r="G352" s="320"/>
      <c r="H352" s="318" t="s">
        <v>582</v>
      </c>
      <c r="I352" s="320"/>
      <c r="J352" s="321">
        <v>2021</v>
      </c>
      <c r="K352" s="322"/>
    </row>
    <row r="353" spans="1:11" ht="15" customHeight="1">
      <c r="A353" s="224">
        <v>346</v>
      </c>
      <c r="B353" s="323" t="s">
        <v>580</v>
      </c>
      <c r="C353" s="324"/>
      <c r="D353" s="325"/>
      <c r="E353" s="323" t="s">
        <v>594</v>
      </c>
      <c r="F353" s="324"/>
      <c r="G353" s="325"/>
      <c r="H353" s="323" t="s">
        <v>582</v>
      </c>
      <c r="I353" s="325"/>
      <c r="J353" s="326">
        <v>2021</v>
      </c>
      <c r="K353" s="327"/>
    </row>
    <row r="354" spans="1:11" ht="15" customHeight="1">
      <c r="A354" s="223">
        <v>347</v>
      </c>
      <c r="B354" s="318" t="s">
        <v>580</v>
      </c>
      <c r="C354" s="319"/>
      <c r="D354" s="320"/>
      <c r="E354" s="318" t="s">
        <v>595</v>
      </c>
      <c r="F354" s="319"/>
      <c r="G354" s="320"/>
      <c r="H354" s="318" t="s">
        <v>582</v>
      </c>
      <c r="I354" s="320"/>
      <c r="J354" s="321">
        <v>2021</v>
      </c>
      <c r="K354" s="322"/>
    </row>
    <row r="355" spans="1:11" ht="15" customHeight="1">
      <c r="A355" s="224">
        <v>348</v>
      </c>
      <c r="B355" s="323" t="s">
        <v>580</v>
      </c>
      <c r="C355" s="324"/>
      <c r="D355" s="325"/>
      <c r="E355" s="323" t="s">
        <v>596</v>
      </c>
      <c r="F355" s="324"/>
      <c r="G355" s="325"/>
      <c r="H355" s="323" t="s">
        <v>582</v>
      </c>
      <c r="I355" s="325"/>
      <c r="J355" s="326" t="s">
        <v>552</v>
      </c>
      <c r="K355" s="327"/>
    </row>
    <row r="356" spans="1:11" ht="15" customHeight="1">
      <c r="A356" s="223">
        <v>349</v>
      </c>
      <c r="B356" s="318" t="s">
        <v>580</v>
      </c>
      <c r="C356" s="319"/>
      <c r="D356" s="320"/>
      <c r="E356" s="318" t="s">
        <v>597</v>
      </c>
      <c r="F356" s="319"/>
      <c r="G356" s="320"/>
      <c r="H356" s="318" t="s">
        <v>582</v>
      </c>
      <c r="I356" s="320"/>
      <c r="J356" s="321" t="s">
        <v>552</v>
      </c>
      <c r="K356" s="322"/>
    </row>
    <row r="357" spans="1:11" ht="15" customHeight="1">
      <c r="A357" s="224">
        <v>350</v>
      </c>
      <c r="B357" s="323" t="s">
        <v>580</v>
      </c>
      <c r="C357" s="324"/>
      <c r="D357" s="325"/>
      <c r="E357" s="323" t="s">
        <v>598</v>
      </c>
      <c r="F357" s="324"/>
      <c r="G357" s="325"/>
      <c r="H357" s="323" t="s">
        <v>582</v>
      </c>
      <c r="I357" s="325"/>
      <c r="J357" s="326">
        <v>2021</v>
      </c>
      <c r="K357" s="327"/>
    </row>
    <row r="358" spans="1:11" ht="15" customHeight="1">
      <c r="A358" s="223">
        <v>351</v>
      </c>
      <c r="B358" s="318" t="s">
        <v>580</v>
      </c>
      <c r="C358" s="319"/>
      <c r="D358" s="320"/>
      <c r="E358" s="318" t="s">
        <v>599</v>
      </c>
      <c r="F358" s="319"/>
      <c r="G358" s="320"/>
      <c r="H358" s="318" t="s">
        <v>582</v>
      </c>
      <c r="I358" s="320"/>
      <c r="J358" s="321">
        <v>2021</v>
      </c>
      <c r="K358" s="322"/>
    </row>
    <row r="359" spans="1:11" ht="15" customHeight="1">
      <c r="A359" s="224">
        <v>352</v>
      </c>
      <c r="B359" s="323" t="s">
        <v>580</v>
      </c>
      <c r="C359" s="324"/>
      <c r="D359" s="325"/>
      <c r="E359" s="323" t="s">
        <v>600</v>
      </c>
      <c r="F359" s="324"/>
      <c r="G359" s="325"/>
      <c r="H359" s="323" t="s">
        <v>582</v>
      </c>
      <c r="I359" s="325"/>
      <c r="J359" s="326">
        <v>2021</v>
      </c>
      <c r="K359" s="327"/>
    </row>
    <row r="360" spans="1:11" ht="15" customHeight="1">
      <c r="A360" s="223">
        <v>353</v>
      </c>
      <c r="B360" s="318" t="s">
        <v>580</v>
      </c>
      <c r="C360" s="319"/>
      <c r="D360" s="320"/>
      <c r="E360" s="318" t="s">
        <v>601</v>
      </c>
      <c r="F360" s="319"/>
      <c r="G360" s="320"/>
      <c r="H360" s="318" t="s">
        <v>582</v>
      </c>
      <c r="I360" s="320"/>
      <c r="J360" s="321">
        <v>2022</v>
      </c>
      <c r="K360" s="322"/>
    </row>
    <row r="361" spans="1:11" ht="15" customHeight="1">
      <c r="A361" s="224">
        <v>354</v>
      </c>
      <c r="B361" s="323" t="s">
        <v>580</v>
      </c>
      <c r="C361" s="324"/>
      <c r="D361" s="325"/>
      <c r="E361" s="323" t="s">
        <v>602</v>
      </c>
      <c r="F361" s="324"/>
      <c r="G361" s="325"/>
      <c r="H361" s="323" t="s">
        <v>582</v>
      </c>
      <c r="I361" s="325"/>
      <c r="J361" s="326">
        <v>2021</v>
      </c>
      <c r="K361" s="327"/>
    </row>
    <row r="362" spans="1:11" ht="15" customHeight="1">
      <c r="A362" s="223">
        <v>355</v>
      </c>
      <c r="B362" s="318" t="s">
        <v>580</v>
      </c>
      <c r="C362" s="319"/>
      <c r="D362" s="320"/>
      <c r="E362" s="318" t="s">
        <v>603</v>
      </c>
      <c r="F362" s="319"/>
      <c r="G362" s="320"/>
      <c r="H362" s="318" t="s">
        <v>582</v>
      </c>
      <c r="I362" s="320"/>
      <c r="J362" s="321">
        <v>2022</v>
      </c>
      <c r="K362" s="322"/>
    </row>
    <row r="363" spans="1:11" ht="15" customHeight="1">
      <c r="A363" s="224">
        <v>356</v>
      </c>
      <c r="B363" s="323" t="s">
        <v>580</v>
      </c>
      <c r="C363" s="324"/>
      <c r="D363" s="325"/>
      <c r="E363" s="323" t="s">
        <v>604</v>
      </c>
      <c r="F363" s="324"/>
      <c r="G363" s="325"/>
      <c r="H363" s="323" t="s">
        <v>582</v>
      </c>
      <c r="I363" s="325"/>
      <c r="J363" s="326">
        <v>2021</v>
      </c>
      <c r="K363" s="327"/>
    </row>
    <row r="364" spans="1:11" ht="15" customHeight="1">
      <c r="A364" s="223">
        <v>357</v>
      </c>
      <c r="B364" s="318" t="s">
        <v>580</v>
      </c>
      <c r="C364" s="319"/>
      <c r="D364" s="320"/>
      <c r="E364" s="318" t="s">
        <v>605</v>
      </c>
      <c r="F364" s="319"/>
      <c r="G364" s="320"/>
      <c r="H364" s="318" t="s">
        <v>582</v>
      </c>
      <c r="I364" s="320"/>
      <c r="J364" s="321">
        <v>2021</v>
      </c>
      <c r="K364" s="322"/>
    </row>
    <row r="365" spans="1:11" ht="15" customHeight="1">
      <c r="A365" s="224">
        <v>358</v>
      </c>
      <c r="B365" s="323" t="s">
        <v>580</v>
      </c>
      <c r="C365" s="324"/>
      <c r="D365" s="325"/>
      <c r="E365" s="323" t="s">
        <v>606</v>
      </c>
      <c r="F365" s="324"/>
      <c r="G365" s="325"/>
      <c r="H365" s="323" t="s">
        <v>582</v>
      </c>
      <c r="I365" s="325"/>
      <c r="J365" s="326">
        <v>2021</v>
      </c>
      <c r="K365" s="327"/>
    </row>
    <row r="366" spans="1:11" ht="15" customHeight="1">
      <c r="A366" s="223">
        <v>359</v>
      </c>
      <c r="B366" s="318" t="s">
        <v>580</v>
      </c>
      <c r="C366" s="319"/>
      <c r="D366" s="320"/>
      <c r="E366" s="318" t="s">
        <v>607</v>
      </c>
      <c r="F366" s="319"/>
      <c r="G366" s="320"/>
      <c r="H366" s="318" t="s">
        <v>582</v>
      </c>
      <c r="I366" s="320"/>
      <c r="J366" s="321">
        <v>2022</v>
      </c>
      <c r="K366" s="322"/>
    </row>
    <row r="367" spans="1:11" ht="14.5">
      <c r="A367" s="224">
        <v>360</v>
      </c>
      <c r="B367" s="323" t="s">
        <v>580</v>
      </c>
      <c r="C367" s="324"/>
      <c r="D367" s="325"/>
      <c r="E367" s="323" t="s">
        <v>608</v>
      </c>
      <c r="F367" s="324"/>
      <c r="G367" s="325"/>
      <c r="H367" s="323" t="s">
        <v>582</v>
      </c>
      <c r="I367" s="325"/>
      <c r="J367" s="326">
        <v>2021</v>
      </c>
      <c r="K367" s="327"/>
    </row>
    <row r="368" spans="1:11" ht="15" customHeight="1">
      <c r="A368" s="223">
        <v>361</v>
      </c>
      <c r="B368" s="318" t="s">
        <v>580</v>
      </c>
      <c r="C368" s="319"/>
      <c r="D368" s="320"/>
      <c r="E368" s="318" t="s">
        <v>609</v>
      </c>
      <c r="F368" s="319"/>
      <c r="G368" s="320"/>
      <c r="H368" s="318" t="s">
        <v>582</v>
      </c>
      <c r="I368" s="320"/>
      <c r="J368" s="321">
        <v>2021</v>
      </c>
      <c r="K368" s="322"/>
    </row>
    <row r="369" spans="1:11" ht="15" customHeight="1">
      <c r="A369" s="224">
        <v>362</v>
      </c>
      <c r="B369" s="323" t="s">
        <v>580</v>
      </c>
      <c r="C369" s="324"/>
      <c r="D369" s="325"/>
      <c r="E369" s="323" t="s">
        <v>610</v>
      </c>
      <c r="F369" s="324"/>
      <c r="G369" s="325"/>
      <c r="H369" s="323" t="s">
        <v>582</v>
      </c>
      <c r="I369" s="325"/>
      <c r="J369" s="326">
        <v>2021</v>
      </c>
      <c r="K369" s="327"/>
    </row>
    <row r="370" spans="1:11" ht="15" customHeight="1">
      <c r="A370" s="223">
        <v>363</v>
      </c>
      <c r="B370" s="318" t="s">
        <v>580</v>
      </c>
      <c r="C370" s="319"/>
      <c r="D370" s="320"/>
      <c r="E370" s="318" t="s">
        <v>611</v>
      </c>
      <c r="F370" s="319"/>
      <c r="G370" s="320"/>
      <c r="H370" s="318" t="s">
        <v>582</v>
      </c>
      <c r="I370" s="320"/>
      <c r="J370" s="321">
        <v>2021</v>
      </c>
      <c r="K370" s="322"/>
    </row>
    <row r="371" spans="1:11" ht="15" customHeight="1">
      <c r="A371" s="224">
        <v>364</v>
      </c>
      <c r="B371" s="323" t="s">
        <v>580</v>
      </c>
      <c r="C371" s="324"/>
      <c r="D371" s="325"/>
      <c r="E371" s="323" t="s">
        <v>612</v>
      </c>
      <c r="F371" s="324"/>
      <c r="G371" s="325"/>
      <c r="H371" s="323" t="s">
        <v>582</v>
      </c>
      <c r="I371" s="325"/>
      <c r="J371" s="326">
        <v>2021</v>
      </c>
      <c r="K371" s="327"/>
    </row>
    <row r="372" spans="1:11" ht="15" customHeight="1">
      <c r="A372" s="223">
        <v>365</v>
      </c>
      <c r="B372" s="318" t="s">
        <v>580</v>
      </c>
      <c r="C372" s="319"/>
      <c r="D372" s="320"/>
      <c r="E372" s="318" t="s">
        <v>613</v>
      </c>
      <c r="F372" s="319"/>
      <c r="G372" s="320"/>
      <c r="H372" s="318" t="s">
        <v>582</v>
      </c>
      <c r="I372" s="320"/>
      <c r="J372" s="321">
        <v>2021</v>
      </c>
      <c r="K372" s="322"/>
    </row>
    <row r="373" spans="1:11" ht="15" customHeight="1">
      <c r="A373" s="224">
        <v>366</v>
      </c>
      <c r="B373" s="323" t="s">
        <v>580</v>
      </c>
      <c r="C373" s="324"/>
      <c r="D373" s="325"/>
      <c r="E373" s="323" t="s">
        <v>614</v>
      </c>
      <c r="F373" s="324"/>
      <c r="G373" s="325"/>
      <c r="H373" s="323" t="s">
        <v>584</v>
      </c>
      <c r="I373" s="325"/>
      <c r="J373" s="326" t="s">
        <v>552</v>
      </c>
      <c r="K373" s="327"/>
    </row>
    <row r="374" spans="1:11" ht="15" customHeight="1">
      <c r="A374" s="223">
        <v>367</v>
      </c>
      <c r="B374" s="318" t="s">
        <v>580</v>
      </c>
      <c r="C374" s="319"/>
      <c r="D374" s="320"/>
      <c r="E374" s="318" t="s">
        <v>615</v>
      </c>
      <c r="F374" s="319"/>
      <c r="G374" s="320"/>
      <c r="H374" s="318" t="s">
        <v>584</v>
      </c>
      <c r="I374" s="320"/>
      <c r="J374" s="321">
        <v>2022</v>
      </c>
      <c r="K374" s="322"/>
    </row>
    <row r="375" spans="1:11" ht="15" customHeight="1">
      <c r="A375" s="224">
        <v>368</v>
      </c>
      <c r="B375" s="323" t="s">
        <v>580</v>
      </c>
      <c r="C375" s="324"/>
      <c r="D375" s="325"/>
      <c r="E375" s="323" t="s">
        <v>616</v>
      </c>
      <c r="F375" s="324"/>
      <c r="G375" s="325"/>
      <c r="H375" s="323" t="s">
        <v>584</v>
      </c>
      <c r="I375" s="325"/>
      <c r="J375" s="326">
        <v>2022</v>
      </c>
      <c r="K375" s="327"/>
    </row>
    <row r="376" spans="1:11" ht="15" customHeight="1">
      <c r="A376" s="223">
        <v>369</v>
      </c>
      <c r="B376" s="318" t="s">
        <v>580</v>
      </c>
      <c r="C376" s="319"/>
      <c r="D376" s="320"/>
      <c r="E376" s="318" t="s">
        <v>617</v>
      </c>
      <c r="F376" s="319"/>
      <c r="G376" s="320"/>
      <c r="H376" s="318" t="s">
        <v>584</v>
      </c>
      <c r="I376" s="320"/>
      <c r="J376" s="321" t="s">
        <v>552</v>
      </c>
      <c r="K376" s="322"/>
    </row>
    <row r="377" spans="1:11" ht="15" customHeight="1">
      <c r="A377" s="224">
        <v>370</v>
      </c>
      <c r="B377" s="323" t="s">
        <v>580</v>
      </c>
      <c r="C377" s="324"/>
      <c r="D377" s="325"/>
      <c r="E377" s="323" t="s">
        <v>618</v>
      </c>
      <c r="F377" s="324"/>
      <c r="G377" s="325"/>
      <c r="H377" s="323" t="s">
        <v>584</v>
      </c>
      <c r="I377" s="325"/>
      <c r="J377" s="326" t="s">
        <v>552</v>
      </c>
      <c r="K377" s="327"/>
    </row>
    <row r="378" spans="1:11" ht="15" customHeight="1">
      <c r="A378" s="223">
        <v>371</v>
      </c>
      <c r="B378" s="318" t="s">
        <v>580</v>
      </c>
      <c r="C378" s="319"/>
      <c r="D378" s="320"/>
      <c r="E378" s="318" t="s">
        <v>619</v>
      </c>
      <c r="F378" s="319"/>
      <c r="G378" s="320"/>
      <c r="H378" s="318" t="s">
        <v>584</v>
      </c>
      <c r="I378" s="320"/>
      <c r="J378" s="321" t="s">
        <v>552</v>
      </c>
      <c r="K378" s="322"/>
    </row>
    <row r="379" spans="1:11" ht="15" customHeight="1">
      <c r="A379" s="224">
        <v>372</v>
      </c>
      <c r="B379" s="323" t="s">
        <v>580</v>
      </c>
      <c r="C379" s="324"/>
      <c r="D379" s="325"/>
      <c r="E379" s="323" t="s">
        <v>620</v>
      </c>
      <c r="F379" s="324"/>
      <c r="G379" s="325"/>
      <c r="H379" s="323" t="s">
        <v>584</v>
      </c>
      <c r="I379" s="325"/>
      <c r="J379" s="326" t="s">
        <v>552</v>
      </c>
      <c r="K379" s="327"/>
    </row>
    <row r="380" spans="1:11" ht="15" customHeight="1">
      <c r="A380" s="223">
        <v>373</v>
      </c>
      <c r="B380" s="318" t="s">
        <v>580</v>
      </c>
      <c r="C380" s="319"/>
      <c r="D380" s="320"/>
      <c r="E380" s="318" t="s">
        <v>621</v>
      </c>
      <c r="F380" s="319"/>
      <c r="G380" s="320"/>
      <c r="H380" s="318" t="s">
        <v>584</v>
      </c>
      <c r="I380" s="320"/>
      <c r="J380" s="321">
        <v>2022</v>
      </c>
      <c r="K380" s="322"/>
    </row>
    <row r="381" spans="1:11" ht="15" customHeight="1">
      <c r="A381" s="224">
        <v>374</v>
      </c>
      <c r="B381" s="323" t="s">
        <v>580</v>
      </c>
      <c r="C381" s="324"/>
      <c r="D381" s="325"/>
      <c r="E381" s="323" t="s">
        <v>622</v>
      </c>
      <c r="F381" s="324"/>
      <c r="G381" s="325"/>
      <c r="H381" s="323" t="s">
        <v>584</v>
      </c>
      <c r="I381" s="325"/>
      <c r="J381" s="326" t="s">
        <v>552</v>
      </c>
      <c r="K381" s="327"/>
    </row>
    <row r="382" spans="1:11" ht="15" customHeight="1">
      <c r="A382" s="223">
        <v>375</v>
      </c>
      <c r="B382" s="318" t="s">
        <v>580</v>
      </c>
      <c r="C382" s="319"/>
      <c r="D382" s="320"/>
      <c r="E382" s="318" t="s">
        <v>623</v>
      </c>
      <c r="F382" s="319"/>
      <c r="G382" s="320"/>
      <c r="H382" s="318" t="s">
        <v>584</v>
      </c>
      <c r="I382" s="320"/>
      <c r="J382" s="321">
        <v>2022</v>
      </c>
      <c r="K382" s="322"/>
    </row>
    <row r="383" spans="1:11" ht="15" customHeight="1">
      <c r="A383" s="224">
        <v>376</v>
      </c>
      <c r="B383" s="323" t="s">
        <v>580</v>
      </c>
      <c r="C383" s="324"/>
      <c r="D383" s="325"/>
      <c r="E383" s="323" t="s">
        <v>624</v>
      </c>
      <c r="F383" s="324"/>
      <c r="G383" s="325"/>
      <c r="H383" s="323" t="s">
        <v>584</v>
      </c>
      <c r="I383" s="325"/>
      <c r="J383" s="326" t="s">
        <v>552</v>
      </c>
      <c r="K383" s="327"/>
    </row>
    <row r="384" spans="1:11" ht="15" customHeight="1">
      <c r="A384" s="223">
        <v>377</v>
      </c>
      <c r="B384" s="318" t="s">
        <v>580</v>
      </c>
      <c r="C384" s="319"/>
      <c r="D384" s="320"/>
      <c r="E384" s="318" t="s">
        <v>625</v>
      </c>
      <c r="F384" s="319"/>
      <c r="G384" s="320"/>
      <c r="H384" s="318" t="s">
        <v>584</v>
      </c>
      <c r="I384" s="320"/>
      <c r="J384" s="321" t="s">
        <v>552</v>
      </c>
      <c r="K384" s="322"/>
    </row>
    <row r="385" spans="1:11" ht="15" customHeight="1">
      <c r="A385" s="224">
        <v>378</v>
      </c>
      <c r="B385" s="323" t="s">
        <v>580</v>
      </c>
      <c r="C385" s="324"/>
      <c r="D385" s="325"/>
      <c r="E385" s="323" t="s">
        <v>626</v>
      </c>
      <c r="F385" s="324"/>
      <c r="G385" s="325"/>
      <c r="H385" s="323" t="s">
        <v>584</v>
      </c>
      <c r="I385" s="325"/>
      <c r="J385" s="326">
        <v>2022</v>
      </c>
      <c r="K385" s="327"/>
    </row>
    <row r="386" spans="1:11" ht="15" customHeight="1">
      <c r="A386" s="223">
        <v>379</v>
      </c>
      <c r="B386" s="318" t="s">
        <v>627</v>
      </c>
      <c r="C386" s="319"/>
      <c r="D386" s="320"/>
      <c r="E386" s="318" t="s">
        <v>628</v>
      </c>
      <c r="F386" s="319"/>
      <c r="G386" s="320"/>
      <c r="H386" s="318" t="s">
        <v>629</v>
      </c>
      <c r="I386" s="320"/>
      <c r="J386" s="321">
        <v>2016</v>
      </c>
      <c r="K386" s="322"/>
    </row>
    <row r="387" spans="1:11" ht="15" customHeight="1">
      <c r="A387" s="224">
        <v>380</v>
      </c>
      <c r="B387" s="323" t="s">
        <v>627</v>
      </c>
      <c r="C387" s="324"/>
      <c r="D387" s="325"/>
      <c r="E387" s="323" t="s">
        <v>630</v>
      </c>
      <c r="F387" s="324"/>
      <c r="G387" s="325"/>
      <c r="H387" s="323" t="s">
        <v>631</v>
      </c>
      <c r="I387" s="325"/>
      <c r="J387" s="326">
        <v>2021</v>
      </c>
      <c r="K387" s="327"/>
    </row>
    <row r="388" spans="1:11" ht="15" customHeight="1">
      <c r="A388" s="223">
        <v>381</v>
      </c>
      <c r="B388" s="318" t="s">
        <v>627</v>
      </c>
      <c r="C388" s="319"/>
      <c r="D388" s="320"/>
      <c r="E388" s="318" t="s">
        <v>632</v>
      </c>
      <c r="F388" s="319"/>
      <c r="G388" s="320"/>
      <c r="H388" s="318" t="s">
        <v>629</v>
      </c>
      <c r="I388" s="320"/>
      <c r="J388" s="321">
        <v>2020</v>
      </c>
      <c r="K388" s="322"/>
    </row>
    <row r="389" spans="1:11" ht="15" customHeight="1">
      <c r="A389" s="224">
        <v>382</v>
      </c>
      <c r="B389" s="323" t="s">
        <v>627</v>
      </c>
      <c r="C389" s="324"/>
      <c r="D389" s="325"/>
      <c r="E389" s="323" t="s">
        <v>633</v>
      </c>
      <c r="F389" s="324"/>
      <c r="G389" s="325"/>
      <c r="H389" s="323" t="s">
        <v>629</v>
      </c>
      <c r="I389" s="325"/>
      <c r="J389" s="326">
        <v>2021</v>
      </c>
      <c r="K389" s="327"/>
    </row>
    <row r="390" spans="1:11" ht="15" customHeight="1">
      <c r="A390" s="223">
        <v>383</v>
      </c>
      <c r="B390" s="318" t="s">
        <v>627</v>
      </c>
      <c r="C390" s="319"/>
      <c r="D390" s="320"/>
      <c r="E390" s="318" t="s">
        <v>634</v>
      </c>
      <c r="F390" s="319"/>
      <c r="G390" s="320"/>
      <c r="H390" s="318" t="s">
        <v>629</v>
      </c>
      <c r="I390" s="320"/>
      <c r="J390" s="321">
        <v>2021</v>
      </c>
      <c r="K390" s="322"/>
    </row>
    <row r="391" spans="1:11" ht="15" customHeight="1">
      <c r="A391" s="224">
        <v>384</v>
      </c>
      <c r="B391" s="323" t="s">
        <v>627</v>
      </c>
      <c r="C391" s="324"/>
      <c r="D391" s="325"/>
      <c r="E391" s="323" t="s">
        <v>635</v>
      </c>
      <c r="F391" s="324"/>
      <c r="G391" s="325"/>
      <c r="H391" s="323" t="s">
        <v>629</v>
      </c>
      <c r="I391" s="325"/>
      <c r="J391" s="326">
        <v>2021</v>
      </c>
      <c r="K391" s="327"/>
    </row>
    <row r="392" spans="1:11" ht="15" customHeight="1">
      <c r="A392" s="223">
        <v>385</v>
      </c>
      <c r="B392" s="318" t="s">
        <v>627</v>
      </c>
      <c r="C392" s="319"/>
      <c r="D392" s="320"/>
      <c r="E392" s="318" t="s">
        <v>636</v>
      </c>
      <c r="F392" s="319"/>
      <c r="G392" s="320"/>
      <c r="H392" s="318" t="s">
        <v>629</v>
      </c>
      <c r="I392" s="320"/>
      <c r="J392" s="321">
        <v>2021</v>
      </c>
      <c r="K392" s="322"/>
    </row>
    <row r="393" spans="1:11" ht="15" customHeight="1">
      <c r="A393" s="224">
        <v>386</v>
      </c>
      <c r="B393" s="323" t="s">
        <v>627</v>
      </c>
      <c r="C393" s="324"/>
      <c r="D393" s="325"/>
      <c r="E393" s="323" t="s">
        <v>637</v>
      </c>
      <c r="F393" s="324"/>
      <c r="G393" s="325"/>
      <c r="H393" s="323" t="s">
        <v>629</v>
      </c>
      <c r="I393" s="325"/>
      <c r="J393" s="326">
        <v>2021</v>
      </c>
      <c r="K393" s="327"/>
    </row>
    <row r="394" spans="1:11" ht="15" customHeight="1">
      <c r="A394" s="223">
        <v>387</v>
      </c>
      <c r="B394" s="318" t="s">
        <v>627</v>
      </c>
      <c r="C394" s="319"/>
      <c r="D394" s="320"/>
      <c r="E394" s="318" t="s">
        <v>638</v>
      </c>
      <c r="F394" s="319"/>
      <c r="G394" s="320"/>
      <c r="H394" s="318" t="s">
        <v>629</v>
      </c>
      <c r="I394" s="320"/>
      <c r="J394" s="321">
        <v>2021</v>
      </c>
      <c r="K394" s="322"/>
    </row>
    <row r="395" spans="1:11" ht="15" customHeight="1">
      <c r="A395" s="224">
        <v>388</v>
      </c>
      <c r="B395" s="323" t="s">
        <v>627</v>
      </c>
      <c r="C395" s="324"/>
      <c r="D395" s="325"/>
      <c r="E395" s="323" t="s">
        <v>639</v>
      </c>
      <c r="F395" s="324"/>
      <c r="G395" s="325"/>
      <c r="H395" s="323" t="s">
        <v>629</v>
      </c>
      <c r="I395" s="325"/>
      <c r="J395" s="326">
        <v>2021</v>
      </c>
      <c r="K395" s="327"/>
    </row>
    <row r="396" spans="1:11" ht="15" customHeight="1">
      <c r="A396" s="223">
        <v>389</v>
      </c>
      <c r="B396" s="318" t="s">
        <v>627</v>
      </c>
      <c r="C396" s="319"/>
      <c r="D396" s="320"/>
      <c r="E396" s="318" t="s">
        <v>640</v>
      </c>
      <c r="F396" s="319"/>
      <c r="G396" s="320"/>
      <c r="H396" s="318" t="s">
        <v>629</v>
      </c>
      <c r="I396" s="320"/>
      <c r="J396" s="321">
        <v>2021</v>
      </c>
      <c r="K396" s="322"/>
    </row>
    <row r="397" spans="1:11" ht="15" customHeight="1">
      <c r="A397" s="224">
        <v>390</v>
      </c>
      <c r="B397" s="323" t="s">
        <v>627</v>
      </c>
      <c r="C397" s="324"/>
      <c r="D397" s="325"/>
      <c r="E397" s="323" t="s">
        <v>641</v>
      </c>
      <c r="F397" s="324"/>
      <c r="G397" s="325"/>
      <c r="H397" s="323" t="s">
        <v>629</v>
      </c>
      <c r="I397" s="325"/>
      <c r="J397" s="326">
        <v>2021</v>
      </c>
      <c r="K397" s="327"/>
    </row>
    <row r="398" spans="1:11" ht="15" customHeight="1">
      <c r="A398" s="223">
        <v>391</v>
      </c>
      <c r="B398" s="318" t="s">
        <v>627</v>
      </c>
      <c r="C398" s="319"/>
      <c r="D398" s="320"/>
      <c r="E398" s="318" t="s">
        <v>642</v>
      </c>
      <c r="F398" s="319"/>
      <c r="G398" s="320"/>
      <c r="H398" s="318" t="s">
        <v>629</v>
      </c>
      <c r="I398" s="320"/>
      <c r="J398" s="321">
        <v>2021</v>
      </c>
      <c r="K398" s="322"/>
    </row>
    <row r="399" spans="1:11" ht="15" customHeight="1">
      <c r="A399" s="224">
        <v>392</v>
      </c>
      <c r="B399" s="323" t="s">
        <v>627</v>
      </c>
      <c r="C399" s="324"/>
      <c r="D399" s="325"/>
      <c r="E399" s="323" t="s">
        <v>643</v>
      </c>
      <c r="F399" s="324"/>
      <c r="G399" s="325"/>
      <c r="H399" s="323" t="s">
        <v>629</v>
      </c>
      <c r="I399" s="325"/>
      <c r="J399" s="326">
        <v>2021</v>
      </c>
      <c r="K399" s="327"/>
    </row>
    <row r="400" spans="1:11" ht="15" customHeight="1">
      <c r="A400" s="223">
        <v>393</v>
      </c>
      <c r="B400" s="318" t="s">
        <v>627</v>
      </c>
      <c r="C400" s="319"/>
      <c r="D400" s="320"/>
      <c r="E400" s="318" t="s">
        <v>644</v>
      </c>
      <c r="F400" s="319"/>
      <c r="G400" s="320"/>
      <c r="H400" s="318" t="s">
        <v>629</v>
      </c>
      <c r="I400" s="320"/>
      <c r="J400" s="321">
        <v>2021</v>
      </c>
      <c r="K400" s="322"/>
    </row>
    <row r="401" spans="1:11" ht="15" customHeight="1">
      <c r="A401" s="224">
        <v>394</v>
      </c>
      <c r="B401" s="323" t="s">
        <v>627</v>
      </c>
      <c r="C401" s="324"/>
      <c r="D401" s="325"/>
      <c r="E401" s="323" t="s">
        <v>645</v>
      </c>
      <c r="F401" s="324"/>
      <c r="G401" s="325"/>
      <c r="H401" s="323" t="s">
        <v>629</v>
      </c>
      <c r="I401" s="325"/>
      <c r="J401" s="326">
        <v>2021</v>
      </c>
      <c r="K401" s="327"/>
    </row>
    <row r="402" spans="1:11" ht="15" customHeight="1">
      <c r="A402" s="223">
        <v>395</v>
      </c>
      <c r="B402" s="318" t="s">
        <v>627</v>
      </c>
      <c r="C402" s="319"/>
      <c r="D402" s="320"/>
      <c r="E402" s="318" t="s">
        <v>646</v>
      </c>
      <c r="F402" s="319"/>
      <c r="G402" s="320"/>
      <c r="H402" s="318" t="s">
        <v>629</v>
      </c>
      <c r="I402" s="320"/>
      <c r="J402" s="321">
        <v>2021</v>
      </c>
      <c r="K402" s="322"/>
    </row>
    <row r="403" spans="1:11" ht="15" customHeight="1">
      <c r="A403" s="224">
        <v>396</v>
      </c>
      <c r="B403" s="323" t="s">
        <v>627</v>
      </c>
      <c r="C403" s="324"/>
      <c r="D403" s="325"/>
      <c r="E403" s="323" t="s">
        <v>647</v>
      </c>
      <c r="F403" s="324"/>
      <c r="G403" s="325"/>
      <c r="H403" s="323" t="s">
        <v>629</v>
      </c>
      <c r="I403" s="325"/>
      <c r="J403" s="326">
        <v>2021</v>
      </c>
      <c r="K403" s="327"/>
    </row>
    <row r="404" spans="1:11" ht="15" customHeight="1">
      <c r="A404" s="223">
        <v>397</v>
      </c>
      <c r="B404" s="318" t="s">
        <v>627</v>
      </c>
      <c r="C404" s="319"/>
      <c r="D404" s="320"/>
      <c r="E404" s="318" t="s">
        <v>648</v>
      </c>
      <c r="F404" s="319"/>
      <c r="G404" s="320"/>
      <c r="H404" s="318" t="s">
        <v>629</v>
      </c>
      <c r="I404" s="320"/>
      <c r="J404" s="321">
        <v>2021</v>
      </c>
      <c r="K404" s="322"/>
    </row>
    <row r="405" spans="1:11" ht="15" customHeight="1">
      <c r="A405" s="224">
        <v>398</v>
      </c>
      <c r="B405" s="323" t="s">
        <v>627</v>
      </c>
      <c r="C405" s="324"/>
      <c r="D405" s="325"/>
      <c r="E405" s="323" t="s">
        <v>649</v>
      </c>
      <c r="F405" s="324"/>
      <c r="G405" s="325"/>
      <c r="H405" s="323" t="s">
        <v>631</v>
      </c>
      <c r="I405" s="325"/>
      <c r="J405" s="326">
        <v>2022</v>
      </c>
      <c r="K405" s="327"/>
    </row>
    <row r="406" spans="1:11" ht="15" customHeight="1">
      <c r="A406" s="223">
        <v>399</v>
      </c>
      <c r="B406" s="318" t="s">
        <v>627</v>
      </c>
      <c r="C406" s="319"/>
      <c r="D406" s="320"/>
      <c r="E406" s="318" t="s">
        <v>650</v>
      </c>
      <c r="F406" s="319"/>
      <c r="G406" s="320"/>
      <c r="H406" s="318" t="s">
        <v>631</v>
      </c>
      <c r="I406" s="320"/>
      <c r="J406" s="321">
        <v>2022</v>
      </c>
      <c r="K406" s="322"/>
    </row>
    <row r="407" spans="1:11" ht="15" customHeight="1">
      <c r="A407" s="224">
        <v>400</v>
      </c>
      <c r="B407" s="323" t="s">
        <v>627</v>
      </c>
      <c r="C407" s="324"/>
      <c r="D407" s="325"/>
      <c r="E407" s="323" t="s">
        <v>651</v>
      </c>
      <c r="F407" s="324"/>
      <c r="G407" s="325"/>
      <c r="H407" s="323" t="s">
        <v>631</v>
      </c>
      <c r="I407" s="325"/>
      <c r="J407" s="326">
        <v>2022</v>
      </c>
      <c r="K407" s="327"/>
    </row>
    <row r="408" spans="1:11" ht="15" customHeight="1">
      <c r="A408" s="223">
        <v>401</v>
      </c>
      <c r="B408" s="318" t="s">
        <v>627</v>
      </c>
      <c r="C408" s="319"/>
      <c r="D408" s="320"/>
      <c r="E408" s="318" t="s">
        <v>652</v>
      </c>
      <c r="F408" s="319"/>
      <c r="G408" s="320"/>
      <c r="H408" s="318" t="s">
        <v>631</v>
      </c>
      <c r="I408" s="320"/>
      <c r="J408" s="321">
        <v>2022</v>
      </c>
      <c r="K408" s="322"/>
    </row>
    <row r="409" spans="1:11" ht="15" customHeight="1">
      <c r="A409" s="224">
        <v>402</v>
      </c>
      <c r="B409" s="323" t="s">
        <v>627</v>
      </c>
      <c r="C409" s="324"/>
      <c r="D409" s="325"/>
      <c r="E409" s="323" t="s">
        <v>653</v>
      </c>
      <c r="F409" s="324"/>
      <c r="G409" s="325"/>
      <c r="H409" s="323" t="s">
        <v>631</v>
      </c>
      <c r="I409" s="325"/>
      <c r="J409" s="326">
        <v>2022</v>
      </c>
      <c r="K409" s="327"/>
    </row>
    <row r="410" spans="1:11" ht="15" customHeight="1">
      <c r="A410" s="223">
        <v>403</v>
      </c>
      <c r="B410" s="318" t="s">
        <v>627</v>
      </c>
      <c r="C410" s="319"/>
      <c r="D410" s="320"/>
      <c r="E410" s="318" t="s">
        <v>654</v>
      </c>
      <c r="F410" s="319"/>
      <c r="G410" s="320"/>
      <c r="H410" s="318" t="s">
        <v>631</v>
      </c>
      <c r="I410" s="320"/>
      <c r="J410" s="321">
        <v>2022</v>
      </c>
      <c r="K410" s="322"/>
    </row>
    <row r="411" spans="1:11" ht="15" customHeight="1">
      <c r="A411" s="224">
        <v>404</v>
      </c>
      <c r="B411" s="323" t="s">
        <v>627</v>
      </c>
      <c r="C411" s="324"/>
      <c r="D411" s="325"/>
      <c r="E411" s="323" t="s">
        <v>655</v>
      </c>
      <c r="F411" s="324"/>
      <c r="G411" s="325"/>
      <c r="H411" s="323" t="s">
        <v>631</v>
      </c>
      <c r="I411" s="325"/>
      <c r="J411" s="326">
        <v>2022</v>
      </c>
      <c r="K411" s="327"/>
    </row>
    <row r="412" spans="1:11" ht="15" customHeight="1">
      <c r="A412" s="223">
        <v>405</v>
      </c>
      <c r="B412" s="318" t="s">
        <v>656</v>
      </c>
      <c r="C412" s="319"/>
      <c r="D412" s="320"/>
      <c r="E412" s="318" t="s">
        <v>657</v>
      </c>
      <c r="F412" s="319"/>
      <c r="G412" s="320"/>
      <c r="H412" s="318" t="s">
        <v>658</v>
      </c>
      <c r="I412" s="320"/>
      <c r="J412" s="321">
        <v>2016</v>
      </c>
      <c r="K412" s="322"/>
    </row>
    <row r="413" spans="1:11" ht="15" customHeight="1">
      <c r="A413" s="224">
        <v>406</v>
      </c>
      <c r="B413" s="323" t="s">
        <v>656</v>
      </c>
      <c r="C413" s="324"/>
      <c r="D413" s="325"/>
      <c r="E413" s="323" t="s">
        <v>659</v>
      </c>
      <c r="F413" s="324"/>
      <c r="G413" s="325"/>
      <c r="H413" s="323" t="s">
        <v>658</v>
      </c>
      <c r="I413" s="325"/>
      <c r="J413" s="326">
        <v>2017</v>
      </c>
      <c r="K413" s="327"/>
    </row>
    <row r="414" spans="1:11" ht="15" customHeight="1">
      <c r="A414" s="223">
        <v>407</v>
      </c>
      <c r="B414" s="318" t="s">
        <v>656</v>
      </c>
      <c r="C414" s="319"/>
      <c r="D414" s="320"/>
      <c r="E414" s="318" t="s">
        <v>660</v>
      </c>
      <c r="F414" s="319"/>
      <c r="G414" s="320"/>
      <c r="H414" s="318" t="s">
        <v>658</v>
      </c>
      <c r="I414" s="320"/>
      <c r="J414" s="321">
        <v>2020</v>
      </c>
      <c r="K414" s="322"/>
    </row>
    <row r="415" spans="1:11" ht="15" customHeight="1">
      <c r="A415" s="224">
        <v>408</v>
      </c>
      <c r="B415" s="323" t="s">
        <v>656</v>
      </c>
      <c r="C415" s="324"/>
      <c r="D415" s="325"/>
      <c r="E415" s="323" t="s">
        <v>661</v>
      </c>
      <c r="F415" s="324"/>
      <c r="G415" s="325"/>
      <c r="H415" s="323" t="s">
        <v>658</v>
      </c>
      <c r="I415" s="325"/>
      <c r="J415" s="326">
        <v>2019</v>
      </c>
      <c r="K415" s="327"/>
    </row>
    <row r="416" spans="1:11" ht="15" customHeight="1">
      <c r="A416" s="223">
        <v>409</v>
      </c>
      <c r="B416" s="318" t="s">
        <v>656</v>
      </c>
      <c r="C416" s="319"/>
      <c r="D416" s="320"/>
      <c r="E416" s="318" t="s">
        <v>662</v>
      </c>
      <c r="F416" s="319"/>
      <c r="G416" s="320"/>
      <c r="H416" s="318" t="s">
        <v>658</v>
      </c>
      <c r="I416" s="320"/>
      <c r="J416" s="321">
        <v>2021</v>
      </c>
      <c r="K416" s="322"/>
    </row>
    <row r="417" spans="1:11" ht="15" customHeight="1">
      <c r="A417" s="224">
        <v>410</v>
      </c>
      <c r="B417" s="323" t="s">
        <v>656</v>
      </c>
      <c r="C417" s="324"/>
      <c r="D417" s="325"/>
      <c r="E417" s="323" t="s">
        <v>663</v>
      </c>
      <c r="F417" s="324"/>
      <c r="G417" s="325"/>
      <c r="H417" s="323" t="s">
        <v>658</v>
      </c>
      <c r="I417" s="325"/>
      <c r="J417" s="326">
        <v>2021</v>
      </c>
      <c r="K417" s="327"/>
    </row>
    <row r="418" spans="1:11" ht="15" customHeight="1">
      <c r="A418" s="223">
        <v>411</v>
      </c>
      <c r="B418" s="318" t="s">
        <v>656</v>
      </c>
      <c r="C418" s="319"/>
      <c r="D418" s="320"/>
      <c r="E418" s="318" t="s">
        <v>664</v>
      </c>
      <c r="F418" s="319"/>
      <c r="G418" s="320"/>
      <c r="H418" s="318" t="s">
        <v>658</v>
      </c>
      <c r="I418" s="320"/>
      <c r="J418" s="321">
        <v>2021</v>
      </c>
      <c r="K418" s="322"/>
    </row>
    <row r="419" spans="1:11" ht="15" customHeight="1">
      <c r="A419" s="224">
        <v>412</v>
      </c>
      <c r="B419" s="323" t="s">
        <v>656</v>
      </c>
      <c r="C419" s="324"/>
      <c r="D419" s="325"/>
      <c r="E419" s="323" t="s">
        <v>665</v>
      </c>
      <c r="F419" s="324"/>
      <c r="G419" s="325"/>
      <c r="H419" s="323" t="s">
        <v>658</v>
      </c>
      <c r="I419" s="325"/>
      <c r="J419" s="326">
        <v>2021</v>
      </c>
      <c r="K419" s="327"/>
    </row>
    <row r="420" spans="1:11" ht="15" customHeight="1">
      <c r="A420" s="223">
        <v>413</v>
      </c>
      <c r="B420" s="318" t="s">
        <v>656</v>
      </c>
      <c r="C420" s="319"/>
      <c r="D420" s="320"/>
      <c r="E420" s="318" t="s">
        <v>666</v>
      </c>
      <c r="F420" s="319"/>
      <c r="G420" s="320"/>
      <c r="H420" s="318" t="s">
        <v>658</v>
      </c>
      <c r="I420" s="320"/>
      <c r="J420" s="321">
        <v>2021</v>
      </c>
      <c r="K420" s="322"/>
    </row>
    <row r="421" spans="1:11" ht="15" customHeight="1">
      <c r="A421" s="224">
        <v>414</v>
      </c>
      <c r="B421" s="323" t="s">
        <v>656</v>
      </c>
      <c r="C421" s="324"/>
      <c r="D421" s="325"/>
      <c r="E421" s="323" t="s">
        <v>667</v>
      </c>
      <c r="F421" s="324"/>
      <c r="G421" s="325"/>
      <c r="H421" s="323" t="s">
        <v>658</v>
      </c>
      <c r="I421" s="325"/>
      <c r="J421" s="326">
        <v>2021</v>
      </c>
      <c r="K421" s="327"/>
    </row>
    <row r="422" spans="1:11" ht="15" customHeight="1">
      <c r="A422" s="223">
        <v>415</v>
      </c>
      <c r="B422" s="318" t="s">
        <v>656</v>
      </c>
      <c r="C422" s="319"/>
      <c r="D422" s="320"/>
      <c r="E422" s="318" t="s">
        <v>668</v>
      </c>
      <c r="F422" s="319"/>
      <c r="G422" s="320"/>
      <c r="H422" s="318" t="s">
        <v>658</v>
      </c>
      <c r="I422" s="320"/>
      <c r="J422" s="321">
        <v>2021</v>
      </c>
      <c r="K422" s="322"/>
    </row>
    <row r="423" spans="1:11" ht="15" customHeight="1">
      <c r="A423" s="224">
        <v>416</v>
      </c>
      <c r="B423" s="323" t="s">
        <v>656</v>
      </c>
      <c r="C423" s="324"/>
      <c r="D423" s="325"/>
      <c r="E423" s="323" t="s">
        <v>669</v>
      </c>
      <c r="F423" s="324"/>
      <c r="G423" s="325"/>
      <c r="H423" s="323" t="s">
        <v>658</v>
      </c>
      <c r="I423" s="325"/>
      <c r="J423" s="326">
        <v>2021</v>
      </c>
      <c r="K423" s="327"/>
    </row>
    <row r="424" spans="1:11" ht="15" customHeight="1">
      <c r="A424" s="223">
        <v>417</v>
      </c>
      <c r="B424" s="318" t="s">
        <v>670</v>
      </c>
      <c r="C424" s="319"/>
      <c r="D424" s="320"/>
      <c r="E424" s="318" t="s">
        <v>671</v>
      </c>
      <c r="F424" s="319"/>
      <c r="G424" s="320"/>
      <c r="H424" s="318" t="s">
        <v>672</v>
      </c>
      <c r="I424" s="320"/>
      <c r="J424" s="321">
        <v>2016</v>
      </c>
      <c r="K424" s="322"/>
    </row>
    <row r="425" spans="1:11" ht="15" customHeight="1">
      <c r="A425" s="224">
        <v>418</v>
      </c>
      <c r="B425" s="323" t="s">
        <v>670</v>
      </c>
      <c r="C425" s="324"/>
      <c r="D425" s="325"/>
      <c r="E425" s="323" t="s">
        <v>673</v>
      </c>
      <c r="F425" s="324"/>
      <c r="G425" s="325"/>
      <c r="H425" s="323" t="s">
        <v>672</v>
      </c>
      <c r="I425" s="325"/>
      <c r="J425" s="326">
        <v>2017</v>
      </c>
      <c r="K425" s="327"/>
    </row>
    <row r="426" spans="1:11" ht="15" customHeight="1">
      <c r="A426" s="223">
        <v>419</v>
      </c>
      <c r="B426" s="318" t="s">
        <v>670</v>
      </c>
      <c r="C426" s="319"/>
      <c r="D426" s="320"/>
      <c r="E426" s="318" t="s">
        <v>674</v>
      </c>
      <c r="F426" s="319"/>
      <c r="G426" s="320"/>
      <c r="H426" s="318" t="s">
        <v>672</v>
      </c>
      <c r="I426" s="320"/>
      <c r="J426" s="321">
        <v>2021</v>
      </c>
      <c r="K426" s="322"/>
    </row>
    <row r="427" spans="1:11" ht="15" customHeight="1">
      <c r="A427" s="224">
        <v>420</v>
      </c>
      <c r="B427" s="323" t="s">
        <v>670</v>
      </c>
      <c r="C427" s="324"/>
      <c r="D427" s="325"/>
      <c r="E427" s="323" t="s">
        <v>675</v>
      </c>
      <c r="F427" s="324"/>
      <c r="G427" s="325"/>
      <c r="H427" s="323" t="s">
        <v>672</v>
      </c>
      <c r="I427" s="325"/>
      <c r="J427" s="326">
        <v>2022</v>
      </c>
      <c r="K427" s="327"/>
    </row>
    <row r="428" spans="1:11" ht="15" customHeight="1">
      <c r="A428" s="223">
        <v>421</v>
      </c>
      <c r="B428" s="318" t="s">
        <v>670</v>
      </c>
      <c r="C428" s="319"/>
      <c r="D428" s="320"/>
      <c r="E428" s="318" t="s">
        <v>676</v>
      </c>
      <c r="F428" s="319"/>
      <c r="G428" s="320"/>
      <c r="H428" s="318" t="s">
        <v>672</v>
      </c>
      <c r="I428" s="320"/>
      <c r="J428" s="321">
        <v>2022</v>
      </c>
      <c r="K428" s="322"/>
    </row>
    <row r="429" spans="1:11" ht="15" customHeight="1">
      <c r="A429" s="224">
        <v>422</v>
      </c>
      <c r="B429" s="323" t="s">
        <v>670</v>
      </c>
      <c r="C429" s="324"/>
      <c r="D429" s="325"/>
      <c r="E429" s="323" t="s">
        <v>677</v>
      </c>
      <c r="F429" s="324"/>
      <c r="G429" s="325"/>
      <c r="H429" s="323" t="s">
        <v>672</v>
      </c>
      <c r="I429" s="325"/>
      <c r="J429" s="326">
        <v>2022</v>
      </c>
      <c r="K429" s="327"/>
    </row>
    <row r="430" spans="1:11" ht="15" customHeight="1">
      <c r="A430" s="223">
        <v>423</v>
      </c>
      <c r="B430" s="318" t="s">
        <v>670</v>
      </c>
      <c r="C430" s="319"/>
      <c r="D430" s="320"/>
      <c r="E430" s="318" t="s">
        <v>678</v>
      </c>
      <c r="F430" s="319"/>
      <c r="G430" s="320"/>
      <c r="H430" s="318" t="s">
        <v>672</v>
      </c>
      <c r="I430" s="320"/>
      <c r="J430" s="321">
        <v>2021</v>
      </c>
      <c r="K430" s="322"/>
    </row>
    <row r="431" spans="1:11" ht="15" customHeight="1">
      <c r="A431" s="224">
        <v>424</v>
      </c>
      <c r="B431" s="323" t="s">
        <v>670</v>
      </c>
      <c r="C431" s="324"/>
      <c r="D431" s="325"/>
      <c r="E431" s="323" t="s">
        <v>679</v>
      </c>
      <c r="F431" s="324"/>
      <c r="G431" s="325"/>
      <c r="H431" s="323" t="s">
        <v>672</v>
      </c>
      <c r="I431" s="325"/>
      <c r="J431" s="326">
        <v>2022</v>
      </c>
      <c r="K431" s="327"/>
    </row>
    <row r="432" spans="1:11" ht="15" customHeight="1">
      <c r="A432" s="223">
        <v>425</v>
      </c>
      <c r="B432" s="318" t="s">
        <v>670</v>
      </c>
      <c r="C432" s="319"/>
      <c r="D432" s="320"/>
      <c r="E432" s="318" t="s">
        <v>680</v>
      </c>
      <c r="F432" s="319"/>
      <c r="G432" s="320"/>
      <c r="H432" s="318" t="s">
        <v>672</v>
      </c>
      <c r="I432" s="320"/>
      <c r="J432" s="321">
        <v>2022</v>
      </c>
      <c r="K432" s="322"/>
    </row>
    <row r="433" spans="1:11" ht="15" customHeight="1">
      <c r="A433" s="224">
        <v>426</v>
      </c>
      <c r="B433" s="323" t="s">
        <v>670</v>
      </c>
      <c r="C433" s="324"/>
      <c r="D433" s="325"/>
      <c r="E433" s="323" t="s">
        <v>681</v>
      </c>
      <c r="F433" s="324"/>
      <c r="G433" s="325"/>
      <c r="H433" s="323" t="s">
        <v>672</v>
      </c>
      <c r="I433" s="325"/>
      <c r="J433" s="326">
        <v>2022</v>
      </c>
      <c r="K433" s="327"/>
    </row>
    <row r="434" spans="1:11" ht="15" customHeight="1">
      <c r="A434" s="223">
        <v>427</v>
      </c>
      <c r="B434" s="318" t="s">
        <v>670</v>
      </c>
      <c r="C434" s="319"/>
      <c r="D434" s="320"/>
      <c r="E434" s="318" t="s">
        <v>682</v>
      </c>
      <c r="F434" s="319"/>
      <c r="G434" s="320"/>
      <c r="H434" s="318" t="s">
        <v>672</v>
      </c>
      <c r="I434" s="320"/>
      <c r="J434" s="321">
        <v>2022</v>
      </c>
      <c r="K434" s="322"/>
    </row>
    <row r="435" spans="1:11" ht="15" customHeight="1">
      <c r="A435" s="224">
        <v>428</v>
      </c>
      <c r="B435" s="323" t="s">
        <v>683</v>
      </c>
      <c r="C435" s="324"/>
      <c r="D435" s="325"/>
      <c r="E435" s="323" t="s">
        <v>684</v>
      </c>
      <c r="F435" s="324"/>
      <c r="G435" s="325"/>
      <c r="H435" s="323" t="s">
        <v>685</v>
      </c>
      <c r="I435" s="325"/>
      <c r="J435" s="326">
        <v>2016</v>
      </c>
      <c r="K435" s="327"/>
    </row>
    <row r="436" spans="1:11" ht="15" customHeight="1">
      <c r="A436" s="223">
        <v>429</v>
      </c>
      <c r="B436" s="318" t="s">
        <v>683</v>
      </c>
      <c r="C436" s="319"/>
      <c r="D436" s="320"/>
      <c r="E436" s="318" t="s">
        <v>686</v>
      </c>
      <c r="F436" s="319"/>
      <c r="G436" s="320"/>
      <c r="H436" s="318" t="s">
        <v>685</v>
      </c>
      <c r="I436" s="320"/>
      <c r="J436" s="321">
        <v>2019</v>
      </c>
      <c r="K436" s="322"/>
    </row>
    <row r="437" spans="1:11" ht="15" customHeight="1">
      <c r="A437" s="224">
        <v>430</v>
      </c>
      <c r="B437" s="323" t="s">
        <v>683</v>
      </c>
      <c r="C437" s="324"/>
      <c r="D437" s="325"/>
      <c r="E437" s="323" t="s">
        <v>687</v>
      </c>
      <c r="F437" s="324"/>
      <c r="G437" s="325"/>
      <c r="H437" s="323" t="s">
        <v>685</v>
      </c>
      <c r="I437" s="325"/>
      <c r="J437" s="326">
        <v>2019</v>
      </c>
      <c r="K437" s="327"/>
    </row>
    <row r="438" spans="1:11" ht="15" customHeight="1">
      <c r="A438" s="223">
        <v>431</v>
      </c>
      <c r="B438" s="318" t="s">
        <v>683</v>
      </c>
      <c r="C438" s="319"/>
      <c r="D438" s="320"/>
      <c r="E438" s="318" t="s">
        <v>688</v>
      </c>
      <c r="F438" s="319"/>
      <c r="G438" s="320"/>
      <c r="H438" s="318" t="s">
        <v>685</v>
      </c>
      <c r="I438" s="320"/>
      <c r="J438" s="321">
        <v>2018</v>
      </c>
      <c r="K438" s="322"/>
    </row>
    <row r="439" spans="1:11" ht="15" customHeight="1">
      <c r="A439" s="224">
        <v>432</v>
      </c>
      <c r="B439" s="323" t="s">
        <v>683</v>
      </c>
      <c r="C439" s="324"/>
      <c r="D439" s="325"/>
      <c r="E439" s="323" t="s">
        <v>689</v>
      </c>
      <c r="F439" s="324"/>
      <c r="G439" s="325"/>
      <c r="H439" s="323" t="s">
        <v>685</v>
      </c>
      <c r="I439" s="325"/>
      <c r="J439" s="326">
        <v>2019</v>
      </c>
      <c r="K439" s="327"/>
    </row>
    <row r="440" spans="1:11" ht="15" customHeight="1">
      <c r="A440" s="223">
        <v>433</v>
      </c>
      <c r="B440" s="318" t="s">
        <v>683</v>
      </c>
      <c r="C440" s="319"/>
      <c r="D440" s="320"/>
      <c r="E440" s="318" t="s">
        <v>690</v>
      </c>
      <c r="F440" s="319"/>
      <c r="G440" s="320"/>
      <c r="H440" s="318" t="s">
        <v>685</v>
      </c>
      <c r="I440" s="320"/>
      <c r="J440" s="321">
        <v>2019</v>
      </c>
      <c r="K440" s="322"/>
    </row>
    <row r="441" spans="1:11" ht="15" customHeight="1">
      <c r="A441" s="224">
        <v>434</v>
      </c>
      <c r="B441" s="323" t="s">
        <v>683</v>
      </c>
      <c r="C441" s="324"/>
      <c r="D441" s="325"/>
      <c r="E441" s="323" t="s">
        <v>691</v>
      </c>
      <c r="F441" s="324"/>
      <c r="G441" s="325"/>
      <c r="H441" s="323" t="s">
        <v>685</v>
      </c>
      <c r="I441" s="325"/>
      <c r="J441" s="326">
        <v>2019</v>
      </c>
      <c r="K441" s="327"/>
    </row>
    <row r="442" spans="1:11" ht="15" customHeight="1">
      <c r="A442" s="223">
        <v>435</v>
      </c>
      <c r="B442" s="318" t="s">
        <v>683</v>
      </c>
      <c r="C442" s="319"/>
      <c r="D442" s="320"/>
      <c r="E442" s="318" t="s">
        <v>692</v>
      </c>
      <c r="F442" s="319"/>
      <c r="G442" s="320"/>
      <c r="H442" s="318" t="s">
        <v>685</v>
      </c>
      <c r="I442" s="320"/>
      <c r="J442" s="321">
        <v>2018</v>
      </c>
      <c r="K442" s="322"/>
    </row>
    <row r="443" spans="1:11" ht="15" customHeight="1">
      <c r="A443" s="224">
        <v>436</v>
      </c>
      <c r="B443" s="323" t="s">
        <v>683</v>
      </c>
      <c r="C443" s="324"/>
      <c r="D443" s="325"/>
      <c r="E443" s="323" t="s">
        <v>693</v>
      </c>
      <c r="F443" s="324"/>
      <c r="G443" s="325"/>
      <c r="H443" s="323" t="s">
        <v>685</v>
      </c>
      <c r="I443" s="325"/>
      <c r="J443" s="326">
        <v>2019</v>
      </c>
      <c r="K443" s="327"/>
    </row>
    <row r="444" spans="1:11" ht="15" customHeight="1">
      <c r="A444" s="223">
        <v>437</v>
      </c>
      <c r="B444" s="318" t="s">
        <v>683</v>
      </c>
      <c r="C444" s="319"/>
      <c r="D444" s="320"/>
      <c r="E444" s="318" t="s">
        <v>694</v>
      </c>
      <c r="F444" s="319"/>
      <c r="G444" s="320"/>
      <c r="H444" s="318" t="s">
        <v>685</v>
      </c>
      <c r="I444" s="320"/>
      <c r="J444" s="321">
        <v>2019</v>
      </c>
      <c r="K444" s="322"/>
    </row>
    <row r="445" spans="1:11" ht="15" customHeight="1">
      <c r="A445" s="224">
        <v>438</v>
      </c>
      <c r="B445" s="323" t="s">
        <v>683</v>
      </c>
      <c r="C445" s="324"/>
      <c r="D445" s="325"/>
      <c r="E445" s="323" t="s">
        <v>695</v>
      </c>
      <c r="F445" s="324"/>
      <c r="G445" s="325"/>
      <c r="H445" s="323" t="s">
        <v>685</v>
      </c>
      <c r="I445" s="325"/>
      <c r="J445" s="326">
        <v>2019</v>
      </c>
      <c r="K445" s="327"/>
    </row>
    <row r="446" spans="1:11" ht="15" customHeight="1">
      <c r="A446" s="223">
        <v>439</v>
      </c>
      <c r="B446" s="318" t="s">
        <v>683</v>
      </c>
      <c r="C446" s="319"/>
      <c r="D446" s="320"/>
      <c r="E446" s="318" t="s">
        <v>696</v>
      </c>
      <c r="F446" s="319"/>
      <c r="G446" s="320"/>
      <c r="H446" s="318" t="s">
        <v>685</v>
      </c>
      <c r="I446" s="320"/>
      <c r="J446" s="321">
        <v>2019</v>
      </c>
      <c r="K446" s="322"/>
    </row>
    <row r="447" spans="1:11" ht="15" customHeight="1">
      <c r="A447" s="224">
        <v>440</v>
      </c>
      <c r="B447" s="323" t="s">
        <v>683</v>
      </c>
      <c r="C447" s="324"/>
      <c r="D447" s="325"/>
      <c r="E447" s="323" t="s">
        <v>697</v>
      </c>
      <c r="F447" s="324"/>
      <c r="G447" s="325"/>
      <c r="H447" s="323" t="s">
        <v>685</v>
      </c>
      <c r="I447" s="325"/>
      <c r="J447" s="326">
        <v>2016</v>
      </c>
      <c r="K447" s="327"/>
    </row>
    <row r="448" spans="1:11" ht="15" customHeight="1">
      <c r="A448" s="223">
        <v>441</v>
      </c>
      <c r="B448" s="318" t="s">
        <v>683</v>
      </c>
      <c r="C448" s="319"/>
      <c r="D448" s="320"/>
      <c r="E448" s="318" t="s">
        <v>698</v>
      </c>
      <c r="F448" s="319"/>
      <c r="G448" s="320"/>
      <c r="H448" s="318" t="s">
        <v>685</v>
      </c>
      <c r="I448" s="320"/>
      <c r="J448" s="321">
        <v>2019</v>
      </c>
      <c r="K448" s="322"/>
    </row>
    <row r="449" spans="1:11" ht="15" customHeight="1">
      <c r="A449" s="224">
        <v>442</v>
      </c>
      <c r="B449" s="323" t="s">
        <v>683</v>
      </c>
      <c r="C449" s="324"/>
      <c r="D449" s="325"/>
      <c r="E449" s="323" t="s">
        <v>699</v>
      </c>
      <c r="F449" s="324"/>
      <c r="G449" s="325"/>
      <c r="H449" s="323" t="s">
        <v>685</v>
      </c>
      <c r="I449" s="325"/>
      <c r="J449" s="326">
        <v>2019</v>
      </c>
      <c r="K449" s="327"/>
    </row>
    <row r="450" spans="1:11" ht="15" customHeight="1">
      <c r="A450" s="223">
        <v>443</v>
      </c>
      <c r="B450" s="318" t="s">
        <v>683</v>
      </c>
      <c r="C450" s="319"/>
      <c r="D450" s="320"/>
      <c r="E450" s="318" t="s">
        <v>700</v>
      </c>
      <c r="F450" s="319"/>
      <c r="G450" s="320"/>
      <c r="H450" s="318" t="s">
        <v>685</v>
      </c>
      <c r="I450" s="320"/>
      <c r="J450" s="321">
        <v>2019</v>
      </c>
      <c r="K450" s="322"/>
    </row>
    <row r="451" spans="1:11" ht="15" customHeight="1">
      <c r="A451" s="224">
        <v>444</v>
      </c>
      <c r="B451" s="323" t="s">
        <v>701</v>
      </c>
      <c r="C451" s="324"/>
      <c r="D451" s="325"/>
      <c r="E451" s="323" t="s">
        <v>702</v>
      </c>
      <c r="F451" s="324"/>
      <c r="G451" s="325"/>
      <c r="H451" s="323" t="s">
        <v>703</v>
      </c>
      <c r="I451" s="325"/>
      <c r="J451" s="326">
        <v>2016</v>
      </c>
      <c r="K451" s="327"/>
    </row>
    <row r="452" spans="1:11" ht="15" customHeight="1">
      <c r="A452" s="223">
        <v>445</v>
      </c>
      <c r="B452" s="318" t="s">
        <v>701</v>
      </c>
      <c r="C452" s="319"/>
      <c r="D452" s="320"/>
      <c r="E452" s="318" t="s">
        <v>704</v>
      </c>
      <c r="F452" s="319"/>
      <c r="G452" s="320"/>
      <c r="H452" s="318" t="s">
        <v>703</v>
      </c>
      <c r="I452" s="320"/>
      <c r="J452" s="321">
        <v>2020</v>
      </c>
      <c r="K452" s="322"/>
    </row>
    <row r="453" spans="1:11" ht="15" customHeight="1">
      <c r="A453" s="224">
        <v>446</v>
      </c>
      <c r="B453" s="323" t="s">
        <v>701</v>
      </c>
      <c r="C453" s="324"/>
      <c r="D453" s="325"/>
      <c r="E453" s="323" t="s">
        <v>705</v>
      </c>
      <c r="F453" s="324"/>
      <c r="G453" s="325"/>
      <c r="H453" s="323" t="s">
        <v>703</v>
      </c>
      <c r="I453" s="325"/>
      <c r="J453" s="326">
        <v>2020</v>
      </c>
      <c r="K453" s="327"/>
    </row>
    <row r="454" spans="1:11" ht="15" customHeight="1">
      <c r="A454" s="223">
        <v>447</v>
      </c>
      <c r="B454" s="318" t="s">
        <v>701</v>
      </c>
      <c r="C454" s="319"/>
      <c r="D454" s="320"/>
      <c r="E454" s="318" t="s">
        <v>706</v>
      </c>
      <c r="F454" s="319"/>
      <c r="G454" s="320"/>
      <c r="H454" s="318" t="s">
        <v>703</v>
      </c>
      <c r="I454" s="320"/>
      <c r="J454" s="321">
        <v>2020</v>
      </c>
      <c r="K454" s="322"/>
    </row>
    <row r="455" spans="1:11" ht="15" customHeight="1">
      <c r="A455" s="224">
        <v>448</v>
      </c>
      <c r="B455" s="323" t="s">
        <v>701</v>
      </c>
      <c r="C455" s="324"/>
      <c r="D455" s="325"/>
      <c r="E455" s="323" t="s">
        <v>707</v>
      </c>
      <c r="F455" s="324"/>
      <c r="G455" s="325"/>
      <c r="H455" s="323" t="s">
        <v>703</v>
      </c>
      <c r="I455" s="325"/>
      <c r="J455" s="326">
        <v>2020</v>
      </c>
      <c r="K455" s="327"/>
    </row>
    <row r="456" spans="1:11" ht="15" customHeight="1">
      <c r="A456" s="223">
        <v>449</v>
      </c>
      <c r="B456" s="318" t="s">
        <v>701</v>
      </c>
      <c r="C456" s="319"/>
      <c r="D456" s="320"/>
      <c r="E456" s="318" t="s">
        <v>708</v>
      </c>
      <c r="F456" s="319"/>
      <c r="G456" s="320"/>
      <c r="H456" s="318" t="s">
        <v>703</v>
      </c>
      <c r="I456" s="320"/>
      <c r="J456" s="321">
        <v>2020</v>
      </c>
      <c r="K456" s="322"/>
    </row>
    <row r="457" spans="1:11" ht="15" customHeight="1">
      <c r="A457" s="224">
        <v>450</v>
      </c>
      <c r="B457" s="323" t="s">
        <v>701</v>
      </c>
      <c r="C457" s="324"/>
      <c r="D457" s="325"/>
      <c r="E457" s="323" t="s">
        <v>709</v>
      </c>
      <c r="F457" s="324"/>
      <c r="G457" s="325"/>
      <c r="H457" s="323" t="s">
        <v>703</v>
      </c>
      <c r="I457" s="325"/>
      <c r="J457" s="326">
        <v>2020</v>
      </c>
      <c r="K457" s="327"/>
    </row>
    <row r="458" spans="1:11" ht="15" customHeight="1">
      <c r="A458" s="223">
        <v>451</v>
      </c>
      <c r="B458" s="318" t="s">
        <v>701</v>
      </c>
      <c r="C458" s="319"/>
      <c r="D458" s="320"/>
      <c r="E458" s="318" t="s">
        <v>710</v>
      </c>
      <c r="F458" s="319"/>
      <c r="G458" s="320"/>
      <c r="H458" s="318" t="s">
        <v>703</v>
      </c>
      <c r="I458" s="320"/>
      <c r="J458" s="321">
        <v>2020</v>
      </c>
      <c r="K458" s="322"/>
    </row>
    <row r="459" spans="1:11" ht="15" customHeight="1">
      <c r="A459" s="224">
        <v>452</v>
      </c>
      <c r="B459" s="323" t="s">
        <v>701</v>
      </c>
      <c r="C459" s="324"/>
      <c r="D459" s="325"/>
      <c r="E459" s="323" t="s">
        <v>711</v>
      </c>
      <c r="F459" s="324"/>
      <c r="G459" s="325"/>
      <c r="H459" s="323" t="s">
        <v>703</v>
      </c>
      <c r="I459" s="325"/>
      <c r="J459" s="326">
        <v>2020</v>
      </c>
      <c r="K459" s="327"/>
    </row>
    <row r="460" spans="1:11" ht="15" customHeight="1">
      <c r="A460" s="223">
        <v>453</v>
      </c>
      <c r="B460" s="318" t="s">
        <v>701</v>
      </c>
      <c r="C460" s="319"/>
      <c r="D460" s="320"/>
      <c r="E460" s="318" t="s">
        <v>712</v>
      </c>
      <c r="F460" s="319"/>
      <c r="G460" s="320"/>
      <c r="H460" s="318" t="s">
        <v>703</v>
      </c>
      <c r="I460" s="320"/>
      <c r="J460" s="321">
        <v>2020</v>
      </c>
      <c r="K460" s="322"/>
    </row>
    <row r="461" spans="1:11" ht="15" customHeight="1">
      <c r="A461" s="224">
        <v>454</v>
      </c>
      <c r="B461" s="323" t="s">
        <v>713</v>
      </c>
      <c r="C461" s="324"/>
      <c r="D461" s="325"/>
      <c r="E461" s="323" t="s">
        <v>714</v>
      </c>
      <c r="F461" s="324"/>
      <c r="G461" s="325"/>
      <c r="H461" s="323" t="s">
        <v>715</v>
      </c>
      <c r="I461" s="325"/>
      <c r="J461" s="326">
        <v>2016</v>
      </c>
      <c r="K461" s="327"/>
    </row>
    <row r="462" spans="1:11" ht="15" customHeight="1">
      <c r="A462" s="223">
        <v>455</v>
      </c>
      <c r="B462" s="318" t="s">
        <v>713</v>
      </c>
      <c r="C462" s="319"/>
      <c r="D462" s="320"/>
      <c r="E462" s="318" t="s">
        <v>716</v>
      </c>
      <c r="F462" s="319"/>
      <c r="G462" s="320"/>
      <c r="H462" s="318" t="s">
        <v>715</v>
      </c>
      <c r="I462" s="320"/>
      <c r="J462" s="321">
        <v>2018</v>
      </c>
      <c r="K462" s="322"/>
    </row>
    <row r="463" spans="1:11" ht="15" customHeight="1">
      <c r="A463" s="224">
        <v>456</v>
      </c>
      <c r="B463" s="323" t="s">
        <v>713</v>
      </c>
      <c r="C463" s="324"/>
      <c r="D463" s="325"/>
      <c r="E463" s="323" t="s">
        <v>717</v>
      </c>
      <c r="F463" s="324"/>
      <c r="G463" s="325"/>
      <c r="H463" s="323" t="s">
        <v>715</v>
      </c>
      <c r="I463" s="325"/>
      <c r="J463" s="326">
        <v>2020</v>
      </c>
      <c r="K463" s="327"/>
    </row>
    <row r="464" spans="1:11" ht="15" customHeight="1">
      <c r="A464" s="223">
        <v>457</v>
      </c>
      <c r="B464" s="318" t="s">
        <v>713</v>
      </c>
      <c r="C464" s="319"/>
      <c r="D464" s="320"/>
      <c r="E464" s="318" t="s">
        <v>718</v>
      </c>
      <c r="F464" s="319"/>
      <c r="G464" s="320"/>
      <c r="H464" s="318" t="s">
        <v>715</v>
      </c>
      <c r="I464" s="320"/>
      <c r="J464" s="321">
        <v>2022</v>
      </c>
      <c r="K464" s="322"/>
    </row>
    <row r="465" spans="1:11" ht="15" customHeight="1">
      <c r="A465" s="224">
        <v>458</v>
      </c>
      <c r="B465" s="323" t="s">
        <v>713</v>
      </c>
      <c r="C465" s="324"/>
      <c r="D465" s="325"/>
      <c r="E465" s="323" t="s">
        <v>719</v>
      </c>
      <c r="F465" s="324"/>
      <c r="G465" s="325"/>
      <c r="H465" s="323" t="s">
        <v>715</v>
      </c>
      <c r="I465" s="325"/>
      <c r="J465" s="326">
        <v>2022</v>
      </c>
      <c r="K465" s="327"/>
    </row>
    <row r="466" spans="1:11" ht="15" customHeight="1">
      <c r="A466" s="223">
        <v>459</v>
      </c>
      <c r="B466" s="318" t="s">
        <v>713</v>
      </c>
      <c r="C466" s="319"/>
      <c r="D466" s="320"/>
      <c r="E466" s="318" t="s">
        <v>720</v>
      </c>
      <c r="F466" s="319"/>
      <c r="G466" s="320"/>
      <c r="H466" s="318" t="s">
        <v>715</v>
      </c>
      <c r="I466" s="320"/>
      <c r="J466" s="321">
        <v>2022</v>
      </c>
      <c r="K466" s="322"/>
    </row>
    <row r="467" spans="1:11" ht="15" customHeight="1">
      <c r="A467" s="224">
        <v>460</v>
      </c>
      <c r="B467" s="323" t="s">
        <v>713</v>
      </c>
      <c r="C467" s="324"/>
      <c r="D467" s="325"/>
      <c r="E467" s="323" t="s">
        <v>721</v>
      </c>
      <c r="F467" s="324"/>
      <c r="G467" s="325"/>
      <c r="H467" s="323" t="s">
        <v>715</v>
      </c>
      <c r="I467" s="325"/>
      <c r="J467" s="326">
        <v>2022</v>
      </c>
      <c r="K467" s="327"/>
    </row>
    <row r="468" spans="1:11" ht="15" customHeight="1">
      <c r="A468" s="223">
        <v>461</v>
      </c>
      <c r="B468" s="318" t="s">
        <v>713</v>
      </c>
      <c r="C468" s="319"/>
      <c r="D468" s="320"/>
      <c r="E468" s="318" t="s">
        <v>722</v>
      </c>
      <c r="F468" s="319"/>
      <c r="G468" s="320"/>
      <c r="H468" s="318" t="s">
        <v>715</v>
      </c>
      <c r="I468" s="320"/>
      <c r="J468" s="321">
        <v>2022</v>
      </c>
      <c r="K468" s="322"/>
    </row>
    <row r="469" spans="1:11" ht="15" customHeight="1">
      <c r="A469" s="224">
        <v>462</v>
      </c>
      <c r="B469" s="323" t="s">
        <v>713</v>
      </c>
      <c r="C469" s="324"/>
      <c r="D469" s="325"/>
      <c r="E469" s="323" t="s">
        <v>723</v>
      </c>
      <c r="F469" s="324"/>
      <c r="G469" s="325"/>
      <c r="H469" s="323" t="s">
        <v>715</v>
      </c>
      <c r="I469" s="325"/>
      <c r="J469" s="326">
        <v>2021</v>
      </c>
      <c r="K469" s="327"/>
    </row>
    <row r="470" spans="1:11" ht="15" customHeight="1">
      <c r="A470" s="223">
        <v>463</v>
      </c>
      <c r="B470" s="318" t="s">
        <v>713</v>
      </c>
      <c r="C470" s="319"/>
      <c r="D470" s="320"/>
      <c r="E470" s="318" t="s">
        <v>724</v>
      </c>
      <c r="F470" s="319"/>
      <c r="G470" s="320"/>
      <c r="H470" s="318" t="s">
        <v>715</v>
      </c>
      <c r="I470" s="320"/>
      <c r="J470" s="321">
        <v>2022</v>
      </c>
      <c r="K470" s="322"/>
    </row>
    <row r="471" spans="1:11" ht="15" customHeight="1">
      <c r="A471" s="224">
        <v>464</v>
      </c>
      <c r="B471" s="323" t="s">
        <v>713</v>
      </c>
      <c r="C471" s="324"/>
      <c r="D471" s="325"/>
      <c r="E471" s="323" t="s">
        <v>725</v>
      </c>
      <c r="F471" s="324"/>
      <c r="G471" s="325"/>
      <c r="H471" s="323" t="s">
        <v>715</v>
      </c>
      <c r="I471" s="325"/>
      <c r="J471" s="326">
        <v>2022</v>
      </c>
      <c r="K471" s="327"/>
    </row>
    <row r="472" spans="1:11" ht="15" customHeight="1">
      <c r="A472" s="223">
        <v>465</v>
      </c>
      <c r="B472" s="318" t="s">
        <v>726</v>
      </c>
      <c r="C472" s="319"/>
      <c r="D472" s="320"/>
      <c r="E472" s="318" t="s">
        <v>727</v>
      </c>
      <c r="F472" s="319"/>
      <c r="G472" s="320"/>
      <c r="H472" s="318" t="s">
        <v>728</v>
      </c>
      <c r="I472" s="320"/>
      <c r="J472" s="321">
        <v>2016</v>
      </c>
      <c r="K472" s="322"/>
    </row>
    <row r="473" spans="1:11" ht="15" customHeight="1">
      <c r="A473" s="224">
        <v>466</v>
      </c>
      <c r="B473" s="323" t="s">
        <v>726</v>
      </c>
      <c r="C473" s="324"/>
      <c r="D473" s="325"/>
      <c r="E473" s="323" t="s">
        <v>729</v>
      </c>
      <c r="F473" s="324"/>
      <c r="G473" s="325"/>
      <c r="H473" s="323" t="s">
        <v>728</v>
      </c>
      <c r="I473" s="325"/>
      <c r="J473" s="326">
        <v>2019</v>
      </c>
      <c r="K473" s="327"/>
    </row>
    <row r="474" spans="1:11" ht="15" customHeight="1">
      <c r="A474" s="223">
        <v>467</v>
      </c>
      <c r="B474" s="318" t="s">
        <v>726</v>
      </c>
      <c r="C474" s="319"/>
      <c r="D474" s="320"/>
      <c r="E474" s="318" t="s">
        <v>730</v>
      </c>
      <c r="F474" s="319"/>
      <c r="G474" s="320"/>
      <c r="H474" s="318" t="s">
        <v>728</v>
      </c>
      <c r="I474" s="320"/>
      <c r="J474" s="321">
        <v>2020</v>
      </c>
      <c r="K474" s="322"/>
    </row>
    <row r="475" spans="1:11" ht="15" customHeight="1">
      <c r="A475" s="224">
        <v>468</v>
      </c>
      <c r="B475" s="323" t="s">
        <v>726</v>
      </c>
      <c r="C475" s="324"/>
      <c r="D475" s="325"/>
      <c r="E475" s="323" t="s">
        <v>731</v>
      </c>
      <c r="F475" s="324"/>
      <c r="G475" s="325"/>
      <c r="H475" s="323" t="s">
        <v>728</v>
      </c>
      <c r="I475" s="325"/>
      <c r="J475" s="326">
        <v>2020</v>
      </c>
      <c r="K475" s="327"/>
    </row>
    <row r="476" spans="1:11" ht="15" customHeight="1">
      <c r="A476" s="223">
        <v>469</v>
      </c>
      <c r="B476" s="318" t="s">
        <v>726</v>
      </c>
      <c r="C476" s="319"/>
      <c r="D476" s="320"/>
      <c r="E476" s="318" t="s">
        <v>732</v>
      </c>
      <c r="F476" s="319"/>
      <c r="G476" s="320"/>
      <c r="H476" s="318" t="s">
        <v>728</v>
      </c>
      <c r="I476" s="320"/>
      <c r="J476" s="321">
        <v>2020</v>
      </c>
      <c r="K476" s="322"/>
    </row>
    <row r="477" spans="1:11" ht="15" customHeight="1">
      <c r="A477" s="224">
        <v>470</v>
      </c>
      <c r="B477" s="323" t="s">
        <v>726</v>
      </c>
      <c r="C477" s="324"/>
      <c r="D477" s="325"/>
      <c r="E477" s="323" t="s">
        <v>733</v>
      </c>
      <c r="F477" s="324"/>
      <c r="G477" s="325"/>
      <c r="H477" s="323" t="s">
        <v>728</v>
      </c>
      <c r="I477" s="325"/>
      <c r="J477" s="326">
        <v>2020</v>
      </c>
      <c r="K477" s="327"/>
    </row>
    <row r="478" spans="1:11" ht="15" customHeight="1">
      <c r="A478" s="223">
        <v>471</v>
      </c>
      <c r="B478" s="318" t="s">
        <v>726</v>
      </c>
      <c r="C478" s="319"/>
      <c r="D478" s="320"/>
      <c r="E478" s="318" t="s">
        <v>734</v>
      </c>
      <c r="F478" s="319"/>
      <c r="G478" s="320"/>
      <c r="H478" s="318" t="s">
        <v>728</v>
      </c>
      <c r="I478" s="320"/>
      <c r="J478" s="321">
        <v>2020</v>
      </c>
      <c r="K478" s="322"/>
    </row>
    <row r="479" spans="1:11" ht="15" customHeight="1">
      <c r="A479" s="224">
        <v>472</v>
      </c>
      <c r="B479" s="323" t="s">
        <v>726</v>
      </c>
      <c r="C479" s="324"/>
      <c r="D479" s="325"/>
      <c r="E479" s="323" t="s">
        <v>735</v>
      </c>
      <c r="F479" s="324"/>
      <c r="G479" s="325"/>
      <c r="H479" s="323" t="s">
        <v>728</v>
      </c>
      <c r="I479" s="325"/>
      <c r="J479" s="326">
        <v>2020</v>
      </c>
      <c r="K479" s="327"/>
    </row>
    <row r="480" spans="1:11" ht="15" customHeight="1">
      <c r="A480" s="223">
        <v>473</v>
      </c>
      <c r="B480" s="318" t="s">
        <v>726</v>
      </c>
      <c r="C480" s="319"/>
      <c r="D480" s="320"/>
      <c r="E480" s="318" t="s">
        <v>736</v>
      </c>
      <c r="F480" s="319"/>
      <c r="G480" s="320"/>
      <c r="H480" s="318" t="s">
        <v>728</v>
      </c>
      <c r="I480" s="320"/>
      <c r="J480" s="321">
        <v>2020</v>
      </c>
      <c r="K480" s="322"/>
    </row>
    <row r="481" spans="1:11" ht="15" customHeight="1">
      <c r="A481" s="224">
        <v>474</v>
      </c>
      <c r="B481" s="323" t="s">
        <v>726</v>
      </c>
      <c r="C481" s="324"/>
      <c r="D481" s="325"/>
      <c r="E481" s="323" t="s">
        <v>737</v>
      </c>
      <c r="F481" s="324"/>
      <c r="G481" s="325"/>
      <c r="H481" s="323" t="s">
        <v>728</v>
      </c>
      <c r="I481" s="325"/>
      <c r="J481" s="326">
        <v>2020</v>
      </c>
      <c r="K481" s="327"/>
    </row>
    <row r="482" spans="1:11" ht="15" customHeight="1">
      <c r="A482" s="223">
        <v>475</v>
      </c>
      <c r="B482" s="318" t="s">
        <v>726</v>
      </c>
      <c r="C482" s="319"/>
      <c r="D482" s="320"/>
      <c r="E482" s="318" t="s">
        <v>738</v>
      </c>
      <c r="F482" s="319"/>
      <c r="G482" s="320"/>
      <c r="H482" s="318" t="s">
        <v>728</v>
      </c>
      <c r="I482" s="320"/>
      <c r="J482" s="321">
        <v>2020</v>
      </c>
      <c r="K482" s="322"/>
    </row>
    <row r="483" spans="1:11" ht="15" customHeight="1">
      <c r="A483" s="224">
        <v>476</v>
      </c>
      <c r="B483" s="323" t="s">
        <v>726</v>
      </c>
      <c r="C483" s="324"/>
      <c r="D483" s="325"/>
      <c r="E483" s="323" t="s">
        <v>739</v>
      </c>
      <c r="F483" s="324"/>
      <c r="G483" s="325"/>
      <c r="H483" s="323" t="s">
        <v>728</v>
      </c>
      <c r="I483" s="325"/>
      <c r="J483" s="326">
        <v>2020</v>
      </c>
      <c r="K483" s="327"/>
    </row>
    <row r="484" spans="1:11" ht="15" customHeight="1">
      <c r="A484" s="223">
        <v>477</v>
      </c>
      <c r="B484" s="318" t="s">
        <v>726</v>
      </c>
      <c r="C484" s="319"/>
      <c r="D484" s="320"/>
      <c r="E484" s="318" t="s">
        <v>740</v>
      </c>
      <c r="F484" s="319"/>
      <c r="G484" s="320"/>
      <c r="H484" s="318" t="s">
        <v>728</v>
      </c>
      <c r="I484" s="320"/>
      <c r="J484" s="321">
        <v>2021</v>
      </c>
      <c r="K484" s="322"/>
    </row>
    <row r="485" spans="1:11" ht="15" customHeight="1">
      <c r="A485" s="224">
        <v>478</v>
      </c>
      <c r="B485" s="323" t="s">
        <v>726</v>
      </c>
      <c r="C485" s="324"/>
      <c r="D485" s="325"/>
      <c r="E485" s="323" t="s">
        <v>741</v>
      </c>
      <c r="F485" s="324"/>
      <c r="G485" s="325"/>
      <c r="H485" s="323" t="s">
        <v>728</v>
      </c>
      <c r="I485" s="325"/>
      <c r="J485" s="326">
        <v>2021</v>
      </c>
      <c r="K485" s="327"/>
    </row>
    <row r="486" spans="1:11" ht="15" customHeight="1">
      <c r="A486" s="223">
        <v>479</v>
      </c>
      <c r="B486" s="318" t="s">
        <v>726</v>
      </c>
      <c r="C486" s="319"/>
      <c r="D486" s="320"/>
      <c r="E486" s="318" t="s">
        <v>742</v>
      </c>
      <c r="F486" s="319"/>
      <c r="G486" s="320"/>
      <c r="H486" s="318" t="s">
        <v>728</v>
      </c>
      <c r="I486" s="320"/>
      <c r="J486" s="321">
        <v>2021</v>
      </c>
      <c r="K486" s="322"/>
    </row>
    <row r="487" spans="1:11" ht="15" customHeight="1">
      <c r="A487" s="224">
        <v>480</v>
      </c>
      <c r="B487" s="323" t="s">
        <v>726</v>
      </c>
      <c r="C487" s="324"/>
      <c r="D487" s="325"/>
      <c r="E487" s="323" t="s">
        <v>743</v>
      </c>
      <c r="F487" s="324"/>
      <c r="G487" s="325"/>
      <c r="H487" s="323" t="s">
        <v>728</v>
      </c>
      <c r="I487" s="325"/>
      <c r="J487" s="326">
        <v>2021</v>
      </c>
      <c r="K487" s="327"/>
    </row>
    <row r="488" spans="1:11" ht="15" customHeight="1">
      <c r="A488" s="223">
        <v>481</v>
      </c>
      <c r="B488" s="318" t="s">
        <v>726</v>
      </c>
      <c r="C488" s="319"/>
      <c r="D488" s="320"/>
      <c r="E488" s="318" t="s">
        <v>744</v>
      </c>
      <c r="F488" s="319"/>
      <c r="G488" s="320"/>
      <c r="H488" s="318" t="s">
        <v>728</v>
      </c>
      <c r="I488" s="320"/>
      <c r="J488" s="321">
        <v>2021</v>
      </c>
      <c r="K488" s="322"/>
    </row>
    <row r="489" spans="1:11" ht="15" customHeight="1">
      <c r="A489" s="224">
        <v>482</v>
      </c>
      <c r="B489" s="323" t="s">
        <v>726</v>
      </c>
      <c r="C489" s="324"/>
      <c r="D489" s="325"/>
      <c r="E489" s="323" t="s">
        <v>745</v>
      </c>
      <c r="F489" s="324"/>
      <c r="G489" s="325"/>
      <c r="H489" s="323" t="s">
        <v>728</v>
      </c>
      <c r="I489" s="325"/>
      <c r="J489" s="326">
        <v>2020</v>
      </c>
      <c r="K489" s="327"/>
    </row>
    <row r="490" spans="1:11" ht="15" customHeight="1">
      <c r="A490" s="223">
        <v>483</v>
      </c>
      <c r="B490" s="318" t="s">
        <v>726</v>
      </c>
      <c r="C490" s="319"/>
      <c r="D490" s="320"/>
      <c r="E490" s="318" t="s">
        <v>746</v>
      </c>
      <c r="F490" s="319"/>
      <c r="G490" s="320"/>
      <c r="H490" s="318" t="s">
        <v>728</v>
      </c>
      <c r="I490" s="320"/>
      <c r="J490" s="321">
        <v>2021</v>
      </c>
      <c r="K490" s="322"/>
    </row>
    <row r="491" spans="1:11" ht="15" customHeight="1">
      <c r="A491" s="224">
        <v>484</v>
      </c>
      <c r="B491" s="323" t="s">
        <v>726</v>
      </c>
      <c r="C491" s="324"/>
      <c r="D491" s="325"/>
      <c r="E491" s="323" t="s">
        <v>747</v>
      </c>
      <c r="F491" s="324"/>
      <c r="G491" s="325"/>
      <c r="H491" s="323" t="s">
        <v>728</v>
      </c>
      <c r="I491" s="325"/>
      <c r="J491" s="326">
        <v>2021</v>
      </c>
      <c r="K491" s="327"/>
    </row>
    <row r="492" spans="1:11" ht="15" customHeight="1">
      <c r="A492" s="223">
        <v>485</v>
      </c>
      <c r="B492" s="318" t="s">
        <v>726</v>
      </c>
      <c r="C492" s="319"/>
      <c r="D492" s="320"/>
      <c r="E492" s="318" t="s">
        <v>748</v>
      </c>
      <c r="F492" s="319"/>
      <c r="G492" s="320"/>
      <c r="H492" s="318" t="s">
        <v>728</v>
      </c>
      <c r="I492" s="320"/>
      <c r="J492" s="321">
        <v>2021</v>
      </c>
      <c r="K492" s="322"/>
    </row>
    <row r="493" spans="1:11" ht="15" customHeight="1">
      <c r="A493" s="224">
        <v>486</v>
      </c>
      <c r="B493" s="323" t="s">
        <v>726</v>
      </c>
      <c r="C493" s="324"/>
      <c r="D493" s="325"/>
      <c r="E493" s="323" t="s">
        <v>749</v>
      </c>
      <c r="F493" s="324"/>
      <c r="G493" s="325"/>
      <c r="H493" s="323" t="s">
        <v>728</v>
      </c>
      <c r="I493" s="325"/>
      <c r="J493" s="326">
        <v>2021</v>
      </c>
      <c r="K493" s="327"/>
    </row>
    <row r="494" spans="1:11" ht="15" customHeight="1">
      <c r="A494" s="223">
        <v>487</v>
      </c>
      <c r="B494" s="318" t="s">
        <v>726</v>
      </c>
      <c r="C494" s="319"/>
      <c r="D494" s="320"/>
      <c r="E494" s="318" t="s">
        <v>750</v>
      </c>
      <c r="F494" s="319"/>
      <c r="G494" s="320"/>
      <c r="H494" s="318" t="s">
        <v>728</v>
      </c>
      <c r="I494" s="320"/>
      <c r="J494" s="321">
        <v>2021</v>
      </c>
      <c r="K494" s="322"/>
    </row>
    <row r="495" spans="1:11" ht="15" customHeight="1">
      <c r="A495" s="224">
        <v>488</v>
      </c>
      <c r="B495" s="323" t="s">
        <v>751</v>
      </c>
      <c r="C495" s="324"/>
      <c r="D495" s="325"/>
      <c r="E495" s="323" t="s">
        <v>752</v>
      </c>
      <c r="F495" s="324"/>
      <c r="G495" s="325"/>
      <c r="H495" s="323" t="s">
        <v>753</v>
      </c>
      <c r="I495" s="325"/>
      <c r="J495" s="326">
        <v>2016</v>
      </c>
      <c r="K495" s="327"/>
    </row>
    <row r="496" spans="1:11" ht="15" customHeight="1">
      <c r="A496" s="223">
        <v>489</v>
      </c>
      <c r="B496" s="318" t="s">
        <v>751</v>
      </c>
      <c r="C496" s="319"/>
      <c r="D496" s="320"/>
      <c r="E496" s="318" t="s">
        <v>754</v>
      </c>
      <c r="F496" s="319"/>
      <c r="G496" s="320"/>
      <c r="H496" s="318" t="s">
        <v>753</v>
      </c>
      <c r="I496" s="320"/>
      <c r="J496" s="321">
        <v>2017</v>
      </c>
      <c r="K496" s="322"/>
    </row>
    <row r="497" spans="1:11" ht="15" customHeight="1">
      <c r="A497" s="224">
        <v>490</v>
      </c>
      <c r="B497" s="323" t="s">
        <v>751</v>
      </c>
      <c r="C497" s="324"/>
      <c r="D497" s="325"/>
      <c r="E497" s="323" t="s">
        <v>755</v>
      </c>
      <c r="F497" s="324"/>
      <c r="G497" s="325"/>
      <c r="H497" s="323" t="s">
        <v>753</v>
      </c>
      <c r="I497" s="325"/>
      <c r="J497" s="326">
        <v>2017</v>
      </c>
      <c r="K497" s="327"/>
    </row>
    <row r="498" spans="1:11" ht="15" customHeight="1">
      <c r="A498" s="223">
        <v>491</v>
      </c>
      <c r="B498" s="318" t="s">
        <v>751</v>
      </c>
      <c r="C498" s="319"/>
      <c r="D498" s="320"/>
      <c r="E498" s="318" t="s">
        <v>756</v>
      </c>
      <c r="F498" s="319"/>
      <c r="G498" s="320"/>
      <c r="H498" s="318" t="s">
        <v>753</v>
      </c>
      <c r="I498" s="320"/>
      <c r="J498" s="321">
        <v>2020</v>
      </c>
      <c r="K498" s="322"/>
    </row>
    <row r="499" spans="1:11" ht="15" customHeight="1">
      <c r="A499" s="224">
        <v>492</v>
      </c>
      <c r="B499" s="323" t="s">
        <v>751</v>
      </c>
      <c r="C499" s="324"/>
      <c r="D499" s="325"/>
      <c r="E499" s="323" t="s">
        <v>757</v>
      </c>
      <c r="F499" s="324"/>
      <c r="G499" s="325"/>
      <c r="H499" s="323" t="s">
        <v>753</v>
      </c>
      <c r="I499" s="325"/>
      <c r="J499" s="326">
        <v>2022</v>
      </c>
      <c r="K499" s="327"/>
    </row>
    <row r="500" spans="1:11" ht="15" customHeight="1">
      <c r="A500" s="223">
        <v>493</v>
      </c>
      <c r="B500" s="318" t="s">
        <v>751</v>
      </c>
      <c r="C500" s="319"/>
      <c r="D500" s="320"/>
      <c r="E500" s="318" t="s">
        <v>758</v>
      </c>
      <c r="F500" s="319"/>
      <c r="G500" s="320"/>
      <c r="H500" s="318" t="s">
        <v>753</v>
      </c>
      <c r="I500" s="320"/>
      <c r="J500" s="321">
        <v>2022</v>
      </c>
      <c r="K500" s="322"/>
    </row>
    <row r="501" spans="1:11" ht="15" customHeight="1">
      <c r="A501" s="224">
        <v>494</v>
      </c>
      <c r="B501" s="323" t="s">
        <v>751</v>
      </c>
      <c r="C501" s="324"/>
      <c r="D501" s="325"/>
      <c r="E501" s="323" t="s">
        <v>759</v>
      </c>
      <c r="F501" s="324"/>
      <c r="G501" s="325"/>
      <c r="H501" s="323" t="s">
        <v>753</v>
      </c>
      <c r="I501" s="325"/>
      <c r="J501" s="326">
        <v>2022</v>
      </c>
      <c r="K501" s="327"/>
    </row>
    <row r="502" spans="1:11" ht="15" customHeight="1">
      <c r="A502" s="223">
        <v>495</v>
      </c>
      <c r="B502" s="318" t="s">
        <v>751</v>
      </c>
      <c r="C502" s="319"/>
      <c r="D502" s="320"/>
      <c r="E502" s="318" t="s">
        <v>760</v>
      </c>
      <c r="F502" s="319"/>
      <c r="G502" s="320"/>
      <c r="H502" s="318" t="s">
        <v>753</v>
      </c>
      <c r="I502" s="320"/>
      <c r="J502" s="321">
        <v>2022</v>
      </c>
      <c r="K502" s="322"/>
    </row>
    <row r="503" spans="1:11" ht="15" customHeight="1">
      <c r="A503" s="224">
        <v>496</v>
      </c>
      <c r="B503" s="323" t="s">
        <v>751</v>
      </c>
      <c r="C503" s="324"/>
      <c r="D503" s="325"/>
      <c r="E503" s="323" t="s">
        <v>761</v>
      </c>
      <c r="F503" s="324"/>
      <c r="G503" s="325"/>
      <c r="H503" s="323" t="s">
        <v>753</v>
      </c>
      <c r="I503" s="325"/>
      <c r="J503" s="326">
        <v>2023</v>
      </c>
      <c r="K503" s="327"/>
    </row>
    <row r="504" spans="1:11" ht="15" customHeight="1">
      <c r="A504" s="223">
        <v>497</v>
      </c>
      <c r="B504" s="318" t="s">
        <v>751</v>
      </c>
      <c r="C504" s="319"/>
      <c r="D504" s="320"/>
      <c r="E504" s="318" t="s">
        <v>762</v>
      </c>
      <c r="F504" s="319"/>
      <c r="G504" s="320"/>
      <c r="H504" s="318" t="s">
        <v>753</v>
      </c>
      <c r="I504" s="320"/>
      <c r="J504" s="321">
        <v>2022</v>
      </c>
      <c r="K504" s="322"/>
    </row>
    <row r="505" spans="1:11" ht="15" customHeight="1">
      <c r="A505" s="224">
        <v>498</v>
      </c>
      <c r="B505" s="323" t="s">
        <v>751</v>
      </c>
      <c r="C505" s="324"/>
      <c r="D505" s="325"/>
      <c r="E505" s="323" t="s">
        <v>763</v>
      </c>
      <c r="F505" s="324"/>
      <c r="G505" s="325"/>
      <c r="H505" s="323" t="s">
        <v>753</v>
      </c>
      <c r="I505" s="325"/>
      <c r="J505" s="326">
        <v>2022</v>
      </c>
      <c r="K505" s="327"/>
    </row>
    <row r="506" spans="1:11" ht="15" customHeight="1">
      <c r="A506" s="223">
        <v>499</v>
      </c>
      <c r="B506" s="318" t="s">
        <v>751</v>
      </c>
      <c r="C506" s="319"/>
      <c r="D506" s="320"/>
      <c r="E506" s="318" t="s">
        <v>764</v>
      </c>
      <c r="F506" s="319"/>
      <c r="G506" s="320"/>
      <c r="H506" s="318" t="s">
        <v>753</v>
      </c>
      <c r="I506" s="320"/>
      <c r="J506" s="321">
        <v>2023</v>
      </c>
      <c r="K506" s="322"/>
    </row>
    <row r="507" spans="1:11" ht="15" customHeight="1">
      <c r="A507" s="224">
        <v>500</v>
      </c>
      <c r="B507" s="323" t="s">
        <v>751</v>
      </c>
      <c r="C507" s="324"/>
      <c r="D507" s="325"/>
      <c r="E507" s="323" t="s">
        <v>765</v>
      </c>
      <c r="F507" s="324"/>
      <c r="G507" s="325"/>
      <c r="H507" s="323" t="s">
        <v>753</v>
      </c>
      <c r="I507" s="325"/>
      <c r="J507" s="326">
        <v>2021</v>
      </c>
      <c r="K507" s="327"/>
    </row>
    <row r="508" spans="1:11" ht="15" customHeight="1">
      <c r="A508" s="223">
        <v>501</v>
      </c>
      <c r="B508" s="318" t="s">
        <v>751</v>
      </c>
      <c r="C508" s="319"/>
      <c r="D508" s="320"/>
      <c r="E508" s="318" t="s">
        <v>766</v>
      </c>
      <c r="F508" s="319"/>
      <c r="G508" s="320"/>
      <c r="H508" s="318" t="s">
        <v>753</v>
      </c>
      <c r="I508" s="320"/>
      <c r="J508" s="321">
        <v>2022</v>
      </c>
      <c r="K508" s="322"/>
    </row>
    <row r="509" spans="1:11" ht="15" customHeight="1">
      <c r="A509" s="224">
        <v>502</v>
      </c>
      <c r="B509" s="323" t="s">
        <v>767</v>
      </c>
      <c r="C509" s="324"/>
      <c r="D509" s="325"/>
      <c r="E509" s="323" t="s">
        <v>768</v>
      </c>
      <c r="F509" s="324"/>
      <c r="G509" s="325"/>
      <c r="H509" s="323" t="s">
        <v>769</v>
      </c>
      <c r="I509" s="325"/>
      <c r="J509" s="326">
        <v>2016</v>
      </c>
      <c r="K509" s="327"/>
    </row>
    <row r="510" spans="1:11" ht="15" customHeight="1">
      <c r="A510" s="223">
        <v>503</v>
      </c>
      <c r="B510" s="318" t="s">
        <v>767</v>
      </c>
      <c r="C510" s="319"/>
      <c r="D510" s="320"/>
      <c r="E510" s="318" t="s">
        <v>770</v>
      </c>
      <c r="F510" s="319"/>
      <c r="G510" s="320"/>
      <c r="H510" s="318" t="s">
        <v>769</v>
      </c>
      <c r="I510" s="320"/>
      <c r="J510" s="321">
        <v>2017</v>
      </c>
      <c r="K510" s="322"/>
    </row>
    <row r="511" spans="1:11" ht="15" customHeight="1">
      <c r="A511" s="224">
        <v>504</v>
      </c>
      <c r="B511" s="323" t="s">
        <v>767</v>
      </c>
      <c r="C511" s="324"/>
      <c r="D511" s="325"/>
      <c r="E511" s="323" t="s">
        <v>771</v>
      </c>
      <c r="F511" s="324"/>
      <c r="G511" s="325"/>
      <c r="H511" s="323" t="s">
        <v>769</v>
      </c>
      <c r="I511" s="325"/>
      <c r="J511" s="326">
        <v>2020</v>
      </c>
      <c r="K511" s="327"/>
    </row>
    <row r="512" spans="1:11" ht="15" customHeight="1">
      <c r="A512" s="223">
        <v>505</v>
      </c>
      <c r="B512" s="318" t="s">
        <v>767</v>
      </c>
      <c r="C512" s="319"/>
      <c r="D512" s="320"/>
      <c r="E512" s="318" t="s">
        <v>772</v>
      </c>
      <c r="F512" s="319"/>
      <c r="G512" s="320"/>
      <c r="H512" s="318" t="s">
        <v>769</v>
      </c>
      <c r="I512" s="320"/>
      <c r="J512" s="321">
        <v>2021</v>
      </c>
      <c r="K512" s="322"/>
    </row>
    <row r="513" spans="1:11" ht="15" customHeight="1">
      <c r="A513" s="224">
        <v>506</v>
      </c>
      <c r="B513" s="323" t="s">
        <v>767</v>
      </c>
      <c r="C513" s="324"/>
      <c r="D513" s="325"/>
      <c r="E513" s="323" t="s">
        <v>773</v>
      </c>
      <c r="F513" s="324"/>
      <c r="G513" s="325"/>
      <c r="H513" s="323" t="s">
        <v>769</v>
      </c>
      <c r="I513" s="325"/>
      <c r="J513" s="326">
        <v>2021</v>
      </c>
      <c r="K513" s="327"/>
    </row>
    <row r="514" spans="1:11" ht="15" customHeight="1">
      <c r="A514" s="223">
        <v>507</v>
      </c>
      <c r="B514" s="318" t="s">
        <v>767</v>
      </c>
      <c r="C514" s="319"/>
      <c r="D514" s="320"/>
      <c r="E514" s="318" t="s">
        <v>774</v>
      </c>
      <c r="F514" s="319"/>
      <c r="G514" s="320"/>
      <c r="H514" s="318" t="s">
        <v>769</v>
      </c>
      <c r="I514" s="320"/>
      <c r="J514" s="321">
        <v>2022</v>
      </c>
      <c r="K514" s="322"/>
    </row>
    <row r="515" spans="1:11" ht="15" customHeight="1">
      <c r="A515" s="224">
        <v>508</v>
      </c>
      <c r="B515" s="323" t="s">
        <v>767</v>
      </c>
      <c r="C515" s="324"/>
      <c r="D515" s="325"/>
      <c r="E515" s="323" t="s">
        <v>775</v>
      </c>
      <c r="F515" s="324"/>
      <c r="G515" s="325"/>
      <c r="H515" s="323" t="s">
        <v>769</v>
      </c>
      <c r="I515" s="325"/>
      <c r="J515" s="326">
        <v>2022</v>
      </c>
      <c r="K515" s="327"/>
    </row>
    <row r="516" spans="1:11" ht="15" customHeight="1">
      <c r="A516" s="223">
        <v>509</v>
      </c>
      <c r="B516" s="318" t="s">
        <v>767</v>
      </c>
      <c r="C516" s="319"/>
      <c r="D516" s="320"/>
      <c r="E516" s="318" t="s">
        <v>776</v>
      </c>
      <c r="F516" s="319"/>
      <c r="G516" s="320"/>
      <c r="H516" s="318" t="s">
        <v>769</v>
      </c>
      <c r="I516" s="320"/>
      <c r="J516" s="321">
        <v>2022</v>
      </c>
      <c r="K516" s="322"/>
    </row>
    <row r="517" spans="1:11" ht="15" customHeight="1">
      <c r="A517" s="224">
        <v>510</v>
      </c>
      <c r="B517" s="323" t="s">
        <v>767</v>
      </c>
      <c r="C517" s="324"/>
      <c r="D517" s="325"/>
      <c r="E517" s="323" t="s">
        <v>777</v>
      </c>
      <c r="F517" s="324"/>
      <c r="G517" s="325"/>
      <c r="H517" s="323" t="s">
        <v>769</v>
      </c>
      <c r="I517" s="325"/>
      <c r="J517" s="326">
        <v>2022</v>
      </c>
      <c r="K517" s="327"/>
    </row>
    <row r="518" spans="1:11" ht="15" customHeight="1">
      <c r="A518" s="223">
        <v>511</v>
      </c>
      <c r="B518" s="318" t="s">
        <v>767</v>
      </c>
      <c r="C518" s="319"/>
      <c r="D518" s="320"/>
      <c r="E518" s="318" t="s">
        <v>778</v>
      </c>
      <c r="F518" s="319"/>
      <c r="G518" s="320"/>
      <c r="H518" s="318" t="s">
        <v>769</v>
      </c>
      <c r="I518" s="320"/>
      <c r="J518" s="321">
        <v>2022</v>
      </c>
      <c r="K518" s="322"/>
    </row>
    <row r="519" spans="1:11" ht="15" customHeight="1">
      <c r="A519" s="224">
        <v>512</v>
      </c>
      <c r="B519" s="323" t="s">
        <v>767</v>
      </c>
      <c r="C519" s="324"/>
      <c r="D519" s="325"/>
      <c r="E519" s="323" t="s">
        <v>779</v>
      </c>
      <c r="F519" s="324"/>
      <c r="G519" s="325"/>
      <c r="H519" s="323" t="s">
        <v>769</v>
      </c>
      <c r="I519" s="325"/>
      <c r="J519" s="326">
        <v>2022</v>
      </c>
      <c r="K519" s="327"/>
    </row>
    <row r="520" spans="1:11" ht="15" customHeight="1">
      <c r="A520" s="223">
        <v>513</v>
      </c>
      <c r="B520" s="318" t="s">
        <v>767</v>
      </c>
      <c r="C520" s="319"/>
      <c r="D520" s="320"/>
      <c r="E520" s="318" t="s">
        <v>780</v>
      </c>
      <c r="F520" s="319"/>
      <c r="G520" s="320"/>
      <c r="H520" s="318" t="s">
        <v>769</v>
      </c>
      <c r="I520" s="320"/>
      <c r="J520" s="321">
        <v>2021</v>
      </c>
      <c r="K520" s="322"/>
    </row>
    <row r="521" spans="1:11" ht="15" customHeight="1">
      <c r="A521" s="224">
        <v>514</v>
      </c>
      <c r="B521" s="323" t="s">
        <v>767</v>
      </c>
      <c r="C521" s="324"/>
      <c r="D521" s="325"/>
      <c r="E521" s="323" t="s">
        <v>781</v>
      </c>
      <c r="F521" s="324"/>
      <c r="G521" s="325"/>
      <c r="H521" s="323" t="s">
        <v>769</v>
      </c>
      <c r="I521" s="325"/>
      <c r="J521" s="326">
        <v>2021</v>
      </c>
      <c r="K521" s="327"/>
    </row>
    <row r="522" spans="1:11" ht="15" customHeight="1">
      <c r="A522" s="223">
        <v>515</v>
      </c>
      <c r="B522" s="318" t="s">
        <v>767</v>
      </c>
      <c r="C522" s="319"/>
      <c r="D522" s="320"/>
      <c r="E522" s="318" t="s">
        <v>782</v>
      </c>
      <c r="F522" s="319"/>
      <c r="G522" s="320"/>
      <c r="H522" s="318" t="s">
        <v>769</v>
      </c>
      <c r="I522" s="320"/>
      <c r="J522" s="321">
        <v>2022</v>
      </c>
      <c r="K522" s="322"/>
    </row>
    <row r="523" spans="1:11" ht="15" customHeight="1">
      <c r="A523" s="224">
        <v>516</v>
      </c>
      <c r="B523" s="323" t="s">
        <v>767</v>
      </c>
      <c r="C523" s="324"/>
      <c r="D523" s="325"/>
      <c r="E523" s="323" t="s">
        <v>783</v>
      </c>
      <c r="F523" s="324"/>
      <c r="G523" s="325"/>
      <c r="H523" s="323" t="s">
        <v>769</v>
      </c>
      <c r="I523" s="325"/>
      <c r="J523" s="326">
        <v>2022</v>
      </c>
      <c r="K523" s="327"/>
    </row>
    <row r="524" spans="1:11" ht="15" customHeight="1">
      <c r="A524" s="223">
        <v>517</v>
      </c>
      <c r="B524" s="318" t="s">
        <v>784</v>
      </c>
      <c r="C524" s="319"/>
      <c r="D524" s="320"/>
      <c r="E524" s="318" t="s">
        <v>785</v>
      </c>
      <c r="F524" s="319"/>
      <c r="G524" s="320"/>
      <c r="H524" s="318" t="s">
        <v>786</v>
      </c>
      <c r="I524" s="320"/>
      <c r="J524" s="321">
        <v>2016</v>
      </c>
      <c r="K524" s="322"/>
    </row>
    <row r="525" spans="1:11" ht="15" customHeight="1">
      <c r="A525" s="224">
        <v>518</v>
      </c>
      <c r="B525" s="323" t="s">
        <v>784</v>
      </c>
      <c r="C525" s="324"/>
      <c r="D525" s="325"/>
      <c r="E525" s="323" t="s">
        <v>787</v>
      </c>
      <c r="F525" s="324"/>
      <c r="G525" s="325"/>
      <c r="H525" s="323" t="s">
        <v>788</v>
      </c>
      <c r="I525" s="325"/>
      <c r="J525" s="326">
        <v>2021</v>
      </c>
      <c r="K525" s="327"/>
    </row>
    <row r="526" spans="1:11" ht="15" customHeight="1">
      <c r="A526" s="223">
        <v>519</v>
      </c>
      <c r="B526" s="318" t="s">
        <v>784</v>
      </c>
      <c r="C526" s="319"/>
      <c r="D526" s="320"/>
      <c r="E526" s="318" t="s">
        <v>789</v>
      </c>
      <c r="F526" s="319"/>
      <c r="G526" s="320"/>
      <c r="H526" s="318" t="s">
        <v>786</v>
      </c>
      <c r="I526" s="320"/>
      <c r="J526" s="321">
        <v>2021</v>
      </c>
      <c r="K526" s="322"/>
    </row>
    <row r="527" spans="1:11" ht="15" customHeight="1">
      <c r="A527" s="224">
        <v>520</v>
      </c>
      <c r="B527" s="323" t="s">
        <v>784</v>
      </c>
      <c r="C527" s="324"/>
      <c r="D527" s="325"/>
      <c r="E527" s="323" t="s">
        <v>790</v>
      </c>
      <c r="F527" s="324"/>
      <c r="G527" s="325"/>
      <c r="H527" s="323" t="s">
        <v>786</v>
      </c>
      <c r="I527" s="325"/>
      <c r="J527" s="326">
        <v>2024</v>
      </c>
      <c r="K527" s="327"/>
    </row>
    <row r="528" spans="1:11" ht="15" customHeight="1">
      <c r="A528" s="223">
        <v>521</v>
      </c>
      <c r="B528" s="318" t="s">
        <v>784</v>
      </c>
      <c r="C528" s="319"/>
      <c r="D528" s="320"/>
      <c r="E528" s="318" t="s">
        <v>791</v>
      </c>
      <c r="F528" s="319"/>
      <c r="G528" s="320"/>
      <c r="H528" s="318" t="s">
        <v>786</v>
      </c>
      <c r="I528" s="320"/>
      <c r="J528" s="321">
        <v>2021</v>
      </c>
      <c r="K528" s="322"/>
    </row>
    <row r="529" spans="1:11" ht="15" customHeight="1">
      <c r="A529" s="224">
        <v>522</v>
      </c>
      <c r="B529" s="323" t="s">
        <v>784</v>
      </c>
      <c r="C529" s="324"/>
      <c r="D529" s="325"/>
      <c r="E529" s="323" t="s">
        <v>792</v>
      </c>
      <c r="F529" s="324"/>
      <c r="G529" s="325"/>
      <c r="H529" s="323" t="s">
        <v>786</v>
      </c>
      <c r="I529" s="325"/>
      <c r="J529" s="326" t="s">
        <v>552</v>
      </c>
      <c r="K529" s="327"/>
    </row>
    <row r="530" spans="1:11" ht="15" customHeight="1">
      <c r="A530" s="223">
        <v>523</v>
      </c>
      <c r="B530" s="318" t="s">
        <v>784</v>
      </c>
      <c r="C530" s="319"/>
      <c r="D530" s="320"/>
      <c r="E530" s="318" t="s">
        <v>793</v>
      </c>
      <c r="F530" s="319"/>
      <c r="G530" s="320"/>
      <c r="H530" s="318" t="s">
        <v>786</v>
      </c>
      <c r="I530" s="320"/>
      <c r="J530" s="321" t="s">
        <v>552</v>
      </c>
      <c r="K530" s="322"/>
    </row>
    <row r="531" spans="1:11" ht="15" customHeight="1">
      <c r="A531" s="224">
        <v>524</v>
      </c>
      <c r="B531" s="323" t="s">
        <v>784</v>
      </c>
      <c r="C531" s="324"/>
      <c r="D531" s="325"/>
      <c r="E531" s="323" t="s">
        <v>794</v>
      </c>
      <c r="F531" s="324"/>
      <c r="G531" s="325"/>
      <c r="H531" s="323" t="s">
        <v>786</v>
      </c>
      <c r="I531" s="325"/>
      <c r="J531" s="326">
        <v>2024</v>
      </c>
      <c r="K531" s="327"/>
    </row>
    <row r="532" spans="1:11" ht="15" customHeight="1">
      <c r="A532" s="223">
        <v>525</v>
      </c>
      <c r="B532" s="318" t="s">
        <v>784</v>
      </c>
      <c r="C532" s="319"/>
      <c r="D532" s="320"/>
      <c r="E532" s="318" t="s">
        <v>795</v>
      </c>
      <c r="F532" s="319"/>
      <c r="G532" s="320"/>
      <c r="H532" s="318" t="s">
        <v>786</v>
      </c>
      <c r="I532" s="320"/>
      <c r="J532" s="321" t="s">
        <v>552</v>
      </c>
      <c r="K532" s="322"/>
    </row>
    <row r="533" spans="1:11" ht="15" customHeight="1">
      <c r="A533" s="224">
        <v>526</v>
      </c>
      <c r="B533" s="323" t="s">
        <v>784</v>
      </c>
      <c r="C533" s="324"/>
      <c r="D533" s="325"/>
      <c r="E533" s="323" t="s">
        <v>796</v>
      </c>
      <c r="F533" s="324"/>
      <c r="G533" s="325"/>
      <c r="H533" s="323" t="s">
        <v>786</v>
      </c>
      <c r="I533" s="325"/>
      <c r="J533" s="326" t="s">
        <v>552</v>
      </c>
      <c r="K533" s="327"/>
    </row>
    <row r="534" spans="1:11" ht="15" customHeight="1">
      <c r="A534" s="223">
        <v>527</v>
      </c>
      <c r="B534" s="318" t="s">
        <v>784</v>
      </c>
      <c r="C534" s="319"/>
      <c r="D534" s="320"/>
      <c r="E534" s="318" t="s">
        <v>797</v>
      </c>
      <c r="F534" s="319"/>
      <c r="G534" s="320"/>
      <c r="H534" s="318" t="s">
        <v>786</v>
      </c>
      <c r="I534" s="320"/>
      <c r="J534" s="321">
        <v>2021</v>
      </c>
      <c r="K534" s="322"/>
    </row>
    <row r="535" spans="1:11" ht="15" customHeight="1">
      <c r="A535" s="224">
        <v>528</v>
      </c>
      <c r="B535" s="323" t="s">
        <v>784</v>
      </c>
      <c r="C535" s="324"/>
      <c r="D535" s="325"/>
      <c r="E535" s="323" t="s">
        <v>798</v>
      </c>
      <c r="F535" s="324"/>
      <c r="G535" s="325"/>
      <c r="H535" s="323" t="s">
        <v>786</v>
      </c>
      <c r="I535" s="325"/>
      <c r="J535" s="326">
        <v>2022</v>
      </c>
      <c r="K535" s="327"/>
    </row>
    <row r="536" spans="1:11" ht="15" customHeight="1">
      <c r="A536" s="223">
        <v>529</v>
      </c>
      <c r="B536" s="318" t="s">
        <v>784</v>
      </c>
      <c r="C536" s="319"/>
      <c r="D536" s="320"/>
      <c r="E536" s="318" t="s">
        <v>799</v>
      </c>
      <c r="F536" s="319"/>
      <c r="G536" s="320"/>
      <c r="H536" s="318" t="s">
        <v>788</v>
      </c>
      <c r="I536" s="320"/>
      <c r="J536" s="321">
        <v>2024</v>
      </c>
      <c r="K536" s="322"/>
    </row>
    <row r="537" spans="1:11" ht="15" customHeight="1">
      <c r="A537" s="224">
        <v>530</v>
      </c>
      <c r="B537" s="323" t="s">
        <v>784</v>
      </c>
      <c r="C537" s="324"/>
      <c r="D537" s="325"/>
      <c r="E537" s="323" t="s">
        <v>800</v>
      </c>
      <c r="F537" s="324"/>
      <c r="G537" s="325"/>
      <c r="H537" s="323" t="s">
        <v>788</v>
      </c>
      <c r="I537" s="325"/>
      <c r="J537" s="326" t="s">
        <v>552</v>
      </c>
      <c r="K537" s="327"/>
    </row>
    <row r="538" spans="1:11" ht="15" customHeight="1">
      <c r="A538" s="223">
        <v>531</v>
      </c>
      <c r="B538" s="318" t="s">
        <v>784</v>
      </c>
      <c r="C538" s="319"/>
      <c r="D538" s="320"/>
      <c r="E538" s="318" t="s">
        <v>801</v>
      </c>
      <c r="F538" s="319"/>
      <c r="G538" s="320"/>
      <c r="H538" s="318" t="s">
        <v>788</v>
      </c>
      <c r="I538" s="320"/>
      <c r="J538" s="321">
        <v>2024</v>
      </c>
      <c r="K538" s="322"/>
    </row>
    <row r="539" spans="1:11" ht="15" customHeight="1">
      <c r="A539" s="224">
        <v>532</v>
      </c>
      <c r="B539" s="323" t="s">
        <v>784</v>
      </c>
      <c r="C539" s="324"/>
      <c r="D539" s="325"/>
      <c r="E539" s="323" t="s">
        <v>802</v>
      </c>
      <c r="F539" s="324"/>
      <c r="G539" s="325"/>
      <c r="H539" s="323" t="s">
        <v>788</v>
      </c>
      <c r="I539" s="325"/>
      <c r="J539" s="326">
        <v>2024</v>
      </c>
      <c r="K539" s="327"/>
    </row>
    <row r="540" spans="1:11" ht="15" customHeight="1">
      <c r="A540" s="223">
        <v>533</v>
      </c>
      <c r="B540" s="318" t="s">
        <v>784</v>
      </c>
      <c r="C540" s="319"/>
      <c r="D540" s="320"/>
      <c r="E540" s="318" t="s">
        <v>803</v>
      </c>
      <c r="F540" s="319"/>
      <c r="G540" s="320"/>
      <c r="H540" s="318" t="s">
        <v>788</v>
      </c>
      <c r="I540" s="320"/>
      <c r="J540" s="321">
        <v>2022</v>
      </c>
      <c r="K540" s="322"/>
    </row>
    <row r="541" spans="1:11" ht="15" customHeight="1">
      <c r="A541" s="224">
        <v>534</v>
      </c>
      <c r="B541" s="323" t="s">
        <v>804</v>
      </c>
      <c r="C541" s="324"/>
      <c r="D541" s="325"/>
      <c r="E541" s="323" t="s">
        <v>805</v>
      </c>
      <c r="F541" s="324"/>
      <c r="G541" s="325"/>
      <c r="H541" s="323" t="s">
        <v>806</v>
      </c>
      <c r="I541" s="325"/>
      <c r="J541" s="326">
        <v>2016</v>
      </c>
      <c r="K541" s="327"/>
    </row>
    <row r="542" spans="1:11" ht="15" customHeight="1">
      <c r="A542" s="223">
        <v>535</v>
      </c>
      <c r="B542" s="318" t="s">
        <v>804</v>
      </c>
      <c r="C542" s="319"/>
      <c r="D542" s="320"/>
      <c r="E542" s="318" t="s">
        <v>807</v>
      </c>
      <c r="F542" s="319"/>
      <c r="G542" s="320"/>
      <c r="H542" s="318" t="s">
        <v>806</v>
      </c>
      <c r="I542" s="320"/>
      <c r="J542" s="321">
        <v>2017</v>
      </c>
      <c r="K542" s="322"/>
    </row>
    <row r="543" spans="1:11" ht="15" customHeight="1">
      <c r="A543" s="224">
        <v>536</v>
      </c>
      <c r="B543" s="323" t="s">
        <v>804</v>
      </c>
      <c r="C543" s="324"/>
      <c r="D543" s="325"/>
      <c r="E543" s="323" t="s">
        <v>808</v>
      </c>
      <c r="F543" s="324"/>
      <c r="G543" s="325"/>
      <c r="H543" s="323" t="s">
        <v>806</v>
      </c>
      <c r="I543" s="325"/>
      <c r="J543" s="326">
        <v>2017</v>
      </c>
      <c r="K543" s="327"/>
    </row>
    <row r="544" spans="1:11" ht="15" customHeight="1">
      <c r="A544" s="223">
        <v>537</v>
      </c>
      <c r="B544" s="318" t="s">
        <v>804</v>
      </c>
      <c r="C544" s="319"/>
      <c r="D544" s="320"/>
      <c r="E544" s="318" t="s">
        <v>809</v>
      </c>
      <c r="F544" s="319"/>
      <c r="G544" s="320"/>
      <c r="H544" s="318" t="s">
        <v>806</v>
      </c>
      <c r="I544" s="320"/>
      <c r="J544" s="321">
        <v>2017</v>
      </c>
      <c r="K544" s="322"/>
    </row>
    <row r="545" spans="1:11" ht="15" customHeight="1">
      <c r="A545" s="224">
        <v>538</v>
      </c>
      <c r="B545" s="323" t="s">
        <v>804</v>
      </c>
      <c r="C545" s="324"/>
      <c r="D545" s="325"/>
      <c r="E545" s="323" t="s">
        <v>810</v>
      </c>
      <c r="F545" s="324"/>
      <c r="G545" s="325"/>
      <c r="H545" s="323" t="s">
        <v>806</v>
      </c>
      <c r="I545" s="325"/>
      <c r="J545" s="326">
        <v>2021</v>
      </c>
      <c r="K545" s="327"/>
    </row>
    <row r="546" spans="1:11" ht="15" customHeight="1">
      <c r="A546" s="223">
        <v>539</v>
      </c>
      <c r="B546" s="318" t="s">
        <v>804</v>
      </c>
      <c r="C546" s="319"/>
      <c r="D546" s="320"/>
      <c r="E546" s="318" t="s">
        <v>811</v>
      </c>
      <c r="F546" s="319"/>
      <c r="G546" s="320"/>
      <c r="H546" s="318" t="s">
        <v>806</v>
      </c>
      <c r="I546" s="320"/>
      <c r="J546" s="321">
        <v>2021</v>
      </c>
      <c r="K546" s="322"/>
    </row>
    <row r="547" spans="1:11" ht="15" customHeight="1">
      <c r="A547" s="224">
        <v>540</v>
      </c>
      <c r="B547" s="323" t="s">
        <v>804</v>
      </c>
      <c r="C547" s="324"/>
      <c r="D547" s="325"/>
      <c r="E547" s="323" t="s">
        <v>812</v>
      </c>
      <c r="F547" s="324"/>
      <c r="G547" s="325"/>
      <c r="H547" s="323" t="s">
        <v>806</v>
      </c>
      <c r="I547" s="325"/>
      <c r="J547" s="326">
        <v>2022</v>
      </c>
      <c r="K547" s="327"/>
    </row>
    <row r="548" spans="1:11" ht="15" customHeight="1">
      <c r="A548" s="223">
        <v>541</v>
      </c>
      <c r="B548" s="318" t="s">
        <v>804</v>
      </c>
      <c r="C548" s="319"/>
      <c r="D548" s="320"/>
      <c r="E548" s="318" t="s">
        <v>813</v>
      </c>
      <c r="F548" s="319"/>
      <c r="G548" s="320"/>
      <c r="H548" s="318" t="s">
        <v>806</v>
      </c>
      <c r="I548" s="320"/>
      <c r="J548" s="321">
        <v>2021</v>
      </c>
      <c r="K548" s="322"/>
    </row>
    <row r="549" spans="1:11" ht="15" customHeight="1">
      <c r="A549" s="224">
        <v>542</v>
      </c>
      <c r="B549" s="323" t="s">
        <v>804</v>
      </c>
      <c r="C549" s="324"/>
      <c r="D549" s="325"/>
      <c r="E549" s="323" t="s">
        <v>814</v>
      </c>
      <c r="F549" s="324"/>
      <c r="G549" s="325"/>
      <c r="H549" s="323" t="s">
        <v>806</v>
      </c>
      <c r="I549" s="325"/>
      <c r="J549" s="326">
        <v>2021</v>
      </c>
      <c r="K549" s="327"/>
    </row>
    <row r="550" spans="1:11" ht="15" customHeight="1">
      <c r="A550" s="223">
        <v>543</v>
      </c>
      <c r="B550" s="318" t="s">
        <v>804</v>
      </c>
      <c r="C550" s="319"/>
      <c r="D550" s="320"/>
      <c r="E550" s="318" t="s">
        <v>815</v>
      </c>
      <c r="F550" s="319"/>
      <c r="G550" s="320"/>
      <c r="H550" s="318" t="s">
        <v>806</v>
      </c>
      <c r="I550" s="320"/>
      <c r="J550" s="321">
        <v>2021</v>
      </c>
      <c r="K550" s="322"/>
    </row>
    <row r="551" spans="1:11" ht="15" customHeight="1">
      <c r="A551" s="224">
        <v>544</v>
      </c>
      <c r="B551" s="323" t="s">
        <v>804</v>
      </c>
      <c r="C551" s="324"/>
      <c r="D551" s="325"/>
      <c r="E551" s="323" t="s">
        <v>816</v>
      </c>
      <c r="F551" s="324"/>
      <c r="G551" s="325"/>
      <c r="H551" s="323" t="s">
        <v>806</v>
      </c>
      <c r="I551" s="325"/>
      <c r="J551" s="326">
        <v>2021</v>
      </c>
      <c r="K551" s="327"/>
    </row>
    <row r="552" spans="1:11" ht="15" customHeight="1">
      <c r="A552" s="223">
        <v>545</v>
      </c>
      <c r="B552" s="318" t="s">
        <v>804</v>
      </c>
      <c r="C552" s="319"/>
      <c r="D552" s="320"/>
      <c r="E552" s="318" t="s">
        <v>817</v>
      </c>
      <c r="F552" s="319"/>
      <c r="G552" s="320"/>
      <c r="H552" s="318" t="s">
        <v>806</v>
      </c>
      <c r="I552" s="320"/>
      <c r="J552" s="321">
        <v>2022</v>
      </c>
      <c r="K552" s="322"/>
    </row>
    <row r="553" spans="1:11" ht="15" customHeight="1">
      <c r="A553" s="224">
        <v>546</v>
      </c>
      <c r="B553" s="323" t="s">
        <v>804</v>
      </c>
      <c r="C553" s="324"/>
      <c r="D553" s="325"/>
      <c r="E553" s="323" t="s">
        <v>818</v>
      </c>
      <c r="F553" s="324"/>
      <c r="G553" s="325"/>
      <c r="H553" s="323" t="s">
        <v>806</v>
      </c>
      <c r="I553" s="325"/>
      <c r="J553" s="326">
        <v>2021</v>
      </c>
      <c r="K553" s="327"/>
    </row>
    <row r="554" spans="1:11" ht="15" customHeight="1">
      <c r="A554" s="223">
        <v>547</v>
      </c>
      <c r="B554" s="318" t="s">
        <v>804</v>
      </c>
      <c r="C554" s="319"/>
      <c r="D554" s="320"/>
      <c r="E554" s="318" t="s">
        <v>819</v>
      </c>
      <c r="F554" s="319"/>
      <c r="G554" s="320"/>
      <c r="H554" s="318" t="s">
        <v>806</v>
      </c>
      <c r="I554" s="320"/>
      <c r="J554" s="321">
        <v>2021</v>
      </c>
      <c r="K554" s="322"/>
    </row>
    <row r="555" spans="1:11" ht="15" customHeight="1">
      <c r="A555" s="224">
        <v>548</v>
      </c>
      <c r="B555" s="323" t="s">
        <v>804</v>
      </c>
      <c r="C555" s="324"/>
      <c r="D555" s="325"/>
      <c r="E555" s="323" t="s">
        <v>820</v>
      </c>
      <c r="F555" s="324"/>
      <c r="G555" s="325"/>
      <c r="H555" s="323" t="s">
        <v>806</v>
      </c>
      <c r="I555" s="325"/>
      <c r="J555" s="326">
        <v>2022</v>
      </c>
      <c r="K555" s="327"/>
    </row>
    <row r="556" spans="1:11" ht="15" customHeight="1">
      <c r="A556" s="223">
        <v>549</v>
      </c>
      <c r="B556" s="318" t="s">
        <v>580</v>
      </c>
      <c r="C556" s="319"/>
      <c r="D556" s="320"/>
      <c r="E556" s="318" t="s">
        <v>821</v>
      </c>
      <c r="F556" s="319"/>
      <c r="G556" s="320"/>
      <c r="H556" s="318" t="s">
        <v>822</v>
      </c>
      <c r="I556" s="320"/>
      <c r="J556" s="321" t="s">
        <v>552</v>
      </c>
      <c r="K556" s="322"/>
    </row>
    <row r="557" spans="1:11" ht="15" customHeight="1">
      <c r="A557" s="224">
        <v>550</v>
      </c>
      <c r="B557" s="323" t="s">
        <v>580</v>
      </c>
      <c r="C557" s="324"/>
      <c r="D557" s="325"/>
      <c r="E557" s="323" t="s">
        <v>823</v>
      </c>
      <c r="F557" s="324"/>
      <c r="G557" s="325"/>
      <c r="H557" s="323" t="s">
        <v>824</v>
      </c>
      <c r="I557" s="325"/>
      <c r="J557" s="326" t="s">
        <v>552</v>
      </c>
      <c r="K557" s="327"/>
    </row>
    <row r="558" spans="1:11" ht="15" customHeight="1">
      <c r="A558" s="223">
        <v>551</v>
      </c>
      <c r="B558" s="318" t="s">
        <v>580</v>
      </c>
      <c r="C558" s="319"/>
      <c r="D558" s="320"/>
      <c r="E558" s="318" t="s">
        <v>825</v>
      </c>
      <c r="F558" s="319"/>
      <c r="G558" s="320"/>
      <c r="H558" s="318" t="s">
        <v>826</v>
      </c>
      <c r="I558" s="320"/>
      <c r="J558" s="321">
        <v>2024</v>
      </c>
      <c r="K558" s="322"/>
    </row>
    <row r="559" spans="1:11" ht="15" customHeight="1">
      <c r="A559" s="224">
        <v>552</v>
      </c>
      <c r="B559" s="323" t="s">
        <v>580</v>
      </c>
      <c r="C559" s="324"/>
      <c r="D559" s="325"/>
      <c r="E559" s="323" t="s">
        <v>827</v>
      </c>
      <c r="F559" s="324"/>
      <c r="G559" s="325"/>
      <c r="H559" s="323" t="s">
        <v>828</v>
      </c>
      <c r="I559" s="325"/>
      <c r="J559" s="326">
        <v>2017</v>
      </c>
      <c r="K559" s="327"/>
    </row>
  </sheetData>
  <autoFilter ref="A6:K559" xr:uid="{C2E112E5-CF46-41D3-A340-8DBBD484F0AD}"/>
  <mergeCells count="2212">
    <mergeCell ref="B559:D559"/>
    <mergeCell ref="E559:G559"/>
    <mergeCell ref="H559:I559"/>
    <mergeCell ref="J559:K559"/>
    <mergeCell ref="B557:D557"/>
    <mergeCell ref="E557:G557"/>
    <mergeCell ref="H557:I557"/>
    <mergeCell ref="J557:K557"/>
    <mergeCell ref="B558:D558"/>
    <mergeCell ref="E558:G558"/>
    <mergeCell ref="H558:I558"/>
    <mergeCell ref="J558:K558"/>
    <mergeCell ref="B555:D555"/>
    <mergeCell ref="E555:G555"/>
    <mergeCell ref="H555:I555"/>
    <mergeCell ref="J555:K555"/>
    <mergeCell ref="B556:D556"/>
    <mergeCell ref="E556:G556"/>
    <mergeCell ref="H556:I556"/>
    <mergeCell ref="J556:K556"/>
    <mergeCell ref="B553:D553"/>
    <mergeCell ref="E553:G553"/>
    <mergeCell ref="H553:I553"/>
    <mergeCell ref="J553:K553"/>
    <mergeCell ref="B554:D554"/>
    <mergeCell ref="E554:G554"/>
    <mergeCell ref="H554:I554"/>
    <mergeCell ref="J554:K554"/>
    <mergeCell ref="B551:D551"/>
    <mergeCell ref="E551:G551"/>
    <mergeCell ref="H551:I551"/>
    <mergeCell ref="J551:K551"/>
    <mergeCell ref="B552:D552"/>
    <mergeCell ref="E552:G552"/>
    <mergeCell ref="H552:I552"/>
    <mergeCell ref="J552:K552"/>
    <mergeCell ref="B549:D549"/>
    <mergeCell ref="E549:G549"/>
    <mergeCell ref="H549:I549"/>
    <mergeCell ref="J549:K549"/>
    <mergeCell ref="B550:D550"/>
    <mergeCell ref="E550:G550"/>
    <mergeCell ref="H550:I550"/>
    <mergeCell ref="J550:K550"/>
    <mergeCell ref="B547:D547"/>
    <mergeCell ref="E547:G547"/>
    <mergeCell ref="H547:I547"/>
    <mergeCell ref="J547:K547"/>
    <mergeCell ref="B548:D548"/>
    <mergeCell ref="E548:G548"/>
    <mergeCell ref="H548:I548"/>
    <mergeCell ref="J548:K548"/>
    <mergeCell ref="B545:D545"/>
    <mergeCell ref="E545:G545"/>
    <mergeCell ref="H545:I545"/>
    <mergeCell ref="J545:K545"/>
    <mergeCell ref="B546:D546"/>
    <mergeCell ref="E546:G546"/>
    <mergeCell ref="H546:I546"/>
    <mergeCell ref="J546:K546"/>
    <mergeCell ref="B543:D543"/>
    <mergeCell ref="E543:G543"/>
    <mergeCell ref="H543:I543"/>
    <mergeCell ref="J543:K543"/>
    <mergeCell ref="B544:D544"/>
    <mergeCell ref="E544:G544"/>
    <mergeCell ref="H544:I544"/>
    <mergeCell ref="J544:K544"/>
    <mergeCell ref="B541:D541"/>
    <mergeCell ref="E541:G541"/>
    <mergeCell ref="H541:I541"/>
    <mergeCell ref="J541:K541"/>
    <mergeCell ref="B542:D542"/>
    <mergeCell ref="E542:G542"/>
    <mergeCell ref="H542:I542"/>
    <mergeCell ref="J542:K542"/>
    <mergeCell ref="B539:D539"/>
    <mergeCell ref="E539:G539"/>
    <mergeCell ref="H539:I539"/>
    <mergeCell ref="J539:K539"/>
    <mergeCell ref="B540:D540"/>
    <mergeCell ref="E540:G540"/>
    <mergeCell ref="H540:I540"/>
    <mergeCell ref="J540:K540"/>
    <mergeCell ref="B537:D537"/>
    <mergeCell ref="E537:G537"/>
    <mergeCell ref="H537:I537"/>
    <mergeCell ref="J537:K537"/>
    <mergeCell ref="B538:D538"/>
    <mergeCell ref="E538:G538"/>
    <mergeCell ref="H538:I538"/>
    <mergeCell ref="J538:K538"/>
    <mergeCell ref="B535:D535"/>
    <mergeCell ref="E535:G535"/>
    <mergeCell ref="H535:I535"/>
    <mergeCell ref="J535:K535"/>
    <mergeCell ref="B536:D536"/>
    <mergeCell ref="E536:G536"/>
    <mergeCell ref="H536:I536"/>
    <mergeCell ref="J536:K536"/>
    <mergeCell ref="B533:D533"/>
    <mergeCell ref="E533:G533"/>
    <mergeCell ref="H533:I533"/>
    <mergeCell ref="J533:K533"/>
    <mergeCell ref="B534:D534"/>
    <mergeCell ref="E534:G534"/>
    <mergeCell ref="H534:I534"/>
    <mergeCell ref="J534:K534"/>
    <mergeCell ref="B531:D531"/>
    <mergeCell ref="E531:G531"/>
    <mergeCell ref="H531:I531"/>
    <mergeCell ref="J531:K531"/>
    <mergeCell ref="B532:D532"/>
    <mergeCell ref="E532:G532"/>
    <mergeCell ref="H532:I532"/>
    <mergeCell ref="J532:K532"/>
    <mergeCell ref="B529:D529"/>
    <mergeCell ref="E529:G529"/>
    <mergeCell ref="H529:I529"/>
    <mergeCell ref="J529:K529"/>
    <mergeCell ref="B530:D530"/>
    <mergeCell ref="E530:G530"/>
    <mergeCell ref="H530:I530"/>
    <mergeCell ref="J530:K530"/>
    <mergeCell ref="B527:D527"/>
    <mergeCell ref="E527:G527"/>
    <mergeCell ref="H527:I527"/>
    <mergeCell ref="J527:K527"/>
    <mergeCell ref="B528:D528"/>
    <mergeCell ref="E528:G528"/>
    <mergeCell ref="H528:I528"/>
    <mergeCell ref="J528:K528"/>
    <mergeCell ref="B525:D525"/>
    <mergeCell ref="E525:G525"/>
    <mergeCell ref="H525:I525"/>
    <mergeCell ref="J525:K525"/>
    <mergeCell ref="B526:D526"/>
    <mergeCell ref="E526:G526"/>
    <mergeCell ref="H526:I526"/>
    <mergeCell ref="J526:K526"/>
    <mergeCell ref="B523:D523"/>
    <mergeCell ref="E523:G523"/>
    <mergeCell ref="H523:I523"/>
    <mergeCell ref="J523:K523"/>
    <mergeCell ref="B524:D524"/>
    <mergeCell ref="E524:G524"/>
    <mergeCell ref="H524:I524"/>
    <mergeCell ref="J524:K524"/>
    <mergeCell ref="B521:D521"/>
    <mergeCell ref="E521:G521"/>
    <mergeCell ref="H521:I521"/>
    <mergeCell ref="J521:K521"/>
    <mergeCell ref="B522:D522"/>
    <mergeCell ref="E522:G522"/>
    <mergeCell ref="H522:I522"/>
    <mergeCell ref="J522:K522"/>
    <mergeCell ref="B519:D519"/>
    <mergeCell ref="E519:G519"/>
    <mergeCell ref="H519:I519"/>
    <mergeCell ref="J519:K519"/>
    <mergeCell ref="B520:D520"/>
    <mergeCell ref="E520:G520"/>
    <mergeCell ref="H520:I520"/>
    <mergeCell ref="J520:K520"/>
    <mergeCell ref="B517:D517"/>
    <mergeCell ref="E517:G517"/>
    <mergeCell ref="H517:I517"/>
    <mergeCell ref="J517:K517"/>
    <mergeCell ref="B518:D518"/>
    <mergeCell ref="E518:G518"/>
    <mergeCell ref="H518:I518"/>
    <mergeCell ref="J518:K518"/>
    <mergeCell ref="B515:D515"/>
    <mergeCell ref="E515:G515"/>
    <mergeCell ref="H515:I515"/>
    <mergeCell ref="J515:K515"/>
    <mergeCell ref="B516:D516"/>
    <mergeCell ref="E516:G516"/>
    <mergeCell ref="H516:I516"/>
    <mergeCell ref="J516:K516"/>
    <mergeCell ref="B513:D513"/>
    <mergeCell ref="E513:G513"/>
    <mergeCell ref="H513:I513"/>
    <mergeCell ref="J513:K513"/>
    <mergeCell ref="B514:D514"/>
    <mergeCell ref="E514:G514"/>
    <mergeCell ref="H514:I514"/>
    <mergeCell ref="J514:K514"/>
    <mergeCell ref="B511:D511"/>
    <mergeCell ref="E511:G511"/>
    <mergeCell ref="H511:I511"/>
    <mergeCell ref="J511:K511"/>
    <mergeCell ref="B512:D512"/>
    <mergeCell ref="E512:G512"/>
    <mergeCell ref="H512:I512"/>
    <mergeCell ref="J512:K512"/>
    <mergeCell ref="B509:D509"/>
    <mergeCell ref="E509:G509"/>
    <mergeCell ref="H509:I509"/>
    <mergeCell ref="J509:K509"/>
    <mergeCell ref="B510:D510"/>
    <mergeCell ref="E510:G510"/>
    <mergeCell ref="H510:I510"/>
    <mergeCell ref="J510:K510"/>
    <mergeCell ref="B507:D507"/>
    <mergeCell ref="E507:G507"/>
    <mergeCell ref="H507:I507"/>
    <mergeCell ref="J507:K507"/>
    <mergeCell ref="B508:D508"/>
    <mergeCell ref="E508:G508"/>
    <mergeCell ref="H508:I508"/>
    <mergeCell ref="J508:K508"/>
    <mergeCell ref="B505:D505"/>
    <mergeCell ref="E505:G505"/>
    <mergeCell ref="H505:I505"/>
    <mergeCell ref="J505:K505"/>
    <mergeCell ref="B506:D506"/>
    <mergeCell ref="E506:G506"/>
    <mergeCell ref="H506:I506"/>
    <mergeCell ref="J506:K506"/>
    <mergeCell ref="B503:D503"/>
    <mergeCell ref="E503:G503"/>
    <mergeCell ref="H503:I503"/>
    <mergeCell ref="J503:K503"/>
    <mergeCell ref="B504:D504"/>
    <mergeCell ref="E504:G504"/>
    <mergeCell ref="H504:I504"/>
    <mergeCell ref="J504:K504"/>
    <mergeCell ref="B501:D501"/>
    <mergeCell ref="E501:G501"/>
    <mergeCell ref="H501:I501"/>
    <mergeCell ref="J501:K501"/>
    <mergeCell ref="B502:D502"/>
    <mergeCell ref="E502:G502"/>
    <mergeCell ref="H502:I502"/>
    <mergeCell ref="J502:K502"/>
    <mergeCell ref="B499:D499"/>
    <mergeCell ref="E499:G499"/>
    <mergeCell ref="H499:I499"/>
    <mergeCell ref="J499:K499"/>
    <mergeCell ref="B500:D500"/>
    <mergeCell ref="E500:G500"/>
    <mergeCell ref="H500:I500"/>
    <mergeCell ref="J500:K500"/>
    <mergeCell ref="B497:D497"/>
    <mergeCell ref="E497:G497"/>
    <mergeCell ref="H497:I497"/>
    <mergeCell ref="J497:K497"/>
    <mergeCell ref="B498:D498"/>
    <mergeCell ref="E498:G498"/>
    <mergeCell ref="H498:I498"/>
    <mergeCell ref="J498:K498"/>
    <mergeCell ref="B495:D495"/>
    <mergeCell ref="E495:G495"/>
    <mergeCell ref="H495:I495"/>
    <mergeCell ref="J495:K495"/>
    <mergeCell ref="B496:D496"/>
    <mergeCell ref="E496:G496"/>
    <mergeCell ref="H496:I496"/>
    <mergeCell ref="J496:K496"/>
    <mergeCell ref="B493:D493"/>
    <mergeCell ref="E493:G493"/>
    <mergeCell ref="H493:I493"/>
    <mergeCell ref="J493:K493"/>
    <mergeCell ref="B494:D494"/>
    <mergeCell ref="E494:G494"/>
    <mergeCell ref="H494:I494"/>
    <mergeCell ref="J494:K494"/>
    <mergeCell ref="B491:D491"/>
    <mergeCell ref="E491:G491"/>
    <mergeCell ref="H491:I491"/>
    <mergeCell ref="J491:K491"/>
    <mergeCell ref="B492:D492"/>
    <mergeCell ref="E492:G492"/>
    <mergeCell ref="H492:I492"/>
    <mergeCell ref="J492:K492"/>
    <mergeCell ref="B489:D489"/>
    <mergeCell ref="E489:G489"/>
    <mergeCell ref="H489:I489"/>
    <mergeCell ref="J489:K489"/>
    <mergeCell ref="B490:D490"/>
    <mergeCell ref="E490:G490"/>
    <mergeCell ref="H490:I490"/>
    <mergeCell ref="J490:K490"/>
    <mergeCell ref="B487:D487"/>
    <mergeCell ref="E487:G487"/>
    <mergeCell ref="H487:I487"/>
    <mergeCell ref="J487:K487"/>
    <mergeCell ref="B488:D488"/>
    <mergeCell ref="E488:G488"/>
    <mergeCell ref="H488:I488"/>
    <mergeCell ref="J488:K488"/>
    <mergeCell ref="B485:D485"/>
    <mergeCell ref="E485:G485"/>
    <mergeCell ref="H485:I485"/>
    <mergeCell ref="J485:K485"/>
    <mergeCell ref="B486:D486"/>
    <mergeCell ref="E486:G486"/>
    <mergeCell ref="H486:I486"/>
    <mergeCell ref="J486:K486"/>
    <mergeCell ref="B483:D483"/>
    <mergeCell ref="E483:G483"/>
    <mergeCell ref="H483:I483"/>
    <mergeCell ref="J483:K483"/>
    <mergeCell ref="B484:D484"/>
    <mergeCell ref="E484:G484"/>
    <mergeCell ref="H484:I484"/>
    <mergeCell ref="J484:K484"/>
    <mergeCell ref="B481:D481"/>
    <mergeCell ref="E481:G481"/>
    <mergeCell ref="H481:I481"/>
    <mergeCell ref="J481:K481"/>
    <mergeCell ref="B482:D482"/>
    <mergeCell ref="E482:G482"/>
    <mergeCell ref="H482:I482"/>
    <mergeCell ref="J482:K482"/>
    <mergeCell ref="B479:D479"/>
    <mergeCell ref="E479:G479"/>
    <mergeCell ref="H479:I479"/>
    <mergeCell ref="J479:K479"/>
    <mergeCell ref="B480:D480"/>
    <mergeCell ref="E480:G480"/>
    <mergeCell ref="H480:I480"/>
    <mergeCell ref="J480:K480"/>
    <mergeCell ref="B477:D477"/>
    <mergeCell ref="E477:G477"/>
    <mergeCell ref="H477:I477"/>
    <mergeCell ref="J477:K477"/>
    <mergeCell ref="B478:D478"/>
    <mergeCell ref="E478:G478"/>
    <mergeCell ref="H478:I478"/>
    <mergeCell ref="J478:K478"/>
    <mergeCell ref="B475:D475"/>
    <mergeCell ref="E475:G475"/>
    <mergeCell ref="H475:I475"/>
    <mergeCell ref="J475:K475"/>
    <mergeCell ref="B476:D476"/>
    <mergeCell ref="E476:G476"/>
    <mergeCell ref="H476:I476"/>
    <mergeCell ref="J476:K476"/>
    <mergeCell ref="B473:D473"/>
    <mergeCell ref="E473:G473"/>
    <mergeCell ref="H473:I473"/>
    <mergeCell ref="J473:K473"/>
    <mergeCell ref="B474:D474"/>
    <mergeCell ref="E474:G474"/>
    <mergeCell ref="H474:I474"/>
    <mergeCell ref="J474:K474"/>
    <mergeCell ref="B471:D471"/>
    <mergeCell ref="E471:G471"/>
    <mergeCell ref="H471:I471"/>
    <mergeCell ref="J471:K471"/>
    <mergeCell ref="B472:D472"/>
    <mergeCell ref="E472:G472"/>
    <mergeCell ref="H472:I472"/>
    <mergeCell ref="J472:K472"/>
    <mergeCell ref="B469:D469"/>
    <mergeCell ref="E469:G469"/>
    <mergeCell ref="H469:I469"/>
    <mergeCell ref="J469:K469"/>
    <mergeCell ref="B470:D470"/>
    <mergeCell ref="E470:G470"/>
    <mergeCell ref="H470:I470"/>
    <mergeCell ref="J470:K470"/>
    <mergeCell ref="B467:D467"/>
    <mergeCell ref="E467:G467"/>
    <mergeCell ref="H467:I467"/>
    <mergeCell ref="J467:K467"/>
    <mergeCell ref="B468:D468"/>
    <mergeCell ref="E468:G468"/>
    <mergeCell ref="H468:I468"/>
    <mergeCell ref="J468:K468"/>
    <mergeCell ref="B465:D465"/>
    <mergeCell ref="E465:G465"/>
    <mergeCell ref="H465:I465"/>
    <mergeCell ref="J465:K465"/>
    <mergeCell ref="B466:D466"/>
    <mergeCell ref="E466:G466"/>
    <mergeCell ref="H466:I466"/>
    <mergeCell ref="J466:K466"/>
    <mergeCell ref="B463:D463"/>
    <mergeCell ref="E463:G463"/>
    <mergeCell ref="H463:I463"/>
    <mergeCell ref="J463:K463"/>
    <mergeCell ref="B464:D464"/>
    <mergeCell ref="E464:G464"/>
    <mergeCell ref="H464:I464"/>
    <mergeCell ref="J464:K464"/>
    <mergeCell ref="B461:D461"/>
    <mergeCell ref="E461:G461"/>
    <mergeCell ref="H461:I461"/>
    <mergeCell ref="J461:K461"/>
    <mergeCell ref="B462:D462"/>
    <mergeCell ref="E462:G462"/>
    <mergeCell ref="H462:I462"/>
    <mergeCell ref="J462:K462"/>
    <mergeCell ref="B459:D459"/>
    <mergeCell ref="E459:G459"/>
    <mergeCell ref="H459:I459"/>
    <mergeCell ref="J459:K459"/>
    <mergeCell ref="B460:D460"/>
    <mergeCell ref="E460:G460"/>
    <mergeCell ref="H460:I460"/>
    <mergeCell ref="J460:K460"/>
    <mergeCell ref="B457:D457"/>
    <mergeCell ref="E457:G457"/>
    <mergeCell ref="H457:I457"/>
    <mergeCell ref="J457:K457"/>
    <mergeCell ref="B458:D458"/>
    <mergeCell ref="E458:G458"/>
    <mergeCell ref="H458:I458"/>
    <mergeCell ref="J458:K458"/>
    <mergeCell ref="B455:D455"/>
    <mergeCell ref="E455:G455"/>
    <mergeCell ref="H455:I455"/>
    <mergeCell ref="J455:K455"/>
    <mergeCell ref="B456:D456"/>
    <mergeCell ref="E456:G456"/>
    <mergeCell ref="H456:I456"/>
    <mergeCell ref="J456:K456"/>
    <mergeCell ref="B453:D453"/>
    <mergeCell ref="E453:G453"/>
    <mergeCell ref="H453:I453"/>
    <mergeCell ref="J453:K453"/>
    <mergeCell ref="B454:D454"/>
    <mergeCell ref="E454:G454"/>
    <mergeCell ref="H454:I454"/>
    <mergeCell ref="J454:K454"/>
    <mergeCell ref="B451:D451"/>
    <mergeCell ref="E451:G451"/>
    <mergeCell ref="H451:I451"/>
    <mergeCell ref="J451:K451"/>
    <mergeCell ref="B452:D452"/>
    <mergeCell ref="E452:G452"/>
    <mergeCell ref="H452:I452"/>
    <mergeCell ref="J452:K452"/>
    <mergeCell ref="B449:D449"/>
    <mergeCell ref="E449:G449"/>
    <mergeCell ref="H449:I449"/>
    <mergeCell ref="J449:K449"/>
    <mergeCell ref="B450:D450"/>
    <mergeCell ref="E450:G450"/>
    <mergeCell ref="H450:I450"/>
    <mergeCell ref="J450:K450"/>
    <mergeCell ref="B447:D447"/>
    <mergeCell ref="E447:G447"/>
    <mergeCell ref="H447:I447"/>
    <mergeCell ref="J447:K447"/>
    <mergeCell ref="B448:D448"/>
    <mergeCell ref="E448:G448"/>
    <mergeCell ref="H448:I448"/>
    <mergeCell ref="J448:K448"/>
    <mergeCell ref="B445:D445"/>
    <mergeCell ref="E445:G445"/>
    <mergeCell ref="H445:I445"/>
    <mergeCell ref="J445:K445"/>
    <mergeCell ref="B446:D446"/>
    <mergeCell ref="E446:G446"/>
    <mergeCell ref="H446:I446"/>
    <mergeCell ref="J446:K446"/>
    <mergeCell ref="B443:D443"/>
    <mergeCell ref="E443:G443"/>
    <mergeCell ref="H443:I443"/>
    <mergeCell ref="J443:K443"/>
    <mergeCell ref="B444:D444"/>
    <mergeCell ref="E444:G444"/>
    <mergeCell ref="H444:I444"/>
    <mergeCell ref="J444:K444"/>
    <mergeCell ref="B441:D441"/>
    <mergeCell ref="E441:G441"/>
    <mergeCell ref="H441:I441"/>
    <mergeCell ref="J441:K441"/>
    <mergeCell ref="B442:D442"/>
    <mergeCell ref="E442:G442"/>
    <mergeCell ref="H442:I442"/>
    <mergeCell ref="J442:K442"/>
    <mergeCell ref="B439:D439"/>
    <mergeCell ref="E439:G439"/>
    <mergeCell ref="H439:I439"/>
    <mergeCell ref="J439:K439"/>
    <mergeCell ref="B440:D440"/>
    <mergeCell ref="E440:G440"/>
    <mergeCell ref="H440:I440"/>
    <mergeCell ref="J440:K440"/>
    <mergeCell ref="B437:D437"/>
    <mergeCell ref="E437:G437"/>
    <mergeCell ref="H437:I437"/>
    <mergeCell ref="J437:K437"/>
    <mergeCell ref="B438:D438"/>
    <mergeCell ref="E438:G438"/>
    <mergeCell ref="H438:I438"/>
    <mergeCell ref="J438:K438"/>
    <mergeCell ref="B435:D435"/>
    <mergeCell ref="E435:G435"/>
    <mergeCell ref="H435:I435"/>
    <mergeCell ref="J435:K435"/>
    <mergeCell ref="B436:D436"/>
    <mergeCell ref="E436:G436"/>
    <mergeCell ref="H436:I436"/>
    <mergeCell ref="J436:K436"/>
    <mergeCell ref="B433:D433"/>
    <mergeCell ref="E433:G433"/>
    <mergeCell ref="H433:I433"/>
    <mergeCell ref="J433:K433"/>
    <mergeCell ref="B434:D434"/>
    <mergeCell ref="E434:G434"/>
    <mergeCell ref="H434:I434"/>
    <mergeCell ref="J434:K434"/>
    <mergeCell ref="B431:D431"/>
    <mergeCell ref="E431:G431"/>
    <mergeCell ref="H431:I431"/>
    <mergeCell ref="J431:K431"/>
    <mergeCell ref="B432:D432"/>
    <mergeCell ref="E432:G432"/>
    <mergeCell ref="H432:I432"/>
    <mergeCell ref="J432:K432"/>
    <mergeCell ref="B429:D429"/>
    <mergeCell ref="E429:G429"/>
    <mergeCell ref="H429:I429"/>
    <mergeCell ref="J429:K429"/>
    <mergeCell ref="B430:D430"/>
    <mergeCell ref="E430:G430"/>
    <mergeCell ref="H430:I430"/>
    <mergeCell ref="J430:K430"/>
    <mergeCell ref="B427:D427"/>
    <mergeCell ref="E427:G427"/>
    <mergeCell ref="H427:I427"/>
    <mergeCell ref="J427:K427"/>
    <mergeCell ref="B428:D428"/>
    <mergeCell ref="E428:G428"/>
    <mergeCell ref="H428:I428"/>
    <mergeCell ref="J428:K428"/>
    <mergeCell ref="B425:D425"/>
    <mergeCell ref="E425:G425"/>
    <mergeCell ref="H425:I425"/>
    <mergeCell ref="J425:K425"/>
    <mergeCell ref="B426:D426"/>
    <mergeCell ref="E426:G426"/>
    <mergeCell ref="H426:I426"/>
    <mergeCell ref="J426:K426"/>
    <mergeCell ref="B423:D423"/>
    <mergeCell ref="E423:G423"/>
    <mergeCell ref="H423:I423"/>
    <mergeCell ref="J423:K423"/>
    <mergeCell ref="B424:D424"/>
    <mergeCell ref="E424:G424"/>
    <mergeCell ref="H424:I424"/>
    <mergeCell ref="J424:K424"/>
    <mergeCell ref="B421:D421"/>
    <mergeCell ref="E421:G421"/>
    <mergeCell ref="H421:I421"/>
    <mergeCell ref="J421:K421"/>
    <mergeCell ref="B422:D422"/>
    <mergeCell ref="E422:G422"/>
    <mergeCell ref="H422:I422"/>
    <mergeCell ref="J422:K422"/>
    <mergeCell ref="B419:D419"/>
    <mergeCell ref="E419:G419"/>
    <mergeCell ref="H419:I419"/>
    <mergeCell ref="J419:K419"/>
    <mergeCell ref="B420:D420"/>
    <mergeCell ref="E420:G420"/>
    <mergeCell ref="H420:I420"/>
    <mergeCell ref="J420:K420"/>
    <mergeCell ref="B417:D417"/>
    <mergeCell ref="E417:G417"/>
    <mergeCell ref="H417:I417"/>
    <mergeCell ref="J417:K417"/>
    <mergeCell ref="B418:D418"/>
    <mergeCell ref="E418:G418"/>
    <mergeCell ref="H418:I418"/>
    <mergeCell ref="J418:K418"/>
    <mergeCell ref="B415:D415"/>
    <mergeCell ref="E415:G415"/>
    <mergeCell ref="H415:I415"/>
    <mergeCell ref="J415:K415"/>
    <mergeCell ref="B416:D416"/>
    <mergeCell ref="E416:G416"/>
    <mergeCell ref="H416:I416"/>
    <mergeCell ref="J416:K416"/>
    <mergeCell ref="B413:D413"/>
    <mergeCell ref="E413:G413"/>
    <mergeCell ref="H413:I413"/>
    <mergeCell ref="J413:K413"/>
    <mergeCell ref="B414:D414"/>
    <mergeCell ref="E414:G414"/>
    <mergeCell ref="H414:I414"/>
    <mergeCell ref="J414:K414"/>
    <mergeCell ref="B411:D411"/>
    <mergeCell ref="E411:G411"/>
    <mergeCell ref="H411:I411"/>
    <mergeCell ref="J411:K411"/>
    <mergeCell ref="B412:D412"/>
    <mergeCell ref="E412:G412"/>
    <mergeCell ref="H412:I412"/>
    <mergeCell ref="J412:K412"/>
    <mergeCell ref="B409:D409"/>
    <mergeCell ref="E409:G409"/>
    <mergeCell ref="H409:I409"/>
    <mergeCell ref="J409:K409"/>
    <mergeCell ref="B410:D410"/>
    <mergeCell ref="E410:G410"/>
    <mergeCell ref="H410:I410"/>
    <mergeCell ref="J410:K410"/>
    <mergeCell ref="B407:D407"/>
    <mergeCell ref="E407:G407"/>
    <mergeCell ref="H407:I407"/>
    <mergeCell ref="J407:K407"/>
    <mergeCell ref="B408:D408"/>
    <mergeCell ref="E408:G408"/>
    <mergeCell ref="H408:I408"/>
    <mergeCell ref="J408:K408"/>
    <mergeCell ref="B405:D405"/>
    <mergeCell ref="E405:G405"/>
    <mergeCell ref="H405:I405"/>
    <mergeCell ref="J405:K405"/>
    <mergeCell ref="B406:D406"/>
    <mergeCell ref="E406:G406"/>
    <mergeCell ref="H406:I406"/>
    <mergeCell ref="J406:K406"/>
    <mergeCell ref="B403:D403"/>
    <mergeCell ref="E403:G403"/>
    <mergeCell ref="H403:I403"/>
    <mergeCell ref="J403:K403"/>
    <mergeCell ref="B404:D404"/>
    <mergeCell ref="E404:G404"/>
    <mergeCell ref="H404:I404"/>
    <mergeCell ref="J404:K404"/>
    <mergeCell ref="B401:D401"/>
    <mergeCell ref="E401:G401"/>
    <mergeCell ref="H401:I401"/>
    <mergeCell ref="J401:K401"/>
    <mergeCell ref="B402:D402"/>
    <mergeCell ref="E402:G402"/>
    <mergeCell ref="H402:I402"/>
    <mergeCell ref="J402:K402"/>
    <mergeCell ref="B399:D399"/>
    <mergeCell ref="E399:G399"/>
    <mergeCell ref="H399:I399"/>
    <mergeCell ref="J399:K399"/>
    <mergeCell ref="B400:D400"/>
    <mergeCell ref="E400:G400"/>
    <mergeCell ref="H400:I400"/>
    <mergeCell ref="J400:K400"/>
    <mergeCell ref="B397:D397"/>
    <mergeCell ref="E397:G397"/>
    <mergeCell ref="H397:I397"/>
    <mergeCell ref="J397:K397"/>
    <mergeCell ref="B398:D398"/>
    <mergeCell ref="E398:G398"/>
    <mergeCell ref="H398:I398"/>
    <mergeCell ref="J398:K398"/>
    <mergeCell ref="B395:D395"/>
    <mergeCell ref="E395:G395"/>
    <mergeCell ref="H395:I395"/>
    <mergeCell ref="J395:K395"/>
    <mergeCell ref="B396:D396"/>
    <mergeCell ref="E396:G396"/>
    <mergeCell ref="H396:I396"/>
    <mergeCell ref="J396:K396"/>
    <mergeCell ref="B393:D393"/>
    <mergeCell ref="E393:G393"/>
    <mergeCell ref="H393:I393"/>
    <mergeCell ref="J393:K393"/>
    <mergeCell ref="B394:D394"/>
    <mergeCell ref="E394:G394"/>
    <mergeCell ref="H394:I394"/>
    <mergeCell ref="J394:K394"/>
    <mergeCell ref="B391:D391"/>
    <mergeCell ref="E391:G391"/>
    <mergeCell ref="H391:I391"/>
    <mergeCell ref="J391:K391"/>
    <mergeCell ref="B392:D392"/>
    <mergeCell ref="E392:G392"/>
    <mergeCell ref="H392:I392"/>
    <mergeCell ref="J392:K392"/>
    <mergeCell ref="B389:D389"/>
    <mergeCell ref="E389:G389"/>
    <mergeCell ref="H389:I389"/>
    <mergeCell ref="J389:K389"/>
    <mergeCell ref="B390:D390"/>
    <mergeCell ref="E390:G390"/>
    <mergeCell ref="H390:I390"/>
    <mergeCell ref="J390:K390"/>
    <mergeCell ref="B387:D387"/>
    <mergeCell ref="E387:G387"/>
    <mergeCell ref="H387:I387"/>
    <mergeCell ref="J387:K387"/>
    <mergeCell ref="B388:D388"/>
    <mergeCell ref="E388:G388"/>
    <mergeCell ref="H388:I388"/>
    <mergeCell ref="J388:K388"/>
    <mergeCell ref="B385:D385"/>
    <mergeCell ref="E385:G385"/>
    <mergeCell ref="H385:I385"/>
    <mergeCell ref="J385:K385"/>
    <mergeCell ref="B386:D386"/>
    <mergeCell ref="E386:G386"/>
    <mergeCell ref="H386:I386"/>
    <mergeCell ref="J386:K386"/>
    <mergeCell ref="B383:D383"/>
    <mergeCell ref="E383:G383"/>
    <mergeCell ref="H383:I383"/>
    <mergeCell ref="J383:K383"/>
    <mergeCell ref="B384:D384"/>
    <mergeCell ref="E384:G384"/>
    <mergeCell ref="H384:I384"/>
    <mergeCell ref="J384:K384"/>
    <mergeCell ref="B381:D381"/>
    <mergeCell ref="E381:G381"/>
    <mergeCell ref="H381:I381"/>
    <mergeCell ref="J381:K381"/>
    <mergeCell ref="B382:D382"/>
    <mergeCell ref="E382:G382"/>
    <mergeCell ref="H382:I382"/>
    <mergeCell ref="J382:K382"/>
    <mergeCell ref="B379:D379"/>
    <mergeCell ref="E379:G379"/>
    <mergeCell ref="H379:I379"/>
    <mergeCell ref="J379:K379"/>
    <mergeCell ref="B380:D380"/>
    <mergeCell ref="E380:G380"/>
    <mergeCell ref="H380:I380"/>
    <mergeCell ref="J380:K380"/>
    <mergeCell ref="B377:D377"/>
    <mergeCell ref="E377:G377"/>
    <mergeCell ref="H377:I377"/>
    <mergeCell ref="J377:K377"/>
    <mergeCell ref="B378:D378"/>
    <mergeCell ref="E378:G378"/>
    <mergeCell ref="H378:I378"/>
    <mergeCell ref="J378:K378"/>
    <mergeCell ref="B375:D375"/>
    <mergeCell ref="E375:G375"/>
    <mergeCell ref="H375:I375"/>
    <mergeCell ref="J375:K375"/>
    <mergeCell ref="B376:D376"/>
    <mergeCell ref="E376:G376"/>
    <mergeCell ref="H376:I376"/>
    <mergeCell ref="J376:K376"/>
    <mergeCell ref="B373:D373"/>
    <mergeCell ref="E373:G373"/>
    <mergeCell ref="H373:I373"/>
    <mergeCell ref="J373:K373"/>
    <mergeCell ref="B374:D374"/>
    <mergeCell ref="E374:G374"/>
    <mergeCell ref="H374:I374"/>
    <mergeCell ref="J374:K374"/>
    <mergeCell ref="B371:D371"/>
    <mergeCell ref="E371:G371"/>
    <mergeCell ref="H371:I371"/>
    <mergeCell ref="J371:K371"/>
    <mergeCell ref="B372:D372"/>
    <mergeCell ref="E372:G372"/>
    <mergeCell ref="H372:I372"/>
    <mergeCell ref="J372:K372"/>
    <mergeCell ref="B369:D369"/>
    <mergeCell ref="E369:G369"/>
    <mergeCell ref="H369:I369"/>
    <mergeCell ref="J369:K369"/>
    <mergeCell ref="B370:D370"/>
    <mergeCell ref="E370:G370"/>
    <mergeCell ref="H370:I370"/>
    <mergeCell ref="J370:K370"/>
    <mergeCell ref="B367:D367"/>
    <mergeCell ref="E367:G367"/>
    <mergeCell ref="H367:I367"/>
    <mergeCell ref="J367:K367"/>
    <mergeCell ref="B368:D368"/>
    <mergeCell ref="E368:G368"/>
    <mergeCell ref="H368:I368"/>
    <mergeCell ref="J368:K368"/>
    <mergeCell ref="B365:D365"/>
    <mergeCell ref="E365:G365"/>
    <mergeCell ref="H365:I365"/>
    <mergeCell ref="J365:K365"/>
    <mergeCell ref="B366:D366"/>
    <mergeCell ref="E366:G366"/>
    <mergeCell ref="H366:I366"/>
    <mergeCell ref="J366:K366"/>
    <mergeCell ref="B363:D363"/>
    <mergeCell ref="E363:G363"/>
    <mergeCell ref="H363:I363"/>
    <mergeCell ref="J363:K363"/>
    <mergeCell ref="B364:D364"/>
    <mergeCell ref="E364:G364"/>
    <mergeCell ref="H364:I364"/>
    <mergeCell ref="J364:K364"/>
    <mergeCell ref="B361:D361"/>
    <mergeCell ref="E361:G361"/>
    <mergeCell ref="H361:I361"/>
    <mergeCell ref="J361:K361"/>
    <mergeCell ref="B362:D362"/>
    <mergeCell ref="E362:G362"/>
    <mergeCell ref="H362:I362"/>
    <mergeCell ref="J362:K362"/>
    <mergeCell ref="B359:D359"/>
    <mergeCell ref="E359:G359"/>
    <mergeCell ref="H359:I359"/>
    <mergeCell ref="J359:K359"/>
    <mergeCell ref="B360:D360"/>
    <mergeCell ref="E360:G360"/>
    <mergeCell ref="H360:I360"/>
    <mergeCell ref="J360:K360"/>
    <mergeCell ref="B357:D357"/>
    <mergeCell ref="E357:G357"/>
    <mergeCell ref="H357:I357"/>
    <mergeCell ref="J357:K357"/>
    <mergeCell ref="B358:D358"/>
    <mergeCell ref="E358:G358"/>
    <mergeCell ref="H358:I358"/>
    <mergeCell ref="J358:K358"/>
    <mergeCell ref="B355:D355"/>
    <mergeCell ref="E355:G355"/>
    <mergeCell ref="H355:I355"/>
    <mergeCell ref="J355:K355"/>
    <mergeCell ref="B356:D356"/>
    <mergeCell ref="E356:G356"/>
    <mergeCell ref="H356:I356"/>
    <mergeCell ref="J356:K356"/>
    <mergeCell ref="B353:D353"/>
    <mergeCell ref="E353:G353"/>
    <mergeCell ref="H353:I353"/>
    <mergeCell ref="J353:K353"/>
    <mergeCell ref="B354:D354"/>
    <mergeCell ref="E354:G354"/>
    <mergeCell ref="H354:I354"/>
    <mergeCell ref="J354:K354"/>
    <mergeCell ref="B351:D351"/>
    <mergeCell ref="E351:G351"/>
    <mergeCell ref="H351:I351"/>
    <mergeCell ref="J351:K351"/>
    <mergeCell ref="B352:D352"/>
    <mergeCell ref="E352:G352"/>
    <mergeCell ref="H352:I352"/>
    <mergeCell ref="J352:K352"/>
    <mergeCell ref="B349:D349"/>
    <mergeCell ref="E349:G349"/>
    <mergeCell ref="H349:I349"/>
    <mergeCell ref="J349:K349"/>
    <mergeCell ref="B350:D350"/>
    <mergeCell ref="E350:G350"/>
    <mergeCell ref="H350:I350"/>
    <mergeCell ref="J350:K350"/>
    <mergeCell ref="B347:D347"/>
    <mergeCell ref="E347:G347"/>
    <mergeCell ref="H347:I347"/>
    <mergeCell ref="J347:K347"/>
    <mergeCell ref="B348:D348"/>
    <mergeCell ref="E348:G348"/>
    <mergeCell ref="H348:I348"/>
    <mergeCell ref="J348:K348"/>
    <mergeCell ref="B345:D345"/>
    <mergeCell ref="E345:G345"/>
    <mergeCell ref="H345:I345"/>
    <mergeCell ref="J345:K345"/>
    <mergeCell ref="B346:D346"/>
    <mergeCell ref="E346:G346"/>
    <mergeCell ref="H346:I346"/>
    <mergeCell ref="J346:K346"/>
    <mergeCell ref="B343:D343"/>
    <mergeCell ref="E343:G343"/>
    <mergeCell ref="H343:I343"/>
    <mergeCell ref="J343:K343"/>
    <mergeCell ref="B344:D344"/>
    <mergeCell ref="E344:G344"/>
    <mergeCell ref="H344:I344"/>
    <mergeCell ref="J344:K344"/>
    <mergeCell ref="B341:D341"/>
    <mergeCell ref="E341:G341"/>
    <mergeCell ref="H341:I341"/>
    <mergeCell ref="J341:K341"/>
    <mergeCell ref="B342:D342"/>
    <mergeCell ref="E342:G342"/>
    <mergeCell ref="H342:I342"/>
    <mergeCell ref="J342:K342"/>
    <mergeCell ref="B339:D339"/>
    <mergeCell ref="E339:G339"/>
    <mergeCell ref="H339:I339"/>
    <mergeCell ref="J339:K339"/>
    <mergeCell ref="B340:D340"/>
    <mergeCell ref="E340:G340"/>
    <mergeCell ref="H340:I340"/>
    <mergeCell ref="J340:K340"/>
    <mergeCell ref="B337:D337"/>
    <mergeCell ref="E337:G337"/>
    <mergeCell ref="H337:I337"/>
    <mergeCell ref="J337:K337"/>
    <mergeCell ref="B338:D338"/>
    <mergeCell ref="E338:G338"/>
    <mergeCell ref="H338:I338"/>
    <mergeCell ref="J338:K338"/>
    <mergeCell ref="B335:D335"/>
    <mergeCell ref="E335:G335"/>
    <mergeCell ref="H335:I335"/>
    <mergeCell ref="J335:K335"/>
    <mergeCell ref="B336:D336"/>
    <mergeCell ref="E336:G336"/>
    <mergeCell ref="H336:I336"/>
    <mergeCell ref="J336:K336"/>
    <mergeCell ref="B333:D333"/>
    <mergeCell ref="E333:G333"/>
    <mergeCell ref="H333:I333"/>
    <mergeCell ref="J333:K333"/>
    <mergeCell ref="B334:D334"/>
    <mergeCell ref="E334:G334"/>
    <mergeCell ref="H334:I334"/>
    <mergeCell ref="J334:K334"/>
    <mergeCell ref="B331:D331"/>
    <mergeCell ref="E331:G331"/>
    <mergeCell ref="H331:I331"/>
    <mergeCell ref="J331:K331"/>
    <mergeCell ref="B332:D332"/>
    <mergeCell ref="E332:G332"/>
    <mergeCell ref="H332:I332"/>
    <mergeCell ref="J332:K332"/>
    <mergeCell ref="B329:D329"/>
    <mergeCell ref="E329:G329"/>
    <mergeCell ref="H329:I329"/>
    <mergeCell ref="J329:K329"/>
    <mergeCell ref="B330:D330"/>
    <mergeCell ref="E330:G330"/>
    <mergeCell ref="H330:I330"/>
    <mergeCell ref="J330:K330"/>
    <mergeCell ref="B327:D327"/>
    <mergeCell ref="E327:G327"/>
    <mergeCell ref="H327:I327"/>
    <mergeCell ref="J327:K327"/>
    <mergeCell ref="B328:D328"/>
    <mergeCell ref="E328:G328"/>
    <mergeCell ref="H328:I328"/>
    <mergeCell ref="J328:K328"/>
    <mergeCell ref="B325:D325"/>
    <mergeCell ref="E325:G325"/>
    <mergeCell ref="H325:I325"/>
    <mergeCell ref="J325:K325"/>
    <mergeCell ref="B326:D326"/>
    <mergeCell ref="E326:G326"/>
    <mergeCell ref="H326:I326"/>
    <mergeCell ref="J326:K326"/>
    <mergeCell ref="B323:D323"/>
    <mergeCell ref="E323:G323"/>
    <mergeCell ref="H323:I323"/>
    <mergeCell ref="J323:K323"/>
    <mergeCell ref="B324:D324"/>
    <mergeCell ref="E324:G324"/>
    <mergeCell ref="H324:I324"/>
    <mergeCell ref="J324:K324"/>
    <mergeCell ref="B321:D321"/>
    <mergeCell ref="E321:G321"/>
    <mergeCell ref="H321:I321"/>
    <mergeCell ref="J321:K321"/>
    <mergeCell ref="B322:D322"/>
    <mergeCell ref="E322:G322"/>
    <mergeCell ref="H322:I322"/>
    <mergeCell ref="J322:K322"/>
    <mergeCell ref="B319:D319"/>
    <mergeCell ref="E319:G319"/>
    <mergeCell ref="H319:I319"/>
    <mergeCell ref="J319:K319"/>
    <mergeCell ref="B320:D320"/>
    <mergeCell ref="E320:G320"/>
    <mergeCell ref="H320:I320"/>
    <mergeCell ref="J320:K320"/>
    <mergeCell ref="B317:D317"/>
    <mergeCell ref="E317:G317"/>
    <mergeCell ref="H317:I317"/>
    <mergeCell ref="J317:K317"/>
    <mergeCell ref="B318:D318"/>
    <mergeCell ref="E318:G318"/>
    <mergeCell ref="H318:I318"/>
    <mergeCell ref="J318:K318"/>
    <mergeCell ref="B315:D315"/>
    <mergeCell ref="E315:G315"/>
    <mergeCell ref="H315:I315"/>
    <mergeCell ref="J315:K315"/>
    <mergeCell ref="B316:D316"/>
    <mergeCell ref="E316:G316"/>
    <mergeCell ref="H316:I316"/>
    <mergeCell ref="J316:K316"/>
    <mergeCell ref="B313:D313"/>
    <mergeCell ref="E313:G313"/>
    <mergeCell ref="H313:I313"/>
    <mergeCell ref="J313:K313"/>
    <mergeCell ref="B314:D314"/>
    <mergeCell ref="E314:G314"/>
    <mergeCell ref="H314:I314"/>
    <mergeCell ref="J314:K314"/>
    <mergeCell ref="B311:D311"/>
    <mergeCell ref="E311:G311"/>
    <mergeCell ref="H311:I311"/>
    <mergeCell ref="J311:K311"/>
    <mergeCell ref="B312:D312"/>
    <mergeCell ref="E312:G312"/>
    <mergeCell ref="H312:I312"/>
    <mergeCell ref="J312:K312"/>
    <mergeCell ref="B309:D309"/>
    <mergeCell ref="E309:G309"/>
    <mergeCell ref="H309:I309"/>
    <mergeCell ref="J309:K309"/>
    <mergeCell ref="B310:D310"/>
    <mergeCell ref="E310:G310"/>
    <mergeCell ref="H310:I310"/>
    <mergeCell ref="J310:K310"/>
    <mergeCell ref="B307:D307"/>
    <mergeCell ref="E307:G307"/>
    <mergeCell ref="H307:I307"/>
    <mergeCell ref="J307:K307"/>
    <mergeCell ref="B308:D308"/>
    <mergeCell ref="E308:G308"/>
    <mergeCell ref="H308:I308"/>
    <mergeCell ref="J308:K308"/>
    <mergeCell ref="B305:D305"/>
    <mergeCell ref="E305:G305"/>
    <mergeCell ref="H305:I305"/>
    <mergeCell ref="J305:K305"/>
    <mergeCell ref="B306:D306"/>
    <mergeCell ref="E306:G306"/>
    <mergeCell ref="H306:I306"/>
    <mergeCell ref="J306:K306"/>
    <mergeCell ref="B303:D303"/>
    <mergeCell ref="E303:G303"/>
    <mergeCell ref="H303:I303"/>
    <mergeCell ref="J303:K303"/>
    <mergeCell ref="B304:D304"/>
    <mergeCell ref="E304:G304"/>
    <mergeCell ref="H304:I304"/>
    <mergeCell ref="J304:K304"/>
    <mergeCell ref="B301:D301"/>
    <mergeCell ref="E301:G301"/>
    <mergeCell ref="H301:I301"/>
    <mergeCell ref="J301:K301"/>
    <mergeCell ref="B302:D302"/>
    <mergeCell ref="E302:G302"/>
    <mergeCell ref="H302:I302"/>
    <mergeCell ref="J302:K302"/>
    <mergeCell ref="B299:D299"/>
    <mergeCell ref="E299:G299"/>
    <mergeCell ref="H299:I299"/>
    <mergeCell ref="J299:K299"/>
    <mergeCell ref="B300:D300"/>
    <mergeCell ref="E300:G300"/>
    <mergeCell ref="H300:I300"/>
    <mergeCell ref="J300:K300"/>
    <mergeCell ref="B297:D297"/>
    <mergeCell ref="E297:G297"/>
    <mergeCell ref="H297:I297"/>
    <mergeCell ref="J297:K297"/>
    <mergeCell ref="B298:D298"/>
    <mergeCell ref="E298:G298"/>
    <mergeCell ref="H298:I298"/>
    <mergeCell ref="J298:K298"/>
    <mergeCell ref="B295:D295"/>
    <mergeCell ref="E295:G295"/>
    <mergeCell ref="H295:I295"/>
    <mergeCell ref="J295:K295"/>
    <mergeCell ref="B296:D296"/>
    <mergeCell ref="E296:G296"/>
    <mergeCell ref="H296:I296"/>
    <mergeCell ref="J296:K296"/>
    <mergeCell ref="B293:D293"/>
    <mergeCell ref="E293:G293"/>
    <mergeCell ref="H293:I293"/>
    <mergeCell ref="J293:K293"/>
    <mergeCell ref="B294:D294"/>
    <mergeCell ref="E294:G294"/>
    <mergeCell ref="H294:I294"/>
    <mergeCell ref="J294:K294"/>
    <mergeCell ref="B291:D291"/>
    <mergeCell ref="E291:G291"/>
    <mergeCell ref="H291:I291"/>
    <mergeCell ref="J291:K291"/>
    <mergeCell ref="B292:D292"/>
    <mergeCell ref="E292:G292"/>
    <mergeCell ref="H292:I292"/>
    <mergeCell ref="J292:K292"/>
    <mergeCell ref="B289:D289"/>
    <mergeCell ref="E289:G289"/>
    <mergeCell ref="H289:I289"/>
    <mergeCell ref="J289:K289"/>
    <mergeCell ref="B290:D290"/>
    <mergeCell ref="E290:G290"/>
    <mergeCell ref="H290:I290"/>
    <mergeCell ref="J290:K290"/>
    <mergeCell ref="B287:D287"/>
    <mergeCell ref="E287:G287"/>
    <mergeCell ref="H287:I287"/>
    <mergeCell ref="J287:K287"/>
    <mergeCell ref="B288:D288"/>
    <mergeCell ref="E288:G288"/>
    <mergeCell ref="H288:I288"/>
    <mergeCell ref="J288:K288"/>
    <mergeCell ref="B285:D285"/>
    <mergeCell ref="E285:G285"/>
    <mergeCell ref="H285:I285"/>
    <mergeCell ref="J285:K285"/>
    <mergeCell ref="B286:D286"/>
    <mergeCell ref="E286:G286"/>
    <mergeCell ref="H286:I286"/>
    <mergeCell ref="J286:K286"/>
    <mergeCell ref="B283:D283"/>
    <mergeCell ref="E283:G283"/>
    <mergeCell ref="H283:I283"/>
    <mergeCell ref="J283:K283"/>
    <mergeCell ref="B284:D284"/>
    <mergeCell ref="E284:G284"/>
    <mergeCell ref="H284:I284"/>
    <mergeCell ref="J284:K284"/>
    <mergeCell ref="B281:D281"/>
    <mergeCell ref="E281:G281"/>
    <mergeCell ref="H281:I281"/>
    <mergeCell ref="J281:K281"/>
    <mergeCell ref="B282:D282"/>
    <mergeCell ref="E282:G282"/>
    <mergeCell ref="H282:I282"/>
    <mergeCell ref="J282:K282"/>
    <mergeCell ref="B279:D279"/>
    <mergeCell ref="E279:G279"/>
    <mergeCell ref="H279:I279"/>
    <mergeCell ref="J279:K279"/>
    <mergeCell ref="B280:D280"/>
    <mergeCell ref="E280:G280"/>
    <mergeCell ref="H280:I280"/>
    <mergeCell ref="J280:K280"/>
    <mergeCell ref="B277:D277"/>
    <mergeCell ref="E277:G277"/>
    <mergeCell ref="H277:I277"/>
    <mergeCell ref="J277:K277"/>
    <mergeCell ref="B278:D278"/>
    <mergeCell ref="E278:G278"/>
    <mergeCell ref="H278:I278"/>
    <mergeCell ref="J278:K278"/>
    <mergeCell ref="B275:D275"/>
    <mergeCell ref="E275:G275"/>
    <mergeCell ref="H275:I275"/>
    <mergeCell ref="J275:K275"/>
    <mergeCell ref="B276:D276"/>
    <mergeCell ref="E276:G276"/>
    <mergeCell ref="H276:I276"/>
    <mergeCell ref="J276:K276"/>
    <mergeCell ref="B273:D273"/>
    <mergeCell ref="E273:G273"/>
    <mergeCell ref="H273:I273"/>
    <mergeCell ref="J273:K273"/>
    <mergeCell ref="B274:D274"/>
    <mergeCell ref="E274:G274"/>
    <mergeCell ref="H274:I274"/>
    <mergeCell ref="J274:K274"/>
    <mergeCell ref="B271:D271"/>
    <mergeCell ref="E271:G271"/>
    <mergeCell ref="H271:I271"/>
    <mergeCell ref="J271:K271"/>
    <mergeCell ref="B272:D272"/>
    <mergeCell ref="E272:G272"/>
    <mergeCell ref="H272:I272"/>
    <mergeCell ref="J272:K272"/>
    <mergeCell ref="B269:D269"/>
    <mergeCell ref="E269:G269"/>
    <mergeCell ref="H269:I269"/>
    <mergeCell ref="J269:K269"/>
    <mergeCell ref="B270:D270"/>
    <mergeCell ref="E270:G270"/>
    <mergeCell ref="H270:I270"/>
    <mergeCell ref="J270:K270"/>
    <mergeCell ref="B267:D267"/>
    <mergeCell ref="E267:G267"/>
    <mergeCell ref="H267:I267"/>
    <mergeCell ref="J267:K267"/>
    <mergeCell ref="B268:D268"/>
    <mergeCell ref="E268:G268"/>
    <mergeCell ref="H268:I268"/>
    <mergeCell ref="J268:K268"/>
    <mergeCell ref="B265:D265"/>
    <mergeCell ref="E265:G265"/>
    <mergeCell ref="H265:I265"/>
    <mergeCell ref="J265:K265"/>
    <mergeCell ref="B266:D266"/>
    <mergeCell ref="E266:G266"/>
    <mergeCell ref="H266:I266"/>
    <mergeCell ref="J266:K266"/>
    <mergeCell ref="B263:D263"/>
    <mergeCell ref="E263:G263"/>
    <mergeCell ref="H263:I263"/>
    <mergeCell ref="J263:K263"/>
    <mergeCell ref="B264:D264"/>
    <mergeCell ref="E264:G264"/>
    <mergeCell ref="H264:I264"/>
    <mergeCell ref="J264:K264"/>
    <mergeCell ref="B261:D261"/>
    <mergeCell ref="E261:G261"/>
    <mergeCell ref="H261:I261"/>
    <mergeCell ref="J261:K261"/>
    <mergeCell ref="B262:D262"/>
    <mergeCell ref="E262:G262"/>
    <mergeCell ref="H262:I262"/>
    <mergeCell ref="J262:K262"/>
    <mergeCell ref="B259:D259"/>
    <mergeCell ref="E259:G259"/>
    <mergeCell ref="H259:I259"/>
    <mergeCell ref="J259:K259"/>
    <mergeCell ref="B260:D260"/>
    <mergeCell ref="E260:G260"/>
    <mergeCell ref="H260:I260"/>
    <mergeCell ref="J260:K260"/>
    <mergeCell ref="B257:D257"/>
    <mergeCell ref="E257:G257"/>
    <mergeCell ref="H257:I257"/>
    <mergeCell ref="J257:K257"/>
    <mergeCell ref="B258:D258"/>
    <mergeCell ref="E258:G258"/>
    <mergeCell ref="H258:I258"/>
    <mergeCell ref="J258:K258"/>
    <mergeCell ref="B255:D255"/>
    <mergeCell ref="E255:G255"/>
    <mergeCell ref="H255:I255"/>
    <mergeCell ref="J255:K255"/>
    <mergeCell ref="B256:D256"/>
    <mergeCell ref="E256:G256"/>
    <mergeCell ref="H256:I256"/>
    <mergeCell ref="J256:K256"/>
    <mergeCell ref="B253:D253"/>
    <mergeCell ref="E253:G253"/>
    <mergeCell ref="H253:I253"/>
    <mergeCell ref="J253:K253"/>
    <mergeCell ref="B254:D254"/>
    <mergeCell ref="E254:G254"/>
    <mergeCell ref="H254:I254"/>
    <mergeCell ref="J254:K254"/>
    <mergeCell ref="B251:D251"/>
    <mergeCell ref="E251:G251"/>
    <mergeCell ref="H251:I251"/>
    <mergeCell ref="J251:K251"/>
    <mergeCell ref="B252:D252"/>
    <mergeCell ref="E252:G252"/>
    <mergeCell ref="H252:I252"/>
    <mergeCell ref="J252:K252"/>
    <mergeCell ref="B249:D249"/>
    <mergeCell ref="E249:G249"/>
    <mergeCell ref="H249:I249"/>
    <mergeCell ref="J249:K249"/>
    <mergeCell ref="B250:D250"/>
    <mergeCell ref="E250:G250"/>
    <mergeCell ref="H250:I250"/>
    <mergeCell ref="J250:K250"/>
    <mergeCell ref="B247:D247"/>
    <mergeCell ref="E247:G247"/>
    <mergeCell ref="H247:I247"/>
    <mergeCell ref="J247:K247"/>
    <mergeCell ref="B248:D248"/>
    <mergeCell ref="E248:G248"/>
    <mergeCell ref="H248:I248"/>
    <mergeCell ref="J248:K248"/>
    <mergeCell ref="B245:D245"/>
    <mergeCell ref="E245:G245"/>
    <mergeCell ref="H245:I245"/>
    <mergeCell ref="J245:K245"/>
    <mergeCell ref="B246:D246"/>
    <mergeCell ref="E246:G246"/>
    <mergeCell ref="H246:I246"/>
    <mergeCell ref="J246:K246"/>
    <mergeCell ref="B243:D243"/>
    <mergeCell ref="E243:G243"/>
    <mergeCell ref="H243:I243"/>
    <mergeCell ref="J243:K243"/>
    <mergeCell ref="B244:D244"/>
    <mergeCell ref="E244:G244"/>
    <mergeCell ref="H244:I244"/>
    <mergeCell ref="J244:K244"/>
    <mergeCell ref="B241:D241"/>
    <mergeCell ref="E241:G241"/>
    <mergeCell ref="H241:I241"/>
    <mergeCell ref="J241:K241"/>
    <mergeCell ref="B242:D242"/>
    <mergeCell ref="E242:G242"/>
    <mergeCell ref="H242:I242"/>
    <mergeCell ref="J242:K242"/>
    <mergeCell ref="B239:D239"/>
    <mergeCell ref="E239:G239"/>
    <mergeCell ref="H239:I239"/>
    <mergeCell ref="J239:K239"/>
    <mergeCell ref="B240:D240"/>
    <mergeCell ref="E240:G240"/>
    <mergeCell ref="H240:I240"/>
    <mergeCell ref="J240:K240"/>
    <mergeCell ref="B237:D237"/>
    <mergeCell ref="E237:G237"/>
    <mergeCell ref="H237:I237"/>
    <mergeCell ref="J237:K237"/>
    <mergeCell ref="B238:D238"/>
    <mergeCell ref="E238:G238"/>
    <mergeCell ref="H238:I238"/>
    <mergeCell ref="J238:K238"/>
    <mergeCell ref="B235:D235"/>
    <mergeCell ref="E235:G235"/>
    <mergeCell ref="H235:I235"/>
    <mergeCell ref="J235:K235"/>
    <mergeCell ref="B236:D236"/>
    <mergeCell ref="E236:G236"/>
    <mergeCell ref="H236:I236"/>
    <mergeCell ref="J236:K236"/>
    <mergeCell ref="B233:D233"/>
    <mergeCell ref="E233:G233"/>
    <mergeCell ref="H233:I233"/>
    <mergeCell ref="J233:K233"/>
    <mergeCell ref="B234:D234"/>
    <mergeCell ref="E234:G234"/>
    <mergeCell ref="H234:I234"/>
    <mergeCell ref="J234:K234"/>
    <mergeCell ref="B231:D231"/>
    <mergeCell ref="E231:G231"/>
    <mergeCell ref="H231:I231"/>
    <mergeCell ref="J231:K231"/>
    <mergeCell ref="B232:D232"/>
    <mergeCell ref="E232:G232"/>
    <mergeCell ref="H232:I232"/>
    <mergeCell ref="J232:K232"/>
    <mergeCell ref="B229:D229"/>
    <mergeCell ref="E229:G229"/>
    <mergeCell ref="H229:I229"/>
    <mergeCell ref="J229:K229"/>
    <mergeCell ref="B230:D230"/>
    <mergeCell ref="E230:G230"/>
    <mergeCell ref="H230:I230"/>
    <mergeCell ref="J230:K230"/>
    <mergeCell ref="B227:D227"/>
    <mergeCell ref="E227:G227"/>
    <mergeCell ref="H227:I227"/>
    <mergeCell ref="J227:K227"/>
    <mergeCell ref="B228:D228"/>
    <mergeCell ref="E228:G228"/>
    <mergeCell ref="H228:I228"/>
    <mergeCell ref="J228:K228"/>
    <mergeCell ref="B225:D225"/>
    <mergeCell ref="E225:G225"/>
    <mergeCell ref="H225:I225"/>
    <mergeCell ref="J225:K225"/>
    <mergeCell ref="B226:D226"/>
    <mergeCell ref="E226:G226"/>
    <mergeCell ref="H226:I226"/>
    <mergeCell ref="J226:K226"/>
    <mergeCell ref="B223:D223"/>
    <mergeCell ref="E223:G223"/>
    <mergeCell ref="H223:I223"/>
    <mergeCell ref="J223:K223"/>
    <mergeCell ref="B224:D224"/>
    <mergeCell ref="E224:G224"/>
    <mergeCell ref="H224:I224"/>
    <mergeCell ref="J224:K224"/>
    <mergeCell ref="B221:D221"/>
    <mergeCell ref="E221:G221"/>
    <mergeCell ref="H221:I221"/>
    <mergeCell ref="J221:K221"/>
    <mergeCell ref="B222:D222"/>
    <mergeCell ref="E222:G222"/>
    <mergeCell ref="H222:I222"/>
    <mergeCell ref="J222:K222"/>
    <mergeCell ref="B219:D219"/>
    <mergeCell ref="E219:G219"/>
    <mergeCell ref="H219:I219"/>
    <mergeCell ref="J219:K219"/>
    <mergeCell ref="B220:D220"/>
    <mergeCell ref="E220:G220"/>
    <mergeCell ref="H220:I220"/>
    <mergeCell ref="J220:K220"/>
    <mergeCell ref="B217:D217"/>
    <mergeCell ref="E217:G217"/>
    <mergeCell ref="H217:I217"/>
    <mergeCell ref="J217:K217"/>
    <mergeCell ref="B218:D218"/>
    <mergeCell ref="E218:G218"/>
    <mergeCell ref="H218:I218"/>
    <mergeCell ref="J218:K218"/>
    <mergeCell ref="B215:D215"/>
    <mergeCell ref="E215:G215"/>
    <mergeCell ref="H215:I215"/>
    <mergeCell ref="J215:K215"/>
    <mergeCell ref="B216:D216"/>
    <mergeCell ref="E216:G216"/>
    <mergeCell ref="H216:I216"/>
    <mergeCell ref="J216:K216"/>
    <mergeCell ref="B213:D213"/>
    <mergeCell ref="E213:G213"/>
    <mergeCell ref="H213:I213"/>
    <mergeCell ref="J213:K213"/>
    <mergeCell ref="B214:D214"/>
    <mergeCell ref="E214:G214"/>
    <mergeCell ref="H214:I214"/>
    <mergeCell ref="J214:K214"/>
    <mergeCell ref="B211:D211"/>
    <mergeCell ref="E211:G211"/>
    <mergeCell ref="H211:I211"/>
    <mergeCell ref="J211:K211"/>
    <mergeCell ref="B212:D212"/>
    <mergeCell ref="E212:G212"/>
    <mergeCell ref="H212:I212"/>
    <mergeCell ref="J212:K212"/>
    <mergeCell ref="B209:D209"/>
    <mergeCell ref="E209:G209"/>
    <mergeCell ref="H209:I209"/>
    <mergeCell ref="J209:K209"/>
    <mergeCell ref="B210:D210"/>
    <mergeCell ref="E210:G210"/>
    <mergeCell ref="H210:I210"/>
    <mergeCell ref="J210:K210"/>
    <mergeCell ref="B207:D207"/>
    <mergeCell ref="E207:G207"/>
    <mergeCell ref="H207:I207"/>
    <mergeCell ref="J207:K207"/>
    <mergeCell ref="B208:D208"/>
    <mergeCell ref="E208:G208"/>
    <mergeCell ref="H208:I208"/>
    <mergeCell ref="J208:K208"/>
    <mergeCell ref="B205:D205"/>
    <mergeCell ref="E205:G205"/>
    <mergeCell ref="H205:I205"/>
    <mergeCell ref="J205:K205"/>
    <mergeCell ref="B206:D206"/>
    <mergeCell ref="E206:G206"/>
    <mergeCell ref="H206:I206"/>
    <mergeCell ref="J206:K206"/>
    <mergeCell ref="B203:D203"/>
    <mergeCell ref="E203:G203"/>
    <mergeCell ref="H203:I203"/>
    <mergeCell ref="J203:K203"/>
    <mergeCell ref="B204:D204"/>
    <mergeCell ref="E204:G204"/>
    <mergeCell ref="H204:I204"/>
    <mergeCell ref="J204:K204"/>
    <mergeCell ref="B201:D201"/>
    <mergeCell ref="E201:G201"/>
    <mergeCell ref="H201:I201"/>
    <mergeCell ref="J201:K201"/>
    <mergeCell ref="B202:D202"/>
    <mergeCell ref="E202:G202"/>
    <mergeCell ref="H202:I202"/>
    <mergeCell ref="J202:K202"/>
    <mergeCell ref="B199:D199"/>
    <mergeCell ref="E199:G199"/>
    <mergeCell ref="H199:I199"/>
    <mergeCell ref="J199:K199"/>
    <mergeCell ref="B200:D200"/>
    <mergeCell ref="E200:G200"/>
    <mergeCell ref="H200:I200"/>
    <mergeCell ref="J200:K200"/>
    <mergeCell ref="B197:D197"/>
    <mergeCell ref="E197:G197"/>
    <mergeCell ref="H197:I197"/>
    <mergeCell ref="J197:K197"/>
    <mergeCell ref="B198:D198"/>
    <mergeCell ref="E198:G198"/>
    <mergeCell ref="H198:I198"/>
    <mergeCell ref="J198:K198"/>
    <mergeCell ref="B195:D195"/>
    <mergeCell ref="E195:G195"/>
    <mergeCell ref="H195:I195"/>
    <mergeCell ref="J195:K195"/>
    <mergeCell ref="B196:D196"/>
    <mergeCell ref="E196:G196"/>
    <mergeCell ref="H196:I196"/>
    <mergeCell ref="J196:K196"/>
    <mergeCell ref="B193:D193"/>
    <mergeCell ref="E193:G193"/>
    <mergeCell ref="H193:I193"/>
    <mergeCell ref="J193:K193"/>
    <mergeCell ref="B194:D194"/>
    <mergeCell ref="E194:G194"/>
    <mergeCell ref="H194:I194"/>
    <mergeCell ref="J194:K194"/>
    <mergeCell ref="B191:D191"/>
    <mergeCell ref="E191:G191"/>
    <mergeCell ref="H191:I191"/>
    <mergeCell ref="J191:K191"/>
    <mergeCell ref="B192:D192"/>
    <mergeCell ref="E192:G192"/>
    <mergeCell ref="H192:I192"/>
    <mergeCell ref="J192:K192"/>
    <mergeCell ref="B189:D189"/>
    <mergeCell ref="E189:G189"/>
    <mergeCell ref="H189:I189"/>
    <mergeCell ref="J189:K189"/>
    <mergeCell ref="B190:D190"/>
    <mergeCell ref="E190:G190"/>
    <mergeCell ref="H190:I190"/>
    <mergeCell ref="J190:K190"/>
    <mergeCell ref="B187:D187"/>
    <mergeCell ref="E187:G187"/>
    <mergeCell ref="H187:I187"/>
    <mergeCell ref="J187:K187"/>
    <mergeCell ref="B188:D188"/>
    <mergeCell ref="E188:G188"/>
    <mergeCell ref="H188:I188"/>
    <mergeCell ref="J188:K188"/>
    <mergeCell ref="B185:D185"/>
    <mergeCell ref="E185:G185"/>
    <mergeCell ref="H185:I185"/>
    <mergeCell ref="J185:K185"/>
    <mergeCell ref="B186:D186"/>
    <mergeCell ref="E186:G186"/>
    <mergeCell ref="H186:I186"/>
    <mergeCell ref="J186:K186"/>
    <mergeCell ref="B183:D183"/>
    <mergeCell ref="E183:G183"/>
    <mergeCell ref="H183:I183"/>
    <mergeCell ref="J183:K183"/>
    <mergeCell ref="B184:D184"/>
    <mergeCell ref="E184:G184"/>
    <mergeCell ref="H184:I184"/>
    <mergeCell ref="J184:K184"/>
    <mergeCell ref="B181:D181"/>
    <mergeCell ref="E181:G181"/>
    <mergeCell ref="H181:I181"/>
    <mergeCell ref="J181:K181"/>
    <mergeCell ref="B182:D182"/>
    <mergeCell ref="E182:G182"/>
    <mergeCell ref="H182:I182"/>
    <mergeCell ref="J182:K182"/>
    <mergeCell ref="B179:D179"/>
    <mergeCell ref="E179:G179"/>
    <mergeCell ref="H179:I179"/>
    <mergeCell ref="J179:K179"/>
    <mergeCell ref="B180:D180"/>
    <mergeCell ref="E180:G180"/>
    <mergeCell ref="H180:I180"/>
    <mergeCell ref="J180:K180"/>
    <mergeCell ref="B177:D177"/>
    <mergeCell ref="E177:G177"/>
    <mergeCell ref="H177:I177"/>
    <mergeCell ref="J177:K177"/>
    <mergeCell ref="B178:D178"/>
    <mergeCell ref="E178:G178"/>
    <mergeCell ref="H178:I178"/>
    <mergeCell ref="J178:K178"/>
    <mergeCell ref="B175:D175"/>
    <mergeCell ref="E175:G175"/>
    <mergeCell ref="H175:I175"/>
    <mergeCell ref="J175:K175"/>
    <mergeCell ref="B176:D176"/>
    <mergeCell ref="E176:G176"/>
    <mergeCell ref="H176:I176"/>
    <mergeCell ref="J176:K176"/>
    <mergeCell ref="B173:D173"/>
    <mergeCell ref="E173:G173"/>
    <mergeCell ref="H173:I173"/>
    <mergeCell ref="J173:K173"/>
    <mergeCell ref="B174:D174"/>
    <mergeCell ref="E174:G174"/>
    <mergeCell ref="H174:I174"/>
    <mergeCell ref="J174:K174"/>
    <mergeCell ref="B171:D171"/>
    <mergeCell ref="E171:G171"/>
    <mergeCell ref="H171:I171"/>
    <mergeCell ref="J171:K171"/>
    <mergeCell ref="B172:D172"/>
    <mergeCell ref="E172:G172"/>
    <mergeCell ref="H172:I172"/>
    <mergeCell ref="J172:K172"/>
    <mergeCell ref="B169:D169"/>
    <mergeCell ref="E169:G169"/>
    <mergeCell ref="H169:I169"/>
    <mergeCell ref="J169:K169"/>
    <mergeCell ref="B170:D170"/>
    <mergeCell ref="E170:G170"/>
    <mergeCell ref="H170:I170"/>
    <mergeCell ref="J170:K170"/>
    <mergeCell ref="B167:D167"/>
    <mergeCell ref="E167:G167"/>
    <mergeCell ref="H167:I167"/>
    <mergeCell ref="J167:K167"/>
    <mergeCell ref="B168:D168"/>
    <mergeCell ref="E168:G168"/>
    <mergeCell ref="H168:I168"/>
    <mergeCell ref="J168:K168"/>
    <mergeCell ref="B165:D165"/>
    <mergeCell ref="E165:G165"/>
    <mergeCell ref="H165:I165"/>
    <mergeCell ref="J165:K165"/>
    <mergeCell ref="B166:D166"/>
    <mergeCell ref="E166:G166"/>
    <mergeCell ref="H166:I166"/>
    <mergeCell ref="J166:K166"/>
    <mergeCell ref="B163:D163"/>
    <mergeCell ref="E163:G163"/>
    <mergeCell ref="H163:I163"/>
    <mergeCell ref="J163:K163"/>
    <mergeCell ref="B164:D164"/>
    <mergeCell ref="E164:G164"/>
    <mergeCell ref="H164:I164"/>
    <mergeCell ref="J164:K164"/>
    <mergeCell ref="B161:D161"/>
    <mergeCell ref="E161:G161"/>
    <mergeCell ref="H161:I161"/>
    <mergeCell ref="J161:K161"/>
    <mergeCell ref="B162:D162"/>
    <mergeCell ref="E162:G162"/>
    <mergeCell ref="H162:I162"/>
    <mergeCell ref="J162:K162"/>
    <mergeCell ref="B159:D159"/>
    <mergeCell ref="E159:G159"/>
    <mergeCell ref="H159:I159"/>
    <mergeCell ref="J159:K159"/>
    <mergeCell ref="B160:D160"/>
    <mergeCell ref="E160:G160"/>
    <mergeCell ref="H160:I160"/>
    <mergeCell ref="J160:K160"/>
    <mergeCell ref="B157:D157"/>
    <mergeCell ref="E157:G157"/>
    <mergeCell ref="H157:I157"/>
    <mergeCell ref="J157:K157"/>
    <mergeCell ref="B158:D158"/>
    <mergeCell ref="E158:G158"/>
    <mergeCell ref="H158:I158"/>
    <mergeCell ref="J158:K158"/>
    <mergeCell ref="B155:D155"/>
    <mergeCell ref="E155:G155"/>
    <mergeCell ref="H155:I155"/>
    <mergeCell ref="J155:K155"/>
    <mergeCell ref="B156:D156"/>
    <mergeCell ref="E156:G156"/>
    <mergeCell ref="H156:I156"/>
    <mergeCell ref="J156:K156"/>
    <mergeCell ref="B153:D153"/>
    <mergeCell ref="E153:G153"/>
    <mergeCell ref="H153:I153"/>
    <mergeCell ref="J153:K153"/>
    <mergeCell ref="B154:D154"/>
    <mergeCell ref="E154:G154"/>
    <mergeCell ref="H154:I154"/>
    <mergeCell ref="J154:K154"/>
    <mergeCell ref="B151:D151"/>
    <mergeCell ref="E151:G151"/>
    <mergeCell ref="H151:I151"/>
    <mergeCell ref="J151:K151"/>
    <mergeCell ref="B152:D152"/>
    <mergeCell ref="E152:G152"/>
    <mergeCell ref="H152:I152"/>
    <mergeCell ref="J152:K152"/>
    <mergeCell ref="B149:D149"/>
    <mergeCell ref="E149:G149"/>
    <mergeCell ref="H149:I149"/>
    <mergeCell ref="J149:K149"/>
    <mergeCell ref="B150:D150"/>
    <mergeCell ref="E150:G150"/>
    <mergeCell ref="H150:I150"/>
    <mergeCell ref="J150:K150"/>
    <mergeCell ref="B147:D147"/>
    <mergeCell ref="E147:G147"/>
    <mergeCell ref="H147:I147"/>
    <mergeCell ref="J147:K147"/>
    <mergeCell ref="B148:D148"/>
    <mergeCell ref="E148:G148"/>
    <mergeCell ref="H148:I148"/>
    <mergeCell ref="J148:K148"/>
    <mergeCell ref="B145:D145"/>
    <mergeCell ref="E145:G145"/>
    <mergeCell ref="H145:I145"/>
    <mergeCell ref="J145:K145"/>
    <mergeCell ref="B146:D146"/>
    <mergeCell ref="E146:G146"/>
    <mergeCell ref="H146:I146"/>
    <mergeCell ref="J146:K146"/>
    <mergeCell ref="B143:D143"/>
    <mergeCell ref="E143:G143"/>
    <mergeCell ref="H143:I143"/>
    <mergeCell ref="J143:K143"/>
    <mergeCell ref="B144:D144"/>
    <mergeCell ref="E144:G144"/>
    <mergeCell ref="H144:I144"/>
    <mergeCell ref="J144:K144"/>
    <mergeCell ref="B141:D141"/>
    <mergeCell ref="E141:G141"/>
    <mergeCell ref="H141:I141"/>
    <mergeCell ref="J141:K141"/>
    <mergeCell ref="B142:D142"/>
    <mergeCell ref="E142:G142"/>
    <mergeCell ref="H142:I142"/>
    <mergeCell ref="J142:K142"/>
    <mergeCell ref="B139:D139"/>
    <mergeCell ref="E139:G139"/>
    <mergeCell ref="H139:I139"/>
    <mergeCell ref="J139:K139"/>
    <mergeCell ref="B140:D140"/>
    <mergeCell ref="E140:G140"/>
    <mergeCell ref="H140:I140"/>
    <mergeCell ref="J140:K140"/>
    <mergeCell ref="B137:D137"/>
    <mergeCell ref="E137:G137"/>
    <mergeCell ref="H137:I137"/>
    <mergeCell ref="J137:K137"/>
    <mergeCell ref="B138:D138"/>
    <mergeCell ref="E138:G138"/>
    <mergeCell ref="H138:I138"/>
    <mergeCell ref="J138:K138"/>
    <mergeCell ref="B135:D135"/>
    <mergeCell ref="E135:G135"/>
    <mergeCell ref="H135:I135"/>
    <mergeCell ref="J135:K135"/>
    <mergeCell ref="B136:D136"/>
    <mergeCell ref="E136:G136"/>
    <mergeCell ref="H136:I136"/>
    <mergeCell ref="J136:K136"/>
    <mergeCell ref="B133:D133"/>
    <mergeCell ref="E133:G133"/>
    <mergeCell ref="H133:I133"/>
    <mergeCell ref="J133:K133"/>
    <mergeCell ref="B134:D134"/>
    <mergeCell ref="E134:G134"/>
    <mergeCell ref="H134:I134"/>
    <mergeCell ref="J134:K134"/>
    <mergeCell ref="B131:D131"/>
    <mergeCell ref="E131:G131"/>
    <mergeCell ref="H131:I131"/>
    <mergeCell ref="J131:K131"/>
    <mergeCell ref="B132:D132"/>
    <mergeCell ref="E132:G132"/>
    <mergeCell ref="H132:I132"/>
    <mergeCell ref="J132:K132"/>
    <mergeCell ref="B129:D129"/>
    <mergeCell ref="E129:G129"/>
    <mergeCell ref="H129:I129"/>
    <mergeCell ref="J129:K129"/>
    <mergeCell ref="B130:D130"/>
    <mergeCell ref="E130:G130"/>
    <mergeCell ref="H130:I130"/>
    <mergeCell ref="J130:K130"/>
    <mergeCell ref="B127:D127"/>
    <mergeCell ref="E127:G127"/>
    <mergeCell ref="H127:I127"/>
    <mergeCell ref="J127:K127"/>
    <mergeCell ref="B128:D128"/>
    <mergeCell ref="E128:G128"/>
    <mergeCell ref="H128:I128"/>
    <mergeCell ref="J128:K128"/>
    <mergeCell ref="B125:D125"/>
    <mergeCell ref="E125:G125"/>
    <mergeCell ref="H125:I125"/>
    <mergeCell ref="J125:K125"/>
    <mergeCell ref="B126:D126"/>
    <mergeCell ref="E126:G126"/>
    <mergeCell ref="H126:I126"/>
    <mergeCell ref="J126:K126"/>
    <mergeCell ref="B123:D123"/>
    <mergeCell ref="E123:G123"/>
    <mergeCell ref="H123:I123"/>
    <mergeCell ref="J123:K123"/>
    <mergeCell ref="B124:D124"/>
    <mergeCell ref="E124:G124"/>
    <mergeCell ref="H124:I124"/>
    <mergeCell ref="J124:K124"/>
    <mergeCell ref="B121:D121"/>
    <mergeCell ref="E121:G121"/>
    <mergeCell ref="H121:I121"/>
    <mergeCell ref="J121:K121"/>
    <mergeCell ref="B122:D122"/>
    <mergeCell ref="E122:G122"/>
    <mergeCell ref="H122:I122"/>
    <mergeCell ref="J122:K122"/>
    <mergeCell ref="B119:D119"/>
    <mergeCell ref="E119:G119"/>
    <mergeCell ref="H119:I119"/>
    <mergeCell ref="J119:K119"/>
    <mergeCell ref="B120:D120"/>
    <mergeCell ref="E120:G120"/>
    <mergeCell ref="H120:I120"/>
    <mergeCell ref="J120:K120"/>
    <mergeCell ref="B117:D117"/>
    <mergeCell ref="E117:G117"/>
    <mergeCell ref="H117:I117"/>
    <mergeCell ref="J117:K117"/>
    <mergeCell ref="B118:D118"/>
    <mergeCell ref="E118:G118"/>
    <mergeCell ref="H118:I118"/>
    <mergeCell ref="J118:K118"/>
    <mergeCell ref="B115:D115"/>
    <mergeCell ref="E115:G115"/>
    <mergeCell ref="H115:I115"/>
    <mergeCell ref="J115:K115"/>
    <mergeCell ref="B116:D116"/>
    <mergeCell ref="E116:G116"/>
    <mergeCell ref="H116:I116"/>
    <mergeCell ref="J116:K116"/>
    <mergeCell ref="B113:D113"/>
    <mergeCell ref="E113:G113"/>
    <mergeCell ref="H113:I113"/>
    <mergeCell ref="J113:K113"/>
    <mergeCell ref="B114:D114"/>
    <mergeCell ref="E114:G114"/>
    <mergeCell ref="H114:I114"/>
    <mergeCell ref="J114:K114"/>
    <mergeCell ref="B111:D111"/>
    <mergeCell ref="E111:G111"/>
    <mergeCell ref="H111:I111"/>
    <mergeCell ref="J111:K111"/>
    <mergeCell ref="B112:D112"/>
    <mergeCell ref="E112:G112"/>
    <mergeCell ref="H112:I112"/>
    <mergeCell ref="J112:K112"/>
    <mergeCell ref="B109:D109"/>
    <mergeCell ref="E109:G109"/>
    <mergeCell ref="H109:I109"/>
    <mergeCell ref="J109:K109"/>
    <mergeCell ref="B110:D110"/>
    <mergeCell ref="E110:G110"/>
    <mergeCell ref="H110:I110"/>
    <mergeCell ref="J110:K110"/>
    <mergeCell ref="B107:D107"/>
    <mergeCell ref="E107:G107"/>
    <mergeCell ref="H107:I107"/>
    <mergeCell ref="J107:K107"/>
    <mergeCell ref="B108:D108"/>
    <mergeCell ref="E108:G108"/>
    <mergeCell ref="H108:I108"/>
    <mergeCell ref="J108:K108"/>
    <mergeCell ref="B105:D105"/>
    <mergeCell ref="E105:G105"/>
    <mergeCell ref="H105:I105"/>
    <mergeCell ref="J105:K105"/>
    <mergeCell ref="B106:D106"/>
    <mergeCell ref="E106:G106"/>
    <mergeCell ref="H106:I106"/>
    <mergeCell ref="J106:K106"/>
    <mergeCell ref="B103:D103"/>
    <mergeCell ref="E103:G103"/>
    <mergeCell ref="H103:I103"/>
    <mergeCell ref="J103:K103"/>
    <mergeCell ref="B104:D104"/>
    <mergeCell ref="E104:G104"/>
    <mergeCell ref="H104:I104"/>
    <mergeCell ref="J104:K104"/>
    <mergeCell ref="B101:D101"/>
    <mergeCell ref="E101:G101"/>
    <mergeCell ref="H101:I101"/>
    <mergeCell ref="J101:K101"/>
    <mergeCell ref="B102:D102"/>
    <mergeCell ref="E102:G102"/>
    <mergeCell ref="H102:I102"/>
    <mergeCell ref="J102:K102"/>
    <mergeCell ref="B99:D99"/>
    <mergeCell ref="E99:G99"/>
    <mergeCell ref="H99:I99"/>
    <mergeCell ref="J99:K99"/>
    <mergeCell ref="B100:D100"/>
    <mergeCell ref="E100:G100"/>
    <mergeCell ref="H100:I100"/>
    <mergeCell ref="J100:K100"/>
    <mergeCell ref="B97:D97"/>
    <mergeCell ref="E97:G97"/>
    <mergeCell ref="H97:I97"/>
    <mergeCell ref="J97:K97"/>
    <mergeCell ref="B98:D98"/>
    <mergeCell ref="E98:G98"/>
    <mergeCell ref="H98:I98"/>
    <mergeCell ref="J98:K98"/>
    <mergeCell ref="B95:D95"/>
    <mergeCell ref="E95:G95"/>
    <mergeCell ref="H95:I95"/>
    <mergeCell ref="J95:K95"/>
    <mergeCell ref="B96:D96"/>
    <mergeCell ref="E96:G96"/>
    <mergeCell ref="H96:I96"/>
    <mergeCell ref="J96:K96"/>
    <mergeCell ref="B93:D93"/>
    <mergeCell ref="E93:G93"/>
    <mergeCell ref="H93:I93"/>
    <mergeCell ref="J93:K93"/>
    <mergeCell ref="B94:D94"/>
    <mergeCell ref="E94:G94"/>
    <mergeCell ref="H94:I94"/>
    <mergeCell ref="J94:K94"/>
    <mergeCell ref="B91:D91"/>
    <mergeCell ref="E91:G91"/>
    <mergeCell ref="H91:I91"/>
    <mergeCell ref="J91:K91"/>
    <mergeCell ref="B92:D92"/>
    <mergeCell ref="E92:G92"/>
    <mergeCell ref="H92:I92"/>
    <mergeCell ref="J92:K92"/>
    <mergeCell ref="B89:D89"/>
    <mergeCell ref="E89:G89"/>
    <mergeCell ref="H89:I89"/>
    <mergeCell ref="J89:K89"/>
    <mergeCell ref="B90:D90"/>
    <mergeCell ref="E90:G90"/>
    <mergeCell ref="H90:I90"/>
    <mergeCell ref="J90:K90"/>
    <mergeCell ref="B87:D87"/>
    <mergeCell ref="E87:G87"/>
    <mergeCell ref="H87:I87"/>
    <mergeCell ref="J87:K87"/>
    <mergeCell ref="B88:D88"/>
    <mergeCell ref="E88:G88"/>
    <mergeCell ref="H88:I88"/>
    <mergeCell ref="J88:K88"/>
    <mergeCell ref="B85:D85"/>
    <mergeCell ref="E85:G85"/>
    <mergeCell ref="H85:I85"/>
    <mergeCell ref="J85:K85"/>
    <mergeCell ref="B86:D86"/>
    <mergeCell ref="E86:G86"/>
    <mergeCell ref="H86:I86"/>
    <mergeCell ref="J86:K86"/>
    <mergeCell ref="B83:D83"/>
    <mergeCell ref="E83:G83"/>
    <mergeCell ref="H83:I83"/>
    <mergeCell ref="J83:K83"/>
    <mergeCell ref="B84:D84"/>
    <mergeCell ref="E84:G84"/>
    <mergeCell ref="H84:I84"/>
    <mergeCell ref="J84:K84"/>
    <mergeCell ref="B81:D81"/>
    <mergeCell ref="E81:G81"/>
    <mergeCell ref="H81:I81"/>
    <mergeCell ref="J81:K81"/>
    <mergeCell ref="B82:D82"/>
    <mergeCell ref="E82:G82"/>
    <mergeCell ref="H82:I82"/>
    <mergeCell ref="J82:K82"/>
    <mergeCell ref="B79:D79"/>
    <mergeCell ref="E79:G79"/>
    <mergeCell ref="H79:I79"/>
    <mergeCell ref="J79:K79"/>
    <mergeCell ref="B80:D80"/>
    <mergeCell ref="E80:G80"/>
    <mergeCell ref="H80:I80"/>
    <mergeCell ref="J80:K80"/>
    <mergeCell ref="B77:D77"/>
    <mergeCell ref="E77:G77"/>
    <mergeCell ref="H77:I77"/>
    <mergeCell ref="J77:K77"/>
    <mergeCell ref="B78:D78"/>
    <mergeCell ref="E78:G78"/>
    <mergeCell ref="H78:I78"/>
    <mergeCell ref="J78:K78"/>
    <mergeCell ref="B75:D75"/>
    <mergeCell ref="E75:G75"/>
    <mergeCell ref="H75:I75"/>
    <mergeCell ref="J75:K75"/>
    <mergeCell ref="B76:D76"/>
    <mergeCell ref="E76:G76"/>
    <mergeCell ref="H76:I76"/>
    <mergeCell ref="J76:K76"/>
    <mergeCell ref="B73:D73"/>
    <mergeCell ref="E73:G73"/>
    <mergeCell ref="H73:I73"/>
    <mergeCell ref="J73:K73"/>
    <mergeCell ref="B74:D74"/>
    <mergeCell ref="E74:G74"/>
    <mergeCell ref="H74:I74"/>
    <mergeCell ref="J74:K74"/>
    <mergeCell ref="B71:D71"/>
    <mergeCell ref="E71:G71"/>
    <mergeCell ref="H71:I71"/>
    <mergeCell ref="J71:K71"/>
    <mergeCell ref="B72:D72"/>
    <mergeCell ref="E72:G72"/>
    <mergeCell ref="H72:I72"/>
    <mergeCell ref="J72:K72"/>
    <mergeCell ref="B69:D69"/>
    <mergeCell ref="E69:G69"/>
    <mergeCell ref="H69:I69"/>
    <mergeCell ref="J69:K69"/>
    <mergeCell ref="B70:D70"/>
    <mergeCell ref="E70:G70"/>
    <mergeCell ref="H70:I70"/>
    <mergeCell ref="J70:K70"/>
    <mergeCell ref="B67:D67"/>
    <mergeCell ref="E67:G67"/>
    <mergeCell ref="H67:I67"/>
    <mergeCell ref="J67:K67"/>
    <mergeCell ref="B68:D68"/>
    <mergeCell ref="E68:G68"/>
    <mergeCell ref="H68:I68"/>
    <mergeCell ref="J68:K68"/>
    <mergeCell ref="B65:D65"/>
    <mergeCell ref="E65:G65"/>
    <mergeCell ref="H65:I65"/>
    <mergeCell ref="J65:K65"/>
    <mergeCell ref="B66:D66"/>
    <mergeCell ref="E66:G66"/>
    <mergeCell ref="H66:I66"/>
    <mergeCell ref="J66:K66"/>
    <mergeCell ref="B63:D63"/>
    <mergeCell ref="E63:G63"/>
    <mergeCell ref="H63:I63"/>
    <mergeCell ref="J63:K63"/>
    <mergeCell ref="B64:D64"/>
    <mergeCell ref="E64:G64"/>
    <mergeCell ref="H64:I64"/>
    <mergeCell ref="J64:K64"/>
    <mergeCell ref="B61:D61"/>
    <mergeCell ref="E61:G61"/>
    <mergeCell ref="H61:I61"/>
    <mergeCell ref="J61:K61"/>
    <mergeCell ref="B62:D62"/>
    <mergeCell ref="E62:G62"/>
    <mergeCell ref="H62:I62"/>
    <mergeCell ref="J62:K62"/>
    <mergeCell ref="B59:D59"/>
    <mergeCell ref="E59:G59"/>
    <mergeCell ref="H59:I59"/>
    <mergeCell ref="J59:K59"/>
    <mergeCell ref="B60:D60"/>
    <mergeCell ref="E60:G60"/>
    <mergeCell ref="H60:I60"/>
    <mergeCell ref="J60:K60"/>
    <mergeCell ref="B57:D57"/>
    <mergeCell ref="E57:G57"/>
    <mergeCell ref="H57:I57"/>
    <mergeCell ref="J57:K57"/>
    <mergeCell ref="B58:D58"/>
    <mergeCell ref="E58:G58"/>
    <mergeCell ref="H58:I58"/>
    <mergeCell ref="J58:K58"/>
    <mergeCell ref="B55:D55"/>
    <mergeCell ref="E55:G55"/>
    <mergeCell ref="H55:I55"/>
    <mergeCell ref="J55:K55"/>
    <mergeCell ref="B56:D56"/>
    <mergeCell ref="E56:G56"/>
    <mergeCell ref="H56:I56"/>
    <mergeCell ref="J56:K56"/>
    <mergeCell ref="B53:D53"/>
    <mergeCell ref="E53:G53"/>
    <mergeCell ref="H53:I53"/>
    <mergeCell ref="J53:K53"/>
    <mergeCell ref="B54:D54"/>
    <mergeCell ref="E54:G54"/>
    <mergeCell ref="H54:I54"/>
    <mergeCell ref="J54:K54"/>
    <mergeCell ref="B51:D51"/>
    <mergeCell ref="E51:G51"/>
    <mergeCell ref="H51:I51"/>
    <mergeCell ref="J51:K51"/>
    <mergeCell ref="B52:D52"/>
    <mergeCell ref="E52:G52"/>
    <mergeCell ref="H52:I52"/>
    <mergeCell ref="J52:K52"/>
    <mergeCell ref="B49:D49"/>
    <mergeCell ref="E49:G49"/>
    <mergeCell ref="H49:I49"/>
    <mergeCell ref="J49:K49"/>
    <mergeCell ref="B50:D50"/>
    <mergeCell ref="E50:G50"/>
    <mergeCell ref="H50:I50"/>
    <mergeCell ref="J50:K50"/>
    <mergeCell ref="B47:D47"/>
    <mergeCell ref="E47:G47"/>
    <mergeCell ref="H47:I47"/>
    <mergeCell ref="J47:K47"/>
    <mergeCell ref="B48:D48"/>
    <mergeCell ref="E48:G48"/>
    <mergeCell ref="H48:I48"/>
    <mergeCell ref="J48:K48"/>
    <mergeCell ref="B45:D45"/>
    <mergeCell ref="E45:G45"/>
    <mergeCell ref="H45:I45"/>
    <mergeCell ref="J45:K45"/>
    <mergeCell ref="B46:D46"/>
    <mergeCell ref="E46:G46"/>
    <mergeCell ref="H46:I46"/>
    <mergeCell ref="J46:K46"/>
    <mergeCell ref="B43:D43"/>
    <mergeCell ref="E43:G43"/>
    <mergeCell ref="H43:I43"/>
    <mergeCell ref="J43:K43"/>
    <mergeCell ref="B44:D44"/>
    <mergeCell ref="E44:G44"/>
    <mergeCell ref="H44:I44"/>
    <mergeCell ref="J44:K44"/>
    <mergeCell ref="B41:D41"/>
    <mergeCell ref="E41:G41"/>
    <mergeCell ref="H41:I41"/>
    <mergeCell ref="J41:K41"/>
    <mergeCell ref="B42:D42"/>
    <mergeCell ref="E42:G42"/>
    <mergeCell ref="H42:I42"/>
    <mergeCell ref="J42:K42"/>
    <mergeCell ref="B39:D39"/>
    <mergeCell ref="E39:G39"/>
    <mergeCell ref="H39:I39"/>
    <mergeCell ref="J39:K39"/>
    <mergeCell ref="B40:D40"/>
    <mergeCell ref="E40:G40"/>
    <mergeCell ref="H40:I40"/>
    <mergeCell ref="J40:K40"/>
    <mergeCell ref="B37:D37"/>
    <mergeCell ref="E37:G37"/>
    <mergeCell ref="H37:I37"/>
    <mergeCell ref="J37:K37"/>
    <mergeCell ref="B38:D38"/>
    <mergeCell ref="E38:G38"/>
    <mergeCell ref="H38:I38"/>
    <mergeCell ref="J38:K38"/>
    <mergeCell ref="B35:D35"/>
    <mergeCell ref="E35:G35"/>
    <mergeCell ref="H35:I35"/>
    <mergeCell ref="J35:K35"/>
    <mergeCell ref="B36:D36"/>
    <mergeCell ref="E36:G36"/>
    <mergeCell ref="H36:I36"/>
    <mergeCell ref="J36:K36"/>
    <mergeCell ref="B33:D33"/>
    <mergeCell ref="E33:G33"/>
    <mergeCell ref="H33:I33"/>
    <mergeCell ref="J33:K33"/>
    <mergeCell ref="B34:D34"/>
    <mergeCell ref="E34:G34"/>
    <mergeCell ref="H34:I34"/>
    <mergeCell ref="J34:K34"/>
    <mergeCell ref="B31:D31"/>
    <mergeCell ref="E31:G31"/>
    <mergeCell ref="H31:I31"/>
    <mergeCell ref="J31:K31"/>
    <mergeCell ref="B32:D32"/>
    <mergeCell ref="E32:G32"/>
    <mergeCell ref="H32:I32"/>
    <mergeCell ref="J32:K32"/>
    <mergeCell ref="B29:D29"/>
    <mergeCell ref="E29:G29"/>
    <mergeCell ref="H29:I29"/>
    <mergeCell ref="J29:K29"/>
    <mergeCell ref="B30:D30"/>
    <mergeCell ref="E30:G30"/>
    <mergeCell ref="H30:I30"/>
    <mergeCell ref="J30:K30"/>
    <mergeCell ref="B27:D27"/>
    <mergeCell ref="E27:G27"/>
    <mergeCell ref="H27:I27"/>
    <mergeCell ref="J27:K27"/>
    <mergeCell ref="B28:D28"/>
    <mergeCell ref="E28:G28"/>
    <mergeCell ref="H28:I28"/>
    <mergeCell ref="J28:K28"/>
    <mergeCell ref="B25:D25"/>
    <mergeCell ref="E25:G25"/>
    <mergeCell ref="H25:I25"/>
    <mergeCell ref="J25:K25"/>
    <mergeCell ref="B26:D26"/>
    <mergeCell ref="E26:G26"/>
    <mergeCell ref="H26:I26"/>
    <mergeCell ref="J26:K26"/>
    <mergeCell ref="B23:D23"/>
    <mergeCell ref="E23:G23"/>
    <mergeCell ref="H23:I23"/>
    <mergeCell ref="J23:K23"/>
    <mergeCell ref="B24:D24"/>
    <mergeCell ref="E24:G24"/>
    <mergeCell ref="H24:I24"/>
    <mergeCell ref="J24:K24"/>
    <mergeCell ref="B21:D21"/>
    <mergeCell ref="E21:G21"/>
    <mergeCell ref="H21:I21"/>
    <mergeCell ref="J21:K21"/>
    <mergeCell ref="B22:D22"/>
    <mergeCell ref="E22:G22"/>
    <mergeCell ref="H22:I22"/>
    <mergeCell ref="J22:K22"/>
    <mergeCell ref="B19:D19"/>
    <mergeCell ref="E19:G19"/>
    <mergeCell ref="H19:I19"/>
    <mergeCell ref="J19:K19"/>
    <mergeCell ref="B20:D20"/>
    <mergeCell ref="E20:G20"/>
    <mergeCell ref="H20:I20"/>
    <mergeCell ref="J20:K20"/>
    <mergeCell ref="B17:D17"/>
    <mergeCell ref="E17:G17"/>
    <mergeCell ref="H17:I17"/>
    <mergeCell ref="J17:K17"/>
    <mergeCell ref="B18:D18"/>
    <mergeCell ref="E18:G18"/>
    <mergeCell ref="H18:I18"/>
    <mergeCell ref="J18:K18"/>
    <mergeCell ref="B15:D15"/>
    <mergeCell ref="E15:G15"/>
    <mergeCell ref="H15:I15"/>
    <mergeCell ref="J15:K15"/>
    <mergeCell ref="B16:D16"/>
    <mergeCell ref="E16:G16"/>
    <mergeCell ref="H16:I16"/>
    <mergeCell ref="J16:K16"/>
    <mergeCell ref="B7:D7"/>
    <mergeCell ref="E7:G7"/>
    <mergeCell ref="H7:I7"/>
    <mergeCell ref="J7:K7"/>
    <mergeCell ref="B8:D8"/>
    <mergeCell ref="E8:G8"/>
    <mergeCell ref="H8:I8"/>
    <mergeCell ref="J8:K8"/>
    <mergeCell ref="B13:D13"/>
    <mergeCell ref="E13:G13"/>
    <mergeCell ref="H13:I13"/>
    <mergeCell ref="J13:K13"/>
    <mergeCell ref="B14:D14"/>
    <mergeCell ref="E14:G14"/>
    <mergeCell ref="H14:I14"/>
    <mergeCell ref="J14:K14"/>
    <mergeCell ref="B11:D11"/>
    <mergeCell ref="E11:G11"/>
    <mergeCell ref="H11:I11"/>
    <mergeCell ref="J11:K11"/>
    <mergeCell ref="B12:D12"/>
    <mergeCell ref="E12:G12"/>
    <mergeCell ref="H12:I12"/>
    <mergeCell ref="J12:K12"/>
    <mergeCell ref="B9:D9"/>
    <mergeCell ref="E9:G9"/>
    <mergeCell ref="H9:I9"/>
    <mergeCell ref="J9:K9"/>
    <mergeCell ref="B10:D10"/>
    <mergeCell ref="E10:G10"/>
    <mergeCell ref="H10:I10"/>
    <mergeCell ref="J10:K1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B3612-B4B4-49A3-B55E-1D1FB54F2EFB}">
  <sheetPr>
    <tabColor rgb="FFC00000"/>
  </sheetPr>
  <dimension ref="A1:F14"/>
  <sheetViews>
    <sheetView showGridLines="0" tabSelected="1" topLeftCell="B1" workbookViewId="0">
      <selection activeCell="I9" sqref="I9"/>
    </sheetView>
  </sheetViews>
  <sheetFormatPr defaultColWidth="8.83203125" defaultRowHeight="14"/>
  <cols>
    <col min="2" max="2" width="42.4140625" customWidth="1"/>
    <col min="3" max="3" width="20" bestFit="1" customWidth="1"/>
    <col min="4" max="4" width="20" customWidth="1"/>
    <col min="5" max="6" width="20" hidden="1" customWidth="1"/>
  </cols>
  <sheetData>
    <row r="1" spans="1:6">
      <c r="A1" s="12" t="s">
        <v>829</v>
      </c>
      <c r="B1" s="9"/>
      <c r="C1" s="9" t="s">
        <v>830</v>
      </c>
      <c r="D1" s="75" t="s">
        <v>52</v>
      </c>
      <c r="E1" s="9"/>
      <c r="F1" s="75"/>
    </row>
    <row r="2" spans="1:6" ht="4" customHeight="1">
      <c r="A2" s="58"/>
      <c r="B2" s="59"/>
      <c r="C2" s="60"/>
      <c r="D2" s="60"/>
      <c r="E2" s="60"/>
      <c r="F2" s="60"/>
    </row>
    <row r="3" spans="1:6">
      <c r="A3" s="7"/>
      <c r="B3" s="7"/>
      <c r="C3" s="8"/>
      <c r="D3" s="8"/>
      <c r="E3" s="8"/>
      <c r="F3" s="8"/>
    </row>
    <row r="4" spans="1:6" ht="45" customHeight="1">
      <c r="A4" s="335" t="s">
        <v>31</v>
      </c>
      <c r="B4" s="335"/>
      <c r="C4" s="335"/>
      <c r="D4" s="202"/>
      <c r="E4" s="202"/>
      <c r="F4" s="202"/>
    </row>
    <row r="5" spans="1:6" ht="17.5">
      <c r="A5" s="13"/>
      <c r="B5" s="7"/>
      <c r="C5" s="8"/>
      <c r="D5" s="8"/>
      <c r="E5" s="8"/>
      <c r="F5" s="8"/>
    </row>
    <row r="6" spans="1:6">
      <c r="A6" s="71" t="s">
        <v>831</v>
      </c>
      <c r="B6" s="8"/>
      <c r="C6" s="8"/>
      <c r="D6" s="8"/>
      <c r="E6" s="8"/>
      <c r="F6" s="8"/>
    </row>
    <row r="7" spans="1:6" ht="14.15" customHeight="1">
      <c r="A7" s="279"/>
      <c r="B7" s="338"/>
      <c r="C7" s="328" t="s">
        <v>832</v>
      </c>
      <c r="D7" s="328" t="s">
        <v>833</v>
      </c>
      <c r="E7" s="328" t="s">
        <v>834</v>
      </c>
      <c r="F7" s="328" t="s">
        <v>835</v>
      </c>
    </row>
    <row r="8" spans="1:6" ht="14.15" customHeight="1">
      <c r="A8" s="281"/>
      <c r="B8" s="339"/>
      <c r="C8" s="258"/>
      <c r="D8" s="258"/>
      <c r="E8" s="258"/>
      <c r="F8" s="258"/>
    </row>
    <row r="9" spans="1:6" ht="14.5">
      <c r="A9" s="340" t="s">
        <v>836</v>
      </c>
      <c r="B9" s="284"/>
      <c r="C9" s="156"/>
      <c r="D9" s="156"/>
      <c r="E9" s="156"/>
      <c r="F9" s="156"/>
    </row>
    <row r="10" spans="1:6" ht="14.5">
      <c r="A10" s="336" t="s">
        <v>837</v>
      </c>
      <c r="B10" s="337"/>
      <c r="C10" s="151">
        <v>57051014</v>
      </c>
      <c r="D10" s="151">
        <v>58352038</v>
      </c>
      <c r="E10" s="151"/>
      <c r="F10" s="151"/>
    </row>
    <row r="11" spans="1:6" ht="14.5">
      <c r="A11" s="331" t="s">
        <v>838</v>
      </c>
      <c r="B11" s="332"/>
      <c r="C11" s="152">
        <v>32839929024900</v>
      </c>
      <c r="D11" s="456">
        <v>38943594089340</v>
      </c>
      <c r="E11" s="156"/>
      <c r="F11" s="156"/>
    </row>
    <row r="12" spans="1:6" ht="14.5">
      <c r="A12" s="329" t="s">
        <v>839</v>
      </c>
      <c r="B12" s="330"/>
      <c r="C12" s="153"/>
      <c r="D12" s="153"/>
      <c r="E12" s="228"/>
      <c r="F12" s="151"/>
    </row>
    <row r="13" spans="1:6" ht="14.5">
      <c r="A13" s="331" t="s">
        <v>837</v>
      </c>
      <c r="B13" s="332"/>
      <c r="C13" s="154">
        <v>697012</v>
      </c>
      <c r="D13" s="455">
        <v>1024535</v>
      </c>
      <c r="E13" s="229"/>
      <c r="F13" s="156"/>
    </row>
    <row r="14" spans="1:6" ht="14.5">
      <c r="A14" s="333" t="s">
        <v>838</v>
      </c>
      <c r="B14" s="334"/>
      <c r="C14" s="155">
        <v>4220074913476</v>
      </c>
      <c r="D14" s="155">
        <v>7389036885425</v>
      </c>
      <c r="E14" s="228"/>
      <c r="F14" s="151"/>
    </row>
  </sheetData>
  <mergeCells count="12">
    <mergeCell ref="A14:B14"/>
    <mergeCell ref="A4:C4"/>
    <mergeCell ref="A10:B10"/>
    <mergeCell ref="A11:B11"/>
    <mergeCell ref="A7:B8"/>
    <mergeCell ref="C7:C8"/>
    <mergeCell ref="A9:B9"/>
    <mergeCell ref="D7:D8"/>
    <mergeCell ref="E7:E8"/>
    <mergeCell ref="F7:F8"/>
    <mergeCell ref="A12:B12"/>
    <mergeCell ref="A13:B13"/>
  </mergeCells>
  <pageMargins left="0.7" right="0.7" top="0.75" bottom="0.75" header="0.3" footer="0.3"/>
  <pageSetup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48D8B-B509-4D5C-8EBB-E41025DBBE80}">
  <sheetPr>
    <tabColor rgb="FFFFC000"/>
  </sheetPr>
  <dimension ref="A1:L46"/>
  <sheetViews>
    <sheetView showGridLines="0" topLeftCell="A13" zoomScale="78" workbookViewId="0">
      <selection activeCell="C45" sqref="C45:P47"/>
    </sheetView>
  </sheetViews>
  <sheetFormatPr defaultColWidth="8.83203125" defaultRowHeight="14"/>
  <cols>
    <col min="1" max="1" width="7.1640625" customWidth="1"/>
    <col min="2" max="2" width="29.1640625" customWidth="1"/>
    <col min="3" max="3" width="10.25" customWidth="1"/>
    <col min="4" max="4" width="11.83203125" customWidth="1"/>
    <col min="5" max="7" width="11" style="6" customWidth="1"/>
    <col min="8" max="10" width="12.4140625" style="6" customWidth="1"/>
    <col min="11" max="11" width="11.4140625" style="6" customWidth="1"/>
    <col min="12" max="12" width="10.4140625" customWidth="1"/>
  </cols>
  <sheetData>
    <row r="1" spans="1:12">
      <c r="A1" s="12" t="s">
        <v>840</v>
      </c>
      <c r="B1" s="7"/>
      <c r="C1" s="7"/>
      <c r="D1" s="7"/>
      <c r="E1" s="8"/>
      <c r="F1" s="8"/>
      <c r="G1" s="8"/>
      <c r="H1" s="8"/>
      <c r="I1" s="8"/>
      <c r="J1" s="8"/>
      <c r="K1" s="9" t="s">
        <v>51</v>
      </c>
      <c r="L1" s="75" t="s">
        <v>52</v>
      </c>
    </row>
    <row r="2" spans="1:12" ht="4.5" customHeight="1">
      <c r="A2" s="58"/>
      <c r="B2" s="59"/>
      <c r="C2" s="59"/>
      <c r="D2" s="59"/>
      <c r="E2" s="60"/>
      <c r="F2" s="60"/>
      <c r="G2" s="60"/>
      <c r="H2" s="60"/>
      <c r="I2" s="60"/>
      <c r="J2" s="60"/>
      <c r="K2" s="62"/>
      <c r="L2" s="61"/>
    </row>
    <row r="3" spans="1:12">
      <c r="A3" s="7"/>
      <c r="B3" s="7"/>
      <c r="C3" s="7"/>
      <c r="D3" s="7"/>
      <c r="E3" s="8"/>
      <c r="F3" s="8"/>
      <c r="G3" s="8"/>
      <c r="H3" s="8"/>
      <c r="I3" s="8"/>
      <c r="J3" s="8"/>
      <c r="K3" s="8"/>
      <c r="L3" s="8"/>
    </row>
    <row r="4" spans="1:12" ht="23">
      <c r="A4" s="11" t="s">
        <v>35</v>
      </c>
      <c r="B4" s="7"/>
      <c r="C4" s="7"/>
      <c r="D4" s="7"/>
      <c r="E4" s="8"/>
      <c r="F4" s="8"/>
      <c r="G4" s="8"/>
      <c r="H4" s="8"/>
      <c r="I4" s="8"/>
      <c r="J4" s="8"/>
      <c r="K4" s="8"/>
      <c r="L4" s="8"/>
    </row>
    <row r="5" spans="1:12" ht="17.5">
      <c r="A5" s="13"/>
      <c r="B5" s="7"/>
      <c r="C5" s="7"/>
      <c r="D5" s="7"/>
      <c r="E5" s="8"/>
      <c r="F5" s="8"/>
      <c r="G5" s="8"/>
      <c r="H5" s="8"/>
      <c r="I5" s="8"/>
      <c r="J5" s="8"/>
      <c r="K5" s="8"/>
      <c r="L5" s="8"/>
    </row>
    <row r="6" spans="1:12">
      <c r="A6" s="7" t="s">
        <v>106</v>
      </c>
      <c r="B6" s="7"/>
      <c r="C6" s="7"/>
      <c r="D6" s="7"/>
      <c r="E6" s="8"/>
      <c r="F6" s="8"/>
      <c r="G6" s="8"/>
      <c r="H6" s="8"/>
      <c r="I6" s="8"/>
      <c r="J6" s="8"/>
      <c r="K6" s="8"/>
      <c r="L6" s="8"/>
    </row>
    <row r="7" spans="1:12" ht="14.5">
      <c r="A7" s="258" t="s">
        <v>54</v>
      </c>
      <c r="B7" s="258" t="s">
        <v>107</v>
      </c>
      <c r="C7" s="258" t="s">
        <v>841</v>
      </c>
      <c r="D7" s="258"/>
      <c r="E7" s="258"/>
      <c r="F7" s="258"/>
      <c r="G7" s="258"/>
      <c r="H7" s="258"/>
      <c r="I7" s="258"/>
      <c r="J7" s="258"/>
      <c r="K7" s="258"/>
      <c r="L7" s="258" t="s">
        <v>842</v>
      </c>
    </row>
    <row r="8" spans="1:12" ht="14.5">
      <c r="A8" s="258"/>
      <c r="B8" s="258"/>
      <c r="C8" s="258" t="s">
        <v>843</v>
      </c>
      <c r="D8" s="258"/>
      <c r="E8" s="258"/>
      <c r="F8" s="258" t="s">
        <v>844</v>
      </c>
      <c r="G8" s="258"/>
      <c r="H8" s="258"/>
      <c r="I8" s="258" t="s">
        <v>845</v>
      </c>
      <c r="J8" s="258"/>
      <c r="K8" s="258"/>
      <c r="L8" s="258"/>
    </row>
    <row r="9" spans="1:12" ht="14.5">
      <c r="A9" s="258"/>
      <c r="B9" s="258"/>
      <c r="C9" s="15" t="s">
        <v>846</v>
      </c>
      <c r="D9" s="15" t="s">
        <v>847</v>
      </c>
      <c r="E9" s="15" t="s">
        <v>848</v>
      </c>
      <c r="F9" s="15" t="s">
        <v>846</v>
      </c>
      <c r="G9" s="15" t="s">
        <v>847</v>
      </c>
      <c r="H9" s="15" t="s">
        <v>848</v>
      </c>
      <c r="I9" s="15" t="s">
        <v>846</v>
      </c>
      <c r="J9" s="15" t="s">
        <v>847</v>
      </c>
      <c r="K9" s="15" t="s">
        <v>848</v>
      </c>
      <c r="L9" s="258"/>
    </row>
    <row r="10" spans="1:12" ht="14.5">
      <c r="A10" s="1">
        <v>1</v>
      </c>
      <c r="B10" s="2" t="s">
        <v>68</v>
      </c>
      <c r="C10" s="225">
        <v>148</v>
      </c>
      <c r="D10" s="225">
        <v>2</v>
      </c>
      <c r="E10" s="225">
        <v>150</v>
      </c>
      <c r="F10" s="225">
        <v>937</v>
      </c>
      <c r="G10" s="225">
        <v>1</v>
      </c>
      <c r="H10" s="225">
        <v>938</v>
      </c>
      <c r="I10" s="225">
        <v>103</v>
      </c>
      <c r="J10" s="225">
        <v>7</v>
      </c>
      <c r="K10" s="225">
        <v>110</v>
      </c>
      <c r="L10" s="225">
        <f>SUM(E10,H10,K10)</f>
        <v>1198</v>
      </c>
    </row>
    <row r="11" spans="1:12" ht="14.5">
      <c r="A11" s="3">
        <v>2</v>
      </c>
      <c r="B11" s="4" t="s">
        <v>69</v>
      </c>
      <c r="C11" s="226">
        <v>396</v>
      </c>
      <c r="D11" s="226">
        <v>46</v>
      </c>
      <c r="E11" s="226">
        <v>442</v>
      </c>
      <c r="F11" s="226">
        <v>2494</v>
      </c>
      <c r="G11" s="226">
        <v>2</v>
      </c>
      <c r="H11" s="226">
        <v>2496</v>
      </c>
      <c r="I11" s="226">
        <v>276</v>
      </c>
      <c r="J11" s="226">
        <v>2</v>
      </c>
      <c r="K11" s="226">
        <v>278</v>
      </c>
      <c r="L11" s="226">
        <f t="shared" ref="L11:L44" si="0">SUM(E11,H11,K11)</f>
        <v>3216</v>
      </c>
    </row>
    <row r="12" spans="1:12" ht="14.5">
      <c r="A12" s="1">
        <v>3</v>
      </c>
      <c r="B12" s="2" t="s">
        <v>70</v>
      </c>
      <c r="C12" s="225">
        <v>1477</v>
      </c>
      <c r="D12" s="225">
        <v>14</v>
      </c>
      <c r="E12" s="225">
        <v>1491</v>
      </c>
      <c r="F12" s="225">
        <v>11175</v>
      </c>
      <c r="G12" s="225">
        <v>2</v>
      </c>
      <c r="H12" s="225">
        <v>11177</v>
      </c>
      <c r="I12" s="225">
        <v>1102</v>
      </c>
      <c r="J12" s="225">
        <v>32</v>
      </c>
      <c r="K12" s="225">
        <v>1134</v>
      </c>
      <c r="L12" s="225">
        <f t="shared" si="0"/>
        <v>13802</v>
      </c>
    </row>
    <row r="13" spans="1:12" ht="14.5">
      <c r="A13" s="3">
        <v>4</v>
      </c>
      <c r="B13" s="4" t="s">
        <v>71</v>
      </c>
      <c r="C13" s="226">
        <v>75</v>
      </c>
      <c r="D13" s="226">
        <v>11</v>
      </c>
      <c r="E13" s="226">
        <v>86</v>
      </c>
      <c r="F13" s="226">
        <v>725</v>
      </c>
      <c r="G13" s="226">
        <v>0</v>
      </c>
      <c r="H13" s="226">
        <v>725</v>
      </c>
      <c r="I13" s="226">
        <v>174</v>
      </c>
      <c r="J13" s="226">
        <v>1</v>
      </c>
      <c r="K13" s="226">
        <v>175</v>
      </c>
      <c r="L13" s="226">
        <f t="shared" si="0"/>
        <v>986</v>
      </c>
    </row>
    <row r="14" spans="1:12" ht="14.5">
      <c r="A14" s="1">
        <v>5</v>
      </c>
      <c r="B14" s="2" t="s">
        <v>72</v>
      </c>
      <c r="C14" s="225">
        <v>493</v>
      </c>
      <c r="D14" s="225">
        <v>84</v>
      </c>
      <c r="E14" s="225">
        <v>577</v>
      </c>
      <c r="F14" s="225">
        <v>3363</v>
      </c>
      <c r="G14" s="225">
        <v>3</v>
      </c>
      <c r="H14" s="225">
        <v>3366</v>
      </c>
      <c r="I14" s="225">
        <v>349</v>
      </c>
      <c r="J14" s="225">
        <v>5</v>
      </c>
      <c r="K14" s="225">
        <v>354</v>
      </c>
      <c r="L14" s="225">
        <f t="shared" si="0"/>
        <v>4297</v>
      </c>
    </row>
    <row r="15" spans="1:12" ht="14.5">
      <c r="A15" s="3">
        <v>6</v>
      </c>
      <c r="B15" s="4" t="s">
        <v>73</v>
      </c>
      <c r="C15" s="226">
        <v>2928</v>
      </c>
      <c r="D15" s="226">
        <v>41</v>
      </c>
      <c r="E15" s="226">
        <v>2969</v>
      </c>
      <c r="F15" s="226">
        <v>23073</v>
      </c>
      <c r="G15" s="226">
        <v>7</v>
      </c>
      <c r="H15" s="226">
        <v>23080</v>
      </c>
      <c r="I15" s="226">
        <v>2684</v>
      </c>
      <c r="J15" s="226">
        <v>58</v>
      </c>
      <c r="K15" s="226">
        <v>2742</v>
      </c>
      <c r="L15" s="226">
        <f t="shared" si="0"/>
        <v>28791</v>
      </c>
    </row>
    <row r="16" spans="1:12" ht="14.5">
      <c r="A16" s="1">
        <v>7</v>
      </c>
      <c r="B16" s="2" t="s">
        <v>74</v>
      </c>
      <c r="C16" s="225">
        <v>64</v>
      </c>
      <c r="D16" s="225">
        <v>9</v>
      </c>
      <c r="E16" s="225">
        <v>73</v>
      </c>
      <c r="F16" s="225">
        <v>435</v>
      </c>
      <c r="G16" s="225">
        <v>0</v>
      </c>
      <c r="H16" s="225">
        <v>435</v>
      </c>
      <c r="I16" s="225">
        <v>43</v>
      </c>
      <c r="J16" s="225">
        <v>0</v>
      </c>
      <c r="K16" s="225">
        <v>43</v>
      </c>
      <c r="L16" s="225">
        <f t="shared" si="0"/>
        <v>551</v>
      </c>
    </row>
    <row r="17" spans="1:12" ht="14.5">
      <c r="A17" s="3">
        <v>8</v>
      </c>
      <c r="B17" s="4" t="s">
        <v>75</v>
      </c>
      <c r="C17" s="226">
        <v>156</v>
      </c>
      <c r="D17" s="226">
        <v>35</v>
      </c>
      <c r="E17" s="226">
        <v>191</v>
      </c>
      <c r="F17" s="226">
        <v>1236</v>
      </c>
      <c r="G17" s="226">
        <v>0</v>
      </c>
      <c r="H17" s="226">
        <v>1236</v>
      </c>
      <c r="I17" s="226">
        <v>95</v>
      </c>
      <c r="J17" s="226">
        <v>4</v>
      </c>
      <c r="K17" s="226">
        <v>99</v>
      </c>
      <c r="L17" s="226">
        <f t="shared" si="0"/>
        <v>1526</v>
      </c>
    </row>
    <row r="18" spans="1:12" ht="14.5">
      <c r="A18" s="1">
        <v>9</v>
      </c>
      <c r="B18" s="2" t="s">
        <v>76</v>
      </c>
      <c r="C18" s="225">
        <v>4519</v>
      </c>
      <c r="D18" s="225">
        <v>146</v>
      </c>
      <c r="E18" s="225">
        <v>4665</v>
      </c>
      <c r="F18" s="225">
        <v>32713</v>
      </c>
      <c r="G18" s="225">
        <v>7</v>
      </c>
      <c r="H18" s="225">
        <v>32720</v>
      </c>
      <c r="I18" s="225">
        <v>3279</v>
      </c>
      <c r="J18" s="225">
        <v>35</v>
      </c>
      <c r="K18" s="225">
        <v>3314</v>
      </c>
      <c r="L18" s="225">
        <f t="shared" si="0"/>
        <v>40699</v>
      </c>
    </row>
    <row r="19" spans="1:12" ht="14.5">
      <c r="A19" s="3">
        <v>10</v>
      </c>
      <c r="B19" s="4" t="s">
        <v>77</v>
      </c>
      <c r="C19" s="226">
        <v>1926</v>
      </c>
      <c r="D19" s="226">
        <v>203</v>
      </c>
      <c r="E19" s="226">
        <v>2129</v>
      </c>
      <c r="F19" s="226">
        <v>13861</v>
      </c>
      <c r="G19" s="226">
        <v>2</v>
      </c>
      <c r="H19" s="226">
        <v>13863</v>
      </c>
      <c r="I19" s="226">
        <v>1945</v>
      </c>
      <c r="J19" s="226">
        <v>27</v>
      </c>
      <c r="K19" s="226">
        <v>1972</v>
      </c>
      <c r="L19" s="226">
        <f t="shared" si="0"/>
        <v>17964</v>
      </c>
    </row>
    <row r="20" spans="1:12" ht="14.5">
      <c r="A20" s="1">
        <v>11</v>
      </c>
      <c r="B20" s="2" t="s">
        <v>78</v>
      </c>
      <c r="C20" s="225">
        <v>3210</v>
      </c>
      <c r="D20" s="225">
        <v>286</v>
      </c>
      <c r="E20" s="225">
        <v>3496</v>
      </c>
      <c r="F20" s="225">
        <v>18349</v>
      </c>
      <c r="G20" s="225">
        <v>8</v>
      </c>
      <c r="H20" s="225">
        <v>18357</v>
      </c>
      <c r="I20" s="225">
        <v>2785</v>
      </c>
      <c r="J20" s="225">
        <v>30</v>
      </c>
      <c r="K20" s="225">
        <v>2815</v>
      </c>
      <c r="L20" s="225">
        <f t="shared" si="0"/>
        <v>24668</v>
      </c>
    </row>
    <row r="21" spans="1:12" ht="14.5">
      <c r="A21" s="3">
        <v>12</v>
      </c>
      <c r="B21" s="4" t="s">
        <v>79</v>
      </c>
      <c r="C21" s="226">
        <v>209</v>
      </c>
      <c r="D21" s="226">
        <v>1</v>
      </c>
      <c r="E21" s="226">
        <v>210</v>
      </c>
      <c r="F21" s="226">
        <v>1443</v>
      </c>
      <c r="G21" s="226">
        <v>0</v>
      </c>
      <c r="H21" s="226">
        <v>1443</v>
      </c>
      <c r="I21" s="226">
        <v>98</v>
      </c>
      <c r="J21" s="226">
        <v>2</v>
      </c>
      <c r="K21" s="226">
        <v>100</v>
      </c>
      <c r="L21" s="226">
        <f t="shared" si="0"/>
        <v>1753</v>
      </c>
    </row>
    <row r="22" spans="1:12" ht="14.5">
      <c r="A22" s="1">
        <v>13</v>
      </c>
      <c r="B22" s="2" t="s">
        <v>80</v>
      </c>
      <c r="C22" s="225">
        <v>272</v>
      </c>
      <c r="D22" s="225">
        <v>5</v>
      </c>
      <c r="E22" s="225">
        <v>277</v>
      </c>
      <c r="F22" s="225">
        <v>1856</v>
      </c>
      <c r="G22" s="225">
        <v>0</v>
      </c>
      <c r="H22" s="225">
        <v>1856</v>
      </c>
      <c r="I22" s="225">
        <v>189</v>
      </c>
      <c r="J22" s="225">
        <v>1</v>
      </c>
      <c r="K22" s="225">
        <v>190</v>
      </c>
      <c r="L22" s="225">
        <f t="shared" si="0"/>
        <v>2323</v>
      </c>
    </row>
    <row r="23" spans="1:12" ht="14.5">
      <c r="A23" s="3">
        <v>14</v>
      </c>
      <c r="B23" s="4" t="s">
        <v>81</v>
      </c>
      <c r="C23" s="226">
        <v>174</v>
      </c>
      <c r="D23" s="226">
        <v>1</v>
      </c>
      <c r="E23" s="226">
        <v>175</v>
      </c>
      <c r="F23" s="226">
        <v>1006</v>
      </c>
      <c r="G23" s="226">
        <v>0</v>
      </c>
      <c r="H23" s="226">
        <v>1006</v>
      </c>
      <c r="I23" s="226">
        <v>90</v>
      </c>
      <c r="J23" s="226">
        <v>0</v>
      </c>
      <c r="K23" s="226">
        <v>90</v>
      </c>
      <c r="L23" s="226">
        <f t="shared" si="0"/>
        <v>1271</v>
      </c>
    </row>
    <row r="24" spans="1:12" ht="14.5">
      <c r="A24" s="1">
        <v>15</v>
      </c>
      <c r="B24" s="2" t="s">
        <v>82</v>
      </c>
      <c r="C24" s="225">
        <v>376</v>
      </c>
      <c r="D24" s="225">
        <v>16</v>
      </c>
      <c r="E24" s="225">
        <v>392</v>
      </c>
      <c r="F24" s="225">
        <v>2237</v>
      </c>
      <c r="G24" s="225">
        <v>0</v>
      </c>
      <c r="H24" s="225">
        <v>2237</v>
      </c>
      <c r="I24" s="225">
        <v>175</v>
      </c>
      <c r="J24" s="225">
        <v>0</v>
      </c>
      <c r="K24" s="225">
        <v>175</v>
      </c>
      <c r="L24" s="225">
        <f t="shared" si="0"/>
        <v>2804</v>
      </c>
    </row>
    <row r="25" spans="1:12" ht="14.5">
      <c r="A25" s="3">
        <v>16</v>
      </c>
      <c r="B25" s="4" t="s">
        <v>83</v>
      </c>
      <c r="C25" s="226">
        <v>43</v>
      </c>
      <c r="D25" s="226">
        <v>0</v>
      </c>
      <c r="E25" s="226">
        <v>43</v>
      </c>
      <c r="F25" s="226">
        <v>266</v>
      </c>
      <c r="G25" s="226">
        <v>0</v>
      </c>
      <c r="H25" s="226">
        <v>266</v>
      </c>
      <c r="I25" s="226">
        <v>39</v>
      </c>
      <c r="J25" s="226">
        <v>0</v>
      </c>
      <c r="K25" s="226">
        <v>39</v>
      </c>
      <c r="L25" s="226">
        <f t="shared" si="0"/>
        <v>348</v>
      </c>
    </row>
    <row r="26" spans="1:12" ht="14.5">
      <c r="A26" s="1">
        <v>17</v>
      </c>
      <c r="B26" s="2" t="s">
        <v>84</v>
      </c>
      <c r="C26" s="225">
        <v>79</v>
      </c>
      <c r="D26" s="225">
        <v>0</v>
      </c>
      <c r="E26" s="225">
        <v>79</v>
      </c>
      <c r="F26" s="225">
        <v>560</v>
      </c>
      <c r="G26" s="225">
        <v>0</v>
      </c>
      <c r="H26" s="225">
        <v>560</v>
      </c>
      <c r="I26" s="225">
        <v>36</v>
      </c>
      <c r="J26" s="225">
        <v>2</v>
      </c>
      <c r="K26" s="225">
        <v>38</v>
      </c>
      <c r="L26" s="225">
        <f t="shared" si="0"/>
        <v>677</v>
      </c>
    </row>
    <row r="27" spans="1:12" ht="14.5">
      <c r="A27" s="3">
        <v>18</v>
      </c>
      <c r="B27" s="4" t="s">
        <v>85</v>
      </c>
      <c r="C27" s="226">
        <v>247</v>
      </c>
      <c r="D27" s="226">
        <v>8</v>
      </c>
      <c r="E27" s="226">
        <v>255</v>
      </c>
      <c r="F27" s="226">
        <v>1794</v>
      </c>
      <c r="G27" s="226">
        <v>0</v>
      </c>
      <c r="H27" s="226">
        <v>1794</v>
      </c>
      <c r="I27" s="226">
        <v>228</v>
      </c>
      <c r="J27" s="226">
        <v>1</v>
      </c>
      <c r="K27" s="226">
        <v>229</v>
      </c>
      <c r="L27" s="226">
        <f t="shared" si="0"/>
        <v>2278</v>
      </c>
    </row>
    <row r="28" spans="1:12" ht="14.5">
      <c r="A28" s="1">
        <v>19</v>
      </c>
      <c r="B28" s="2" t="s">
        <v>86</v>
      </c>
      <c r="C28" s="225">
        <v>324</v>
      </c>
      <c r="D28" s="225">
        <v>39</v>
      </c>
      <c r="E28" s="225">
        <v>363</v>
      </c>
      <c r="F28" s="225">
        <v>2514</v>
      </c>
      <c r="G28" s="225">
        <v>0</v>
      </c>
      <c r="H28" s="225">
        <v>2514</v>
      </c>
      <c r="I28" s="225">
        <v>279</v>
      </c>
      <c r="J28" s="225">
        <v>1</v>
      </c>
      <c r="K28" s="225">
        <v>280</v>
      </c>
      <c r="L28" s="225">
        <f t="shared" si="0"/>
        <v>3157</v>
      </c>
    </row>
    <row r="29" spans="1:12" ht="14.5">
      <c r="A29" s="3">
        <v>20</v>
      </c>
      <c r="B29" s="4" t="s">
        <v>87</v>
      </c>
      <c r="C29" s="226">
        <v>133</v>
      </c>
      <c r="D29" s="226">
        <v>1</v>
      </c>
      <c r="E29" s="226">
        <v>134</v>
      </c>
      <c r="F29" s="226">
        <v>388</v>
      </c>
      <c r="G29" s="226">
        <v>0</v>
      </c>
      <c r="H29" s="226">
        <v>388</v>
      </c>
      <c r="I29" s="226">
        <v>50</v>
      </c>
      <c r="J29" s="226">
        <v>2</v>
      </c>
      <c r="K29" s="226">
        <v>52</v>
      </c>
      <c r="L29" s="226">
        <f t="shared" si="0"/>
        <v>574</v>
      </c>
    </row>
    <row r="30" spans="1:12" ht="14.5">
      <c r="A30" s="1">
        <v>21</v>
      </c>
      <c r="B30" s="2" t="s">
        <v>88</v>
      </c>
      <c r="C30" s="225">
        <v>56</v>
      </c>
      <c r="D30" s="225">
        <v>0</v>
      </c>
      <c r="E30" s="225">
        <v>56</v>
      </c>
      <c r="F30" s="225">
        <v>299</v>
      </c>
      <c r="G30" s="225">
        <v>0</v>
      </c>
      <c r="H30" s="225">
        <v>299</v>
      </c>
      <c r="I30" s="225">
        <v>11</v>
      </c>
      <c r="J30" s="225">
        <v>0</v>
      </c>
      <c r="K30" s="225">
        <v>11</v>
      </c>
      <c r="L30" s="225">
        <f t="shared" si="0"/>
        <v>366</v>
      </c>
    </row>
    <row r="31" spans="1:12" ht="14.5">
      <c r="A31" s="3">
        <v>22</v>
      </c>
      <c r="B31" s="4" t="s">
        <v>89</v>
      </c>
      <c r="C31" s="226">
        <v>172</v>
      </c>
      <c r="D31" s="226">
        <v>13</v>
      </c>
      <c r="E31" s="226">
        <v>185</v>
      </c>
      <c r="F31" s="226">
        <v>1210</v>
      </c>
      <c r="G31" s="226">
        <v>0</v>
      </c>
      <c r="H31" s="226">
        <v>1210</v>
      </c>
      <c r="I31" s="226">
        <v>265</v>
      </c>
      <c r="J31" s="226">
        <v>9</v>
      </c>
      <c r="K31" s="226">
        <v>274</v>
      </c>
      <c r="L31" s="226">
        <f t="shared" si="0"/>
        <v>1669</v>
      </c>
    </row>
    <row r="32" spans="1:12" ht="14.5">
      <c r="A32" s="1">
        <v>23</v>
      </c>
      <c r="B32" s="2" t="s">
        <v>90</v>
      </c>
      <c r="C32" s="225">
        <v>279</v>
      </c>
      <c r="D32" s="225">
        <v>23</v>
      </c>
      <c r="E32" s="225">
        <v>302</v>
      </c>
      <c r="F32" s="225">
        <v>907</v>
      </c>
      <c r="G32" s="225">
        <v>0</v>
      </c>
      <c r="H32" s="225">
        <v>907</v>
      </c>
      <c r="I32" s="225">
        <v>97</v>
      </c>
      <c r="J32" s="225">
        <v>0</v>
      </c>
      <c r="K32" s="225">
        <v>97</v>
      </c>
      <c r="L32" s="225">
        <f t="shared" si="0"/>
        <v>1306</v>
      </c>
    </row>
    <row r="33" spans="1:12" ht="14.5">
      <c r="A33" s="3">
        <v>24</v>
      </c>
      <c r="B33" s="4" t="s">
        <v>91</v>
      </c>
      <c r="C33" s="226">
        <v>97</v>
      </c>
      <c r="D33" s="226">
        <v>3</v>
      </c>
      <c r="E33" s="226">
        <v>100</v>
      </c>
      <c r="F33" s="226">
        <v>476</v>
      </c>
      <c r="G33" s="226">
        <v>0</v>
      </c>
      <c r="H33" s="226">
        <v>476</v>
      </c>
      <c r="I33" s="226">
        <v>71</v>
      </c>
      <c r="J33" s="226">
        <v>1</v>
      </c>
      <c r="K33" s="226">
        <v>72</v>
      </c>
      <c r="L33" s="226">
        <f t="shared" si="0"/>
        <v>648</v>
      </c>
    </row>
    <row r="34" spans="1:12" ht="14.5">
      <c r="A34" s="1">
        <v>25</v>
      </c>
      <c r="B34" s="2" t="s">
        <v>92</v>
      </c>
      <c r="C34" s="225">
        <v>66</v>
      </c>
      <c r="D34" s="225">
        <v>2</v>
      </c>
      <c r="E34" s="225">
        <v>68</v>
      </c>
      <c r="F34" s="225">
        <v>245</v>
      </c>
      <c r="G34" s="225">
        <v>0</v>
      </c>
      <c r="H34" s="225">
        <v>245</v>
      </c>
      <c r="I34" s="225">
        <v>13</v>
      </c>
      <c r="J34" s="225">
        <v>1</v>
      </c>
      <c r="K34" s="225">
        <v>14</v>
      </c>
      <c r="L34" s="225">
        <f t="shared" si="0"/>
        <v>327</v>
      </c>
    </row>
    <row r="35" spans="1:12" ht="14.5">
      <c r="A35" s="3">
        <v>26</v>
      </c>
      <c r="B35" s="4" t="s">
        <v>93</v>
      </c>
      <c r="C35" s="226">
        <v>404</v>
      </c>
      <c r="D35" s="226">
        <v>46</v>
      </c>
      <c r="E35" s="226">
        <v>450</v>
      </c>
      <c r="F35" s="226">
        <v>2780</v>
      </c>
      <c r="G35" s="226">
        <v>0</v>
      </c>
      <c r="H35" s="226">
        <v>2780</v>
      </c>
      <c r="I35" s="226">
        <v>280</v>
      </c>
      <c r="J35" s="226">
        <v>7</v>
      </c>
      <c r="K35" s="226">
        <v>287</v>
      </c>
      <c r="L35" s="226">
        <f t="shared" si="0"/>
        <v>3517</v>
      </c>
    </row>
    <row r="36" spans="1:12" ht="14.5">
      <c r="A36" s="1">
        <v>27</v>
      </c>
      <c r="B36" s="2" t="s">
        <v>94</v>
      </c>
      <c r="C36" s="225">
        <v>29</v>
      </c>
      <c r="D36" s="225">
        <v>0</v>
      </c>
      <c r="E36" s="225">
        <v>29</v>
      </c>
      <c r="F36" s="225">
        <v>228</v>
      </c>
      <c r="G36" s="225">
        <v>0</v>
      </c>
      <c r="H36" s="225">
        <v>228</v>
      </c>
      <c r="I36" s="225">
        <v>11</v>
      </c>
      <c r="J36" s="225">
        <v>1</v>
      </c>
      <c r="K36" s="225">
        <v>12</v>
      </c>
      <c r="L36" s="225">
        <f t="shared" si="0"/>
        <v>269</v>
      </c>
    </row>
    <row r="37" spans="1:12" ht="14.5">
      <c r="A37" s="3">
        <v>28</v>
      </c>
      <c r="B37" s="4" t="s">
        <v>95</v>
      </c>
      <c r="C37" s="226">
        <v>517</v>
      </c>
      <c r="D37" s="226">
        <v>1</v>
      </c>
      <c r="E37" s="226">
        <v>518</v>
      </c>
      <c r="F37" s="226">
        <v>2866</v>
      </c>
      <c r="G37" s="226">
        <v>0</v>
      </c>
      <c r="H37" s="226">
        <v>2866</v>
      </c>
      <c r="I37" s="226">
        <v>292</v>
      </c>
      <c r="J37" s="226">
        <v>3</v>
      </c>
      <c r="K37" s="226">
        <v>295</v>
      </c>
      <c r="L37" s="226">
        <f t="shared" si="0"/>
        <v>3679</v>
      </c>
    </row>
    <row r="38" spans="1:12" ht="14.5">
      <c r="A38" s="1">
        <v>29</v>
      </c>
      <c r="B38" s="2" t="s">
        <v>96</v>
      </c>
      <c r="C38" s="225">
        <v>132</v>
      </c>
      <c r="D38" s="225">
        <v>17</v>
      </c>
      <c r="E38" s="225">
        <v>149</v>
      </c>
      <c r="F38" s="225">
        <v>916</v>
      </c>
      <c r="G38" s="225">
        <v>0</v>
      </c>
      <c r="H38" s="225">
        <v>916</v>
      </c>
      <c r="I38" s="225">
        <v>187</v>
      </c>
      <c r="J38" s="225">
        <v>5</v>
      </c>
      <c r="K38" s="225">
        <v>192</v>
      </c>
      <c r="L38" s="225">
        <f t="shared" si="0"/>
        <v>1257</v>
      </c>
    </row>
    <row r="39" spans="1:12" ht="14.5">
      <c r="A39" s="3">
        <v>30</v>
      </c>
      <c r="B39" s="4" t="s">
        <v>97</v>
      </c>
      <c r="C39" s="226">
        <v>90</v>
      </c>
      <c r="D39" s="226">
        <v>0</v>
      </c>
      <c r="E39" s="226">
        <v>90</v>
      </c>
      <c r="F39" s="226">
        <v>614</v>
      </c>
      <c r="G39" s="226">
        <v>0</v>
      </c>
      <c r="H39" s="226">
        <v>614</v>
      </c>
      <c r="I39" s="226">
        <v>105</v>
      </c>
      <c r="J39" s="226">
        <v>4</v>
      </c>
      <c r="K39" s="226">
        <v>109</v>
      </c>
      <c r="L39" s="226">
        <f t="shared" si="0"/>
        <v>813</v>
      </c>
    </row>
    <row r="40" spans="1:12" ht="14.5">
      <c r="A40" s="1">
        <v>31</v>
      </c>
      <c r="B40" s="2" t="s">
        <v>98</v>
      </c>
      <c r="C40" s="225">
        <v>180</v>
      </c>
      <c r="D40" s="225">
        <v>17</v>
      </c>
      <c r="E40" s="225">
        <v>197</v>
      </c>
      <c r="F40" s="225">
        <v>1162</v>
      </c>
      <c r="G40" s="225">
        <v>0</v>
      </c>
      <c r="H40" s="225">
        <v>1162</v>
      </c>
      <c r="I40" s="225">
        <v>189</v>
      </c>
      <c r="J40" s="225">
        <v>4</v>
      </c>
      <c r="K40" s="225">
        <v>193</v>
      </c>
      <c r="L40" s="225">
        <f t="shared" si="0"/>
        <v>1552</v>
      </c>
    </row>
    <row r="41" spans="1:12" ht="14.5">
      <c r="A41" s="3">
        <v>32</v>
      </c>
      <c r="B41" s="4" t="s">
        <v>99</v>
      </c>
      <c r="C41" s="226">
        <v>314</v>
      </c>
      <c r="D41" s="226">
        <v>26</v>
      </c>
      <c r="E41" s="226">
        <v>340</v>
      </c>
      <c r="F41" s="226">
        <v>1700</v>
      </c>
      <c r="G41" s="226">
        <v>0</v>
      </c>
      <c r="H41" s="226">
        <v>1700</v>
      </c>
      <c r="I41" s="226">
        <v>221</v>
      </c>
      <c r="J41" s="226">
        <v>2</v>
      </c>
      <c r="K41" s="226">
        <v>223</v>
      </c>
      <c r="L41" s="226">
        <f t="shared" si="0"/>
        <v>2263</v>
      </c>
    </row>
    <row r="42" spans="1:12" ht="14.5">
      <c r="A42" s="1">
        <v>33</v>
      </c>
      <c r="B42" s="2" t="s">
        <v>100</v>
      </c>
      <c r="C42" s="225">
        <v>384</v>
      </c>
      <c r="D42" s="225">
        <v>2</v>
      </c>
      <c r="E42" s="225">
        <v>386</v>
      </c>
      <c r="F42" s="225">
        <v>2750</v>
      </c>
      <c r="G42" s="225">
        <v>0</v>
      </c>
      <c r="H42" s="225">
        <v>2750</v>
      </c>
      <c r="I42" s="225">
        <v>383</v>
      </c>
      <c r="J42" s="225">
        <v>5</v>
      </c>
      <c r="K42" s="225">
        <v>388</v>
      </c>
      <c r="L42" s="225">
        <f t="shared" si="0"/>
        <v>3524</v>
      </c>
    </row>
    <row r="43" spans="1:12" ht="14.5">
      <c r="A43" s="3">
        <v>34</v>
      </c>
      <c r="B43" s="4" t="s">
        <v>101</v>
      </c>
      <c r="C43" s="226">
        <v>747</v>
      </c>
      <c r="D43" s="226">
        <v>30</v>
      </c>
      <c r="E43" s="226">
        <v>777</v>
      </c>
      <c r="F43" s="226">
        <v>5178</v>
      </c>
      <c r="G43" s="226">
        <v>1</v>
      </c>
      <c r="H43" s="226">
        <v>5179</v>
      </c>
      <c r="I43" s="226">
        <v>696</v>
      </c>
      <c r="J43" s="226">
        <v>9</v>
      </c>
      <c r="K43" s="226">
        <v>705</v>
      </c>
      <c r="L43" s="226">
        <f t="shared" si="0"/>
        <v>6661</v>
      </c>
    </row>
    <row r="44" spans="1:12" ht="14.5">
      <c r="A44" s="1">
        <v>35</v>
      </c>
      <c r="B44" s="2" t="s">
        <v>849</v>
      </c>
      <c r="C44" s="225">
        <v>13625</v>
      </c>
      <c r="D44" s="225">
        <v>163</v>
      </c>
      <c r="E44" s="225">
        <v>13788</v>
      </c>
      <c r="F44" s="225">
        <v>29386</v>
      </c>
      <c r="G44" s="225">
        <v>3</v>
      </c>
      <c r="H44" s="225">
        <v>29389</v>
      </c>
      <c r="I44" s="225">
        <v>351</v>
      </c>
      <c r="J44" s="225">
        <v>7</v>
      </c>
      <c r="K44" s="225">
        <v>358</v>
      </c>
      <c r="L44" s="225">
        <f t="shared" si="0"/>
        <v>43535</v>
      </c>
    </row>
    <row r="45" spans="1:12" ht="14.5">
      <c r="A45" s="259" t="s">
        <v>103</v>
      </c>
      <c r="B45" s="260"/>
      <c r="C45" s="196">
        <f>SUM(C10:C44)</f>
        <v>34341</v>
      </c>
      <c r="D45" s="196">
        <f t="shared" ref="D45:L45" si="1">SUM(D10:D44)</f>
        <v>1291</v>
      </c>
      <c r="E45" s="196">
        <f t="shared" si="1"/>
        <v>35632</v>
      </c>
      <c r="F45" s="196">
        <f t="shared" si="1"/>
        <v>171142</v>
      </c>
      <c r="G45" s="196">
        <f t="shared" si="1"/>
        <v>36</v>
      </c>
      <c r="H45" s="196">
        <f t="shared" si="1"/>
        <v>171178</v>
      </c>
      <c r="I45" s="196">
        <f t="shared" si="1"/>
        <v>17191</v>
      </c>
      <c r="J45" s="196">
        <f t="shared" si="1"/>
        <v>268</v>
      </c>
      <c r="K45" s="196">
        <f t="shared" si="1"/>
        <v>17459</v>
      </c>
      <c r="L45" s="196">
        <f t="shared" si="1"/>
        <v>224269</v>
      </c>
    </row>
    <row r="46" spans="1:12">
      <c r="A46" t="s">
        <v>850</v>
      </c>
    </row>
  </sheetData>
  <mergeCells count="8">
    <mergeCell ref="A45:B45"/>
    <mergeCell ref="L7:L9"/>
    <mergeCell ref="C8:E8"/>
    <mergeCell ref="A7:A9"/>
    <mergeCell ref="B7:B9"/>
    <mergeCell ref="F8:H8"/>
    <mergeCell ref="I8:K8"/>
    <mergeCell ref="C7:K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3824E-11BE-4D92-B793-DB5EF5A613B0}">
  <sheetPr>
    <tabColor rgb="FFFFC000"/>
  </sheetPr>
  <dimension ref="A1:L19"/>
  <sheetViews>
    <sheetView showGridLines="0" workbookViewId="0">
      <selection activeCell="L18" sqref="L18"/>
    </sheetView>
  </sheetViews>
  <sheetFormatPr defaultColWidth="8.83203125" defaultRowHeight="14"/>
  <cols>
    <col min="1" max="1" width="7.1640625" customWidth="1"/>
    <col min="2" max="2" width="29.1640625" customWidth="1"/>
    <col min="3" max="4" width="10.4140625" style="6" customWidth="1"/>
    <col min="5" max="5" width="11.4140625" style="6" customWidth="1"/>
    <col min="6" max="6" width="10.4140625" customWidth="1"/>
    <col min="12" max="12" width="10.75" bestFit="1" customWidth="1"/>
  </cols>
  <sheetData>
    <row r="1" spans="1:12">
      <c r="A1" s="12" t="s">
        <v>851</v>
      </c>
      <c r="B1" s="7"/>
      <c r="C1" s="8"/>
      <c r="D1" s="8"/>
      <c r="E1" s="9"/>
      <c r="F1" s="10"/>
      <c r="G1" s="14"/>
      <c r="H1" s="14"/>
      <c r="I1" s="14"/>
      <c r="J1" s="14"/>
      <c r="K1" s="9" t="s">
        <v>51</v>
      </c>
      <c r="L1" s="75" t="s">
        <v>52</v>
      </c>
    </row>
    <row r="2" spans="1:12" ht="4.5" customHeight="1">
      <c r="A2" s="58"/>
      <c r="B2" s="59"/>
      <c r="C2" s="60"/>
      <c r="D2" s="60"/>
      <c r="E2" s="62"/>
      <c r="F2" s="61"/>
      <c r="G2" s="61"/>
      <c r="H2" s="61"/>
      <c r="I2" s="61"/>
      <c r="J2" s="61"/>
      <c r="K2" s="62"/>
      <c r="L2" s="61"/>
    </row>
    <row r="3" spans="1:12">
      <c r="A3" s="7"/>
      <c r="B3" s="7"/>
      <c r="C3" s="8"/>
      <c r="D3" s="8"/>
      <c r="E3" s="8"/>
      <c r="F3" s="8"/>
      <c r="G3" s="8"/>
      <c r="H3" s="8"/>
      <c r="I3" s="8"/>
      <c r="J3" s="8"/>
      <c r="K3" s="8"/>
      <c r="L3" s="8"/>
    </row>
    <row r="4" spans="1:12" ht="23">
      <c r="A4" s="11" t="s">
        <v>36</v>
      </c>
      <c r="B4" s="7"/>
      <c r="C4" s="8"/>
      <c r="D4" s="8"/>
      <c r="E4" s="8"/>
      <c r="F4" s="8"/>
      <c r="G4" s="8"/>
      <c r="H4" s="8"/>
      <c r="I4" s="8"/>
      <c r="J4" s="8"/>
      <c r="K4" s="8"/>
      <c r="L4" s="8"/>
    </row>
    <row r="5" spans="1:12" ht="17.5">
      <c r="A5" s="13"/>
      <c r="B5" s="7"/>
      <c r="C5" s="8"/>
      <c r="D5" s="8"/>
      <c r="E5" s="8"/>
      <c r="F5" s="8"/>
      <c r="G5" s="8"/>
      <c r="H5" s="8"/>
      <c r="I5" s="8"/>
      <c r="J5" s="8"/>
      <c r="K5" s="8"/>
      <c r="L5" s="8"/>
    </row>
    <row r="6" spans="1:12">
      <c r="A6" s="7" t="s">
        <v>106</v>
      </c>
      <c r="B6" s="7"/>
      <c r="C6" s="8"/>
      <c r="D6" s="8"/>
      <c r="E6" s="8"/>
      <c r="F6" s="8"/>
      <c r="G6" s="8"/>
      <c r="H6" s="8"/>
      <c r="I6" s="8"/>
      <c r="J6" s="8"/>
      <c r="K6" s="8"/>
      <c r="L6" s="8"/>
    </row>
    <row r="7" spans="1:12" ht="14.5">
      <c r="A7" s="261" t="s">
        <v>54</v>
      </c>
      <c r="B7" s="263" t="s">
        <v>852</v>
      </c>
      <c r="C7" s="258" t="s">
        <v>841</v>
      </c>
      <c r="D7" s="258"/>
      <c r="E7" s="258"/>
      <c r="F7" s="258"/>
      <c r="G7" s="258"/>
      <c r="H7" s="258"/>
      <c r="I7" s="258"/>
      <c r="J7" s="258"/>
      <c r="K7" s="258"/>
      <c r="L7" s="258" t="s">
        <v>842</v>
      </c>
    </row>
    <row r="8" spans="1:12" ht="14.5">
      <c r="A8" s="341"/>
      <c r="B8" s="342"/>
      <c r="C8" s="258" t="s">
        <v>843</v>
      </c>
      <c r="D8" s="258"/>
      <c r="E8" s="258"/>
      <c r="F8" s="258" t="s">
        <v>844</v>
      </c>
      <c r="G8" s="258"/>
      <c r="H8" s="258"/>
      <c r="I8" s="258" t="s">
        <v>845</v>
      </c>
      <c r="J8" s="258"/>
      <c r="K8" s="258"/>
      <c r="L8" s="258"/>
    </row>
    <row r="9" spans="1:12" ht="14.5">
      <c r="A9" s="262"/>
      <c r="B9" s="264"/>
      <c r="C9" s="15" t="s">
        <v>846</v>
      </c>
      <c r="D9" s="15" t="s">
        <v>847</v>
      </c>
      <c r="E9" s="15" t="s">
        <v>848</v>
      </c>
      <c r="F9" s="15" t="s">
        <v>846</v>
      </c>
      <c r="G9" s="15" t="s">
        <v>847</v>
      </c>
      <c r="H9" s="15" t="s">
        <v>848</v>
      </c>
      <c r="I9" s="15" t="s">
        <v>846</v>
      </c>
      <c r="J9" s="15" t="s">
        <v>847</v>
      </c>
      <c r="K9" s="15" t="s">
        <v>848</v>
      </c>
      <c r="L9" s="258"/>
    </row>
    <row r="10" spans="1:12" ht="14.5">
      <c r="A10" s="1">
        <v>1</v>
      </c>
      <c r="B10" s="1" t="s">
        <v>853</v>
      </c>
      <c r="C10" s="225">
        <v>2485</v>
      </c>
      <c r="D10" s="225">
        <v>875</v>
      </c>
      <c r="E10" s="225">
        <v>3360</v>
      </c>
      <c r="F10" s="225">
        <v>35279</v>
      </c>
      <c r="G10" s="225">
        <v>12</v>
      </c>
      <c r="H10" s="225">
        <v>35291</v>
      </c>
      <c r="I10" s="225">
        <v>6394</v>
      </c>
      <c r="J10" s="225">
        <v>86</v>
      </c>
      <c r="K10" s="225">
        <v>6480</v>
      </c>
      <c r="L10" s="194">
        <f>SUM(E10,H10,K10)</f>
        <v>45131</v>
      </c>
    </row>
    <row r="11" spans="1:12" ht="14.5">
      <c r="A11" s="3">
        <v>2</v>
      </c>
      <c r="B11" s="3" t="s">
        <v>854</v>
      </c>
      <c r="C11" s="227">
        <v>16</v>
      </c>
      <c r="D11" s="227">
        <v>5</v>
      </c>
      <c r="E11" s="227">
        <v>21</v>
      </c>
      <c r="F11" s="227">
        <v>197</v>
      </c>
      <c r="G11" s="227">
        <v>0</v>
      </c>
      <c r="H11" s="227">
        <v>197</v>
      </c>
      <c r="I11" s="227">
        <v>62</v>
      </c>
      <c r="J11" s="227">
        <v>6</v>
      </c>
      <c r="K11" s="227">
        <v>68</v>
      </c>
      <c r="L11" s="195">
        <f t="shared" ref="L11:L17" si="0">SUM(E11,H11,K11)</f>
        <v>286</v>
      </c>
    </row>
    <row r="12" spans="1:12" ht="14.5">
      <c r="A12" s="1">
        <v>3</v>
      </c>
      <c r="B12" s="1" t="s">
        <v>855</v>
      </c>
      <c r="C12" s="225">
        <v>321</v>
      </c>
      <c r="D12" s="225">
        <v>55</v>
      </c>
      <c r="E12" s="225">
        <v>376</v>
      </c>
      <c r="F12" s="225">
        <v>904</v>
      </c>
      <c r="G12" s="225">
        <v>1</v>
      </c>
      <c r="H12" s="225">
        <v>905</v>
      </c>
      <c r="I12" s="225">
        <v>761</v>
      </c>
      <c r="J12" s="225">
        <v>17</v>
      </c>
      <c r="K12" s="225">
        <v>778</v>
      </c>
      <c r="L12" s="194">
        <f t="shared" si="0"/>
        <v>2059</v>
      </c>
    </row>
    <row r="13" spans="1:12" ht="14.5">
      <c r="A13" s="3">
        <v>4</v>
      </c>
      <c r="B13" s="3" t="s">
        <v>856</v>
      </c>
      <c r="C13" s="227">
        <v>3</v>
      </c>
      <c r="D13" s="227">
        <v>1</v>
      </c>
      <c r="E13" s="227">
        <v>4</v>
      </c>
      <c r="F13" s="227">
        <v>30</v>
      </c>
      <c r="G13" s="227">
        <v>0</v>
      </c>
      <c r="H13" s="227">
        <v>30</v>
      </c>
      <c r="I13" s="227">
        <v>26</v>
      </c>
      <c r="J13" s="227">
        <v>5</v>
      </c>
      <c r="K13" s="227">
        <v>31</v>
      </c>
      <c r="L13" s="195">
        <f t="shared" si="0"/>
        <v>65</v>
      </c>
    </row>
    <row r="14" spans="1:12" ht="14.5">
      <c r="A14" s="1">
        <v>5</v>
      </c>
      <c r="B14" s="1" t="s">
        <v>857</v>
      </c>
      <c r="C14" s="225">
        <v>876</v>
      </c>
      <c r="D14" s="225">
        <v>201</v>
      </c>
      <c r="E14" s="225">
        <v>1077</v>
      </c>
      <c r="F14" s="225">
        <v>18278</v>
      </c>
      <c r="G14" s="225">
        <v>2</v>
      </c>
      <c r="H14" s="225">
        <v>18280</v>
      </c>
      <c r="I14" s="225">
        <v>3746</v>
      </c>
      <c r="J14" s="225">
        <v>38</v>
      </c>
      <c r="K14" s="225">
        <v>3784</v>
      </c>
      <c r="L14" s="194">
        <f t="shared" si="0"/>
        <v>23141</v>
      </c>
    </row>
    <row r="15" spans="1:12" ht="14.5">
      <c r="A15" s="3">
        <v>6</v>
      </c>
      <c r="B15" s="3" t="s">
        <v>858</v>
      </c>
      <c r="C15" s="227">
        <v>2224</v>
      </c>
      <c r="D15" s="227">
        <v>41</v>
      </c>
      <c r="E15" s="227">
        <v>2265</v>
      </c>
      <c r="F15" s="227">
        <v>48384</v>
      </c>
      <c r="G15" s="227">
        <v>3</v>
      </c>
      <c r="H15" s="227">
        <v>48387</v>
      </c>
      <c r="I15" s="227">
        <v>6056</v>
      </c>
      <c r="J15" s="227">
        <v>103</v>
      </c>
      <c r="K15" s="227">
        <v>6159</v>
      </c>
      <c r="L15" s="195">
        <f t="shared" si="0"/>
        <v>56811</v>
      </c>
    </row>
    <row r="16" spans="1:12" ht="14.5">
      <c r="A16" s="1">
        <v>7</v>
      </c>
      <c r="B16" s="1" t="s">
        <v>859</v>
      </c>
      <c r="C16" s="225">
        <v>38</v>
      </c>
      <c r="D16" s="225">
        <v>65</v>
      </c>
      <c r="E16" s="225">
        <v>103</v>
      </c>
      <c r="F16" s="225">
        <v>922</v>
      </c>
      <c r="G16" s="225">
        <v>1</v>
      </c>
      <c r="H16" s="225">
        <v>923</v>
      </c>
      <c r="I16" s="225">
        <v>146</v>
      </c>
      <c r="J16" s="225">
        <v>13</v>
      </c>
      <c r="K16" s="225">
        <v>159</v>
      </c>
      <c r="L16" s="194">
        <f t="shared" si="0"/>
        <v>1185</v>
      </c>
    </row>
    <row r="17" spans="1:12" ht="14.5">
      <c r="A17" s="3">
        <v>8</v>
      </c>
      <c r="B17" s="3" t="s">
        <v>849</v>
      </c>
      <c r="C17" s="227">
        <v>28378</v>
      </c>
      <c r="D17" s="227">
        <v>48</v>
      </c>
      <c r="E17" s="227">
        <v>28426</v>
      </c>
      <c r="F17" s="227">
        <v>67148</v>
      </c>
      <c r="G17" s="227">
        <v>17</v>
      </c>
      <c r="H17" s="227">
        <v>67165</v>
      </c>
      <c r="I17" s="227">
        <v>0</v>
      </c>
      <c r="J17" s="227">
        <v>0</v>
      </c>
      <c r="K17" s="227">
        <v>0</v>
      </c>
      <c r="L17" s="195">
        <f t="shared" si="0"/>
        <v>95591</v>
      </c>
    </row>
    <row r="18" spans="1:12" ht="14.5">
      <c r="A18" s="259" t="s">
        <v>103</v>
      </c>
      <c r="B18" s="260"/>
      <c r="C18" s="196">
        <f>SUM(C10:C17)</f>
        <v>34341</v>
      </c>
      <c r="D18" s="196">
        <f t="shared" ref="D18:L18" si="1">SUM(D10:D17)</f>
        <v>1291</v>
      </c>
      <c r="E18" s="196">
        <f t="shared" si="1"/>
        <v>35632</v>
      </c>
      <c r="F18" s="196">
        <f t="shared" si="1"/>
        <v>171142</v>
      </c>
      <c r="G18" s="196">
        <f t="shared" si="1"/>
        <v>36</v>
      </c>
      <c r="H18" s="196">
        <f t="shared" si="1"/>
        <v>171178</v>
      </c>
      <c r="I18" s="196">
        <f t="shared" si="1"/>
        <v>17191</v>
      </c>
      <c r="J18" s="196">
        <f t="shared" si="1"/>
        <v>268</v>
      </c>
      <c r="K18" s="196">
        <f t="shared" si="1"/>
        <v>17459</v>
      </c>
      <c r="L18" s="196">
        <f t="shared" si="1"/>
        <v>224269</v>
      </c>
    </row>
    <row r="19" spans="1:12">
      <c r="A19" t="s">
        <v>850</v>
      </c>
    </row>
  </sheetData>
  <mergeCells count="8">
    <mergeCell ref="A18:B18"/>
    <mergeCell ref="C7:K7"/>
    <mergeCell ref="L7:L9"/>
    <mergeCell ref="C8:E8"/>
    <mergeCell ref="F8:H8"/>
    <mergeCell ref="I8:K8"/>
    <mergeCell ref="A7:A9"/>
    <mergeCell ref="B7:B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D5C7A-62D6-4B72-897D-F348F66B5345}">
  <sheetPr>
    <tabColor rgb="FFFFC000"/>
  </sheetPr>
  <dimension ref="A1:J45"/>
  <sheetViews>
    <sheetView showGridLines="0" topLeftCell="A17" zoomScale="69" workbookViewId="0">
      <selection activeCell="G45" sqref="G45"/>
    </sheetView>
  </sheetViews>
  <sheetFormatPr defaultColWidth="8.83203125" defaultRowHeight="14"/>
  <cols>
    <col min="1" max="1" width="7.1640625" customWidth="1"/>
    <col min="2" max="2" width="29.1640625" customWidth="1"/>
    <col min="3" max="3" width="13" customWidth="1"/>
    <col min="4" max="4" width="12.4140625" style="6" customWidth="1"/>
    <col min="5" max="5" width="13.75" style="6" customWidth="1"/>
    <col min="6" max="6" width="12.4140625" style="6" customWidth="1"/>
    <col min="7" max="9" width="13.4140625" style="6" customWidth="1"/>
    <col min="10" max="10" width="10.4140625" customWidth="1"/>
  </cols>
  <sheetData>
    <row r="1" spans="1:10">
      <c r="A1" s="12" t="s">
        <v>860</v>
      </c>
      <c r="B1" s="7"/>
      <c r="C1" s="7"/>
      <c r="D1" s="8"/>
      <c r="E1" s="8"/>
      <c r="F1" s="8"/>
      <c r="G1" s="8"/>
      <c r="H1" s="9"/>
      <c r="I1" s="9" t="s">
        <v>51</v>
      </c>
      <c r="J1" s="75" t="s">
        <v>52</v>
      </c>
    </row>
    <row r="2" spans="1:10" ht="4.5" customHeight="1">
      <c r="A2" s="58"/>
      <c r="B2" s="59"/>
      <c r="C2" s="59"/>
      <c r="D2" s="60"/>
      <c r="E2" s="60"/>
      <c r="F2" s="60"/>
      <c r="G2" s="60"/>
      <c r="H2" s="62"/>
      <c r="I2" s="62"/>
      <c r="J2" s="61"/>
    </row>
    <row r="3" spans="1:10">
      <c r="A3" s="7"/>
      <c r="B3" s="7"/>
      <c r="C3" s="7"/>
      <c r="D3" s="8"/>
      <c r="E3" s="8"/>
      <c r="F3" s="8"/>
      <c r="G3" s="8"/>
      <c r="H3" s="8"/>
      <c r="I3" s="8"/>
      <c r="J3" s="8"/>
    </row>
    <row r="4" spans="1:10" ht="23">
      <c r="A4" s="11" t="s">
        <v>37</v>
      </c>
      <c r="B4" s="7"/>
      <c r="C4" s="7"/>
      <c r="D4" s="8"/>
      <c r="E4" s="8"/>
      <c r="F4" s="8"/>
      <c r="G4" s="8"/>
      <c r="H4" s="8"/>
      <c r="I4" s="8"/>
      <c r="J4" s="8"/>
    </row>
    <row r="5" spans="1:10" ht="17.5">
      <c r="A5" s="13"/>
      <c r="B5" s="7"/>
      <c r="C5" s="7"/>
      <c r="D5" s="8"/>
      <c r="E5" s="8"/>
      <c r="F5" s="8"/>
      <c r="G5" s="8"/>
      <c r="H5" s="8"/>
      <c r="I5" s="8"/>
      <c r="J5" s="8"/>
    </row>
    <row r="6" spans="1:10">
      <c r="A6" s="7" t="s">
        <v>106</v>
      </c>
      <c r="B6" s="7"/>
      <c r="C6" s="7"/>
      <c r="D6" s="8"/>
      <c r="E6" s="8"/>
      <c r="F6" s="8"/>
      <c r="G6" s="8"/>
      <c r="H6" s="8"/>
      <c r="I6" s="8"/>
      <c r="J6" s="8"/>
    </row>
    <row r="7" spans="1:10" ht="14.5">
      <c r="A7" s="258" t="s">
        <v>54</v>
      </c>
      <c r="B7" s="258" t="s">
        <v>107</v>
      </c>
      <c r="C7" s="343" t="s">
        <v>861</v>
      </c>
      <c r="D7" s="344"/>
      <c r="E7" s="344"/>
      <c r="F7" s="344"/>
      <c r="G7" s="344"/>
      <c r="H7" s="344"/>
      <c r="I7" s="345"/>
      <c r="J7" s="258" t="s">
        <v>842</v>
      </c>
    </row>
    <row r="8" spans="1:10" ht="29">
      <c r="A8" s="258"/>
      <c r="B8" s="258"/>
      <c r="C8" s="15" t="s">
        <v>853</v>
      </c>
      <c r="D8" s="15" t="s">
        <v>854</v>
      </c>
      <c r="E8" s="15" t="s">
        <v>855</v>
      </c>
      <c r="F8" s="16" t="s">
        <v>856</v>
      </c>
      <c r="G8" s="16" t="s">
        <v>857</v>
      </c>
      <c r="H8" s="15" t="s">
        <v>858</v>
      </c>
      <c r="I8" s="15" t="s">
        <v>859</v>
      </c>
      <c r="J8" s="258"/>
    </row>
    <row r="9" spans="1:10" ht="14.5">
      <c r="A9" s="1">
        <v>1</v>
      </c>
      <c r="B9" s="2" t="s">
        <v>68</v>
      </c>
      <c r="C9" s="225">
        <v>53</v>
      </c>
      <c r="D9" s="225">
        <v>2</v>
      </c>
      <c r="E9" s="225">
        <v>24</v>
      </c>
      <c r="F9" s="225">
        <v>0</v>
      </c>
      <c r="G9" s="225">
        <v>15</v>
      </c>
      <c r="H9" s="225">
        <v>15</v>
      </c>
      <c r="I9" s="225">
        <v>1</v>
      </c>
      <c r="J9" s="194">
        <f>SUM(C9:I9)</f>
        <v>110</v>
      </c>
    </row>
    <row r="10" spans="1:10" ht="14.5">
      <c r="A10" s="3">
        <v>2</v>
      </c>
      <c r="B10" s="4" t="s">
        <v>69</v>
      </c>
      <c r="C10" s="227">
        <v>112</v>
      </c>
      <c r="D10" s="227">
        <v>1</v>
      </c>
      <c r="E10" s="227">
        <v>13</v>
      </c>
      <c r="F10" s="227">
        <v>0</v>
      </c>
      <c r="G10" s="227">
        <v>34</v>
      </c>
      <c r="H10" s="227">
        <v>117</v>
      </c>
      <c r="I10" s="227">
        <v>1</v>
      </c>
      <c r="J10" s="195">
        <f t="shared" ref="J10:J43" si="0">SUM(C10:I10)</f>
        <v>278</v>
      </c>
    </row>
    <row r="11" spans="1:10" ht="14.5">
      <c r="A11" s="1">
        <v>3</v>
      </c>
      <c r="B11" s="2" t="s">
        <v>70</v>
      </c>
      <c r="C11" s="225">
        <v>349</v>
      </c>
      <c r="D11" s="225">
        <v>5</v>
      </c>
      <c r="E11" s="225">
        <v>27</v>
      </c>
      <c r="F11" s="225">
        <v>0</v>
      </c>
      <c r="G11" s="225">
        <v>231</v>
      </c>
      <c r="H11" s="225">
        <v>517</v>
      </c>
      <c r="I11" s="225">
        <v>5</v>
      </c>
      <c r="J11" s="194">
        <f t="shared" si="0"/>
        <v>1134</v>
      </c>
    </row>
    <row r="12" spans="1:10" ht="14.5">
      <c r="A12" s="3">
        <v>4</v>
      </c>
      <c r="B12" s="4" t="s">
        <v>71</v>
      </c>
      <c r="C12" s="227">
        <v>81</v>
      </c>
      <c r="D12" s="227">
        <v>0</v>
      </c>
      <c r="E12" s="227">
        <v>10</v>
      </c>
      <c r="F12" s="227">
        <v>0</v>
      </c>
      <c r="G12" s="227">
        <v>50</v>
      </c>
      <c r="H12" s="227">
        <v>34</v>
      </c>
      <c r="I12" s="227">
        <v>0</v>
      </c>
      <c r="J12" s="195">
        <f t="shared" si="0"/>
        <v>175</v>
      </c>
    </row>
    <row r="13" spans="1:10" ht="14.5">
      <c r="A13" s="1">
        <v>5</v>
      </c>
      <c r="B13" s="2" t="s">
        <v>72</v>
      </c>
      <c r="C13" s="225">
        <v>97</v>
      </c>
      <c r="D13" s="225">
        <v>3</v>
      </c>
      <c r="E13" s="225">
        <v>11</v>
      </c>
      <c r="F13" s="225">
        <v>0</v>
      </c>
      <c r="G13" s="225">
        <v>96</v>
      </c>
      <c r="H13" s="225">
        <v>146</v>
      </c>
      <c r="I13" s="225">
        <v>1</v>
      </c>
      <c r="J13" s="194">
        <f t="shared" si="0"/>
        <v>354</v>
      </c>
    </row>
    <row r="14" spans="1:10" ht="14.5">
      <c r="A14" s="3">
        <v>6</v>
      </c>
      <c r="B14" s="4" t="s">
        <v>73</v>
      </c>
      <c r="C14" s="227">
        <v>976</v>
      </c>
      <c r="D14" s="227">
        <v>26</v>
      </c>
      <c r="E14" s="227">
        <v>96</v>
      </c>
      <c r="F14" s="227">
        <v>6</v>
      </c>
      <c r="G14" s="227">
        <v>552</v>
      </c>
      <c r="H14" s="227">
        <v>1068</v>
      </c>
      <c r="I14" s="227">
        <v>18</v>
      </c>
      <c r="J14" s="195">
        <f t="shared" si="0"/>
        <v>2742</v>
      </c>
    </row>
    <row r="15" spans="1:10" ht="14.5">
      <c r="A15" s="1">
        <v>7</v>
      </c>
      <c r="B15" s="2" t="s">
        <v>74</v>
      </c>
      <c r="C15" s="225">
        <v>18</v>
      </c>
      <c r="D15" s="225">
        <v>0</v>
      </c>
      <c r="E15" s="225">
        <v>3</v>
      </c>
      <c r="F15" s="225">
        <v>0</v>
      </c>
      <c r="G15" s="225">
        <v>14</v>
      </c>
      <c r="H15" s="225">
        <v>7</v>
      </c>
      <c r="I15" s="225">
        <v>1</v>
      </c>
      <c r="J15" s="194">
        <f t="shared" si="0"/>
        <v>43</v>
      </c>
    </row>
    <row r="16" spans="1:10" ht="14.5">
      <c r="A16" s="3">
        <v>8</v>
      </c>
      <c r="B16" s="4" t="s">
        <v>75</v>
      </c>
      <c r="C16" s="227">
        <v>41</v>
      </c>
      <c r="D16" s="227">
        <v>0</v>
      </c>
      <c r="E16" s="227">
        <v>2</v>
      </c>
      <c r="F16" s="227">
        <v>2</v>
      </c>
      <c r="G16" s="227">
        <v>21</v>
      </c>
      <c r="H16" s="227">
        <v>31</v>
      </c>
      <c r="I16" s="227">
        <v>2</v>
      </c>
      <c r="J16" s="195">
        <f t="shared" si="0"/>
        <v>99</v>
      </c>
    </row>
    <row r="17" spans="1:10" ht="14.5">
      <c r="A17" s="1">
        <v>9</v>
      </c>
      <c r="B17" s="2" t="s">
        <v>76</v>
      </c>
      <c r="C17" s="225">
        <v>964</v>
      </c>
      <c r="D17" s="225">
        <v>7</v>
      </c>
      <c r="E17" s="225">
        <v>88</v>
      </c>
      <c r="F17" s="225">
        <v>3</v>
      </c>
      <c r="G17" s="225">
        <v>737</v>
      </c>
      <c r="H17" s="225">
        <v>1488</v>
      </c>
      <c r="I17" s="225">
        <v>27</v>
      </c>
      <c r="J17" s="194">
        <f t="shared" si="0"/>
        <v>3314</v>
      </c>
    </row>
    <row r="18" spans="1:10" ht="14.5">
      <c r="A18" s="3">
        <v>10</v>
      </c>
      <c r="B18" s="4" t="s">
        <v>77</v>
      </c>
      <c r="C18" s="227">
        <v>717</v>
      </c>
      <c r="D18" s="227">
        <v>4</v>
      </c>
      <c r="E18" s="227">
        <v>87</v>
      </c>
      <c r="F18" s="227">
        <v>5</v>
      </c>
      <c r="G18" s="227">
        <v>366</v>
      </c>
      <c r="H18" s="227">
        <v>777</v>
      </c>
      <c r="I18" s="227">
        <v>16</v>
      </c>
      <c r="J18" s="195">
        <f t="shared" si="0"/>
        <v>1972</v>
      </c>
    </row>
    <row r="19" spans="1:10" ht="14.5">
      <c r="A19" s="1">
        <v>11</v>
      </c>
      <c r="B19" s="2" t="s">
        <v>78</v>
      </c>
      <c r="C19" s="225">
        <v>1251</v>
      </c>
      <c r="D19" s="225">
        <v>6</v>
      </c>
      <c r="E19" s="225">
        <v>67</v>
      </c>
      <c r="F19" s="225">
        <v>7</v>
      </c>
      <c r="G19" s="225">
        <v>674</v>
      </c>
      <c r="H19" s="225">
        <v>779</v>
      </c>
      <c r="I19" s="225">
        <v>31</v>
      </c>
      <c r="J19" s="194">
        <f t="shared" si="0"/>
        <v>2815</v>
      </c>
    </row>
    <row r="20" spans="1:10" ht="14.5">
      <c r="A20" s="3">
        <v>12</v>
      </c>
      <c r="B20" s="4" t="s">
        <v>79</v>
      </c>
      <c r="C20" s="227">
        <v>31</v>
      </c>
      <c r="D20" s="227">
        <v>0</v>
      </c>
      <c r="E20" s="227">
        <v>2</v>
      </c>
      <c r="F20" s="227">
        <v>0</v>
      </c>
      <c r="G20" s="227">
        <v>29</v>
      </c>
      <c r="H20" s="227">
        <v>38</v>
      </c>
      <c r="I20" s="227">
        <v>0</v>
      </c>
      <c r="J20" s="195">
        <f t="shared" si="0"/>
        <v>100</v>
      </c>
    </row>
    <row r="21" spans="1:10" ht="14.5">
      <c r="A21" s="1">
        <v>13</v>
      </c>
      <c r="B21" s="2" t="s">
        <v>80</v>
      </c>
      <c r="C21" s="225">
        <v>80</v>
      </c>
      <c r="D21" s="225">
        <v>1</v>
      </c>
      <c r="E21" s="225">
        <v>11</v>
      </c>
      <c r="F21" s="225">
        <v>1</v>
      </c>
      <c r="G21" s="225">
        <v>40</v>
      </c>
      <c r="H21" s="225">
        <v>54</v>
      </c>
      <c r="I21" s="225">
        <v>3</v>
      </c>
      <c r="J21" s="194">
        <f t="shared" si="0"/>
        <v>190</v>
      </c>
    </row>
    <row r="22" spans="1:10" ht="14.5">
      <c r="A22" s="3">
        <v>14</v>
      </c>
      <c r="B22" s="4" t="s">
        <v>81</v>
      </c>
      <c r="C22" s="227">
        <v>29</v>
      </c>
      <c r="D22" s="227">
        <v>0</v>
      </c>
      <c r="E22" s="227">
        <v>1</v>
      </c>
      <c r="F22" s="227">
        <v>0</v>
      </c>
      <c r="G22" s="227">
        <v>16</v>
      </c>
      <c r="H22" s="227">
        <v>42</v>
      </c>
      <c r="I22" s="227">
        <v>2</v>
      </c>
      <c r="J22" s="195">
        <f t="shared" si="0"/>
        <v>90</v>
      </c>
    </row>
    <row r="23" spans="1:10" ht="14.5">
      <c r="A23" s="1">
        <v>15</v>
      </c>
      <c r="B23" s="2" t="s">
        <v>82</v>
      </c>
      <c r="C23" s="225">
        <v>52</v>
      </c>
      <c r="D23" s="225">
        <v>1</v>
      </c>
      <c r="E23" s="225">
        <v>4</v>
      </c>
      <c r="F23" s="225">
        <v>0</v>
      </c>
      <c r="G23" s="225">
        <v>35</v>
      </c>
      <c r="H23" s="225">
        <v>82</v>
      </c>
      <c r="I23" s="225">
        <v>1</v>
      </c>
      <c r="J23" s="194">
        <f t="shared" si="0"/>
        <v>175</v>
      </c>
    </row>
    <row r="24" spans="1:10" ht="14.5">
      <c r="A24" s="3">
        <v>16</v>
      </c>
      <c r="B24" s="4" t="s">
        <v>83</v>
      </c>
      <c r="C24" s="227">
        <v>6</v>
      </c>
      <c r="D24" s="227">
        <v>0</v>
      </c>
      <c r="E24" s="227">
        <v>0</v>
      </c>
      <c r="F24" s="227">
        <v>0</v>
      </c>
      <c r="G24" s="227">
        <v>8</v>
      </c>
      <c r="H24" s="227">
        <v>25</v>
      </c>
      <c r="I24" s="227">
        <v>0</v>
      </c>
      <c r="J24" s="195">
        <f t="shared" si="0"/>
        <v>39</v>
      </c>
    </row>
    <row r="25" spans="1:10" ht="14.5">
      <c r="A25" s="1">
        <v>17</v>
      </c>
      <c r="B25" s="2" t="s">
        <v>84</v>
      </c>
      <c r="C25" s="225">
        <v>13</v>
      </c>
      <c r="D25" s="225">
        <v>0</v>
      </c>
      <c r="E25" s="225">
        <v>3</v>
      </c>
      <c r="F25" s="225">
        <v>0</v>
      </c>
      <c r="G25" s="225">
        <v>8</v>
      </c>
      <c r="H25" s="225">
        <v>13</v>
      </c>
      <c r="I25" s="225">
        <v>1</v>
      </c>
      <c r="J25" s="194">
        <f t="shared" si="0"/>
        <v>38</v>
      </c>
    </row>
    <row r="26" spans="1:10" ht="14.5">
      <c r="A26" s="3">
        <v>18</v>
      </c>
      <c r="B26" s="4" t="s">
        <v>85</v>
      </c>
      <c r="C26" s="227">
        <v>102</v>
      </c>
      <c r="D26" s="227">
        <v>0</v>
      </c>
      <c r="E26" s="227">
        <v>16</v>
      </c>
      <c r="F26" s="227">
        <v>0</v>
      </c>
      <c r="G26" s="227">
        <v>43</v>
      </c>
      <c r="H26" s="227">
        <v>62</v>
      </c>
      <c r="I26" s="227">
        <v>6</v>
      </c>
      <c r="J26" s="195">
        <f t="shared" si="0"/>
        <v>229</v>
      </c>
    </row>
    <row r="27" spans="1:10" ht="14.5">
      <c r="A27" s="1">
        <v>19</v>
      </c>
      <c r="B27" s="2" t="s">
        <v>86</v>
      </c>
      <c r="C27" s="225">
        <v>136</v>
      </c>
      <c r="D27" s="225">
        <v>0</v>
      </c>
      <c r="E27" s="225">
        <v>15</v>
      </c>
      <c r="F27" s="225">
        <v>0</v>
      </c>
      <c r="G27" s="225">
        <v>74</v>
      </c>
      <c r="H27" s="225">
        <v>52</v>
      </c>
      <c r="I27" s="225">
        <v>3</v>
      </c>
      <c r="J27" s="194">
        <f t="shared" si="0"/>
        <v>280</v>
      </c>
    </row>
    <row r="28" spans="1:10" ht="14.5">
      <c r="A28" s="3">
        <v>20</v>
      </c>
      <c r="B28" s="4" t="s">
        <v>87</v>
      </c>
      <c r="C28" s="227">
        <v>20</v>
      </c>
      <c r="D28" s="227">
        <v>0</v>
      </c>
      <c r="E28" s="227">
        <v>7</v>
      </c>
      <c r="F28" s="227">
        <v>0</v>
      </c>
      <c r="G28" s="227">
        <v>8</v>
      </c>
      <c r="H28" s="227">
        <v>16</v>
      </c>
      <c r="I28" s="227">
        <v>1</v>
      </c>
      <c r="J28" s="195">
        <f t="shared" si="0"/>
        <v>52</v>
      </c>
    </row>
    <row r="29" spans="1:10" ht="14.5">
      <c r="A29" s="1">
        <v>21</v>
      </c>
      <c r="B29" s="2" t="s">
        <v>88</v>
      </c>
      <c r="C29" s="225">
        <v>5</v>
      </c>
      <c r="D29" s="225">
        <v>0</v>
      </c>
      <c r="E29" s="225">
        <v>0</v>
      </c>
      <c r="F29" s="225">
        <v>0</v>
      </c>
      <c r="G29" s="225">
        <v>1</v>
      </c>
      <c r="H29" s="225">
        <v>5</v>
      </c>
      <c r="I29" s="225">
        <v>0</v>
      </c>
      <c r="J29" s="194">
        <f t="shared" si="0"/>
        <v>11</v>
      </c>
    </row>
    <row r="30" spans="1:10" ht="14.5">
      <c r="A30" s="3">
        <v>22</v>
      </c>
      <c r="B30" s="4" t="s">
        <v>89</v>
      </c>
      <c r="C30" s="227">
        <v>119</v>
      </c>
      <c r="D30" s="227">
        <v>0</v>
      </c>
      <c r="E30" s="227">
        <v>13</v>
      </c>
      <c r="F30" s="227">
        <v>0</v>
      </c>
      <c r="G30" s="227">
        <v>39</v>
      </c>
      <c r="H30" s="227">
        <v>98</v>
      </c>
      <c r="I30" s="227">
        <v>5</v>
      </c>
      <c r="J30" s="195">
        <f t="shared" si="0"/>
        <v>274</v>
      </c>
    </row>
    <row r="31" spans="1:10" ht="14.5">
      <c r="A31" s="1">
        <v>23</v>
      </c>
      <c r="B31" s="2" t="s">
        <v>90</v>
      </c>
      <c r="C31" s="225">
        <v>35</v>
      </c>
      <c r="D31" s="225">
        <v>0</v>
      </c>
      <c r="E31" s="225">
        <v>5</v>
      </c>
      <c r="F31" s="225">
        <v>0</v>
      </c>
      <c r="G31" s="225">
        <v>20</v>
      </c>
      <c r="H31" s="225">
        <v>35</v>
      </c>
      <c r="I31" s="225">
        <v>2</v>
      </c>
      <c r="J31" s="194">
        <f t="shared" si="0"/>
        <v>97</v>
      </c>
    </row>
    <row r="32" spans="1:10" ht="14.5">
      <c r="A32" s="3">
        <v>24</v>
      </c>
      <c r="B32" s="4" t="s">
        <v>91</v>
      </c>
      <c r="C32" s="227">
        <v>25</v>
      </c>
      <c r="D32" s="227">
        <v>0</v>
      </c>
      <c r="E32" s="227">
        <v>2</v>
      </c>
      <c r="F32" s="227">
        <v>0</v>
      </c>
      <c r="G32" s="227">
        <v>19</v>
      </c>
      <c r="H32" s="227">
        <v>26</v>
      </c>
      <c r="I32" s="227">
        <v>0</v>
      </c>
      <c r="J32" s="195">
        <f t="shared" si="0"/>
        <v>72</v>
      </c>
    </row>
    <row r="33" spans="1:10" ht="14.5">
      <c r="A33" s="1">
        <v>25</v>
      </c>
      <c r="B33" s="2" t="s">
        <v>92</v>
      </c>
      <c r="C33" s="225">
        <v>5</v>
      </c>
      <c r="D33" s="225">
        <v>0</v>
      </c>
      <c r="E33" s="225">
        <v>1</v>
      </c>
      <c r="F33" s="225">
        <v>0</v>
      </c>
      <c r="G33" s="225">
        <v>1</v>
      </c>
      <c r="H33" s="225">
        <v>7</v>
      </c>
      <c r="I33" s="225">
        <v>0</v>
      </c>
      <c r="J33" s="194">
        <f t="shared" si="0"/>
        <v>14</v>
      </c>
    </row>
    <row r="34" spans="1:10" ht="14.5">
      <c r="A34" s="3">
        <v>26</v>
      </c>
      <c r="B34" s="4" t="s">
        <v>93</v>
      </c>
      <c r="C34" s="227">
        <v>128</v>
      </c>
      <c r="D34" s="227">
        <v>0</v>
      </c>
      <c r="E34" s="227">
        <v>25</v>
      </c>
      <c r="F34" s="227">
        <v>1</v>
      </c>
      <c r="G34" s="227">
        <v>72</v>
      </c>
      <c r="H34" s="227">
        <v>60</v>
      </c>
      <c r="I34" s="227">
        <v>1</v>
      </c>
      <c r="J34" s="195">
        <f t="shared" si="0"/>
        <v>287</v>
      </c>
    </row>
    <row r="35" spans="1:10" ht="14.5">
      <c r="A35" s="1">
        <v>27</v>
      </c>
      <c r="B35" s="2" t="s">
        <v>94</v>
      </c>
      <c r="C35" s="225">
        <v>6</v>
      </c>
      <c r="D35" s="225">
        <v>0</v>
      </c>
      <c r="E35" s="225">
        <v>0</v>
      </c>
      <c r="F35" s="225">
        <v>0</v>
      </c>
      <c r="G35" s="225">
        <v>3</v>
      </c>
      <c r="H35" s="225">
        <v>3</v>
      </c>
      <c r="I35" s="225">
        <v>0</v>
      </c>
      <c r="J35" s="194">
        <f t="shared" si="0"/>
        <v>12</v>
      </c>
    </row>
    <row r="36" spans="1:10" ht="14.5">
      <c r="A36" s="3">
        <v>28</v>
      </c>
      <c r="B36" s="4" t="s">
        <v>95</v>
      </c>
      <c r="C36" s="227">
        <v>104</v>
      </c>
      <c r="D36" s="227">
        <v>0</v>
      </c>
      <c r="E36" s="227">
        <v>14</v>
      </c>
      <c r="F36" s="227">
        <v>1</v>
      </c>
      <c r="G36" s="227">
        <v>93</v>
      </c>
      <c r="H36" s="227">
        <v>79</v>
      </c>
      <c r="I36" s="227">
        <v>4</v>
      </c>
      <c r="J36" s="195">
        <f t="shared" si="0"/>
        <v>295</v>
      </c>
    </row>
    <row r="37" spans="1:10" ht="14.5">
      <c r="A37" s="1">
        <v>29</v>
      </c>
      <c r="B37" s="2" t="s">
        <v>96</v>
      </c>
      <c r="C37" s="225">
        <v>96</v>
      </c>
      <c r="D37" s="225">
        <v>0</v>
      </c>
      <c r="E37" s="225">
        <v>5</v>
      </c>
      <c r="F37" s="225">
        <v>0</v>
      </c>
      <c r="G37" s="225">
        <v>75</v>
      </c>
      <c r="H37" s="225">
        <v>12</v>
      </c>
      <c r="I37" s="225">
        <v>4</v>
      </c>
      <c r="J37" s="194">
        <f t="shared" si="0"/>
        <v>192</v>
      </c>
    </row>
    <row r="38" spans="1:10" ht="14.5">
      <c r="A38" s="3">
        <v>30</v>
      </c>
      <c r="B38" s="4" t="s">
        <v>97</v>
      </c>
      <c r="C38" s="227">
        <v>59</v>
      </c>
      <c r="D38" s="227">
        <v>0</v>
      </c>
      <c r="E38" s="227">
        <v>5</v>
      </c>
      <c r="F38" s="227">
        <v>0</v>
      </c>
      <c r="G38" s="227">
        <v>28</v>
      </c>
      <c r="H38" s="227">
        <v>17</v>
      </c>
      <c r="I38" s="227">
        <v>0</v>
      </c>
      <c r="J38" s="195">
        <f t="shared" si="0"/>
        <v>109</v>
      </c>
    </row>
    <row r="39" spans="1:10" ht="14.5">
      <c r="A39" s="1">
        <v>31</v>
      </c>
      <c r="B39" s="2" t="s">
        <v>98</v>
      </c>
      <c r="C39" s="225">
        <v>94</v>
      </c>
      <c r="D39" s="225">
        <v>1</v>
      </c>
      <c r="E39" s="225">
        <v>6</v>
      </c>
      <c r="F39" s="225">
        <v>0</v>
      </c>
      <c r="G39" s="225">
        <v>51</v>
      </c>
      <c r="H39" s="225">
        <v>41</v>
      </c>
      <c r="I39" s="225">
        <v>0</v>
      </c>
      <c r="J39" s="194">
        <f t="shared" si="0"/>
        <v>193</v>
      </c>
    </row>
    <row r="40" spans="1:10" ht="14.5">
      <c r="A40" s="3">
        <v>32</v>
      </c>
      <c r="B40" s="4" t="s">
        <v>99</v>
      </c>
      <c r="C40" s="227">
        <v>94</v>
      </c>
      <c r="D40" s="227">
        <v>2</v>
      </c>
      <c r="E40" s="227">
        <v>3</v>
      </c>
      <c r="F40" s="227">
        <v>0</v>
      </c>
      <c r="G40" s="227">
        <v>31</v>
      </c>
      <c r="H40" s="227">
        <v>89</v>
      </c>
      <c r="I40" s="227">
        <v>4</v>
      </c>
      <c r="J40" s="195">
        <f t="shared" si="0"/>
        <v>223</v>
      </c>
    </row>
    <row r="41" spans="1:10" ht="14.5">
      <c r="A41" s="1">
        <v>33</v>
      </c>
      <c r="B41" s="2" t="s">
        <v>100</v>
      </c>
      <c r="C41" s="225">
        <v>148</v>
      </c>
      <c r="D41" s="225">
        <v>2</v>
      </c>
      <c r="E41" s="225">
        <v>19</v>
      </c>
      <c r="F41" s="225">
        <v>1</v>
      </c>
      <c r="G41" s="225">
        <v>104</v>
      </c>
      <c r="H41" s="225">
        <v>112</v>
      </c>
      <c r="I41" s="225">
        <v>2</v>
      </c>
      <c r="J41" s="194">
        <f t="shared" si="0"/>
        <v>388</v>
      </c>
    </row>
    <row r="42" spans="1:10" ht="14.5">
      <c r="A42" s="3">
        <v>34</v>
      </c>
      <c r="B42" s="4" t="s">
        <v>101</v>
      </c>
      <c r="C42" s="227">
        <v>242</v>
      </c>
      <c r="D42" s="227">
        <v>4</v>
      </c>
      <c r="E42" s="227">
        <v>162</v>
      </c>
      <c r="F42" s="227">
        <v>4</v>
      </c>
      <c r="G42" s="227">
        <v>123</v>
      </c>
      <c r="H42" s="227">
        <v>162</v>
      </c>
      <c r="I42" s="227">
        <v>8</v>
      </c>
      <c r="J42" s="195">
        <f t="shared" si="0"/>
        <v>705</v>
      </c>
    </row>
    <row r="43" spans="1:10" ht="14.5">
      <c r="A43" s="1">
        <v>35</v>
      </c>
      <c r="B43" s="2" t="s">
        <v>849</v>
      </c>
      <c r="C43" s="225">
        <v>192</v>
      </c>
      <c r="D43" s="225">
        <v>3</v>
      </c>
      <c r="E43" s="225">
        <v>31</v>
      </c>
      <c r="F43" s="225">
        <v>0</v>
      </c>
      <c r="G43" s="225">
        <v>73</v>
      </c>
      <c r="H43" s="225">
        <v>50</v>
      </c>
      <c r="I43" s="225">
        <v>9</v>
      </c>
      <c r="J43" s="194">
        <f t="shared" si="0"/>
        <v>358</v>
      </c>
    </row>
    <row r="44" spans="1:10" ht="14.5">
      <c r="A44" s="259" t="s">
        <v>103</v>
      </c>
      <c r="B44" s="260"/>
      <c r="C44" s="196">
        <f>SUM(C9:C43)</f>
        <v>6480</v>
      </c>
      <c r="D44" s="196">
        <f t="shared" ref="D44:J44" si="1">SUM(D9:D43)</f>
        <v>68</v>
      </c>
      <c r="E44" s="196">
        <f t="shared" si="1"/>
        <v>778</v>
      </c>
      <c r="F44" s="196">
        <f t="shared" si="1"/>
        <v>31</v>
      </c>
      <c r="G44" s="196">
        <f t="shared" si="1"/>
        <v>3784</v>
      </c>
      <c r="H44" s="196">
        <f t="shared" si="1"/>
        <v>6159</v>
      </c>
      <c r="I44" s="196">
        <f t="shared" si="1"/>
        <v>159</v>
      </c>
      <c r="J44" s="196">
        <f t="shared" si="1"/>
        <v>17459</v>
      </c>
    </row>
    <row r="45" spans="1:10">
      <c r="A45" t="s">
        <v>850</v>
      </c>
    </row>
  </sheetData>
  <mergeCells count="5">
    <mergeCell ref="A7:A8"/>
    <mergeCell ref="B7:B8"/>
    <mergeCell ref="J7:J8"/>
    <mergeCell ref="A44:B44"/>
    <mergeCell ref="C7:I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3FEE6-40BB-487D-B806-B92442C6EEB5}">
  <sheetPr>
    <tabColor rgb="FFFFC000"/>
  </sheetPr>
  <dimension ref="A1:AF45"/>
  <sheetViews>
    <sheetView showGridLines="0" zoomScale="72" workbookViewId="0">
      <selection activeCell="J54" sqref="J54"/>
    </sheetView>
  </sheetViews>
  <sheetFormatPr defaultColWidth="8.83203125" defaultRowHeight="14"/>
  <cols>
    <col min="1" max="1" width="7.1640625" customWidth="1"/>
    <col min="2" max="2" width="29.1640625" customWidth="1"/>
    <col min="3" max="3" width="14.4140625" bestFit="1" customWidth="1"/>
    <col min="4" max="4" width="11.4140625" bestFit="1" customWidth="1"/>
    <col min="5" max="5" width="14.4140625" bestFit="1" customWidth="1"/>
    <col min="6" max="6" width="11.4140625" bestFit="1" customWidth="1"/>
    <col min="7" max="7" width="14.4140625" bestFit="1" customWidth="1"/>
    <col min="8" max="8" width="11.4140625" bestFit="1" customWidth="1"/>
    <col min="9" max="9" width="14.4140625" bestFit="1" customWidth="1"/>
    <col min="10" max="10" width="11.4140625" bestFit="1" customWidth="1"/>
    <col min="11" max="16" width="11.4140625" customWidth="1"/>
    <col min="17" max="26" width="11.4140625" hidden="1" customWidth="1"/>
  </cols>
  <sheetData>
    <row r="1" spans="1:32">
      <c r="A1" s="12" t="s">
        <v>862</v>
      </c>
      <c r="B1" s="7"/>
      <c r="C1" s="7"/>
      <c r="D1" s="7"/>
      <c r="E1" s="7"/>
      <c r="F1" s="7"/>
      <c r="G1" s="7"/>
      <c r="H1" s="7"/>
      <c r="I1" s="9"/>
      <c r="J1" s="75"/>
      <c r="K1" s="75"/>
      <c r="L1" s="75"/>
      <c r="M1" s="9"/>
      <c r="N1" s="75"/>
      <c r="O1" s="9" t="s">
        <v>51</v>
      </c>
      <c r="P1" s="75" t="s">
        <v>52</v>
      </c>
      <c r="Q1" s="75"/>
      <c r="R1" s="75"/>
      <c r="S1" s="75"/>
      <c r="T1" s="75"/>
      <c r="U1" s="75"/>
      <c r="V1" s="75"/>
      <c r="W1" s="75"/>
      <c r="X1" s="75"/>
      <c r="Y1" s="75"/>
      <c r="Z1" s="75"/>
    </row>
    <row r="2" spans="1:32" ht="4.5" customHeight="1">
      <c r="A2" s="58"/>
      <c r="B2" s="59"/>
      <c r="C2" s="59"/>
      <c r="D2" s="59"/>
      <c r="E2" s="59"/>
      <c r="F2" s="59"/>
      <c r="G2" s="59"/>
      <c r="H2" s="59"/>
      <c r="I2" s="59"/>
      <c r="J2" s="59"/>
      <c r="K2" s="59"/>
      <c r="L2" s="59"/>
      <c r="M2" s="59"/>
      <c r="N2" s="59"/>
      <c r="O2" s="59"/>
      <c r="P2" s="59"/>
      <c r="Q2" s="59"/>
      <c r="R2" s="59"/>
      <c r="S2" s="59"/>
      <c r="T2" s="59"/>
      <c r="U2" s="59"/>
      <c r="V2" s="59"/>
      <c r="W2" s="59"/>
      <c r="X2" s="59"/>
      <c r="Y2" s="59"/>
      <c r="Z2" s="59"/>
    </row>
    <row r="3" spans="1:32">
      <c r="A3" s="7"/>
      <c r="B3" s="7"/>
      <c r="C3" s="7"/>
      <c r="D3" s="7"/>
      <c r="E3" s="7"/>
      <c r="F3" s="7"/>
      <c r="G3" s="7"/>
      <c r="H3" s="7"/>
      <c r="I3" s="7"/>
      <c r="J3" s="7"/>
      <c r="K3" s="7"/>
      <c r="L3" s="7"/>
      <c r="M3" s="7"/>
      <c r="N3" s="7"/>
      <c r="O3" s="7"/>
      <c r="P3" s="7"/>
      <c r="Q3" s="7"/>
      <c r="R3" s="7"/>
      <c r="S3" s="7"/>
      <c r="T3" s="7"/>
      <c r="U3" s="7"/>
      <c r="V3" s="7"/>
      <c r="W3" s="7"/>
      <c r="X3" s="7"/>
      <c r="Y3" s="7"/>
      <c r="Z3" s="7"/>
    </row>
    <row r="4" spans="1:32" ht="23">
      <c r="A4" s="11" t="s">
        <v>38</v>
      </c>
      <c r="B4" s="7"/>
      <c r="C4" s="7"/>
      <c r="D4" s="7"/>
      <c r="E4" s="7"/>
      <c r="F4" s="7"/>
      <c r="G4" s="7"/>
      <c r="H4" s="7"/>
      <c r="I4" s="7"/>
      <c r="J4" s="7"/>
      <c r="K4" s="7"/>
      <c r="L4" s="7"/>
      <c r="M4" s="7"/>
      <c r="N4" s="7"/>
      <c r="O4" s="7"/>
      <c r="P4" s="7"/>
      <c r="Q4" s="7"/>
      <c r="R4" s="7"/>
      <c r="S4" s="7"/>
      <c r="T4" s="7"/>
      <c r="U4" s="7"/>
      <c r="V4" s="7"/>
      <c r="W4" s="7"/>
      <c r="X4" s="7"/>
      <c r="Y4" s="7"/>
      <c r="Z4" s="7"/>
    </row>
    <row r="5" spans="1:32" ht="18" customHeight="1">
      <c r="A5" s="13"/>
      <c r="B5" s="7"/>
      <c r="C5" s="7"/>
      <c r="D5" s="7"/>
      <c r="E5" s="7"/>
      <c r="F5" s="7"/>
      <c r="G5" s="7"/>
      <c r="H5" s="7"/>
      <c r="I5" s="7"/>
      <c r="J5" s="7"/>
      <c r="K5" s="7"/>
      <c r="L5" s="7"/>
      <c r="M5" s="7"/>
      <c r="N5" s="7"/>
      <c r="O5" s="7"/>
      <c r="P5" s="7"/>
      <c r="Q5" s="7"/>
      <c r="R5" s="7"/>
      <c r="S5" s="7"/>
      <c r="T5" s="7"/>
      <c r="U5" s="7"/>
      <c r="V5" s="7"/>
      <c r="W5" s="7"/>
      <c r="X5" s="7"/>
      <c r="Y5" s="7"/>
      <c r="Z5" s="7"/>
    </row>
    <row r="6" spans="1:32">
      <c r="A6" s="7" t="s">
        <v>106</v>
      </c>
      <c r="B6" s="7"/>
      <c r="C6" s="7"/>
      <c r="D6" s="7"/>
      <c r="E6" s="7"/>
      <c r="F6" s="7"/>
      <c r="G6" s="7"/>
      <c r="H6" s="7"/>
      <c r="I6" s="7"/>
      <c r="J6" s="7"/>
      <c r="K6" s="7"/>
      <c r="L6" s="7"/>
      <c r="M6" s="7"/>
      <c r="N6" s="7"/>
      <c r="O6" s="7"/>
      <c r="P6" s="7"/>
      <c r="Q6" s="7"/>
      <c r="R6" s="7"/>
      <c r="S6" s="7"/>
      <c r="T6" s="7"/>
      <c r="U6" s="7"/>
      <c r="V6" s="7"/>
      <c r="W6" s="7"/>
      <c r="X6" s="7"/>
      <c r="Y6" s="7"/>
      <c r="Z6" s="7"/>
    </row>
    <row r="7" spans="1:32" ht="14.5" customHeight="1">
      <c r="A7" s="258" t="s">
        <v>54</v>
      </c>
      <c r="B7" s="258" t="s">
        <v>107</v>
      </c>
      <c r="C7" s="346" t="s">
        <v>119</v>
      </c>
      <c r="D7" s="347"/>
      <c r="E7" s="346" t="s">
        <v>120</v>
      </c>
      <c r="F7" s="347"/>
      <c r="G7" s="346" t="s">
        <v>121</v>
      </c>
      <c r="H7" s="348"/>
      <c r="I7" s="346" t="s">
        <v>122</v>
      </c>
      <c r="J7" s="347"/>
      <c r="K7" s="346" t="s">
        <v>123</v>
      </c>
      <c r="L7" s="347"/>
      <c r="M7" s="346" t="s">
        <v>124</v>
      </c>
      <c r="N7" s="347"/>
      <c r="O7" s="346" t="s">
        <v>125</v>
      </c>
      <c r="P7" s="348"/>
      <c r="Q7" s="346" t="s">
        <v>126</v>
      </c>
      <c r="R7" s="347"/>
      <c r="S7" s="346" t="s">
        <v>127</v>
      </c>
      <c r="T7" s="347"/>
      <c r="U7" s="346" t="s">
        <v>128</v>
      </c>
      <c r="V7" s="347"/>
      <c r="W7" s="346" t="s">
        <v>129</v>
      </c>
      <c r="X7" s="348"/>
      <c r="Y7" s="346" t="s">
        <v>863</v>
      </c>
      <c r="Z7" s="347"/>
    </row>
    <row r="8" spans="1:32" ht="14.5">
      <c r="A8" s="258"/>
      <c r="B8" s="258"/>
      <c r="C8" s="15" t="s">
        <v>864</v>
      </c>
      <c r="D8" s="15" t="s">
        <v>865</v>
      </c>
      <c r="E8" s="15" t="s">
        <v>864</v>
      </c>
      <c r="F8" s="15" t="s">
        <v>865</v>
      </c>
      <c r="G8" s="15" t="s">
        <v>864</v>
      </c>
      <c r="H8" s="143" t="s">
        <v>865</v>
      </c>
      <c r="I8" s="15" t="s">
        <v>864</v>
      </c>
      <c r="J8" s="15" t="s">
        <v>865</v>
      </c>
      <c r="K8" s="15" t="s">
        <v>864</v>
      </c>
      <c r="L8" s="15" t="s">
        <v>865</v>
      </c>
      <c r="M8" s="15" t="s">
        <v>864</v>
      </c>
      <c r="N8" s="15" t="s">
        <v>865</v>
      </c>
      <c r="O8" s="15" t="s">
        <v>864</v>
      </c>
      <c r="P8" s="143" t="s">
        <v>865</v>
      </c>
      <c r="Q8" s="15" t="s">
        <v>864</v>
      </c>
      <c r="R8" s="15" t="s">
        <v>865</v>
      </c>
      <c r="S8" s="15" t="s">
        <v>864</v>
      </c>
      <c r="T8" s="15" t="s">
        <v>865</v>
      </c>
      <c r="U8" s="15" t="s">
        <v>864</v>
      </c>
      <c r="V8" s="15" t="s">
        <v>865</v>
      </c>
      <c r="W8" s="15" t="s">
        <v>864</v>
      </c>
      <c r="X8" s="143" t="s">
        <v>865</v>
      </c>
      <c r="Y8" s="15" t="s">
        <v>864</v>
      </c>
      <c r="Z8" s="15" t="s">
        <v>865</v>
      </c>
    </row>
    <row r="9" spans="1:32" ht="14.5">
      <c r="A9" s="1">
        <v>1</v>
      </c>
      <c r="B9" s="2" t="s">
        <v>68</v>
      </c>
      <c r="C9" s="177">
        <v>1</v>
      </c>
      <c r="D9" s="178">
        <v>8</v>
      </c>
      <c r="E9" s="178">
        <v>2</v>
      </c>
      <c r="F9" s="178">
        <v>13</v>
      </c>
      <c r="G9" s="178">
        <v>4</v>
      </c>
      <c r="H9" s="178">
        <v>24</v>
      </c>
      <c r="I9" s="179">
        <v>6</v>
      </c>
      <c r="J9" s="180">
        <v>28</v>
      </c>
      <c r="K9" s="180">
        <v>6</v>
      </c>
      <c r="L9" s="180">
        <v>37</v>
      </c>
      <c r="M9" s="180">
        <v>6</v>
      </c>
      <c r="N9" s="180">
        <v>40</v>
      </c>
      <c r="O9" s="180">
        <v>6</v>
      </c>
      <c r="P9" s="180">
        <v>49</v>
      </c>
      <c r="Q9" s="180"/>
      <c r="R9" s="180"/>
      <c r="S9" s="180"/>
      <c r="T9" s="180"/>
      <c r="U9" s="180"/>
      <c r="V9" s="180"/>
      <c r="W9" s="180"/>
      <c r="X9" s="180"/>
      <c r="Y9" s="180"/>
      <c r="Z9" s="180"/>
      <c r="AA9" s="197"/>
      <c r="AB9" s="197"/>
      <c r="AC9" s="197"/>
      <c r="AD9" s="197"/>
      <c r="AE9" s="197"/>
      <c r="AF9" s="197"/>
    </row>
    <row r="10" spans="1:32" ht="14.5">
      <c r="A10" s="3">
        <v>2</v>
      </c>
      <c r="B10" s="4" t="s">
        <v>69</v>
      </c>
      <c r="C10" s="181">
        <v>1</v>
      </c>
      <c r="D10" s="182">
        <v>41</v>
      </c>
      <c r="E10" s="182">
        <v>2</v>
      </c>
      <c r="F10" s="182">
        <v>59</v>
      </c>
      <c r="G10" s="182">
        <v>8</v>
      </c>
      <c r="H10" s="182">
        <v>115</v>
      </c>
      <c r="I10" s="183">
        <v>8</v>
      </c>
      <c r="J10" s="184">
        <v>137</v>
      </c>
      <c r="K10" s="184">
        <v>8</v>
      </c>
      <c r="L10" s="184">
        <v>154</v>
      </c>
      <c r="M10" s="184">
        <v>8</v>
      </c>
      <c r="N10" s="184">
        <v>171</v>
      </c>
      <c r="O10" s="184">
        <v>10</v>
      </c>
      <c r="P10" s="184">
        <v>193</v>
      </c>
      <c r="Q10" s="184"/>
      <c r="R10" s="184"/>
      <c r="S10" s="184"/>
      <c r="T10" s="184"/>
      <c r="U10" s="184"/>
      <c r="V10" s="184"/>
      <c r="W10" s="184"/>
      <c r="X10" s="184"/>
      <c r="Y10" s="184"/>
      <c r="Z10" s="184"/>
      <c r="AA10" s="197"/>
      <c r="AB10" s="197"/>
      <c r="AC10" s="197"/>
      <c r="AD10" s="197"/>
      <c r="AE10" s="197"/>
      <c r="AF10" s="197"/>
    </row>
    <row r="11" spans="1:32" ht="14.5">
      <c r="A11" s="1">
        <v>3</v>
      </c>
      <c r="B11" s="2" t="s">
        <v>70</v>
      </c>
      <c r="C11" s="177">
        <v>8</v>
      </c>
      <c r="D11" s="178">
        <v>148</v>
      </c>
      <c r="E11" s="178">
        <v>14</v>
      </c>
      <c r="F11" s="178">
        <v>283</v>
      </c>
      <c r="G11" s="178">
        <v>18</v>
      </c>
      <c r="H11" s="178">
        <v>425</v>
      </c>
      <c r="I11" s="179">
        <v>20</v>
      </c>
      <c r="J11" s="180">
        <v>478</v>
      </c>
      <c r="K11" s="180">
        <v>23</v>
      </c>
      <c r="L11" s="180">
        <v>574</v>
      </c>
      <c r="M11" s="180">
        <v>26</v>
      </c>
      <c r="N11" s="180">
        <v>639</v>
      </c>
      <c r="O11" s="180">
        <v>33</v>
      </c>
      <c r="P11" s="180">
        <v>740</v>
      </c>
      <c r="Q11" s="180"/>
      <c r="R11" s="180"/>
      <c r="S11" s="180"/>
      <c r="T11" s="180"/>
      <c r="U11" s="180"/>
      <c r="V11" s="180"/>
      <c r="W11" s="180"/>
      <c r="X11" s="180"/>
      <c r="Y11" s="180"/>
      <c r="Z11" s="180"/>
      <c r="AA11" s="197"/>
      <c r="AB11" s="197"/>
      <c r="AC11" s="197"/>
      <c r="AD11" s="197"/>
      <c r="AE11" s="197"/>
      <c r="AF11" s="197"/>
    </row>
    <row r="12" spans="1:32" ht="14.5">
      <c r="A12" s="3">
        <v>4</v>
      </c>
      <c r="B12" s="4" t="s">
        <v>71</v>
      </c>
      <c r="C12" s="181">
        <v>2</v>
      </c>
      <c r="D12" s="182">
        <v>5</v>
      </c>
      <c r="E12" s="182">
        <v>3</v>
      </c>
      <c r="F12" s="182">
        <v>7</v>
      </c>
      <c r="G12" s="182">
        <v>4</v>
      </c>
      <c r="H12" s="182">
        <v>15</v>
      </c>
      <c r="I12" s="183">
        <v>5</v>
      </c>
      <c r="J12" s="184">
        <v>15</v>
      </c>
      <c r="K12" s="184">
        <v>5</v>
      </c>
      <c r="L12" s="184">
        <v>18</v>
      </c>
      <c r="M12" s="184">
        <v>6</v>
      </c>
      <c r="N12" s="184">
        <v>22</v>
      </c>
      <c r="O12" s="184">
        <v>8</v>
      </c>
      <c r="P12" s="184">
        <v>28</v>
      </c>
      <c r="Q12" s="184"/>
      <c r="R12" s="184"/>
      <c r="S12" s="184"/>
      <c r="T12" s="184"/>
      <c r="U12" s="184"/>
      <c r="V12" s="184"/>
      <c r="W12" s="184"/>
      <c r="X12" s="184"/>
      <c r="Y12" s="184"/>
      <c r="Z12" s="184"/>
      <c r="AA12" s="197"/>
      <c r="AB12" s="197"/>
      <c r="AC12" s="197"/>
      <c r="AD12" s="197"/>
      <c r="AE12" s="197"/>
      <c r="AF12" s="197"/>
    </row>
    <row r="13" spans="1:32" ht="14.5">
      <c r="A13" s="1">
        <v>5</v>
      </c>
      <c r="B13" s="2" t="s">
        <v>72</v>
      </c>
      <c r="C13" s="177">
        <v>1</v>
      </c>
      <c r="D13" s="178">
        <v>43</v>
      </c>
      <c r="E13" s="178">
        <v>2</v>
      </c>
      <c r="F13" s="178">
        <v>76</v>
      </c>
      <c r="G13" s="178">
        <v>6</v>
      </c>
      <c r="H13" s="178">
        <v>126</v>
      </c>
      <c r="I13" s="179">
        <v>7</v>
      </c>
      <c r="J13" s="180">
        <v>139</v>
      </c>
      <c r="K13" s="180">
        <v>8</v>
      </c>
      <c r="L13" s="180">
        <v>179</v>
      </c>
      <c r="M13" s="180">
        <v>8</v>
      </c>
      <c r="N13" s="180">
        <v>205</v>
      </c>
      <c r="O13" s="180">
        <v>9</v>
      </c>
      <c r="P13" s="180">
        <v>247</v>
      </c>
      <c r="Q13" s="180"/>
      <c r="R13" s="180"/>
      <c r="S13" s="180"/>
      <c r="T13" s="180"/>
      <c r="U13" s="180"/>
      <c r="V13" s="180"/>
      <c r="W13" s="180"/>
      <c r="X13" s="180"/>
      <c r="Y13" s="180"/>
      <c r="Z13" s="180"/>
      <c r="AA13" s="197"/>
      <c r="AB13" s="197"/>
      <c r="AC13" s="197"/>
      <c r="AD13" s="197"/>
      <c r="AE13" s="197"/>
      <c r="AF13" s="197"/>
    </row>
    <row r="14" spans="1:32" ht="14.5">
      <c r="A14" s="3">
        <v>6</v>
      </c>
      <c r="B14" s="4" t="s">
        <v>73</v>
      </c>
      <c r="C14" s="181">
        <v>23</v>
      </c>
      <c r="D14" s="182">
        <v>292</v>
      </c>
      <c r="E14" s="182">
        <v>37</v>
      </c>
      <c r="F14" s="182">
        <v>539</v>
      </c>
      <c r="G14" s="182">
        <v>44</v>
      </c>
      <c r="H14" s="182">
        <v>822</v>
      </c>
      <c r="I14" s="183">
        <v>52</v>
      </c>
      <c r="J14" s="184">
        <v>950</v>
      </c>
      <c r="K14" s="184">
        <v>66</v>
      </c>
      <c r="L14" s="184">
        <v>1178</v>
      </c>
      <c r="M14" s="184">
        <v>75</v>
      </c>
      <c r="N14" s="184">
        <v>1346</v>
      </c>
      <c r="O14" s="184">
        <v>86</v>
      </c>
      <c r="P14" s="184">
        <v>1541</v>
      </c>
      <c r="Q14" s="184"/>
      <c r="R14" s="184"/>
      <c r="S14" s="184"/>
      <c r="T14" s="184"/>
      <c r="U14" s="184"/>
      <c r="V14" s="184"/>
      <c r="W14" s="184"/>
      <c r="X14" s="184"/>
      <c r="Y14" s="184"/>
      <c r="Z14" s="184"/>
      <c r="AA14" s="197"/>
      <c r="AB14" s="197"/>
      <c r="AC14" s="197"/>
      <c r="AD14" s="197"/>
      <c r="AE14" s="197"/>
      <c r="AF14" s="197"/>
    </row>
    <row r="15" spans="1:32" ht="14.5">
      <c r="A15" s="1">
        <v>7</v>
      </c>
      <c r="B15" s="2" t="s">
        <v>74</v>
      </c>
      <c r="C15" s="177">
        <v>0</v>
      </c>
      <c r="D15" s="178">
        <v>1</v>
      </c>
      <c r="E15" s="178">
        <v>0</v>
      </c>
      <c r="F15" s="178">
        <v>2</v>
      </c>
      <c r="G15" s="178">
        <v>0</v>
      </c>
      <c r="H15" s="178">
        <v>8</v>
      </c>
      <c r="I15" s="179">
        <v>0</v>
      </c>
      <c r="J15" s="180">
        <v>9</v>
      </c>
      <c r="K15" s="180">
        <v>0</v>
      </c>
      <c r="L15" s="180">
        <v>9</v>
      </c>
      <c r="M15" s="180">
        <v>0</v>
      </c>
      <c r="N15" s="180">
        <v>13</v>
      </c>
      <c r="O15" s="180">
        <v>1</v>
      </c>
      <c r="P15" s="180">
        <v>17</v>
      </c>
      <c r="Q15" s="180"/>
      <c r="R15" s="180"/>
      <c r="S15" s="180"/>
      <c r="T15" s="180"/>
      <c r="U15" s="180"/>
      <c r="V15" s="180"/>
      <c r="W15" s="180"/>
      <c r="X15" s="180"/>
      <c r="Y15" s="180"/>
      <c r="Z15" s="180"/>
      <c r="AA15" s="197"/>
      <c r="AB15" s="197"/>
      <c r="AC15" s="197"/>
      <c r="AD15" s="197"/>
      <c r="AE15" s="197"/>
      <c r="AF15" s="197"/>
    </row>
    <row r="16" spans="1:32" ht="14.5">
      <c r="A16" s="3">
        <v>8</v>
      </c>
      <c r="B16" s="4" t="s">
        <v>75</v>
      </c>
      <c r="C16" s="181">
        <v>0</v>
      </c>
      <c r="D16" s="182">
        <v>14</v>
      </c>
      <c r="E16" s="182">
        <v>0</v>
      </c>
      <c r="F16" s="182">
        <v>29</v>
      </c>
      <c r="G16" s="182">
        <v>0</v>
      </c>
      <c r="H16" s="182">
        <v>44</v>
      </c>
      <c r="I16" s="183">
        <v>3</v>
      </c>
      <c r="J16" s="184">
        <v>52</v>
      </c>
      <c r="K16" s="184">
        <v>4</v>
      </c>
      <c r="L16" s="184">
        <v>59</v>
      </c>
      <c r="M16" s="184">
        <v>4</v>
      </c>
      <c r="N16" s="184">
        <v>64</v>
      </c>
      <c r="O16" s="184">
        <v>4</v>
      </c>
      <c r="P16" s="184">
        <v>69</v>
      </c>
      <c r="Q16" s="184"/>
      <c r="R16" s="184"/>
      <c r="S16" s="184"/>
      <c r="T16" s="184"/>
      <c r="U16" s="184"/>
      <c r="V16" s="184"/>
      <c r="W16" s="184"/>
      <c r="X16" s="184"/>
      <c r="Y16" s="184"/>
      <c r="Z16" s="184"/>
      <c r="AA16" s="197"/>
      <c r="AB16" s="197"/>
      <c r="AC16" s="197"/>
      <c r="AD16" s="197"/>
      <c r="AE16" s="197"/>
      <c r="AF16" s="197"/>
    </row>
    <row r="17" spans="1:32" ht="14.5">
      <c r="A17" s="1">
        <v>9</v>
      </c>
      <c r="B17" s="2" t="s">
        <v>76</v>
      </c>
      <c r="C17" s="177">
        <v>18</v>
      </c>
      <c r="D17" s="178">
        <v>383</v>
      </c>
      <c r="E17" s="178">
        <v>38</v>
      </c>
      <c r="F17" s="178">
        <v>758</v>
      </c>
      <c r="G17" s="178">
        <v>48</v>
      </c>
      <c r="H17" s="178">
        <v>1235</v>
      </c>
      <c r="I17" s="179">
        <v>57</v>
      </c>
      <c r="J17" s="180">
        <v>1416</v>
      </c>
      <c r="K17" s="180">
        <v>71</v>
      </c>
      <c r="L17" s="180">
        <v>1747</v>
      </c>
      <c r="M17" s="180">
        <v>82</v>
      </c>
      <c r="N17" s="180">
        <v>2003</v>
      </c>
      <c r="O17" s="180">
        <v>99</v>
      </c>
      <c r="P17" s="180">
        <v>2322</v>
      </c>
      <c r="Q17" s="180"/>
      <c r="R17" s="180"/>
      <c r="S17" s="180"/>
      <c r="T17" s="180"/>
      <c r="U17" s="180"/>
      <c r="V17" s="180"/>
      <c r="W17" s="180"/>
      <c r="X17" s="180"/>
      <c r="Y17" s="180"/>
      <c r="Z17" s="180"/>
      <c r="AA17" s="197"/>
      <c r="AB17" s="197"/>
      <c r="AC17" s="197"/>
      <c r="AD17" s="197"/>
      <c r="AE17" s="197"/>
      <c r="AF17" s="197"/>
    </row>
    <row r="18" spans="1:32" ht="14.5">
      <c r="A18" s="3">
        <v>10</v>
      </c>
      <c r="B18" s="4" t="s">
        <v>77</v>
      </c>
      <c r="C18" s="181">
        <v>9</v>
      </c>
      <c r="D18" s="182">
        <v>141</v>
      </c>
      <c r="E18" s="182">
        <v>17</v>
      </c>
      <c r="F18" s="182">
        <v>265</v>
      </c>
      <c r="G18" s="182">
        <v>28</v>
      </c>
      <c r="H18" s="182">
        <v>428</v>
      </c>
      <c r="I18" s="183">
        <v>33</v>
      </c>
      <c r="J18" s="184">
        <v>490</v>
      </c>
      <c r="K18" s="184">
        <v>35</v>
      </c>
      <c r="L18" s="184">
        <v>598</v>
      </c>
      <c r="M18" s="184">
        <v>43</v>
      </c>
      <c r="N18" s="184">
        <v>688</v>
      </c>
      <c r="O18" s="184">
        <v>55</v>
      </c>
      <c r="P18" s="184">
        <v>818</v>
      </c>
      <c r="Q18" s="184"/>
      <c r="R18" s="184"/>
      <c r="S18" s="184"/>
      <c r="T18" s="184"/>
      <c r="U18" s="184"/>
      <c r="V18" s="184"/>
      <c r="W18" s="184"/>
      <c r="X18" s="184"/>
      <c r="Y18" s="184"/>
      <c r="Z18" s="184"/>
      <c r="AA18" s="197"/>
      <c r="AB18" s="197"/>
      <c r="AC18" s="197"/>
      <c r="AD18" s="197"/>
      <c r="AE18" s="197"/>
      <c r="AF18" s="197"/>
    </row>
    <row r="19" spans="1:32" ht="14.5">
      <c r="A19" s="1">
        <v>11</v>
      </c>
      <c r="B19" s="2" t="s">
        <v>78</v>
      </c>
      <c r="C19" s="177">
        <v>9</v>
      </c>
      <c r="D19" s="178">
        <v>187</v>
      </c>
      <c r="E19" s="178">
        <v>22</v>
      </c>
      <c r="F19" s="178">
        <v>349</v>
      </c>
      <c r="G19" s="178">
        <v>39</v>
      </c>
      <c r="H19" s="178">
        <v>577</v>
      </c>
      <c r="I19" s="179">
        <v>47</v>
      </c>
      <c r="J19" s="180">
        <v>685</v>
      </c>
      <c r="K19" s="180">
        <v>53</v>
      </c>
      <c r="L19" s="180">
        <v>867</v>
      </c>
      <c r="M19" s="180">
        <v>65</v>
      </c>
      <c r="N19" s="180">
        <v>984</v>
      </c>
      <c r="O19" s="180">
        <v>71</v>
      </c>
      <c r="P19" s="180">
        <v>1130</v>
      </c>
      <c r="Q19" s="180"/>
      <c r="R19" s="180"/>
      <c r="S19" s="180"/>
      <c r="T19" s="180"/>
      <c r="U19" s="180"/>
      <c r="V19" s="180"/>
      <c r="W19" s="180"/>
      <c r="X19" s="180"/>
      <c r="Y19" s="180"/>
      <c r="Z19" s="180"/>
      <c r="AA19" s="197"/>
      <c r="AB19" s="197"/>
      <c r="AC19" s="197"/>
      <c r="AD19" s="197"/>
      <c r="AE19" s="197"/>
      <c r="AF19" s="197"/>
    </row>
    <row r="20" spans="1:32" ht="14.5">
      <c r="A20" s="3">
        <v>12</v>
      </c>
      <c r="B20" s="4" t="s">
        <v>79</v>
      </c>
      <c r="C20" s="181">
        <v>1</v>
      </c>
      <c r="D20" s="182">
        <v>11</v>
      </c>
      <c r="E20" s="182">
        <v>2</v>
      </c>
      <c r="F20" s="182">
        <v>22</v>
      </c>
      <c r="G20" s="182">
        <v>3</v>
      </c>
      <c r="H20" s="182">
        <v>53</v>
      </c>
      <c r="I20" s="183">
        <v>3</v>
      </c>
      <c r="J20" s="184">
        <v>60</v>
      </c>
      <c r="K20" s="184">
        <v>3</v>
      </c>
      <c r="L20" s="184">
        <v>71</v>
      </c>
      <c r="M20" s="184">
        <v>3</v>
      </c>
      <c r="N20" s="184">
        <v>97</v>
      </c>
      <c r="O20" s="184">
        <v>4</v>
      </c>
      <c r="P20" s="184">
        <v>124</v>
      </c>
      <c r="Q20" s="184"/>
      <c r="R20" s="184"/>
      <c r="S20" s="184"/>
      <c r="T20" s="184"/>
      <c r="U20" s="184"/>
      <c r="V20" s="184"/>
      <c r="W20" s="184"/>
      <c r="X20" s="184"/>
      <c r="Y20" s="184"/>
      <c r="Z20" s="184"/>
      <c r="AA20" s="197"/>
      <c r="AB20" s="197"/>
      <c r="AC20" s="197"/>
      <c r="AD20" s="197"/>
      <c r="AE20" s="197"/>
      <c r="AF20" s="197"/>
    </row>
    <row r="21" spans="1:32" ht="14.5">
      <c r="A21" s="1">
        <v>13</v>
      </c>
      <c r="B21" s="2" t="s">
        <v>80</v>
      </c>
      <c r="C21" s="177">
        <v>0</v>
      </c>
      <c r="D21" s="178">
        <v>13</v>
      </c>
      <c r="E21" s="178">
        <v>0</v>
      </c>
      <c r="F21" s="178">
        <v>31</v>
      </c>
      <c r="G21" s="178">
        <v>0</v>
      </c>
      <c r="H21" s="178">
        <v>53</v>
      </c>
      <c r="I21" s="179">
        <v>1</v>
      </c>
      <c r="J21" s="180">
        <v>62</v>
      </c>
      <c r="K21" s="180">
        <v>2</v>
      </c>
      <c r="L21" s="180">
        <v>74</v>
      </c>
      <c r="M21" s="180">
        <v>3</v>
      </c>
      <c r="N21" s="180">
        <v>85</v>
      </c>
      <c r="O21" s="180">
        <v>3</v>
      </c>
      <c r="P21" s="180">
        <v>114</v>
      </c>
      <c r="Q21" s="180"/>
      <c r="R21" s="180"/>
      <c r="S21" s="180"/>
      <c r="T21" s="180"/>
      <c r="U21" s="180"/>
      <c r="V21" s="180"/>
      <c r="W21" s="180"/>
      <c r="X21" s="180"/>
      <c r="Y21" s="180"/>
      <c r="Z21" s="180"/>
      <c r="AA21" s="197"/>
      <c r="AB21" s="197"/>
      <c r="AC21" s="197"/>
      <c r="AD21" s="197"/>
      <c r="AE21" s="197"/>
      <c r="AF21" s="197"/>
    </row>
    <row r="22" spans="1:32" ht="14.5">
      <c r="A22" s="3">
        <v>14</v>
      </c>
      <c r="B22" s="4" t="s">
        <v>81</v>
      </c>
      <c r="C22" s="181">
        <v>1</v>
      </c>
      <c r="D22" s="182">
        <v>13</v>
      </c>
      <c r="E22" s="182">
        <v>2</v>
      </c>
      <c r="F22" s="182">
        <v>21</v>
      </c>
      <c r="G22" s="182">
        <v>2</v>
      </c>
      <c r="H22" s="182">
        <v>36</v>
      </c>
      <c r="I22" s="183">
        <v>2</v>
      </c>
      <c r="J22" s="184">
        <v>41</v>
      </c>
      <c r="K22" s="184">
        <v>2</v>
      </c>
      <c r="L22" s="184">
        <v>49</v>
      </c>
      <c r="M22" s="184">
        <v>2</v>
      </c>
      <c r="N22" s="184">
        <v>60</v>
      </c>
      <c r="O22" s="184">
        <v>3</v>
      </c>
      <c r="P22" s="184">
        <v>71</v>
      </c>
      <c r="Q22" s="184"/>
      <c r="R22" s="184"/>
      <c r="S22" s="184"/>
      <c r="T22" s="184"/>
      <c r="U22" s="184"/>
      <c r="V22" s="184"/>
      <c r="W22" s="184"/>
      <c r="X22" s="184"/>
      <c r="Y22" s="184"/>
      <c r="Z22" s="184"/>
      <c r="AA22" s="197"/>
      <c r="AB22" s="197"/>
      <c r="AC22" s="197"/>
      <c r="AD22" s="197"/>
      <c r="AE22" s="197"/>
      <c r="AF22" s="197"/>
    </row>
    <row r="23" spans="1:32" ht="14.5">
      <c r="A23" s="1">
        <v>15</v>
      </c>
      <c r="B23" s="2" t="s">
        <v>82</v>
      </c>
      <c r="C23" s="177">
        <v>0</v>
      </c>
      <c r="D23" s="178">
        <v>57</v>
      </c>
      <c r="E23" s="178">
        <v>4</v>
      </c>
      <c r="F23" s="178">
        <v>92</v>
      </c>
      <c r="G23" s="178">
        <v>7</v>
      </c>
      <c r="H23" s="178">
        <v>139</v>
      </c>
      <c r="I23" s="179">
        <v>7</v>
      </c>
      <c r="J23" s="180">
        <v>158</v>
      </c>
      <c r="K23" s="180">
        <v>10</v>
      </c>
      <c r="L23" s="180">
        <v>188</v>
      </c>
      <c r="M23" s="180">
        <v>11</v>
      </c>
      <c r="N23" s="180">
        <v>213</v>
      </c>
      <c r="O23" s="180">
        <v>16</v>
      </c>
      <c r="P23" s="180">
        <v>250</v>
      </c>
      <c r="Q23" s="180"/>
      <c r="R23" s="180"/>
      <c r="S23" s="180"/>
      <c r="T23" s="180"/>
      <c r="U23" s="180"/>
      <c r="V23" s="180"/>
      <c r="W23" s="180"/>
      <c r="X23" s="180"/>
      <c r="Y23" s="180"/>
      <c r="Z23" s="180"/>
      <c r="AA23" s="197"/>
      <c r="AB23" s="197"/>
      <c r="AC23" s="197"/>
      <c r="AD23" s="197"/>
      <c r="AE23" s="197"/>
      <c r="AF23" s="197"/>
    </row>
    <row r="24" spans="1:32" ht="14.5">
      <c r="A24" s="3">
        <v>16</v>
      </c>
      <c r="B24" s="4" t="s">
        <v>83</v>
      </c>
      <c r="C24" s="181">
        <v>0</v>
      </c>
      <c r="D24" s="182">
        <v>5</v>
      </c>
      <c r="E24" s="182">
        <v>0</v>
      </c>
      <c r="F24" s="182">
        <v>7</v>
      </c>
      <c r="G24" s="182">
        <v>0</v>
      </c>
      <c r="H24" s="182">
        <v>11</v>
      </c>
      <c r="I24" s="183">
        <v>0</v>
      </c>
      <c r="J24" s="184">
        <v>14</v>
      </c>
      <c r="K24" s="184">
        <v>0</v>
      </c>
      <c r="L24" s="184">
        <v>16</v>
      </c>
      <c r="M24" s="184">
        <v>0</v>
      </c>
      <c r="N24" s="184">
        <v>18</v>
      </c>
      <c r="O24" s="184">
        <v>0</v>
      </c>
      <c r="P24" s="184">
        <v>21</v>
      </c>
      <c r="Q24" s="184"/>
      <c r="R24" s="184"/>
      <c r="S24" s="184"/>
      <c r="T24" s="184"/>
      <c r="U24" s="184"/>
      <c r="V24" s="184"/>
      <c r="W24" s="184"/>
      <c r="X24" s="184"/>
      <c r="Y24" s="184"/>
      <c r="Z24" s="184"/>
      <c r="AA24" s="197"/>
      <c r="AB24" s="197"/>
      <c r="AC24" s="197"/>
      <c r="AD24" s="197"/>
      <c r="AE24" s="197"/>
      <c r="AF24" s="197"/>
    </row>
    <row r="25" spans="1:32" ht="14.5">
      <c r="A25" s="1">
        <v>17</v>
      </c>
      <c r="B25" s="2" t="s">
        <v>84</v>
      </c>
      <c r="C25" s="177">
        <v>0</v>
      </c>
      <c r="D25" s="178">
        <v>22</v>
      </c>
      <c r="E25" s="178">
        <v>1</v>
      </c>
      <c r="F25" s="178">
        <v>29</v>
      </c>
      <c r="G25" s="178">
        <v>1</v>
      </c>
      <c r="H25" s="178">
        <v>34</v>
      </c>
      <c r="I25" s="179">
        <v>1</v>
      </c>
      <c r="J25" s="180">
        <v>37</v>
      </c>
      <c r="K25" s="180">
        <v>1</v>
      </c>
      <c r="L25" s="180">
        <v>44</v>
      </c>
      <c r="M25" s="180">
        <v>2</v>
      </c>
      <c r="N25" s="180">
        <v>45</v>
      </c>
      <c r="O25" s="180">
        <v>3</v>
      </c>
      <c r="P25" s="180">
        <v>51</v>
      </c>
      <c r="Q25" s="180"/>
      <c r="R25" s="180"/>
      <c r="S25" s="180"/>
      <c r="T25" s="180"/>
      <c r="U25" s="180"/>
      <c r="V25" s="180"/>
      <c r="W25" s="180"/>
      <c r="X25" s="180"/>
      <c r="Y25" s="180"/>
      <c r="Z25" s="180"/>
      <c r="AA25" s="197"/>
      <c r="AB25" s="197"/>
      <c r="AC25" s="197"/>
      <c r="AD25" s="197"/>
      <c r="AE25" s="197"/>
      <c r="AF25" s="197"/>
    </row>
    <row r="26" spans="1:32" ht="14.5">
      <c r="A26" s="3">
        <v>18</v>
      </c>
      <c r="B26" s="4" t="s">
        <v>85</v>
      </c>
      <c r="C26" s="181">
        <v>1</v>
      </c>
      <c r="D26" s="182">
        <v>25</v>
      </c>
      <c r="E26" s="182">
        <v>2</v>
      </c>
      <c r="F26" s="182">
        <v>45</v>
      </c>
      <c r="G26" s="182">
        <v>2</v>
      </c>
      <c r="H26" s="182">
        <v>68</v>
      </c>
      <c r="I26" s="183">
        <v>2</v>
      </c>
      <c r="J26" s="184">
        <v>77</v>
      </c>
      <c r="K26" s="184">
        <v>2</v>
      </c>
      <c r="L26" s="184">
        <v>94</v>
      </c>
      <c r="M26" s="184">
        <v>3</v>
      </c>
      <c r="N26" s="184">
        <v>103</v>
      </c>
      <c r="O26" s="184">
        <v>3</v>
      </c>
      <c r="P26" s="184">
        <v>120</v>
      </c>
      <c r="Q26" s="184"/>
      <c r="R26" s="184"/>
      <c r="S26" s="184"/>
      <c r="T26" s="184"/>
      <c r="U26" s="184"/>
      <c r="V26" s="184"/>
      <c r="W26" s="184"/>
      <c r="X26" s="184"/>
      <c r="Y26" s="184"/>
      <c r="Z26" s="184"/>
      <c r="AA26" s="197"/>
      <c r="AB26" s="197"/>
      <c r="AC26" s="197"/>
      <c r="AD26" s="197"/>
      <c r="AE26" s="197"/>
      <c r="AF26" s="197"/>
    </row>
    <row r="27" spans="1:32" ht="14.5">
      <c r="A27" s="1">
        <v>19</v>
      </c>
      <c r="B27" s="2" t="s">
        <v>86</v>
      </c>
      <c r="C27" s="177">
        <v>3</v>
      </c>
      <c r="D27" s="178">
        <v>20</v>
      </c>
      <c r="E27" s="178">
        <v>5</v>
      </c>
      <c r="F27" s="178">
        <v>38</v>
      </c>
      <c r="G27" s="178">
        <v>6</v>
      </c>
      <c r="H27" s="178">
        <v>69</v>
      </c>
      <c r="I27" s="179">
        <v>7</v>
      </c>
      <c r="J27" s="180">
        <v>79</v>
      </c>
      <c r="K27" s="180">
        <v>7</v>
      </c>
      <c r="L27" s="180">
        <v>100</v>
      </c>
      <c r="M27" s="180">
        <v>8</v>
      </c>
      <c r="N27" s="180">
        <v>117</v>
      </c>
      <c r="O27" s="180">
        <v>11</v>
      </c>
      <c r="P27" s="180">
        <v>140</v>
      </c>
      <c r="Q27" s="180"/>
      <c r="R27" s="180"/>
      <c r="S27" s="180"/>
      <c r="T27" s="180"/>
      <c r="U27" s="180"/>
      <c r="V27" s="180"/>
      <c r="W27" s="180"/>
      <c r="X27" s="180"/>
      <c r="Y27" s="180"/>
      <c r="Z27" s="180"/>
      <c r="AA27" s="197"/>
      <c r="AB27" s="197"/>
      <c r="AC27" s="197"/>
      <c r="AD27" s="197"/>
      <c r="AE27" s="197"/>
      <c r="AF27" s="197"/>
    </row>
    <row r="28" spans="1:32" ht="14.5">
      <c r="A28" s="3">
        <v>20</v>
      </c>
      <c r="B28" s="4" t="s">
        <v>87</v>
      </c>
      <c r="C28" s="181">
        <v>0</v>
      </c>
      <c r="D28" s="182">
        <v>18</v>
      </c>
      <c r="E28" s="182">
        <v>0</v>
      </c>
      <c r="F28" s="182">
        <v>32</v>
      </c>
      <c r="G28" s="182">
        <v>0</v>
      </c>
      <c r="H28" s="182">
        <v>41</v>
      </c>
      <c r="I28" s="183">
        <v>0</v>
      </c>
      <c r="J28" s="184">
        <v>44</v>
      </c>
      <c r="K28" s="184">
        <v>0</v>
      </c>
      <c r="L28" s="184">
        <v>53</v>
      </c>
      <c r="M28" s="184">
        <v>0</v>
      </c>
      <c r="N28" s="184">
        <v>54</v>
      </c>
      <c r="O28" s="184">
        <v>1</v>
      </c>
      <c r="P28" s="184">
        <v>59</v>
      </c>
      <c r="Q28" s="184"/>
      <c r="R28" s="184"/>
      <c r="S28" s="184"/>
      <c r="T28" s="184"/>
      <c r="U28" s="184"/>
      <c r="V28" s="184"/>
      <c r="W28" s="184"/>
      <c r="X28" s="184"/>
      <c r="Y28" s="184"/>
      <c r="Z28" s="184"/>
      <c r="AA28" s="197"/>
      <c r="AB28" s="197"/>
      <c r="AC28" s="197"/>
      <c r="AD28" s="197"/>
      <c r="AE28" s="197"/>
      <c r="AF28" s="197"/>
    </row>
    <row r="29" spans="1:32" ht="14.5">
      <c r="A29" s="1">
        <v>21</v>
      </c>
      <c r="B29" s="2" t="s">
        <v>88</v>
      </c>
      <c r="C29" s="177">
        <v>0</v>
      </c>
      <c r="D29" s="178">
        <v>10</v>
      </c>
      <c r="E29" s="178">
        <v>0</v>
      </c>
      <c r="F29" s="178">
        <v>12</v>
      </c>
      <c r="G29" s="178">
        <v>1</v>
      </c>
      <c r="H29" s="178">
        <v>18</v>
      </c>
      <c r="I29" s="179">
        <v>1</v>
      </c>
      <c r="J29" s="180">
        <v>20</v>
      </c>
      <c r="K29" s="180">
        <v>1</v>
      </c>
      <c r="L29" s="180">
        <v>25</v>
      </c>
      <c r="M29" s="180">
        <v>1</v>
      </c>
      <c r="N29" s="180">
        <v>28</v>
      </c>
      <c r="O29" s="180">
        <v>2</v>
      </c>
      <c r="P29" s="180">
        <v>30</v>
      </c>
      <c r="Q29" s="180"/>
      <c r="R29" s="180"/>
      <c r="S29" s="180"/>
      <c r="T29" s="180"/>
      <c r="U29" s="180"/>
      <c r="V29" s="180"/>
      <c r="W29" s="180"/>
      <c r="X29" s="180"/>
      <c r="Y29" s="180"/>
      <c r="Z29" s="180"/>
      <c r="AA29" s="197"/>
      <c r="AB29" s="197"/>
      <c r="AC29" s="197"/>
      <c r="AD29" s="197"/>
      <c r="AE29" s="197"/>
      <c r="AF29" s="197"/>
    </row>
    <row r="30" spans="1:32" ht="14.5">
      <c r="A30" s="3">
        <v>22</v>
      </c>
      <c r="B30" s="4" t="s">
        <v>89</v>
      </c>
      <c r="C30" s="181">
        <v>0</v>
      </c>
      <c r="D30" s="182">
        <v>14</v>
      </c>
      <c r="E30" s="182">
        <v>0</v>
      </c>
      <c r="F30" s="182">
        <v>26</v>
      </c>
      <c r="G30" s="182">
        <v>1</v>
      </c>
      <c r="H30" s="182">
        <v>39</v>
      </c>
      <c r="I30" s="183">
        <v>1</v>
      </c>
      <c r="J30" s="184">
        <v>45</v>
      </c>
      <c r="K30" s="184">
        <v>2</v>
      </c>
      <c r="L30" s="184">
        <v>51</v>
      </c>
      <c r="M30" s="184">
        <v>2</v>
      </c>
      <c r="N30" s="184">
        <v>56</v>
      </c>
      <c r="O30" s="184">
        <v>2</v>
      </c>
      <c r="P30" s="184">
        <v>72</v>
      </c>
      <c r="Q30" s="184"/>
      <c r="R30" s="184"/>
      <c r="S30" s="184"/>
      <c r="T30" s="184"/>
      <c r="U30" s="184"/>
      <c r="V30" s="184"/>
      <c r="W30" s="184"/>
      <c r="X30" s="184"/>
      <c r="Y30" s="184"/>
      <c r="Z30" s="184"/>
      <c r="AA30" s="197"/>
      <c r="AB30" s="197"/>
      <c r="AC30" s="197"/>
      <c r="AD30" s="197"/>
      <c r="AE30" s="197"/>
      <c r="AF30" s="197"/>
    </row>
    <row r="31" spans="1:32" ht="14.5">
      <c r="A31" s="1">
        <v>23</v>
      </c>
      <c r="B31" s="2" t="s">
        <v>90</v>
      </c>
      <c r="C31" s="177">
        <v>0</v>
      </c>
      <c r="D31" s="178">
        <v>15</v>
      </c>
      <c r="E31" s="178">
        <v>0</v>
      </c>
      <c r="F31" s="178">
        <v>25</v>
      </c>
      <c r="G31" s="178">
        <v>0</v>
      </c>
      <c r="H31" s="178">
        <v>59</v>
      </c>
      <c r="I31" s="179">
        <v>0</v>
      </c>
      <c r="J31" s="180">
        <v>68</v>
      </c>
      <c r="K31" s="180">
        <v>0</v>
      </c>
      <c r="L31" s="180">
        <v>79</v>
      </c>
      <c r="M31" s="180">
        <v>1</v>
      </c>
      <c r="N31" s="180">
        <v>86</v>
      </c>
      <c r="O31" s="180">
        <v>2</v>
      </c>
      <c r="P31" s="180">
        <v>101</v>
      </c>
      <c r="Q31" s="180"/>
      <c r="R31" s="180"/>
      <c r="S31" s="180"/>
      <c r="T31" s="180"/>
      <c r="U31" s="180"/>
      <c r="V31" s="180"/>
      <c r="W31" s="180"/>
      <c r="X31" s="180"/>
      <c r="Y31" s="180"/>
      <c r="Z31" s="180"/>
      <c r="AA31" s="197"/>
      <c r="AB31" s="197"/>
      <c r="AC31" s="197"/>
      <c r="AD31" s="197"/>
      <c r="AE31" s="197"/>
      <c r="AF31" s="197"/>
    </row>
    <row r="32" spans="1:32" ht="14.5">
      <c r="A32" s="3">
        <v>24</v>
      </c>
      <c r="B32" s="4" t="s">
        <v>91</v>
      </c>
      <c r="C32" s="181">
        <v>1</v>
      </c>
      <c r="D32" s="182">
        <v>12</v>
      </c>
      <c r="E32" s="182">
        <v>1</v>
      </c>
      <c r="F32" s="182">
        <v>20</v>
      </c>
      <c r="G32" s="182">
        <v>1</v>
      </c>
      <c r="H32" s="182">
        <v>25</v>
      </c>
      <c r="I32" s="183">
        <v>1</v>
      </c>
      <c r="J32" s="184">
        <v>30</v>
      </c>
      <c r="K32" s="184">
        <v>1</v>
      </c>
      <c r="L32" s="184">
        <v>34</v>
      </c>
      <c r="M32" s="184">
        <v>1</v>
      </c>
      <c r="N32" s="184">
        <v>38</v>
      </c>
      <c r="O32" s="184">
        <v>1</v>
      </c>
      <c r="P32" s="184">
        <v>42</v>
      </c>
      <c r="Q32" s="184"/>
      <c r="R32" s="184"/>
      <c r="S32" s="184"/>
      <c r="T32" s="184"/>
      <c r="U32" s="184"/>
      <c r="V32" s="184"/>
      <c r="W32" s="184"/>
      <c r="X32" s="184"/>
      <c r="Y32" s="184"/>
      <c r="Z32" s="184"/>
      <c r="AA32" s="197"/>
      <c r="AB32" s="197"/>
      <c r="AC32" s="197"/>
      <c r="AD32" s="197"/>
      <c r="AE32" s="197"/>
      <c r="AF32" s="197"/>
    </row>
    <row r="33" spans="1:32" ht="14.5">
      <c r="A33" s="1">
        <v>25</v>
      </c>
      <c r="B33" s="2" t="s">
        <v>92</v>
      </c>
      <c r="C33" s="177">
        <v>0</v>
      </c>
      <c r="D33" s="178">
        <v>0</v>
      </c>
      <c r="E33" s="178">
        <v>0</v>
      </c>
      <c r="F33" s="178">
        <v>1</v>
      </c>
      <c r="G33" s="178">
        <v>0</v>
      </c>
      <c r="H33" s="178">
        <v>4</v>
      </c>
      <c r="I33" s="179">
        <v>0</v>
      </c>
      <c r="J33" s="180">
        <v>5</v>
      </c>
      <c r="K33" s="180">
        <v>0</v>
      </c>
      <c r="L33" s="180">
        <v>9</v>
      </c>
      <c r="M33" s="180">
        <v>0</v>
      </c>
      <c r="N33" s="180">
        <v>13</v>
      </c>
      <c r="O33" s="180">
        <v>0</v>
      </c>
      <c r="P33" s="180">
        <v>17</v>
      </c>
      <c r="Q33" s="180"/>
      <c r="R33" s="180"/>
      <c r="S33" s="180"/>
      <c r="T33" s="180"/>
      <c r="U33" s="180"/>
      <c r="V33" s="180"/>
      <c r="W33" s="180"/>
      <c r="X33" s="180"/>
      <c r="Y33" s="180"/>
      <c r="Z33" s="180"/>
      <c r="AA33" s="197"/>
      <c r="AB33" s="197"/>
      <c r="AC33" s="197"/>
      <c r="AD33" s="197"/>
      <c r="AE33" s="197"/>
      <c r="AF33" s="197"/>
    </row>
    <row r="34" spans="1:32" ht="14.5">
      <c r="A34" s="3">
        <v>26</v>
      </c>
      <c r="B34" s="4" t="s">
        <v>866</v>
      </c>
      <c r="C34" s="181">
        <v>0</v>
      </c>
      <c r="D34" s="182">
        <v>0</v>
      </c>
      <c r="E34" s="182">
        <v>0</v>
      </c>
      <c r="F34" s="182">
        <v>1</v>
      </c>
      <c r="G34" s="182">
        <v>0</v>
      </c>
      <c r="H34" s="182">
        <v>2</v>
      </c>
      <c r="I34" s="183">
        <v>1</v>
      </c>
      <c r="J34" s="184">
        <v>2</v>
      </c>
      <c r="K34" s="184">
        <v>1</v>
      </c>
      <c r="L34" s="184">
        <v>2</v>
      </c>
      <c r="M34" s="184">
        <v>1</v>
      </c>
      <c r="N34" s="184">
        <v>2</v>
      </c>
      <c r="O34" s="184">
        <v>1</v>
      </c>
      <c r="P34" s="184">
        <v>2</v>
      </c>
      <c r="Q34" s="184"/>
      <c r="R34" s="184"/>
      <c r="S34" s="184"/>
      <c r="T34" s="184"/>
      <c r="U34" s="184"/>
      <c r="V34" s="184"/>
      <c r="W34" s="184"/>
      <c r="X34" s="184"/>
      <c r="Y34" s="184"/>
      <c r="Z34" s="184"/>
      <c r="AA34" s="197"/>
      <c r="AB34" s="197"/>
      <c r="AC34" s="197"/>
      <c r="AD34" s="197"/>
      <c r="AE34" s="197"/>
      <c r="AF34" s="197"/>
    </row>
    <row r="35" spans="1:32" ht="14.5">
      <c r="A35" s="1">
        <v>27</v>
      </c>
      <c r="B35" s="2" t="s">
        <v>867</v>
      </c>
      <c r="C35" s="177">
        <v>0</v>
      </c>
      <c r="D35" s="178">
        <v>0</v>
      </c>
      <c r="E35" s="178">
        <v>0</v>
      </c>
      <c r="F35" s="178">
        <v>3</v>
      </c>
      <c r="G35" s="178">
        <v>0</v>
      </c>
      <c r="H35" s="178">
        <v>5</v>
      </c>
      <c r="I35" s="179">
        <v>0</v>
      </c>
      <c r="J35" s="180">
        <v>5</v>
      </c>
      <c r="K35" s="180">
        <v>0</v>
      </c>
      <c r="L35" s="180">
        <v>5</v>
      </c>
      <c r="M35" s="180">
        <v>0</v>
      </c>
      <c r="N35" s="180">
        <v>5</v>
      </c>
      <c r="O35" s="180">
        <v>0</v>
      </c>
      <c r="P35" s="180">
        <v>5</v>
      </c>
      <c r="Q35" s="180"/>
      <c r="R35" s="180"/>
      <c r="S35" s="180"/>
      <c r="T35" s="180"/>
      <c r="U35" s="180"/>
      <c r="V35" s="180"/>
      <c r="W35" s="180"/>
      <c r="X35" s="180"/>
      <c r="Y35" s="180"/>
      <c r="Z35" s="180"/>
      <c r="AA35" s="197"/>
      <c r="AB35" s="197"/>
      <c r="AC35" s="197"/>
      <c r="AD35" s="197"/>
      <c r="AE35" s="197"/>
      <c r="AF35" s="197"/>
    </row>
    <row r="36" spans="1:32" ht="14.5">
      <c r="A36" s="3">
        <v>28</v>
      </c>
      <c r="B36" s="4" t="s">
        <v>93</v>
      </c>
      <c r="C36" s="181">
        <v>2</v>
      </c>
      <c r="D36" s="182">
        <v>18</v>
      </c>
      <c r="E36" s="182">
        <v>3</v>
      </c>
      <c r="F36" s="182">
        <v>35</v>
      </c>
      <c r="G36" s="182">
        <v>6</v>
      </c>
      <c r="H36" s="182">
        <v>64</v>
      </c>
      <c r="I36" s="183">
        <v>6</v>
      </c>
      <c r="J36" s="184">
        <v>80</v>
      </c>
      <c r="K36" s="184">
        <v>7</v>
      </c>
      <c r="L36" s="184">
        <v>105</v>
      </c>
      <c r="M36" s="184">
        <v>7</v>
      </c>
      <c r="N36" s="184">
        <v>121</v>
      </c>
      <c r="O36" s="184">
        <v>7</v>
      </c>
      <c r="P36" s="184">
        <v>139</v>
      </c>
      <c r="Q36" s="184"/>
      <c r="R36" s="184"/>
      <c r="S36" s="184"/>
      <c r="T36" s="184"/>
      <c r="U36" s="184"/>
      <c r="V36" s="184"/>
      <c r="W36" s="184"/>
      <c r="X36" s="184"/>
      <c r="Y36" s="184"/>
      <c r="Z36" s="184"/>
      <c r="AA36" s="197"/>
      <c r="AB36" s="197"/>
      <c r="AC36" s="197"/>
      <c r="AD36" s="197"/>
      <c r="AE36" s="197"/>
      <c r="AF36" s="197"/>
    </row>
    <row r="37" spans="1:32" ht="14.5">
      <c r="A37" s="1">
        <v>29</v>
      </c>
      <c r="B37" s="2" t="s">
        <v>94</v>
      </c>
      <c r="C37" s="177">
        <v>0</v>
      </c>
      <c r="D37" s="178">
        <v>1</v>
      </c>
      <c r="E37" s="178">
        <v>0</v>
      </c>
      <c r="F37" s="178">
        <v>1</v>
      </c>
      <c r="G37" s="178">
        <v>0</v>
      </c>
      <c r="H37" s="178">
        <v>3</v>
      </c>
      <c r="I37" s="179">
        <v>0</v>
      </c>
      <c r="J37" s="180">
        <v>3</v>
      </c>
      <c r="K37" s="180">
        <v>0</v>
      </c>
      <c r="L37" s="180">
        <v>4</v>
      </c>
      <c r="M37" s="180">
        <v>0</v>
      </c>
      <c r="N37" s="180">
        <v>5</v>
      </c>
      <c r="O37" s="180">
        <v>0</v>
      </c>
      <c r="P37" s="180">
        <v>7</v>
      </c>
      <c r="Q37" s="180"/>
      <c r="R37" s="180"/>
      <c r="S37" s="180"/>
      <c r="T37" s="180"/>
      <c r="U37" s="180"/>
      <c r="V37" s="180"/>
      <c r="W37" s="180"/>
      <c r="X37" s="180"/>
      <c r="Y37" s="180"/>
      <c r="Z37" s="180"/>
      <c r="AA37" s="197"/>
      <c r="AB37" s="197"/>
      <c r="AC37" s="197"/>
      <c r="AD37" s="197"/>
      <c r="AE37" s="197"/>
      <c r="AF37" s="197"/>
    </row>
    <row r="38" spans="1:32" ht="14.5">
      <c r="A38" s="3">
        <v>30</v>
      </c>
      <c r="B38" s="4" t="s">
        <v>95</v>
      </c>
      <c r="C38" s="181">
        <v>4</v>
      </c>
      <c r="D38" s="182">
        <v>57</v>
      </c>
      <c r="E38" s="182">
        <v>8</v>
      </c>
      <c r="F38" s="182">
        <v>89</v>
      </c>
      <c r="G38" s="182">
        <v>13</v>
      </c>
      <c r="H38" s="182">
        <v>133</v>
      </c>
      <c r="I38" s="183">
        <v>13</v>
      </c>
      <c r="J38" s="184">
        <v>144</v>
      </c>
      <c r="K38" s="184">
        <v>15</v>
      </c>
      <c r="L38" s="184">
        <v>212</v>
      </c>
      <c r="M38" s="184">
        <v>16</v>
      </c>
      <c r="N38" s="184">
        <v>243</v>
      </c>
      <c r="O38" s="184">
        <v>20</v>
      </c>
      <c r="P38" s="184">
        <v>298</v>
      </c>
      <c r="Q38" s="184"/>
      <c r="R38" s="184"/>
      <c r="S38" s="184"/>
      <c r="T38" s="184"/>
      <c r="U38" s="184"/>
      <c r="V38" s="184"/>
      <c r="W38" s="184"/>
      <c r="X38" s="184"/>
      <c r="Y38" s="184"/>
      <c r="Z38" s="184"/>
      <c r="AA38" s="197"/>
      <c r="AB38" s="197"/>
      <c r="AC38" s="197"/>
      <c r="AD38" s="197"/>
      <c r="AE38" s="197"/>
      <c r="AF38" s="197"/>
    </row>
    <row r="39" spans="1:32" ht="14.5">
      <c r="A39" s="1">
        <v>31</v>
      </c>
      <c r="B39" s="2" t="s">
        <v>96</v>
      </c>
      <c r="C39" s="177">
        <v>1</v>
      </c>
      <c r="D39" s="178">
        <v>13</v>
      </c>
      <c r="E39" s="178">
        <v>1</v>
      </c>
      <c r="F39" s="178">
        <v>17</v>
      </c>
      <c r="G39" s="178">
        <v>1</v>
      </c>
      <c r="H39" s="178">
        <v>24</v>
      </c>
      <c r="I39" s="179">
        <v>1</v>
      </c>
      <c r="J39" s="180">
        <v>29</v>
      </c>
      <c r="K39" s="180">
        <v>1</v>
      </c>
      <c r="L39" s="180">
        <v>42</v>
      </c>
      <c r="M39" s="180">
        <v>2</v>
      </c>
      <c r="N39" s="180">
        <v>47</v>
      </c>
      <c r="O39" s="180">
        <v>2</v>
      </c>
      <c r="P39" s="180">
        <v>59</v>
      </c>
      <c r="Q39" s="180"/>
      <c r="R39" s="180"/>
      <c r="S39" s="180"/>
      <c r="T39" s="180"/>
      <c r="U39" s="180"/>
      <c r="V39" s="180"/>
      <c r="W39" s="180"/>
      <c r="X39" s="180"/>
      <c r="Y39" s="180"/>
      <c r="Z39" s="180"/>
      <c r="AA39" s="197"/>
      <c r="AB39" s="197"/>
      <c r="AC39" s="197"/>
      <c r="AD39" s="197"/>
      <c r="AE39" s="197"/>
      <c r="AF39" s="197"/>
    </row>
    <row r="40" spans="1:32" ht="14.5">
      <c r="A40" s="3">
        <v>32</v>
      </c>
      <c r="B40" s="4" t="s">
        <v>97</v>
      </c>
      <c r="C40" s="181">
        <v>0</v>
      </c>
      <c r="D40" s="182">
        <v>9</v>
      </c>
      <c r="E40" s="182">
        <v>0</v>
      </c>
      <c r="F40" s="182">
        <v>18</v>
      </c>
      <c r="G40" s="182">
        <v>2</v>
      </c>
      <c r="H40" s="182">
        <v>30</v>
      </c>
      <c r="I40" s="183">
        <v>2</v>
      </c>
      <c r="J40" s="184">
        <v>37</v>
      </c>
      <c r="K40" s="184">
        <v>2</v>
      </c>
      <c r="L40" s="184">
        <v>44</v>
      </c>
      <c r="M40" s="184">
        <v>2</v>
      </c>
      <c r="N40" s="184">
        <v>53</v>
      </c>
      <c r="O40" s="184">
        <v>2</v>
      </c>
      <c r="P40" s="184">
        <v>58</v>
      </c>
      <c r="Q40" s="184"/>
      <c r="R40" s="184"/>
      <c r="S40" s="184"/>
      <c r="T40" s="184"/>
      <c r="U40" s="184"/>
      <c r="V40" s="184"/>
      <c r="W40" s="184"/>
      <c r="X40" s="184"/>
      <c r="Y40" s="184"/>
      <c r="Z40" s="184"/>
      <c r="AA40" s="197"/>
      <c r="AB40" s="197"/>
      <c r="AC40" s="197"/>
      <c r="AD40" s="197"/>
      <c r="AE40" s="197"/>
      <c r="AF40" s="197"/>
    </row>
    <row r="41" spans="1:32" ht="14.5">
      <c r="A41" s="1">
        <v>33</v>
      </c>
      <c r="B41" s="2" t="s">
        <v>98</v>
      </c>
      <c r="C41" s="177">
        <v>0</v>
      </c>
      <c r="D41" s="178">
        <v>27</v>
      </c>
      <c r="E41" s="178">
        <v>0</v>
      </c>
      <c r="F41" s="178">
        <v>49</v>
      </c>
      <c r="G41" s="178">
        <v>0</v>
      </c>
      <c r="H41" s="178">
        <v>61</v>
      </c>
      <c r="I41" s="179">
        <v>0</v>
      </c>
      <c r="J41" s="180">
        <v>66</v>
      </c>
      <c r="K41" s="180">
        <v>1</v>
      </c>
      <c r="L41" s="180">
        <v>84</v>
      </c>
      <c r="M41" s="180">
        <v>1</v>
      </c>
      <c r="N41" s="180">
        <v>96</v>
      </c>
      <c r="O41" s="180">
        <v>1</v>
      </c>
      <c r="P41" s="180">
        <v>105</v>
      </c>
      <c r="Q41" s="180"/>
      <c r="R41" s="180"/>
      <c r="S41" s="180"/>
      <c r="T41" s="180"/>
      <c r="U41" s="180"/>
      <c r="V41" s="180"/>
      <c r="W41" s="180"/>
      <c r="X41" s="180"/>
      <c r="Y41" s="180"/>
      <c r="Z41" s="180"/>
      <c r="AA41" s="197"/>
      <c r="AB41" s="197"/>
      <c r="AC41" s="197"/>
      <c r="AD41" s="197"/>
      <c r="AE41" s="197"/>
      <c r="AF41" s="197"/>
    </row>
    <row r="42" spans="1:32" ht="14.5">
      <c r="A42" s="3">
        <v>34</v>
      </c>
      <c r="B42" s="4" t="s">
        <v>99</v>
      </c>
      <c r="C42" s="181">
        <v>0</v>
      </c>
      <c r="D42" s="182">
        <v>27</v>
      </c>
      <c r="E42" s="182">
        <v>1</v>
      </c>
      <c r="F42" s="182">
        <v>36</v>
      </c>
      <c r="G42" s="182">
        <v>4</v>
      </c>
      <c r="H42" s="182">
        <v>58</v>
      </c>
      <c r="I42" s="183">
        <v>4</v>
      </c>
      <c r="J42" s="184">
        <v>60</v>
      </c>
      <c r="K42" s="184">
        <v>6</v>
      </c>
      <c r="L42" s="184">
        <v>68</v>
      </c>
      <c r="M42" s="184">
        <v>8</v>
      </c>
      <c r="N42" s="184">
        <v>80</v>
      </c>
      <c r="O42" s="184">
        <v>9</v>
      </c>
      <c r="P42" s="184">
        <v>97</v>
      </c>
      <c r="Q42" s="184"/>
      <c r="R42" s="184"/>
      <c r="S42" s="184"/>
      <c r="T42" s="184"/>
      <c r="U42" s="184"/>
      <c r="V42" s="184"/>
      <c r="W42" s="184"/>
      <c r="X42" s="184"/>
      <c r="Y42" s="184"/>
      <c r="Z42" s="184"/>
      <c r="AA42" s="197"/>
      <c r="AB42" s="197"/>
      <c r="AC42" s="197"/>
      <c r="AD42" s="197"/>
      <c r="AE42" s="197"/>
      <c r="AF42" s="197"/>
    </row>
    <row r="43" spans="1:32" ht="14.5">
      <c r="A43" s="1">
        <v>35</v>
      </c>
      <c r="B43" s="2" t="s">
        <v>100</v>
      </c>
      <c r="C43" s="177">
        <v>4</v>
      </c>
      <c r="D43" s="178">
        <v>24</v>
      </c>
      <c r="E43" s="178">
        <v>5</v>
      </c>
      <c r="F43" s="178">
        <v>51</v>
      </c>
      <c r="G43" s="178">
        <v>8</v>
      </c>
      <c r="H43" s="178">
        <v>79</v>
      </c>
      <c r="I43" s="179">
        <v>8</v>
      </c>
      <c r="J43" s="180">
        <v>91</v>
      </c>
      <c r="K43" s="180">
        <v>9</v>
      </c>
      <c r="L43" s="180">
        <v>113</v>
      </c>
      <c r="M43" s="180">
        <v>9</v>
      </c>
      <c r="N43" s="180">
        <v>131</v>
      </c>
      <c r="O43" s="180">
        <v>12</v>
      </c>
      <c r="P43" s="180">
        <v>168</v>
      </c>
      <c r="Q43" s="180"/>
      <c r="R43" s="180"/>
      <c r="S43" s="180"/>
      <c r="T43" s="180"/>
      <c r="U43" s="180"/>
      <c r="V43" s="180"/>
      <c r="W43" s="180"/>
      <c r="X43" s="180"/>
      <c r="Y43" s="180"/>
      <c r="Z43" s="180"/>
      <c r="AA43" s="197"/>
      <c r="AB43" s="197"/>
      <c r="AC43" s="197"/>
      <c r="AD43" s="197"/>
      <c r="AE43" s="197"/>
      <c r="AF43" s="197"/>
    </row>
    <row r="44" spans="1:32" ht="14.5">
      <c r="A44" s="3">
        <v>36</v>
      </c>
      <c r="B44" s="4" t="s">
        <v>101</v>
      </c>
      <c r="C44" s="185">
        <v>5</v>
      </c>
      <c r="D44" s="182">
        <v>36</v>
      </c>
      <c r="E44" s="182">
        <v>9</v>
      </c>
      <c r="F44" s="182">
        <v>73</v>
      </c>
      <c r="G44" s="182">
        <v>13</v>
      </c>
      <c r="H44" s="182">
        <v>136</v>
      </c>
      <c r="I44" s="183">
        <v>13</v>
      </c>
      <c r="J44" s="184">
        <v>161</v>
      </c>
      <c r="K44" s="184">
        <v>14</v>
      </c>
      <c r="L44" s="184">
        <v>208</v>
      </c>
      <c r="M44" s="184">
        <v>20</v>
      </c>
      <c r="N44" s="184">
        <v>242</v>
      </c>
      <c r="O44" s="184">
        <v>21</v>
      </c>
      <c r="P44" s="184">
        <v>292</v>
      </c>
      <c r="Q44" s="184"/>
      <c r="R44" s="184"/>
      <c r="S44" s="184"/>
      <c r="T44" s="184"/>
      <c r="U44" s="184"/>
      <c r="V44" s="184"/>
      <c r="W44" s="184"/>
      <c r="X44" s="184"/>
      <c r="Y44" s="184"/>
      <c r="Z44" s="184"/>
      <c r="AA44" s="197"/>
      <c r="AB44" s="197"/>
      <c r="AC44" s="197"/>
      <c r="AD44" s="197"/>
      <c r="AE44" s="197"/>
      <c r="AF44" s="197"/>
    </row>
    <row r="45" spans="1:32" ht="14.5">
      <c r="A45" s="259" t="s">
        <v>103</v>
      </c>
      <c r="B45" s="259"/>
      <c r="C45" s="186">
        <f>SUM(C9:C44)</f>
        <v>95</v>
      </c>
      <c r="D45" s="186">
        <f t="shared" ref="D45:P45" si="0">SUM(D9:D44)</f>
        <v>1710</v>
      </c>
      <c r="E45" s="186">
        <f t="shared" si="0"/>
        <v>181</v>
      </c>
      <c r="F45" s="186">
        <f t="shared" si="0"/>
        <v>3154</v>
      </c>
      <c r="G45" s="186">
        <f t="shared" si="0"/>
        <v>270</v>
      </c>
      <c r="H45" s="187">
        <f t="shared" si="0"/>
        <v>5063</v>
      </c>
      <c r="I45" s="186">
        <f>SUM(I9:I44)</f>
        <v>312</v>
      </c>
      <c r="J45" s="186">
        <f t="shared" si="0"/>
        <v>5817</v>
      </c>
      <c r="K45" s="186">
        <f t="shared" si="0"/>
        <v>366</v>
      </c>
      <c r="L45" s="186">
        <f t="shared" si="0"/>
        <v>7194</v>
      </c>
      <c r="M45" s="186">
        <f t="shared" si="0"/>
        <v>426</v>
      </c>
      <c r="N45" s="186">
        <f t="shared" si="0"/>
        <v>8213</v>
      </c>
      <c r="O45" s="186">
        <f t="shared" si="0"/>
        <v>508</v>
      </c>
      <c r="P45" s="186">
        <f t="shared" si="0"/>
        <v>9596</v>
      </c>
      <c r="Q45" s="186"/>
      <c r="R45" s="186"/>
      <c r="S45" s="186"/>
      <c r="T45" s="186"/>
      <c r="U45" s="186"/>
      <c r="V45" s="186"/>
      <c r="W45" s="186"/>
      <c r="X45" s="186"/>
      <c r="Y45" s="186"/>
      <c r="Z45" s="186"/>
    </row>
  </sheetData>
  <mergeCells count="15">
    <mergeCell ref="A45:B45"/>
    <mergeCell ref="C7:D7"/>
    <mergeCell ref="E7:F7"/>
    <mergeCell ref="G7:H7"/>
    <mergeCell ref="I7:J7"/>
    <mergeCell ref="A7:A8"/>
    <mergeCell ref="B7:B8"/>
    <mergeCell ref="U7:V7"/>
    <mergeCell ref="W7:X7"/>
    <mergeCell ref="Y7:Z7"/>
    <mergeCell ref="K7:L7"/>
    <mergeCell ref="M7:N7"/>
    <mergeCell ref="O7:P7"/>
    <mergeCell ref="Q7:R7"/>
    <mergeCell ref="S7:T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189D6-FFDC-4C5A-B806-F88478F12022}">
  <sheetPr>
    <tabColor rgb="FFFFC000"/>
  </sheetPr>
  <dimension ref="A1:O11"/>
  <sheetViews>
    <sheetView showGridLines="0" topLeftCell="D1" zoomScale="96" workbookViewId="0">
      <selection activeCell="I1" sqref="I1"/>
    </sheetView>
  </sheetViews>
  <sheetFormatPr defaultColWidth="8.83203125" defaultRowHeight="14"/>
  <cols>
    <col min="1" max="1" width="7.1640625" customWidth="1"/>
    <col min="2" max="2" width="30" customWidth="1"/>
    <col min="3" max="9" width="9.83203125" customWidth="1"/>
    <col min="10" max="13" width="9.83203125" hidden="1" customWidth="1"/>
    <col min="14" max="14" width="10.83203125" hidden="1" customWidth="1"/>
  </cols>
  <sheetData>
    <row r="1" spans="1:15">
      <c r="A1" s="12" t="s">
        <v>868</v>
      </c>
      <c r="B1" s="9"/>
      <c r="C1" s="9"/>
      <c r="D1" s="9"/>
      <c r="E1" s="9"/>
      <c r="F1" s="75"/>
      <c r="G1" s="9"/>
      <c r="H1" s="9" t="s">
        <v>51</v>
      </c>
      <c r="I1" s="75" t="s">
        <v>52</v>
      </c>
      <c r="J1" s="75"/>
      <c r="K1" s="75"/>
      <c r="L1" s="75"/>
      <c r="M1" s="9"/>
      <c r="N1" s="75"/>
    </row>
    <row r="2" spans="1:15" ht="4.5" customHeight="1">
      <c r="A2" s="58"/>
      <c r="B2" s="59"/>
      <c r="C2" s="59"/>
      <c r="D2" s="59"/>
      <c r="E2" s="59"/>
      <c r="F2" s="59"/>
      <c r="G2" s="59"/>
      <c r="H2" s="59"/>
      <c r="I2" s="59"/>
      <c r="J2" s="59"/>
      <c r="K2" s="59"/>
      <c r="L2" s="59"/>
      <c r="M2" s="59"/>
      <c r="N2" s="59"/>
    </row>
    <row r="3" spans="1:15">
      <c r="A3" s="7"/>
      <c r="B3" s="7"/>
      <c r="C3" s="7"/>
      <c r="D3" s="7"/>
      <c r="E3" s="7"/>
      <c r="F3" s="7"/>
      <c r="G3" s="7"/>
      <c r="H3" s="7"/>
      <c r="I3" s="7"/>
      <c r="J3" s="7"/>
      <c r="K3" s="7"/>
      <c r="L3" s="7"/>
      <c r="M3" s="7"/>
      <c r="N3" s="7"/>
    </row>
    <row r="4" spans="1:15" ht="23">
      <c r="A4" s="11" t="s">
        <v>39</v>
      </c>
      <c r="B4" s="7"/>
      <c r="C4" s="7"/>
      <c r="D4" s="7"/>
      <c r="E4" s="7"/>
      <c r="F4" s="7"/>
      <c r="G4" s="7"/>
      <c r="H4" s="7"/>
      <c r="I4" s="7"/>
      <c r="J4" s="7"/>
      <c r="K4" s="7"/>
      <c r="L4" s="7"/>
      <c r="M4" s="7"/>
      <c r="N4" s="7"/>
    </row>
    <row r="5" spans="1:15" ht="17.5">
      <c r="A5" s="13"/>
      <c r="B5" s="7"/>
      <c r="C5" s="7"/>
      <c r="D5" s="7"/>
      <c r="E5" s="7"/>
      <c r="F5" s="7"/>
      <c r="G5" s="7"/>
      <c r="H5" s="7"/>
      <c r="I5" s="7"/>
      <c r="J5" s="7"/>
      <c r="K5" s="7"/>
      <c r="L5" s="7"/>
      <c r="M5" s="7"/>
      <c r="N5" s="7"/>
    </row>
    <row r="6" spans="1:15">
      <c r="A6" s="7" t="s">
        <v>106</v>
      </c>
      <c r="B6" s="7"/>
      <c r="C6" s="7"/>
      <c r="D6" s="7"/>
      <c r="E6" s="7"/>
      <c r="F6" s="7"/>
      <c r="G6" s="7"/>
      <c r="H6" s="7"/>
      <c r="I6" s="7"/>
      <c r="J6" s="7"/>
      <c r="K6" s="7"/>
      <c r="L6" s="7"/>
      <c r="M6" s="7"/>
      <c r="N6" s="7"/>
    </row>
    <row r="7" spans="1:15" ht="14.15" customHeight="1">
      <c r="A7" s="258" t="s">
        <v>54</v>
      </c>
      <c r="B7" s="258" t="s">
        <v>869</v>
      </c>
      <c r="C7" s="349" t="s">
        <v>119</v>
      </c>
      <c r="D7" s="349" t="s">
        <v>120</v>
      </c>
      <c r="E7" s="350" t="s">
        <v>121</v>
      </c>
      <c r="F7" s="352" t="s">
        <v>122</v>
      </c>
      <c r="G7" s="349" t="s">
        <v>123</v>
      </c>
      <c r="H7" s="349" t="s">
        <v>124</v>
      </c>
      <c r="I7" s="350" t="s">
        <v>125</v>
      </c>
      <c r="J7" s="352" t="s">
        <v>126</v>
      </c>
      <c r="K7" s="349" t="s">
        <v>127</v>
      </c>
      <c r="L7" s="349" t="s">
        <v>128</v>
      </c>
      <c r="M7" s="350" t="s">
        <v>129</v>
      </c>
      <c r="N7" s="352" t="s">
        <v>130</v>
      </c>
    </row>
    <row r="8" spans="1:15" ht="14.15" customHeight="1">
      <c r="A8" s="258"/>
      <c r="B8" s="258"/>
      <c r="C8" s="341"/>
      <c r="D8" s="341"/>
      <c r="E8" s="351"/>
      <c r="F8" s="353"/>
      <c r="G8" s="341"/>
      <c r="H8" s="341"/>
      <c r="I8" s="351"/>
      <c r="J8" s="353"/>
      <c r="K8" s="341"/>
      <c r="L8" s="341"/>
      <c r="M8" s="351"/>
      <c r="N8" s="353"/>
    </row>
    <row r="9" spans="1:15" ht="14.5">
      <c r="A9" s="1">
        <v>1</v>
      </c>
      <c r="B9" s="44" t="s">
        <v>870</v>
      </c>
      <c r="C9" s="188">
        <v>0</v>
      </c>
      <c r="D9" s="188">
        <v>0</v>
      </c>
      <c r="E9" s="188">
        <v>2</v>
      </c>
      <c r="F9" s="188">
        <v>19</v>
      </c>
      <c r="G9" s="188">
        <v>19</v>
      </c>
      <c r="H9" s="188">
        <f>G9+129</f>
        <v>148</v>
      </c>
      <c r="I9" s="188">
        <v>149</v>
      </c>
      <c r="J9" s="188"/>
      <c r="K9" s="188"/>
      <c r="L9" s="188"/>
      <c r="M9" s="188"/>
      <c r="N9" s="188"/>
    </row>
    <row r="10" spans="1:15" ht="14.5">
      <c r="A10" s="3">
        <v>2</v>
      </c>
      <c r="B10" s="45" t="s">
        <v>871</v>
      </c>
      <c r="C10" s="189">
        <v>0</v>
      </c>
      <c r="D10" s="189">
        <v>311</v>
      </c>
      <c r="E10" s="189">
        <v>311</v>
      </c>
      <c r="F10" s="189">
        <v>896</v>
      </c>
      <c r="G10" s="189">
        <v>896</v>
      </c>
      <c r="H10" s="189">
        <f>G10+695</f>
        <v>1591</v>
      </c>
      <c r="I10" s="234">
        <v>1591</v>
      </c>
      <c r="J10" s="189"/>
      <c r="K10" s="189"/>
      <c r="L10" s="189"/>
      <c r="M10" s="189"/>
      <c r="N10" s="189"/>
      <c r="O10" s="197"/>
    </row>
    <row r="11" spans="1:15" ht="14.5">
      <c r="A11" s="259" t="s">
        <v>103</v>
      </c>
      <c r="B11" s="259"/>
      <c r="C11" s="186">
        <f>SUM(C9:C10)</f>
        <v>0</v>
      </c>
      <c r="D11" s="186">
        <f t="shared" ref="D11:H11" si="0">SUM(D9:D10)</f>
        <v>311</v>
      </c>
      <c r="E11" s="186">
        <f t="shared" si="0"/>
        <v>313</v>
      </c>
      <c r="F11" s="186">
        <f t="shared" si="0"/>
        <v>915</v>
      </c>
      <c r="G11" s="186">
        <f t="shared" si="0"/>
        <v>915</v>
      </c>
      <c r="H11" s="186">
        <f t="shared" si="0"/>
        <v>1739</v>
      </c>
      <c r="I11" s="186">
        <f>SUM(I9:I10)</f>
        <v>1740</v>
      </c>
      <c r="J11" s="186"/>
      <c r="K11" s="186"/>
      <c r="L11" s="186"/>
      <c r="M11" s="186"/>
      <c r="N11" s="186"/>
    </row>
  </sheetData>
  <mergeCells count="15">
    <mergeCell ref="F7:F8"/>
    <mergeCell ref="E7:E8"/>
    <mergeCell ref="A11:B11"/>
    <mergeCell ref="A7:A8"/>
    <mergeCell ref="B7:B8"/>
    <mergeCell ref="C7:C8"/>
    <mergeCell ref="D7:D8"/>
    <mergeCell ref="L7:L8"/>
    <mergeCell ref="M7:M8"/>
    <mergeCell ref="N7:N8"/>
    <mergeCell ref="G7:G8"/>
    <mergeCell ref="H7:H8"/>
    <mergeCell ref="I7:I8"/>
    <mergeCell ref="J7:J8"/>
    <mergeCell ref="K7:K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DD322-85BF-492E-AB4E-03B2C491C0D1}">
  <dimension ref="A1:E17"/>
  <sheetViews>
    <sheetView showGridLines="0" zoomScale="55" workbookViewId="0">
      <selection activeCell="C19" sqref="C19"/>
    </sheetView>
  </sheetViews>
  <sheetFormatPr defaultColWidth="8.83203125" defaultRowHeight="14"/>
  <cols>
    <col min="2" max="2" width="5.4140625" customWidth="1"/>
    <col min="3" max="3" width="115.4140625" customWidth="1"/>
    <col min="4" max="4" width="5.25" customWidth="1"/>
    <col min="5" max="5" width="40" customWidth="1"/>
  </cols>
  <sheetData>
    <row r="1" spans="1:5" ht="80.25" customHeight="1">
      <c r="A1" s="235" t="s">
        <v>0</v>
      </c>
      <c r="B1" s="236"/>
      <c r="C1" s="236"/>
      <c r="D1" s="236"/>
      <c r="E1" s="237"/>
    </row>
    <row r="2" spans="1:5" ht="22.5">
      <c r="A2" s="238"/>
      <c r="B2" s="239"/>
      <c r="C2" s="239"/>
      <c r="D2" s="239"/>
      <c r="E2" s="240"/>
    </row>
    <row r="3" spans="1:5" ht="9.75" customHeight="1">
      <c r="A3" s="32" t="s">
        <v>1</v>
      </c>
      <c r="B3" s="33" t="s">
        <v>1</v>
      </c>
      <c r="C3" s="33" t="s">
        <v>1</v>
      </c>
      <c r="D3" s="33" t="s">
        <v>1</v>
      </c>
      <c r="E3" s="34" t="s">
        <v>1</v>
      </c>
    </row>
    <row r="4" spans="1:5" ht="14.5">
      <c r="A4" s="21" t="s">
        <v>1</v>
      </c>
      <c r="B4" s="22" t="s">
        <v>1</v>
      </c>
      <c r="C4" s="22" t="s">
        <v>1</v>
      </c>
      <c r="D4" s="22" t="s">
        <v>1</v>
      </c>
      <c r="E4" s="23" t="s">
        <v>1</v>
      </c>
    </row>
    <row r="5" spans="1:5" ht="14.5">
      <c r="A5" s="21" t="s">
        <v>1</v>
      </c>
      <c r="B5" s="22" t="s">
        <v>1</v>
      </c>
      <c r="C5" s="22" t="s">
        <v>1</v>
      </c>
      <c r="D5" s="22" t="s">
        <v>1</v>
      </c>
      <c r="E5" s="23" t="s">
        <v>1</v>
      </c>
    </row>
    <row r="6" spans="1:5" ht="14.5">
      <c r="A6" s="21"/>
      <c r="B6" s="22"/>
      <c r="C6" s="22"/>
      <c r="D6" s="22"/>
      <c r="E6" s="23"/>
    </row>
    <row r="7" spans="1:5" ht="20">
      <c r="A7" s="35"/>
      <c r="B7" s="36"/>
      <c r="C7" s="36"/>
      <c r="D7" s="36"/>
      <c r="E7" s="37"/>
    </row>
    <row r="8" spans="1:5" ht="20">
      <c r="A8" s="40"/>
      <c r="B8" s="43"/>
      <c r="C8" s="43"/>
      <c r="D8" s="41"/>
      <c r="E8" s="39"/>
    </row>
    <row r="9" spans="1:5" ht="20">
      <c r="A9" s="40"/>
      <c r="B9" s="43"/>
      <c r="C9" s="43"/>
      <c r="D9" s="41"/>
      <c r="E9" s="39"/>
    </row>
    <row r="10" spans="1:5" ht="20">
      <c r="A10" s="40"/>
      <c r="B10" s="43"/>
      <c r="C10" s="64"/>
      <c r="D10" s="41"/>
      <c r="E10" s="39"/>
    </row>
    <row r="11" spans="1:5" ht="20">
      <c r="A11" s="40"/>
      <c r="B11" s="43"/>
      <c r="C11" s="64"/>
      <c r="D11" s="41"/>
      <c r="E11" s="39"/>
    </row>
    <row r="12" spans="1:5" ht="20">
      <c r="A12" s="40"/>
      <c r="B12" s="43"/>
      <c r="C12" s="38"/>
      <c r="D12" s="41"/>
      <c r="E12" s="39"/>
    </row>
    <row r="13" spans="1:5" ht="17.5">
      <c r="A13" s="40"/>
      <c r="B13" s="41"/>
      <c r="C13" s="41"/>
      <c r="D13" s="41"/>
      <c r="E13" s="42"/>
    </row>
    <row r="14" spans="1:5" ht="21">
      <c r="A14" s="27" t="s">
        <v>1</v>
      </c>
      <c r="B14" s="74" t="s">
        <v>1</v>
      </c>
      <c r="C14" s="28" t="s">
        <v>1</v>
      </c>
      <c r="D14" s="30" t="s">
        <v>1</v>
      </c>
      <c r="E14" s="31" t="s">
        <v>1</v>
      </c>
    </row>
    <row r="15" spans="1:5" ht="14.5">
      <c r="A15" s="21" t="s">
        <v>1</v>
      </c>
      <c r="B15" s="22" t="s">
        <v>1</v>
      </c>
      <c r="C15" s="22" t="s">
        <v>1</v>
      </c>
      <c r="D15" s="22" t="s">
        <v>1</v>
      </c>
      <c r="E15" s="23" t="s">
        <v>1</v>
      </c>
    </row>
    <row r="16" spans="1:5" ht="15" customHeight="1">
      <c r="A16" s="241" t="s">
        <v>1</v>
      </c>
      <c r="B16" s="243" t="s">
        <v>2</v>
      </c>
      <c r="C16" s="243"/>
      <c r="D16" s="243"/>
      <c r="E16" s="244"/>
    </row>
    <row r="17" spans="1:5">
      <c r="A17" s="242"/>
      <c r="B17" s="245"/>
      <c r="C17" s="245"/>
      <c r="D17" s="245"/>
      <c r="E17" s="246"/>
    </row>
  </sheetData>
  <mergeCells count="4">
    <mergeCell ref="A1:E1"/>
    <mergeCell ref="A2:E2"/>
    <mergeCell ref="A16:A17"/>
    <mergeCell ref="B16:E17"/>
  </mergeCells>
  <pageMargins left="0.7" right="0.7" top="0.75" bottom="0.75" header="0.3" footer="0.3"/>
  <pageSetup orientation="portrait" horizontalDpi="90" verticalDpi="9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962EC-B42F-49C9-A92C-5640B56DD8F9}">
  <sheetPr>
    <tabColor rgb="FFFFC000"/>
  </sheetPr>
  <dimension ref="A1:F20"/>
  <sheetViews>
    <sheetView showGridLines="0" topLeftCell="A4" zoomScale="95" zoomScaleNormal="265" workbookViewId="0">
      <selection activeCell="D1" sqref="D1"/>
    </sheetView>
  </sheetViews>
  <sheetFormatPr defaultColWidth="8.83203125" defaultRowHeight="14"/>
  <cols>
    <col min="1" max="1" width="7.1640625" customWidth="1"/>
    <col min="2" max="2" width="40.4140625" customWidth="1"/>
    <col min="3" max="4" width="18.4140625" customWidth="1"/>
    <col min="5" max="6" width="18.4140625" hidden="1" customWidth="1"/>
  </cols>
  <sheetData>
    <row r="1" spans="1:6">
      <c r="A1" s="12" t="s">
        <v>872</v>
      </c>
      <c r="B1" s="9"/>
      <c r="C1" s="9" t="s">
        <v>830</v>
      </c>
      <c r="D1" s="75" t="s">
        <v>52</v>
      </c>
      <c r="E1" s="9"/>
      <c r="F1" s="75"/>
    </row>
    <row r="2" spans="1:6" ht="4.5" customHeight="1">
      <c r="A2" s="58"/>
      <c r="B2" s="59"/>
      <c r="C2" s="59"/>
      <c r="D2" s="59"/>
      <c r="E2" s="59"/>
      <c r="F2" s="59"/>
    </row>
    <row r="3" spans="1:6">
      <c r="A3" s="7"/>
      <c r="B3" s="7"/>
      <c r="C3" s="7"/>
      <c r="D3" s="7"/>
      <c r="E3" s="7"/>
      <c r="F3" s="7"/>
    </row>
    <row r="4" spans="1:6" ht="23">
      <c r="A4" s="11" t="s">
        <v>40</v>
      </c>
      <c r="B4" s="7"/>
      <c r="C4" s="7"/>
      <c r="D4" s="7"/>
      <c r="E4" s="7"/>
      <c r="F4" s="7"/>
    </row>
    <row r="5" spans="1:6" ht="17.5">
      <c r="A5" s="13"/>
      <c r="B5" s="7"/>
      <c r="C5" s="7"/>
      <c r="D5" s="7"/>
      <c r="E5" s="7"/>
      <c r="F5" s="7"/>
    </row>
    <row r="6" spans="1:6">
      <c r="A6" s="7" t="s">
        <v>106</v>
      </c>
      <c r="B6" s="7"/>
      <c r="C6" s="7"/>
      <c r="D6" s="7"/>
      <c r="E6" s="7"/>
      <c r="F6" s="7"/>
    </row>
    <row r="7" spans="1:6" ht="14.15" customHeight="1">
      <c r="A7" s="279"/>
      <c r="B7" s="358"/>
      <c r="C7" s="328" t="s">
        <v>832</v>
      </c>
      <c r="D7" s="328" t="s">
        <v>833</v>
      </c>
      <c r="E7" s="328" t="s">
        <v>834</v>
      </c>
      <c r="F7" s="328" t="s">
        <v>835</v>
      </c>
    </row>
    <row r="8" spans="1:6" ht="14.15" customHeight="1">
      <c r="A8" s="281"/>
      <c r="B8" s="359"/>
      <c r="C8" s="258"/>
      <c r="D8" s="258"/>
      <c r="E8" s="258"/>
      <c r="F8" s="258"/>
    </row>
    <row r="9" spans="1:6" ht="14.5">
      <c r="A9" s="354" t="s">
        <v>873</v>
      </c>
      <c r="B9" s="355"/>
      <c r="C9" s="355"/>
      <c r="D9" s="355"/>
      <c r="E9" s="355"/>
      <c r="F9" s="355"/>
    </row>
    <row r="10" spans="1:6" ht="15" customHeight="1">
      <c r="A10" s="356" t="s">
        <v>874</v>
      </c>
      <c r="B10" s="357"/>
      <c r="C10" s="221">
        <f>SUM(C11:C16)</f>
        <v>596</v>
      </c>
      <c r="D10" s="221">
        <f>SUM(D11:D16)</f>
        <v>1087</v>
      </c>
      <c r="E10" s="161"/>
      <c r="F10" s="161"/>
    </row>
    <row r="11" spans="1:6" ht="15" customHeight="1">
      <c r="A11" s="336" t="s">
        <v>853</v>
      </c>
      <c r="B11" s="365"/>
      <c r="C11" s="162">
        <v>278</v>
      </c>
      <c r="D11" s="162">
        <v>505</v>
      </c>
      <c r="E11" s="162"/>
      <c r="F11" s="162"/>
    </row>
    <row r="12" spans="1:6" ht="15" customHeight="1">
      <c r="A12" s="360" t="s">
        <v>875</v>
      </c>
      <c r="B12" s="361"/>
      <c r="C12" s="163">
        <v>82</v>
      </c>
      <c r="D12" s="163">
        <v>170</v>
      </c>
      <c r="E12" s="161"/>
      <c r="F12" s="161"/>
    </row>
    <row r="13" spans="1:6" ht="15" customHeight="1">
      <c r="A13" s="336" t="s">
        <v>876</v>
      </c>
      <c r="B13" s="365"/>
      <c r="C13" s="162">
        <v>162</v>
      </c>
      <c r="D13" s="162">
        <v>264</v>
      </c>
      <c r="E13" s="162"/>
      <c r="F13" s="162"/>
    </row>
    <row r="14" spans="1:6" ht="15" customHeight="1">
      <c r="A14" s="360" t="s">
        <v>877</v>
      </c>
      <c r="B14" s="361"/>
      <c r="C14" s="163">
        <v>70</v>
      </c>
      <c r="D14" s="163">
        <v>135</v>
      </c>
      <c r="E14" s="161"/>
      <c r="F14" s="161"/>
    </row>
    <row r="15" spans="1:6" ht="15" customHeight="1">
      <c r="A15" s="336" t="s">
        <v>854</v>
      </c>
      <c r="B15" s="365"/>
      <c r="C15" s="162">
        <v>2</v>
      </c>
      <c r="D15" s="162">
        <v>6</v>
      </c>
      <c r="E15" s="162"/>
      <c r="F15" s="162"/>
    </row>
    <row r="16" spans="1:6" ht="15" customHeight="1">
      <c r="A16" s="360" t="s">
        <v>878</v>
      </c>
      <c r="B16" s="361"/>
      <c r="C16" s="163">
        <v>2</v>
      </c>
      <c r="D16" s="163">
        <v>7</v>
      </c>
      <c r="E16" s="161"/>
      <c r="F16" s="161"/>
    </row>
    <row r="17" spans="1:6" ht="15" customHeight="1">
      <c r="A17" s="362" t="s">
        <v>879</v>
      </c>
      <c r="B17" s="324"/>
      <c r="C17" s="162">
        <v>1910</v>
      </c>
      <c r="D17" s="162">
        <v>1459</v>
      </c>
      <c r="E17" s="162"/>
      <c r="F17" s="162"/>
    </row>
    <row r="18" spans="1:6" ht="15" customHeight="1">
      <c r="A18" s="363" t="s">
        <v>880</v>
      </c>
      <c r="B18" s="364"/>
      <c r="C18" s="164">
        <v>333</v>
      </c>
      <c r="D18" s="161" t="s">
        <v>881</v>
      </c>
      <c r="E18" s="161"/>
      <c r="F18" s="161"/>
    </row>
    <row r="19" spans="1:6">
      <c r="A19" t="s">
        <v>882</v>
      </c>
    </row>
    <row r="20" spans="1:6">
      <c r="A20" t="s">
        <v>883</v>
      </c>
    </row>
  </sheetData>
  <mergeCells count="15">
    <mergeCell ref="A16:B16"/>
    <mergeCell ref="A17:B17"/>
    <mergeCell ref="A18:B18"/>
    <mergeCell ref="A11:B11"/>
    <mergeCell ref="A12:B12"/>
    <mergeCell ref="A13:B13"/>
    <mergeCell ref="A14:B14"/>
    <mergeCell ref="A15:B15"/>
    <mergeCell ref="D7:D8"/>
    <mergeCell ref="E7:E8"/>
    <mergeCell ref="F7:F8"/>
    <mergeCell ref="A9:F9"/>
    <mergeCell ref="A10:B10"/>
    <mergeCell ref="A7:B8"/>
    <mergeCell ref="C7:C8"/>
  </mergeCells>
  <pageMargins left="0.7" right="0.7" top="0.75" bottom="0.75" header="0.3" footer="0.3"/>
  <pageSetup orientation="portrait" horizontalDpi="90" verticalDpi="9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70BB6-D4F4-4B04-9493-11FD482EA4D6}">
  <sheetPr>
    <tabColor rgb="FF92D050"/>
  </sheetPr>
  <dimension ref="A1:L39"/>
  <sheetViews>
    <sheetView showGridLines="0" zoomScale="52" workbookViewId="0">
      <selection activeCell="E10" sqref="E10"/>
    </sheetView>
  </sheetViews>
  <sheetFormatPr defaultColWidth="8.83203125" defaultRowHeight="14"/>
  <cols>
    <col min="2" max="2" width="49.1640625" customWidth="1"/>
    <col min="3" max="12" width="15.75" customWidth="1"/>
  </cols>
  <sheetData>
    <row r="1" spans="1:12">
      <c r="A1" s="12" t="s">
        <v>884</v>
      </c>
      <c r="B1" s="7"/>
      <c r="C1" s="7"/>
      <c r="D1" s="7"/>
      <c r="E1" s="7"/>
      <c r="F1" s="7"/>
      <c r="G1" s="9"/>
      <c r="H1" s="10"/>
      <c r="I1" s="7"/>
      <c r="J1" s="7"/>
      <c r="K1" s="9" t="s">
        <v>885</v>
      </c>
      <c r="L1" s="75" t="s">
        <v>52</v>
      </c>
    </row>
    <row r="2" spans="1:12" ht="4.5" customHeight="1">
      <c r="A2" s="58"/>
      <c r="B2" s="59"/>
      <c r="C2" s="59"/>
      <c r="D2" s="59"/>
      <c r="E2" s="59"/>
      <c r="F2" s="59"/>
      <c r="G2" s="62"/>
      <c r="H2" s="61"/>
      <c r="I2" s="59"/>
      <c r="J2" s="59"/>
      <c r="K2" s="59"/>
      <c r="L2" s="59"/>
    </row>
    <row r="3" spans="1:12">
      <c r="A3" s="7"/>
      <c r="B3" s="7"/>
      <c r="C3" s="7"/>
      <c r="D3" s="7"/>
      <c r="E3" s="7"/>
      <c r="F3" s="7"/>
      <c r="G3" s="7"/>
      <c r="H3" s="7"/>
      <c r="I3" s="7"/>
      <c r="J3" s="7"/>
      <c r="K3" s="7"/>
      <c r="L3" s="7"/>
    </row>
    <row r="4" spans="1:12" ht="23">
      <c r="A4" s="11" t="s">
        <v>43</v>
      </c>
      <c r="B4" s="7"/>
      <c r="C4" s="7"/>
      <c r="D4" s="7"/>
      <c r="E4" s="7"/>
      <c r="F4" s="7"/>
      <c r="G4" s="7"/>
      <c r="H4" s="7"/>
      <c r="I4" s="7"/>
      <c r="J4" s="7"/>
      <c r="K4" s="7"/>
      <c r="L4" s="7"/>
    </row>
    <row r="5" spans="1:12" ht="17.5">
      <c r="A5" s="13"/>
      <c r="B5" s="7"/>
      <c r="C5" s="7"/>
      <c r="D5" s="7"/>
      <c r="E5" s="7"/>
      <c r="F5" s="7"/>
      <c r="G5" s="7"/>
      <c r="H5" s="7"/>
      <c r="I5" s="7"/>
      <c r="J5" s="7"/>
      <c r="K5" s="7"/>
      <c r="L5" s="7"/>
    </row>
    <row r="6" spans="1:12">
      <c r="A6" s="7"/>
      <c r="B6" s="7"/>
      <c r="C6" s="7"/>
      <c r="D6" s="7"/>
      <c r="E6" s="7"/>
      <c r="F6" s="7"/>
      <c r="G6" s="7"/>
      <c r="H6" s="7"/>
      <c r="I6" s="7"/>
      <c r="J6" s="7"/>
      <c r="K6" s="7"/>
      <c r="L6" s="7"/>
    </row>
    <row r="7" spans="1:12" ht="15" customHeight="1">
      <c r="A7" s="279"/>
      <c r="B7" s="358"/>
      <c r="C7" s="428" t="s">
        <v>853</v>
      </c>
      <c r="D7" s="429"/>
      <c r="E7" s="428" t="s">
        <v>886</v>
      </c>
      <c r="F7" s="429"/>
      <c r="G7" s="428" t="s">
        <v>887</v>
      </c>
      <c r="H7" s="429"/>
      <c r="I7" s="428" t="s">
        <v>888</v>
      </c>
      <c r="J7" s="429"/>
      <c r="K7" s="428" t="s">
        <v>854</v>
      </c>
      <c r="L7" s="429"/>
    </row>
    <row r="8" spans="1:12" ht="14.5">
      <c r="A8" s="281"/>
      <c r="B8" s="359"/>
      <c r="C8" s="113" t="s">
        <v>889</v>
      </c>
      <c r="D8" s="113" t="s">
        <v>890</v>
      </c>
      <c r="E8" s="113" t="s">
        <v>889</v>
      </c>
      <c r="F8" s="113" t="s">
        <v>890</v>
      </c>
      <c r="G8" s="113" t="s">
        <v>889</v>
      </c>
      <c r="H8" s="113" t="s">
        <v>890</v>
      </c>
      <c r="I8" s="113" t="s">
        <v>889</v>
      </c>
      <c r="J8" s="113" t="s">
        <v>890</v>
      </c>
      <c r="K8" s="113" t="s">
        <v>889</v>
      </c>
      <c r="L8" s="113" t="s">
        <v>890</v>
      </c>
    </row>
    <row r="9" spans="1:12" ht="31.5" customHeight="1">
      <c r="A9" s="384" t="s">
        <v>891</v>
      </c>
      <c r="B9" s="427"/>
      <c r="C9" s="115"/>
      <c r="D9" s="157"/>
      <c r="E9" s="115"/>
      <c r="F9" s="115"/>
      <c r="G9" s="115"/>
      <c r="H9" s="115"/>
      <c r="I9" s="115"/>
      <c r="J9" s="115"/>
      <c r="K9" s="115"/>
      <c r="L9" s="115"/>
    </row>
    <row r="10" spans="1:12" ht="14.5">
      <c r="A10" s="124" t="s">
        <v>892</v>
      </c>
      <c r="B10" s="116"/>
      <c r="C10" s="116">
        <v>845</v>
      </c>
      <c r="D10" s="158">
        <f>C10/C$15*100%</f>
        <v>0.52944862155388472</v>
      </c>
      <c r="E10" s="116">
        <v>193</v>
      </c>
      <c r="F10" s="117">
        <f>E10/E$15*100%</f>
        <v>0.54061624649859941</v>
      </c>
      <c r="G10" s="116">
        <v>305</v>
      </c>
      <c r="H10" s="117">
        <f>G10/G$15*100%</f>
        <v>0.77020202020202022</v>
      </c>
      <c r="I10" s="116" t="s">
        <v>893</v>
      </c>
      <c r="J10" s="116" t="s">
        <v>893</v>
      </c>
      <c r="K10" s="116">
        <v>161</v>
      </c>
      <c r="L10" s="118">
        <f>K10/K$15*100%</f>
        <v>0.81313131313131315</v>
      </c>
    </row>
    <row r="11" spans="1:12" ht="14.5">
      <c r="A11" s="366" t="s">
        <v>894</v>
      </c>
      <c r="B11" s="367"/>
      <c r="C11" s="115">
        <v>739</v>
      </c>
      <c r="D11" s="159">
        <f t="shared" ref="D11:D15" si="0">C11/C$15*100%</f>
        <v>0.46303258145363407</v>
      </c>
      <c r="E11" s="115">
        <v>121</v>
      </c>
      <c r="F11" s="119">
        <f t="shared" ref="F11:F15" si="1">E11/E$15*100%</f>
        <v>0.33893557422969189</v>
      </c>
      <c r="G11" s="115">
        <v>89</v>
      </c>
      <c r="H11" s="119">
        <f t="shared" ref="H11:H15" si="2">G11/G$15*100%</f>
        <v>0.22474747474747475</v>
      </c>
      <c r="I11" s="115" t="s">
        <v>893</v>
      </c>
      <c r="J11" s="115" t="s">
        <v>893</v>
      </c>
      <c r="K11" s="115">
        <v>34</v>
      </c>
      <c r="L11" s="120">
        <f t="shared" ref="L11:L15" si="3">K11/K$15*100%</f>
        <v>0.17171717171717171</v>
      </c>
    </row>
    <row r="12" spans="1:12" ht="14.5">
      <c r="A12" s="124" t="s">
        <v>895</v>
      </c>
      <c r="B12" s="116"/>
      <c r="C12" s="116">
        <v>11</v>
      </c>
      <c r="D12" s="158">
        <f t="shared" si="0"/>
        <v>6.8922305764411024E-3</v>
      </c>
      <c r="E12" s="116">
        <v>39</v>
      </c>
      <c r="F12" s="117">
        <f t="shared" si="1"/>
        <v>0.1092436974789916</v>
      </c>
      <c r="G12" s="116">
        <v>2</v>
      </c>
      <c r="H12" s="117">
        <f t="shared" si="2"/>
        <v>5.0505050505050509E-3</v>
      </c>
      <c r="I12" s="116" t="s">
        <v>893</v>
      </c>
      <c r="J12" s="116" t="s">
        <v>893</v>
      </c>
      <c r="K12" s="116">
        <v>3</v>
      </c>
      <c r="L12" s="118">
        <f t="shared" si="3"/>
        <v>1.5151515151515152E-2</v>
      </c>
    </row>
    <row r="13" spans="1:12" ht="14.5">
      <c r="A13" s="125" t="s">
        <v>896</v>
      </c>
      <c r="B13" s="115"/>
      <c r="C13" s="115">
        <v>1</v>
      </c>
      <c r="D13" s="159">
        <f t="shared" si="0"/>
        <v>6.2656641604010022E-4</v>
      </c>
      <c r="E13" s="115">
        <v>4</v>
      </c>
      <c r="F13" s="119">
        <f t="shared" si="1"/>
        <v>1.1204481792717087E-2</v>
      </c>
      <c r="G13" s="115">
        <v>0</v>
      </c>
      <c r="H13" s="119">
        <f t="shared" si="2"/>
        <v>0</v>
      </c>
      <c r="I13" s="115" t="s">
        <v>893</v>
      </c>
      <c r="J13" s="115" t="s">
        <v>893</v>
      </c>
      <c r="K13" s="115">
        <v>0</v>
      </c>
      <c r="L13" s="120">
        <f t="shared" si="3"/>
        <v>0</v>
      </c>
    </row>
    <row r="14" spans="1:12" ht="14.5">
      <c r="A14" s="124" t="s">
        <v>897</v>
      </c>
      <c r="B14" s="116"/>
      <c r="C14" s="116">
        <v>0</v>
      </c>
      <c r="D14" s="158">
        <f t="shared" si="0"/>
        <v>0</v>
      </c>
      <c r="E14" s="116">
        <v>0</v>
      </c>
      <c r="F14" s="117">
        <f t="shared" si="1"/>
        <v>0</v>
      </c>
      <c r="G14" s="116">
        <v>0</v>
      </c>
      <c r="H14" s="117">
        <f t="shared" si="2"/>
        <v>0</v>
      </c>
      <c r="I14" s="116" t="s">
        <v>893</v>
      </c>
      <c r="J14" s="116" t="s">
        <v>893</v>
      </c>
      <c r="K14" s="116">
        <v>0</v>
      </c>
      <c r="L14" s="118">
        <f t="shared" si="3"/>
        <v>0</v>
      </c>
    </row>
    <row r="15" spans="1:12" ht="14.5">
      <c r="A15" s="114" t="s">
        <v>898</v>
      </c>
      <c r="B15" s="68"/>
      <c r="C15" s="121">
        <v>1596</v>
      </c>
      <c r="D15" s="160">
        <f t="shared" si="0"/>
        <v>1</v>
      </c>
      <c r="E15" s="121">
        <v>357</v>
      </c>
      <c r="F15" s="122">
        <f t="shared" si="1"/>
        <v>1</v>
      </c>
      <c r="G15" s="121">
        <v>396</v>
      </c>
      <c r="H15" s="122">
        <f t="shared" si="2"/>
        <v>1</v>
      </c>
      <c r="I15" s="121" t="s">
        <v>893</v>
      </c>
      <c r="J15" s="121" t="s">
        <v>893</v>
      </c>
      <c r="K15" s="121">
        <v>198</v>
      </c>
      <c r="L15" s="123">
        <f t="shared" si="3"/>
        <v>1</v>
      </c>
    </row>
    <row r="16" spans="1:12">
      <c r="A16" s="7"/>
      <c r="B16" s="7"/>
      <c r="C16" s="7"/>
      <c r="D16" s="7"/>
      <c r="E16" s="7"/>
      <c r="F16" s="7"/>
      <c r="G16" s="7"/>
      <c r="H16" s="7"/>
      <c r="I16" s="7"/>
      <c r="J16" s="7"/>
      <c r="K16" s="7"/>
      <c r="L16" s="7"/>
    </row>
    <row r="17" spans="1:12" ht="15" customHeight="1">
      <c r="A17" s="279" t="s">
        <v>1</v>
      </c>
      <c r="B17" s="338"/>
      <c r="C17" s="387" t="s">
        <v>889</v>
      </c>
      <c r="D17" s="388"/>
      <c r="E17" s="387" t="s">
        <v>899</v>
      </c>
      <c r="F17" s="391"/>
      <c r="G17" s="375" t="s">
        <v>900</v>
      </c>
      <c r="H17" s="376"/>
      <c r="I17" s="377"/>
      <c r="J17" s="7"/>
      <c r="K17" s="7"/>
      <c r="L17" s="7"/>
    </row>
    <row r="18" spans="1:12" ht="14.15" customHeight="1">
      <c r="A18" s="281"/>
      <c r="B18" s="339"/>
      <c r="C18" s="389"/>
      <c r="D18" s="390"/>
      <c r="E18" s="389"/>
      <c r="F18" s="392"/>
      <c r="G18" s="378"/>
      <c r="H18" s="379"/>
      <c r="I18" s="380"/>
      <c r="J18" s="7"/>
      <c r="K18" s="7"/>
      <c r="L18" s="7"/>
    </row>
    <row r="19" spans="1:12" ht="15" customHeight="1">
      <c r="A19" s="384" t="s">
        <v>901</v>
      </c>
      <c r="B19" s="385"/>
      <c r="C19" s="384"/>
      <c r="D19" s="385"/>
      <c r="E19" s="384"/>
      <c r="F19" s="386"/>
      <c r="G19" s="381"/>
      <c r="H19" s="382"/>
      <c r="I19" s="383"/>
      <c r="J19" s="7"/>
      <c r="K19" s="7"/>
      <c r="L19" s="7"/>
    </row>
    <row r="20" spans="1:12" ht="14.5">
      <c r="A20" s="399" t="s">
        <v>853</v>
      </c>
      <c r="B20" s="365"/>
      <c r="C20" s="400">
        <v>1680</v>
      </c>
      <c r="D20" s="401"/>
      <c r="E20" s="400">
        <v>1428</v>
      </c>
      <c r="F20" s="394"/>
      <c r="G20" s="393">
        <v>252</v>
      </c>
      <c r="H20" s="394"/>
      <c r="I20" s="395"/>
      <c r="J20" s="7"/>
      <c r="K20" s="7"/>
      <c r="L20" s="7"/>
    </row>
    <row r="21" spans="1:12" ht="14.5">
      <c r="A21" s="402" t="s">
        <v>886</v>
      </c>
      <c r="B21" s="361"/>
      <c r="C21" s="371">
        <v>370</v>
      </c>
      <c r="D21" s="372"/>
      <c r="E21" s="371">
        <v>338</v>
      </c>
      <c r="F21" s="373"/>
      <c r="G21" s="403">
        <v>32</v>
      </c>
      <c r="H21" s="373"/>
      <c r="I21" s="404"/>
      <c r="J21" s="7"/>
      <c r="K21" s="7"/>
      <c r="L21" s="7"/>
    </row>
    <row r="22" spans="1:12" ht="14.5">
      <c r="A22" s="374" t="s">
        <v>887</v>
      </c>
      <c r="B22" s="337"/>
      <c r="C22" s="368">
        <v>456</v>
      </c>
      <c r="D22" s="369"/>
      <c r="E22" s="368">
        <v>376</v>
      </c>
      <c r="F22" s="370"/>
      <c r="G22" s="175"/>
      <c r="H22" s="174">
        <v>80</v>
      </c>
      <c r="I22" s="176"/>
      <c r="J22" s="7"/>
      <c r="K22" s="7"/>
      <c r="L22" s="7"/>
    </row>
    <row r="23" spans="1:12" ht="14.5">
      <c r="A23" s="67" t="s">
        <v>888</v>
      </c>
      <c r="B23" s="65"/>
      <c r="C23" s="371" t="s">
        <v>893</v>
      </c>
      <c r="D23" s="372"/>
      <c r="E23" s="371" t="s">
        <v>893</v>
      </c>
      <c r="F23" s="373"/>
      <c r="G23" s="172"/>
      <c r="H23" s="171" t="s">
        <v>893</v>
      </c>
      <c r="I23" s="173"/>
      <c r="J23" s="7"/>
      <c r="K23" s="7"/>
      <c r="L23" s="7"/>
    </row>
    <row r="24" spans="1:12" ht="14.5">
      <c r="A24" s="399" t="s">
        <v>854</v>
      </c>
      <c r="B24" s="365"/>
      <c r="C24" s="400">
        <v>224</v>
      </c>
      <c r="D24" s="401"/>
      <c r="E24" s="400">
        <v>175</v>
      </c>
      <c r="F24" s="394"/>
      <c r="G24" s="393">
        <v>49</v>
      </c>
      <c r="H24" s="394"/>
      <c r="I24" s="395"/>
      <c r="J24" s="7"/>
      <c r="K24" s="7"/>
      <c r="L24" s="7"/>
    </row>
    <row r="25" spans="1:12" ht="14.5">
      <c r="A25" s="259" t="s">
        <v>898</v>
      </c>
      <c r="B25" s="414"/>
      <c r="C25" s="415">
        <v>2730</v>
      </c>
      <c r="D25" s="416"/>
      <c r="E25" s="415">
        <v>2317</v>
      </c>
      <c r="F25" s="417"/>
      <c r="G25" s="396">
        <v>413</v>
      </c>
      <c r="H25" s="397"/>
      <c r="I25" s="398"/>
      <c r="J25" s="7"/>
      <c r="K25" s="7"/>
      <c r="L25" s="7"/>
    </row>
    <row r="26" spans="1:12">
      <c r="A26" s="7"/>
      <c r="B26" s="7"/>
      <c r="C26" s="7"/>
      <c r="D26" s="7"/>
      <c r="E26" s="7"/>
      <c r="F26" s="7"/>
      <c r="G26" s="7"/>
      <c r="H26" s="7"/>
      <c r="I26" s="7"/>
      <c r="J26" s="7"/>
      <c r="K26" s="7"/>
      <c r="L26" s="7"/>
    </row>
    <row r="27" spans="1:12">
      <c r="A27" s="7"/>
      <c r="B27" s="7"/>
      <c r="C27" s="7"/>
      <c r="D27" s="7"/>
      <c r="E27" s="7"/>
      <c r="F27" s="7"/>
      <c r="G27" s="7"/>
      <c r="H27" s="7"/>
      <c r="I27" s="7"/>
      <c r="J27" s="7"/>
      <c r="K27" s="7"/>
      <c r="L27" s="7"/>
    </row>
    <row r="28" spans="1:12" ht="14.5">
      <c r="A28" s="63" t="s">
        <v>902</v>
      </c>
      <c r="B28" s="7"/>
      <c r="C28" s="7"/>
      <c r="D28" s="7"/>
      <c r="E28" s="7"/>
      <c r="F28" s="7"/>
      <c r="G28" s="7"/>
      <c r="H28" s="7"/>
      <c r="I28" s="7"/>
      <c r="J28" s="7"/>
      <c r="K28" s="7"/>
      <c r="L28" s="7"/>
    </row>
    <row r="29" spans="1:12" ht="14.5">
      <c r="A29" s="63" t="s">
        <v>903</v>
      </c>
      <c r="B29" s="7"/>
      <c r="C29" s="7"/>
      <c r="D29" s="7"/>
      <c r="E29" s="7"/>
      <c r="F29" s="7"/>
      <c r="G29" s="7"/>
      <c r="H29" s="7"/>
      <c r="I29" s="7"/>
      <c r="J29" s="7"/>
      <c r="K29" s="7"/>
      <c r="L29" s="7"/>
    </row>
    <row r="30" spans="1:12" ht="26.25" customHeight="1">
      <c r="A30" s="46" t="s">
        <v>904</v>
      </c>
      <c r="B30" s="405" t="s">
        <v>905</v>
      </c>
      <c r="C30" s="406"/>
      <c r="D30" s="406"/>
      <c r="E30" s="406"/>
      <c r="F30" s="407"/>
      <c r="G30" s="421" t="s">
        <v>906</v>
      </c>
      <c r="H30" s="422"/>
      <c r="I30" s="7"/>
      <c r="J30" s="7"/>
      <c r="K30" s="7"/>
      <c r="L30" s="7"/>
    </row>
    <row r="31" spans="1:12" ht="27.75" customHeight="1">
      <c r="A31" s="50">
        <v>1</v>
      </c>
      <c r="B31" s="408" t="s">
        <v>907</v>
      </c>
      <c r="C31" s="409"/>
      <c r="D31" s="409"/>
      <c r="E31" s="409"/>
      <c r="F31" s="410"/>
      <c r="G31" s="423">
        <v>93.44</v>
      </c>
      <c r="H31" s="424"/>
      <c r="I31" s="7"/>
      <c r="J31" s="7"/>
      <c r="K31" s="7"/>
      <c r="L31" s="7"/>
    </row>
    <row r="32" spans="1:12" ht="31.5" customHeight="1">
      <c r="A32" s="51">
        <v>2</v>
      </c>
      <c r="B32" s="411" t="s">
        <v>908</v>
      </c>
      <c r="C32" s="412"/>
      <c r="D32" s="412"/>
      <c r="E32" s="412"/>
      <c r="F32" s="413"/>
      <c r="G32" s="425">
        <v>74.25</v>
      </c>
      <c r="H32" s="426"/>
      <c r="I32" s="7"/>
      <c r="J32" s="7"/>
      <c r="K32" s="7"/>
      <c r="L32" s="7"/>
    </row>
    <row r="33" spans="1:12" ht="31.5" customHeight="1">
      <c r="A33" s="50">
        <v>3</v>
      </c>
      <c r="B33" s="418" t="s">
        <v>909</v>
      </c>
      <c r="C33" s="419"/>
      <c r="D33" s="419"/>
      <c r="E33" s="419"/>
      <c r="F33" s="420"/>
      <c r="G33" s="423">
        <v>99.35</v>
      </c>
      <c r="H33" s="424"/>
      <c r="I33" s="7"/>
      <c r="J33" s="7"/>
      <c r="K33" s="7"/>
      <c r="L33" s="7"/>
    </row>
    <row r="34" spans="1:12" ht="31.5" customHeight="1">
      <c r="A34" s="51">
        <v>4</v>
      </c>
      <c r="B34" s="411" t="s">
        <v>910</v>
      </c>
      <c r="C34" s="412"/>
      <c r="D34" s="412"/>
      <c r="E34" s="412"/>
      <c r="F34" s="413"/>
      <c r="G34" s="425">
        <v>86.16</v>
      </c>
      <c r="H34" s="426"/>
      <c r="I34" s="7"/>
      <c r="J34" s="7"/>
      <c r="K34" s="7"/>
      <c r="L34" s="7"/>
    </row>
    <row r="35" spans="1:12" ht="31.5" customHeight="1">
      <c r="A35" s="50">
        <v>5</v>
      </c>
      <c r="B35" s="418" t="s">
        <v>911</v>
      </c>
      <c r="C35" s="419"/>
      <c r="D35" s="419"/>
      <c r="E35" s="419"/>
      <c r="F35" s="420"/>
      <c r="G35" s="423">
        <v>80.569999999999993</v>
      </c>
      <c r="H35" s="424"/>
      <c r="I35" s="7"/>
      <c r="J35" s="7"/>
      <c r="K35" s="7"/>
      <c r="L35" s="7"/>
    </row>
    <row r="36" spans="1:12" ht="31.5" customHeight="1">
      <c r="A36" s="51">
        <v>6</v>
      </c>
      <c r="B36" s="411" t="s">
        <v>912</v>
      </c>
      <c r="C36" s="412"/>
      <c r="D36" s="412"/>
      <c r="E36" s="412"/>
      <c r="F36" s="413"/>
      <c r="G36" s="425">
        <v>94.48</v>
      </c>
      <c r="H36" s="426"/>
      <c r="I36" s="7"/>
      <c r="J36" s="7"/>
      <c r="K36" s="7"/>
      <c r="L36" s="7"/>
    </row>
    <row r="37" spans="1:12" ht="31.5" customHeight="1">
      <c r="A37" s="50">
        <v>7</v>
      </c>
      <c r="B37" s="418" t="s">
        <v>913</v>
      </c>
      <c r="C37" s="419"/>
      <c r="D37" s="419"/>
      <c r="E37" s="419"/>
      <c r="F37" s="420"/>
      <c r="G37" s="423">
        <v>85.76</v>
      </c>
      <c r="H37" s="424"/>
      <c r="I37" s="7"/>
      <c r="J37" s="7"/>
      <c r="K37" s="7"/>
      <c r="L37" s="7"/>
    </row>
    <row r="38" spans="1:12" ht="31.5" customHeight="1">
      <c r="A38" s="51">
        <v>8</v>
      </c>
      <c r="B38" s="411" t="s">
        <v>914</v>
      </c>
      <c r="C38" s="412"/>
      <c r="D38" s="412"/>
      <c r="E38" s="412"/>
      <c r="F38" s="413"/>
      <c r="G38" s="425">
        <v>92.62</v>
      </c>
      <c r="H38" s="426"/>
      <c r="I38" s="7"/>
      <c r="J38" s="7"/>
      <c r="K38" s="7"/>
      <c r="L38" s="7"/>
    </row>
    <row r="39" spans="1:12" ht="31.5" customHeight="1">
      <c r="A39" s="50">
        <v>9</v>
      </c>
      <c r="B39" s="418" t="s">
        <v>915</v>
      </c>
      <c r="C39" s="419"/>
      <c r="D39" s="419"/>
      <c r="E39" s="419"/>
      <c r="F39" s="420"/>
      <c r="G39" s="423">
        <v>90.41</v>
      </c>
      <c r="H39" s="424"/>
      <c r="I39" s="7"/>
      <c r="J39" s="7"/>
      <c r="K39" s="7"/>
      <c r="L39" s="7"/>
    </row>
  </sheetData>
  <mergeCells count="57">
    <mergeCell ref="A9:B9"/>
    <mergeCell ref="I7:J7"/>
    <mergeCell ref="K7:L7"/>
    <mergeCell ref="E7:F7"/>
    <mergeCell ref="G7:H7"/>
    <mergeCell ref="A7:B8"/>
    <mergeCell ref="C7:D7"/>
    <mergeCell ref="B39:F39"/>
    <mergeCell ref="G30:H30"/>
    <mergeCell ref="G31:H31"/>
    <mergeCell ref="G32:H32"/>
    <mergeCell ref="G33:H33"/>
    <mergeCell ref="G34:H34"/>
    <mergeCell ref="G35:H35"/>
    <mergeCell ref="G36:H36"/>
    <mergeCell ref="G37:H37"/>
    <mergeCell ref="G38:H38"/>
    <mergeCell ref="G39:H39"/>
    <mergeCell ref="B33:F33"/>
    <mergeCell ref="B34:F34"/>
    <mergeCell ref="B35:F35"/>
    <mergeCell ref="B36:F36"/>
    <mergeCell ref="B37:F37"/>
    <mergeCell ref="B30:F30"/>
    <mergeCell ref="B31:F31"/>
    <mergeCell ref="B32:F32"/>
    <mergeCell ref="B38:F38"/>
    <mergeCell ref="A24:B24"/>
    <mergeCell ref="C24:D24"/>
    <mergeCell ref="E24:F24"/>
    <mergeCell ref="A25:B25"/>
    <mergeCell ref="C25:D25"/>
    <mergeCell ref="E25:F25"/>
    <mergeCell ref="G24:I24"/>
    <mergeCell ref="G25:I25"/>
    <mergeCell ref="A20:B20"/>
    <mergeCell ref="C20:D20"/>
    <mergeCell ref="E20:F20"/>
    <mergeCell ref="A21:B21"/>
    <mergeCell ref="C21:D21"/>
    <mergeCell ref="E21:F21"/>
    <mergeCell ref="G20:I20"/>
    <mergeCell ref="G21:I21"/>
    <mergeCell ref="G17:I18"/>
    <mergeCell ref="G19:I19"/>
    <mergeCell ref="A19:B19"/>
    <mergeCell ref="C19:D19"/>
    <mergeCell ref="E19:F19"/>
    <mergeCell ref="A17:B18"/>
    <mergeCell ref="C17:D18"/>
    <mergeCell ref="E17:F18"/>
    <mergeCell ref="A11:B11"/>
    <mergeCell ref="C22:D22"/>
    <mergeCell ref="E22:F22"/>
    <mergeCell ref="C23:D23"/>
    <mergeCell ref="E23:F23"/>
    <mergeCell ref="A22:B22"/>
  </mergeCells>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65149-3965-4AC1-97D3-2CC27118AE8C}">
  <sheetPr>
    <tabColor rgb="FF92D050"/>
  </sheetPr>
  <dimension ref="A1:I23"/>
  <sheetViews>
    <sheetView showGridLines="0" zoomScale="60" zoomScaleNormal="90" workbookViewId="0">
      <selection activeCell="D15" sqref="D15"/>
    </sheetView>
  </sheetViews>
  <sheetFormatPr defaultColWidth="8.83203125" defaultRowHeight="14"/>
  <cols>
    <col min="2" max="2" width="43.4140625" customWidth="1"/>
    <col min="3" max="3" width="15.1640625" customWidth="1"/>
    <col min="4" max="6" width="14.83203125" customWidth="1"/>
    <col min="7" max="7" width="15" customWidth="1"/>
    <col min="8" max="8" width="11.25" customWidth="1"/>
  </cols>
  <sheetData>
    <row r="1" spans="1:9">
      <c r="A1" s="12" t="s">
        <v>916</v>
      </c>
      <c r="B1" s="7"/>
      <c r="C1" s="7"/>
      <c r="D1" s="7"/>
      <c r="E1" s="7"/>
      <c r="F1" s="7"/>
      <c r="G1" s="9" t="s">
        <v>51</v>
      </c>
      <c r="H1" s="75" t="s">
        <v>52</v>
      </c>
    </row>
    <row r="2" spans="1:9" ht="4.5" customHeight="1">
      <c r="A2" s="58"/>
      <c r="B2" s="59"/>
      <c r="C2" s="59"/>
      <c r="D2" s="59"/>
      <c r="E2" s="59"/>
      <c r="F2" s="59"/>
      <c r="G2" s="61"/>
      <c r="H2" s="61"/>
    </row>
    <row r="3" spans="1:9">
      <c r="A3" s="7"/>
      <c r="B3" s="7"/>
      <c r="C3" s="7"/>
      <c r="D3" s="7"/>
      <c r="E3" s="7"/>
      <c r="F3" s="7"/>
      <c r="G3" s="7"/>
      <c r="H3" s="7"/>
    </row>
    <row r="4" spans="1:9" ht="23">
      <c r="A4" s="11" t="s">
        <v>46</v>
      </c>
      <c r="B4" s="7"/>
      <c r="C4" s="7"/>
      <c r="D4" s="7"/>
      <c r="E4" s="7"/>
      <c r="F4" s="7"/>
      <c r="G4" s="7"/>
      <c r="H4" s="7"/>
    </row>
    <row r="5" spans="1:9" ht="17.5">
      <c r="A5" s="13"/>
      <c r="B5" s="7"/>
      <c r="C5" s="7"/>
      <c r="D5" s="7"/>
      <c r="E5" s="7"/>
      <c r="F5" s="7"/>
      <c r="G5" s="7"/>
      <c r="H5" s="7"/>
    </row>
    <row r="6" spans="1:9">
      <c r="A6" s="7" t="s">
        <v>106</v>
      </c>
      <c r="B6" s="7"/>
      <c r="C6" s="7"/>
      <c r="D6" s="7"/>
      <c r="E6" s="7"/>
      <c r="F6" s="7"/>
      <c r="G6" s="7"/>
      <c r="H6" s="7"/>
    </row>
    <row r="7" spans="1:9" ht="22" customHeight="1">
      <c r="A7" s="47" t="s">
        <v>1</v>
      </c>
      <c r="B7" s="141"/>
      <c r="C7" s="343" t="s">
        <v>889</v>
      </c>
      <c r="D7" s="344"/>
      <c r="E7" s="344"/>
      <c r="F7" s="344"/>
      <c r="G7" s="344"/>
      <c r="H7" s="345"/>
    </row>
    <row r="8" spans="1:9" ht="22" customHeight="1">
      <c r="A8" s="48"/>
      <c r="B8" s="142"/>
      <c r="C8" s="150" t="s">
        <v>853</v>
      </c>
      <c r="D8" s="150" t="s">
        <v>886</v>
      </c>
      <c r="E8" s="150" t="s">
        <v>887</v>
      </c>
      <c r="F8" s="150" t="s">
        <v>888</v>
      </c>
      <c r="G8" s="150" t="s">
        <v>854</v>
      </c>
      <c r="H8" s="15" t="s">
        <v>842</v>
      </c>
      <c r="I8" s="53"/>
    </row>
    <row r="9" spans="1:9" s="52" customFormat="1" ht="22" customHeight="1">
      <c r="A9" s="433" t="s">
        <v>917</v>
      </c>
      <c r="B9" s="434"/>
      <c r="C9" s="434"/>
      <c r="D9" s="434"/>
      <c r="E9" s="434"/>
      <c r="F9" s="434"/>
      <c r="G9" s="434"/>
      <c r="H9" s="435"/>
      <c r="I9" s="54"/>
    </row>
    <row r="10" spans="1:9" s="52" customFormat="1" ht="22" customHeight="1">
      <c r="A10" s="430" t="s">
        <v>918</v>
      </c>
      <c r="B10" s="413"/>
      <c r="C10" s="51">
        <v>0</v>
      </c>
      <c r="D10" s="51">
        <v>14</v>
      </c>
      <c r="E10" s="51">
        <v>16</v>
      </c>
      <c r="F10" s="51">
        <v>0</v>
      </c>
      <c r="G10" s="51">
        <v>25</v>
      </c>
      <c r="H10" s="144">
        <f>SUM(C10:G10)</f>
        <v>55</v>
      </c>
    </row>
    <row r="11" spans="1:9" s="52" customFormat="1" ht="22" customHeight="1">
      <c r="A11" s="431" t="s">
        <v>919</v>
      </c>
      <c r="B11" s="432"/>
      <c r="C11" s="50">
        <v>0</v>
      </c>
      <c r="D11" s="50">
        <v>0</v>
      </c>
      <c r="E11" s="50">
        <v>16</v>
      </c>
      <c r="F11" s="50">
        <v>0</v>
      </c>
      <c r="G11" s="50">
        <v>0</v>
      </c>
      <c r="H11" s="145">
        <f t="shared" ref="H11:H12" si="0">SUM(C11:G11)</f>
        <v>16</v>
      </c>
    </row>
    <row r="12" spans="1:9" s="52" customFormat="1" ht="22" customHeight="1">
      <c r="A12" s="430" t="s">
        <v>920</v>
      </c>
      <c r="B12" s="413"/>
      <c r="C12" s="51">
        <v>0</v>
      </c>
      <c r="D12" s="51">
        <v>0</v>
      </c>
      <c r="E12" s="51">
        <v>0</v>
      </c>
      <c r="F12" s="51">
        <v>0</v>
      </c>
      <c r="G12" s="51">
        <v>0</v>
      </c>
      <c r="H12" s="144">
        <f t="shared" si="0"/>
        <v>0</v>
      </c>
    </row>
    <row r="13" spans="1:9" s="52" customFormat="1" ht="22" customHeight="1">
      <c r="A13" s="433" t="s">
        <v>921</v>
      </c>
      <c r="B13" s="434"/>
      <c r="C13" s="434"/>
      <c r="D13" s="434"/>
      <c r="E13" s="434"/>
      <c r="F13" s="434"/>
      <c r="G13" s="434"/>
      <c r="H13" s="435"/>
    </row>
    <row r="14" spans="1:9" s="52" customFormat="1" ht="22" customHeight="1">
      <c r="A14" s="430" t="s">
        <v>918</v>
      </c>
      <c r="B14" s="413"/>
      <c r="C14" s="51">
        <v>0</v>
      </c>
      <c r="D14" s="51">
        <v>0</v>
      </c>
      <c r="E14" s="51">
        <v>1</v>
      </c>
      <c r="F14" s="51">
        <v>0</v>
      </c>
      <c r="G14" s="51">
        <v>0</v>
      </c>
      <c r="H14" s="144">
        <f t="shared" ref="H14:H16" si="1">SUM(C14:G14)</f>
        <v>1</v>
      </c>
    </row>
    <row r="15" spans="1:9" s="52" customFormat="1" ht="22" customHeight="1">
      <c r="A15" s="431" t="s">
        <v>919</v>
      </c>
      <c r="B15" s="432"/>
      <c r="C15" s="50">
        <v>0</v>
      </c>
      <c r="D15" s="50">
        <v>0</v>
      </c>
      <c r="E15" s="50">
        <v>1</v>
      </c>
      <c r="F15" s="50">
        <v>0</v>
      </c>
      <c r="G15" s="50">
        <v>0</v>
      </c>
      <c r="H15" s="145">
        <f t="shared" si="1"/>
        <v>1</v>
      </c>
    </row>
    <row r="16" spans="1:9" s="52" customFormat="1" ht="22" customHeight="1">
      <c r="A16" s="430" t="s">
        <v>920</v>
      </c>
      <c r="B16" s="413"/>
      <c r="C16" s="51">
        <v>0</v>
      </c>
      <c r="D16" s="51">
        <v>0</v>
      </c>
      <c r="E16" s="51">
        <v>0</v>
      </c>
      <c r="F16" s="51">
        <v>0</v>
      </c>
      <c r="G16" s="51">
        <v>0</v>
      </c>
      <c r="H16" s="144">
        <f t="shared" si="1"/>
        <v>0</v>
      </c>
    </row>
    <row r="17" spans="1:8" s="52" customFormat="1" ht="22" customHeight="1">
      <c r="A17" s="433" t="s">
        <v>922</v>
      </c>
      <c r="B17" s="434"/>
      <c r="C17" s="434"/>
      <c r="D17" s="434"/>
      <c r="E17" s="434"/>
      <c r="F17" s="434"/>
      <c r="G17" s="434"/>
      <c r="H17" s="435"/>
    </row>
    <row r="18" spans="1:8" s="52" customFormat="1" ht="22" customHeight="1">
      <c r="A18" s="430" t="s">
        <v>918</v>
      </c>
      <c r="B18" s="413"/>
      <c r="C18" s="51">
        <v>3</v>
      </c>
      <c r="D18" s="51">
        <v>0</v>
      </c>
      <c r="E18" s="51">
        <v>0</v>
      </c>
      <c r="F18" s="51">
        <v>0</v>
      </c>
      <c r="G18" s="51">
        <v>0</v>
      </c>
      <c r="H18" s="144">
        <f t="shared" ref="H18:H20" si="2">SUM(C18:G18)</f>
        <v>3</v>
      </c>
    </row>
    <row r="19" spans="1:8" s="52" customFormat="1" ht="22" customHeight="1">
      <c r="A19" s="431" t="s">
        <v>919</v>
      </c>
      <c r="B19" s="432"/>
      <c r="C19" s="50">
        <v>3</v>
      </c>
      <c r="D19" s="50">
        <v>0</v>
      </c>
      <c r="E19" s="50">
        <v>4</v>
      </c>
      <c r="F19" s="50">
        <v>0</v>
      </c>
      <c r="G19" s="50">
        <v>0</v>
      </c>
      <c r="H19" s="145">
        <f t="shared" si="2"/>
        <v>7</v>
      </c>
    </row>
    <row r="20" spans="1:8" s="52" customFormat="1" ht="22" customHeight="1">
      <c r="A20" s="430" t="s">
        <v>920</v>
      </c>
      <c r="B20" s="413"/>
      <c r="C20" s="51">
        <v>0</v>
      </c>
      <c r="D20" s="51">
        <v>0</v>
      </c>
      <c r="E20" s="51">
        <v>0</v>
      </c>
      <c r="F20" s="51">
        <v>0</v>
      </c>
      <c r="G20" s="51">
        <v>0</v>
      </c>
      <c r="H20" s="144">
        <f t="shared" si="2"/>
        <v>0</v>
      </c>
    </row>
    <row r="21" spans="1:8" s="52" customFormat="1" ht="22" customHeight="1">
      <c r="A21" s="146" t="s">
        <v>898</v>
      </c>
      <c r="B21" s="147"/>
      <c r="C21" s="148">
        <f>SUM(C10:C12,C14:C16,C18:C20)</f>
        <v>6</v>
      </c>
      <c r="D21" s="148">
        <f t="shared" ref="D21:G21" si="3">SUM(D10:D12,D14:D16,D18:D20)</f>
        <v>14</v>
      </c>
      <c r="E21" s="148">
        <f t="shared" si="3"/>
        <v>38</v>
      </c>
      <c r="F21" s="148">
        <f t="shared" si="3"/>
        <v>0</v>
      </c>
      <c r="G21" s="148">
        <f t="shared" si="3"/>
        <v>25</v>
      </c>
      <c r="H21" s="149">
        <f>SUM(C21:G21)</f>
        <v>83</v>
      </c>
    </row>
    <row r="22" spans="1:8">
      <c r="A22" s="49"/>
      <c r="B22" s="49"/>
      <c r="C22" s="49"/>
      <c r="D22" s="49"/>
      <c r="E22" s="49"/>
      <c r="F22" s="49"/>
      <c r="G22" s="49"/>
      <c r="H22" s="49"/>
    </row>
    <row r="23" spans="1:8">
      <c r="A23" s="49"/>
      <c r="B23" s="49"/>
      <c r="C23" s="49"/>
      <c r="D23" s="49"/>
      <c r="E23" s="49"/>
      <c r="F23" s="49"/>
      <c r="G23" s="49"/>
      <c r="H23" s="49"/>
    </row>
  </sheetData>
  <mergeCells count="13">
    <mergeCell ref="A18:B18"/>
    <mergeCell ref="A19:B19"/>
    <mergeCell ref="A20:B20"/>
    <mergeCell ref="A13:H13"/>
    <mergeCell ref="A14:B14"/>
    <mergeCell ref="A15:B15"/>
    <mergeCell ref="A16:B16"/>
    <mergeCell ref="A17:H17"/>
    <mergeCell ref="A10:B10"/>
    <mergeCell ref="A11:B11"/>
    <mergeCell ref="C7:H7"/>
    <mergeCell ref="A9:H9"/>
    <mergeCell ref="A12:B1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89F80-F6EB-4D56-A3FE-CDF528E40960}">
  <sheetPr>
    <tabColor rgb="FF92D050"/>
  </sheetPr>
  <dimension ref="A1:F55"/>
  <sheetViews>
    <sheetView showGridLines="0" topLeftCell="A23" zoomScale="59" workbookViewId="0">
      <selection activeCell="C5" sqref="C5"/>
    </sheetView>
  </sheetViews>
  <sheetFormatPr defaultColWidth="8.83203125" defaultRowHeight="14"/>
  <cols>
    <col min="1" max="1" width="7.83203125" customWidth="1"/>
    <col min="2" max="2" width="39.1640625" customWidth="1"/>
    <col min="3" max="3" width="15.4140625" customWidth="1"/>
    <col min="4" max="4" width="15.75" customWidth="1"/>
    <col min="5" max="6" width="11.75" hidden="1" customWidth="1"/>
  </cols>
  <sheetData>
    <row r="1" spans="1:6">
      <c r="A1" s="12" t="s">
        <v>923</v>
      </c>
      <c r="B1" s="9"/>
      <c r="C1" s="9" t="s">
        <v>830</v>
      </c>
      <c r="D1" s="75" t="s">
        <v>52</v>
      </c>
      <c r="E1" s="9" t="s">
        <v>830</v>
      </c>
      <c r="F1" s="75" t="s">
        <v>924</v>
      </c>
    </row>
    <row r="2" spans="1:6" ht="4.5" customHeight="1">
      <c r="A2" s="58"/>
      <c r="B2" s="58"/>
      <c r="C2" s="59"/>
      <c r="D2" s="59"/>
      <c r="E2" s="59"/>
      <c r="F2" s="59"/>
    </row>
    <row r="3" spans="1:6">
      <c r="A3" s="7"/>
      <c r="B3" s="7"/>
      <c r="C3" s="7"/>
      <c r="D3" s="7"/>
      <c r="E3" s="7"/>
      <c r="F3" s="7"/>
    </row>
    <row r="4" spans="1:6" ht="23">
      <c r="A4" s="55" t="s">
        <v>47</v>
      </c>
      <c r="B4" s="55"/>
      <c r="C4" s="7"/>
      <c r="D4" s="7"/>
      <c r="E4" s="7"/>
      <c r="F4" s="7"/>
    </row>
    <row r="5" spans="1:6" ht="17.5">
      <c r="A5" s="56"/>
      <c r="B5" s="56"/>
      <c r="C5" s="7"/>
      <c r="D5" s="7"/>
      <c r="E5" s="7"/>
      <c r="F5" s="7"/>
    </row>
    <row r="6" spans="1:6">
      <c r="A6" s="7" t="s">
        <v>106</v>
      </c>
      <c r="B6" s="7"/>
      <c r="C6" s="7"/>
      <c r="D6" s="7"/>
      <c r="E6" s="7"/>
      <c r="F6" s="7"/>
    </row>
    <row r="7" spans="1:6" ht="14.5" customHeight="1">
      <c r="A7" s="448" t="s">
        <v>1</v>
      </c>
      <c r="B7" s="449"/>
      <c r="C7" s="436" t="s">
        <v>925</v>
      </c>
      <c r="D7" s="437"/>
      <c r="E7" s="437"/>
      <c r="F7" s="437"/>
    </row>
    <row r="8" spans="1:6" ht="14.5" customHeight="1">
      <c r="A8" s="448"/>
      <c r="B8" s="449"/>
      <c r="C8" s="438" t="s">
        <v>832</v>
      </c>
      <c r="D8" s="438" t="s">
        <v>833</v>
      </c>
      <c r="E8" s="438" t="s">
        <v>834</v>
      </c>
      <c r="F8" s="438" t="s">
        <v>835</v>
      </c>
    </row>
    <row r="9" spans="1:6" ht="14.5" customHeight="1">
      <c r="A9" s="281"/>
      <c r="B9" s="359"/>
      <c r="C9" s="439"/>
      <c r="D9" s="439"/>
      <c r="E9" s="439"/>
      <c r="F9" s="439"/>
    </row>
    <row r="10" spans="1:6" ht="16.5" customHeight="1">
      <c r="A10" s="442" t="s">
        <v>853</v>
      </c>
      <c r="B10" s="442"/>
      <c r="C10" s="165"/>
      <c r="D10" s="165"/>
      <c r="E10" s="165"/>
      <c r="F10" s="165"/>
    </row>
    <row r="11" spans="1:6" ht="14.5">
      <c r="A11" s="443" t="s">
        <v>926</v>
      </c>
      <c r="B11" s="443"/>
      <c r="C11" s="210">
        <f>SUM(C12:C14)</f>
        <v>27</v>
      </c>
      <c r="D11" s="210">
        <f>SUM(D12:D14)</f>
        <v>169</v>
      </c>
      <c r="E11" s="210"/>
      <c r="F11" s="210"/>
    </row>
    <row r="12" spans="1:6" ht="14.5" customHeight="1">
      <c r="A12" s="444" t="s">
        <v>927</v>
      </c>
      <c r="B12" s="445"/>
      <c r="C12" s="211">
        <v>23</v>
      </c>
      <c r="D12" s="211">
        <f>161+4</f>
        <v>165</v>
      </c>
      <c r="E12" s="211"/>
      <c r="F12" s="211"/>
    </row>
    <row r="13" spans="1:6" ht="14.5" customHeight="1">
      <c r="A13" s="446" t="s">
        <v>928</v>
      </c>
      <c r="B13" s="447"/>
      <c r="C13" s="212">
        <v>4</v>
      </c>
      <c r="D13" s="212">
        <v>4</v>
      </c>
      <c r="E13" s="212"/>
      <c r="F13" s="212"/>
    </row>
    <row r="14" spans="1:6" ht="14.5" customHeight="1">
      <c r="A14" s="444" t="s">
        <v>929</v>
      </c>
      <c r="B14" s="445"/>
      <c r="C14" s="211">
        <v>0</v>
      </c>
      <c r="D14" s="211">
        <v>0</v>
      </c>
      <c r="E14" s="211"/>
      <c r="F14" s="211"/>
    </row>
    <row r="15" spans="1:6" ht="16.5" customHeight="1">
      <c r="A15" s="443" t="s">
        <v>930</v>
      </c>
      <c r="B15" s="443"/>
      <c r="C15" s="166">
        <v>1815</v>
      </c>
      <c r="D15" s="166">
        <f>3057+7</f>
        <v>3064</v>
      </c>
      <c r="E15" s="166"/>
      <c r="F15" s="166"/>
    </row>
    <row r="16" spans="1:6" ht="14.5">
      <c r="A16" s="440" t="s">
        <v>848</v>
      </c>
      <c r="B16" s="441"/>
      <c r="C16" s="167">
        <f>C11+C15</f>
        <v>1842</v>
      </c>
      <c r="D16" s="167">
        <f>D11+D15</f>
        <v>3233</v>
      </c>
      <c r="E16" s="167"/>
      <c r="F16" s="167"/>
    </row>
    <row r="17" spans="1:6" ht="16.5" customHeight="1">
      <c r="A17" s="442" t="s">
        <v>886</v>
      </c>
      <c r="B17" s="442"/>
      <c r="C17" s="169" t="s">
        <v>1</v>
      </c>
      <c r="D17" s="169"/>
      <c r="E17" s="169"/>
      <c r="F17" s="169"/>
    </row>
    <row r="18" spans="1:6" ht="14.5" customHeight="1">
      <c r="A18" s="443" t="s">
        <v>926</v>
      </c>
      <c r="B18" s="443"/>
      <c r="C18" s="213">
        <f>SUM(C19:C21)</f>
        <v>1</v>
      </c>
      <c r="D18" s="213">
        <f>SUM(D19:D21)</f>
        <v>6</v>
      </c>
      <c r="E18" s="213"/>
      <c r="F18" s="213"/>
    </row>
    <row r="19" spans="1:6" ht="14.5" customHeight="1">
      <c r="A19" s="444" t="s">
        <v>927</v>
      </c>
      <c r="B19" s="445"/>
      <c r="C19" s="211">
        <v>1</v>
      </c>
      <c r="D19" s="211">
        <v>6</v>
      </c>
      <c r="E19" s="211"/>
      <c r="F19" s="211"/>
    </row>
    <row r="20" spans="1:6" ht="14.5" customHeight="1">
      <c r="A20" s="446" t="s">
        <v>928</v>
      </c>
      <c r="B20" s="447"/>
      <c r="C20" s="212">
        <v>0</v>
      </c>
      <c r="D20" s="212">
        <v>0</v>
      </c>
      <c r="E20" s="212"/>
      <c r="F20" s="212"/>
    </row>
    <row r="21" spans="1:6" ht="14.5" customHeight="1">
      <c r="A21" s="444" t="s">
        <v>929</v>
      </c>
      <c r="B21" s="445"/>
      <c r="C21" s="211">
        <v>0</v>
      </c>
      <c r="D21" s="211">
        <v>0</v>
      </c>
      <c r="E21" s="211"/>
      <c r="F21" s="211"/>
    </row>
    <row r="22" spans="1:6" ht="16.5" customHeight="1">
      <c r="A22" s="443" t="s">
        <v>930</v>
      </c>
      <c r="B22" s="443"/>
      <c r="C22" s="213">
        <v>23</v>
      </c>
      <c r="D22" s="213">
        <f>42+4</f>
        <v>46</v>
      </c>
      <c r="E22" s="213"/>
      <c r="F22" s="213"/>
    </row>
    <row r="23" spans="1:6" ht="14.5" customHeight="1">
      <c r="A23" s="440" t="s">
        <v>848</v>
      </c>
      <c r="B23" s="441"/>
      <c r="C23" s="167">
        <f>C18+C22</f>
        <v>24</v>
      </c>
      <c r="D23" s="167">
        <f>D18+D22</f>
        <v>52</v>
      </c>
      <c r="E23" s="167"/>
      <c r="F23" s="167"/>
    </row>
    <row r="24" spans="1:6" ht="16.5" customHeight="1">
      <c r="A24" s="442" t="s">
        <v>887</v>
      </c>
      <c r="B24" s="442"/>
      <c r="C24" s="169" t="s">
        <v>1</v>
      </c>
      <c r="D24" s="169"/>
      <c r="E24" s="169"/>
      <c r="F24" s="169"/>
    </row>
    <row r="25" spans="1:6" ht="14.5" customHeight="1">
      <c r="A25" s="443" t="s">
        <v>926</v>
      </c>
      <c r="B25" s="443"/>
      <c r="C25" s="213">
        <f>SUM(C26:C28)</f>
        <v>10</v>
      </c>
      <c r="D25" s="213">
        <f>SUM(D26:D28)</f>
        <v>38</v>
      </c>
      <c r="E25" s="213"/>
      <c r="F25" s="213"/>
    </row>
    <row r="26" spans="1:6" ht="14.5" customHeight="1">
      <c r="A26" s="444" t="s">
        <v>927</v>
      </c>
      <c r="B26" s="445"/>
      <c r="C26" s="211">
        <v>10</v>
      </c>
      <c r="D26" s="211">
        <f>34+4</f>
        <v>38</v>
      </c>
      <c r="E26" s="211"/>
      <c r="F26" s="211"/>
    </row>
    <row r="27" spans="1:6" ht="14.5" customHeight="1">
      <c r="A27" s="446" t="s">
        <v>928</v>
      </c>
      <c r="B27" s="447"/>
      <c r="C27" s="212">
        <v>0</v>
      </c>
      <c r="D27" s="212">
        <v>0</v>
      </c>
      <c r="E27" s="212"/>
      <c r="F27" s="212"/>
    </row>
    <row r="28" spans="1:6" ht="14.5" customHeight="1">
      <c r="A28" s="444" t="s">
        <v>929</v>
      </c>
      <c r="B28" s="445"/>
      <c r="C28" s="211">
        <v>0</v>
      </c>
      <c r="D28" s="211">
        <v>0</v>
      </c>
      <c r="E28" s="211"/>
      <c r="F28" s="211"/>
    </row>
    <row r="29" spans="1:6" ht="16.5" customHeight="1">
      <c r="A29" s="443" t="s">
        <v>930</v>
      </c>
      <c r="B29" s="443"/>
      <c r="C29" s="213">
        <v>329</v>
      </c>
      <c r="D29" s="213">
        <f>276+215+1+30</f>
        <v>522</v>
      </c>
      <c r="E29" s="213"/>
      <c r="F29" s="213"/>
    </row>
    <row r="30" spans="1:6" ht="14.5" customHeight="1">
      <c r="A30" s="440" t="s">
        <v>848</v>
      </c>
      <c r="B30" s="441"/>
      <c r="C30" s="167">
        <f>C25+C29</f>
        <v>339</v>
      </c>
      <c r="D30" s="167">
        <f>D25+D29</f>
        <v>560</v>
      </c>
      <c r="E30" s="167"/>
      <c r="F30" s="167"/>
    </row>
    <row r="31" spans="1:6" ht="16.5" customHeight="1">
      <c r="A31" s="442" t="s">
        <v>888</v>
      </c>
      <c r="B31" s="442"/>
      <c r="C31" s="169" t="s">
        <v>1</v>
      </c>
      <c r="D31" s="169"/>
      <c r="E31" s="169"/>
      <c r="F31" s="169"/>
    </row>
    <row r="32" spans="1:6" ht="14.5" customHeight="1">
      <c r="A32" s="443" t="s">
        <v>926</v>
      </c>
      <c r="B32" s="443"/>
      <c r="C32" s="166">
        <f>SUM(C33:C35)</f>
        <v>0</v>
      </c>
      <c r="D32" s="166">
        <f>SUM(D33:D35)</f>
        <v>0</v>
      </c>
      <c r="E32" s="166"/>
      <c r="F32" s="166"/>
    </row>
    <row r="33" spans="1:6" ht="14.5" customHeight="1">
      <c r="A33" s="444" t="s">
        <v>927</v>
      </c>
      <c r="B33" s="445"/>
      <c r="C33" s="211">
        <v>0</v>
      </c>
      <c r="D33" s="211">
        <v>0</v>
      </c>
      <c r="E33" s="211"/>
      <c r="F33" s="211"/>
    </row>
    <row r="34" spans="1:6" ht="14.5" customHeight="1">
      <c r="A34" s="446" t="s">
        <v>928</v>
      </c>
      <c r="B34" s="447"/>
      <c r="C34" s="212">
        <v>0</v>
      </c>
      <c r="D34" s="212">
        <v>0</v>
      </c>
      <c r="E34" s="212"/>
      <c r="F34" s="212"/>
    </row>
    <row r="35" spans="1:6" ht="14.5" customHeight="1">
      <c r="A35" s="444" t="s">
        <v>929</v>
      </c>
      <c r="B35" s="445"/>
      <c r="C35" s="211">
        <v>0</v>
      </c>
      <c r="D35" s="211">
        <v>0</v>
      </c>
      <c r="E35" s="211"/>
      <c r="F35" s="211"/>
    </row>
    <row r="36" spans="1:6" ht="16.5" customHeight="1">
      <c r="A36" s="443" t="s">
        <v>930</v>
      </c>
      <c r="B36" s="443"/>
      <c r="C36" s="166">
        <v>0</v>
      </c>
      <c r="D36" s="166">
        <v>0</v>
      </c>
      <c r="E36" s="166"/>
      <c r="F36" s="166"/>
    </row>
    <row r="37" spans="1:6" ht="14.5" customHeight="1">
      <c r="A37" s="440" t="s">
        <v>848</v>
      </c>
      <c r="B37" s="441"/>
      <c r="C37" s="167">
        <f>C36+C32</f>
        <v>0</v>
      </c>
      <c r="D37" s="167">
        <f>D36+D32</f>
        <v>0</v>
      </c>
      <c r="E37" s="167"/>
      <c r="F37" s="167"/>
    </row>
    <row r="38" spans="1:6" ht="16.5" customHeight="1">
      <c r="A38" s="442" t="s">
        <v>854</v>
      </c>
      <c r="B38" s="442"/>
      <c r="C38" s="169"/>
      <c r="D38" s="169"/>
      <c r="E38" s="169"/>
      <c r="F38" s="169"/>
    </row>
    <row r="39" spans="1:6" ht="14.5" customHeight="1">
      <c r="A39" s="443" t="s">
        <v>926</v>
      </c>
      <c r="B39" s="443"/>
      <c r="C39" s="213">
        <f>SUM(C40:C42)</f>
        <v>0</v>
      </c>
      <c r="D39" s="213">
        <f>SUM(D40:D42)</f>
        <v>0</v>
      </c>
      <c r="E39" s="213"/>
      <c r="F39" s="213"/>
    </row>
    <row r="40" spans="1:6" ht="14.5" customHeight="1">
      <c r="A40" s="444" t="s">
        <v>927</v>
      </c>
      <c r="B40" s="445"/>
      <c r="C40" s="211">
        <v>0</v>
      </c>
      <c r="D40" s="211">
        <v>0</v>
      </c>
      <c r="E40" s="211"/>
      <c r="F40" s="211"/>
    </row>
    <row r="41" spans="1:6" ht="14.5" customHeight="1">
      <c r="A41" s="446" t="s">
        <v>928</v>
      </c>
      <c r="B41" s="447"/>
      <c r="C41" s="212">
        <v>0</v>
      </c>
      <c r="D41" s="212">
        <v>0</v>
      </c>
      <c r="E41" s="212"/>
      <c r="F41" s="212"/>
    </row>
    <row r="42" spans="1:6" ht="14.5" customHeight="1">
      <c r="A42" s="444" t="s">
        <v>929</v>
      </c>
      <c r="B42" s="445"/>
      <c r="C42" s="211">
        <v>0</v>
      </c>
      <c r="D42" s="211">
        <v>0</v>
      </c>
      <c r="E42" s="211"/>
      <c r="F42" s="211"/>
    </row>
    <row r="43" spans="1:6" ht="16.5" customHeight="1">
      <c r="A43" s="443" t="s">
        <v>930</v>
      </c>
      <c r="B43" s="443"/>
      <c r="C43" s="166">
        <v>5</v>
      </c>
      <c r="D43" s="166">
        <v>11</v>
      </c>
      <c r="E43" s="166"/>
      <c r="F43" s="166"/>
    </row>
    <row r="44" spans="1:6" ht="14.5" customHeight="1">
      <c r="A44" s="440" t="s">
        <v>848</v>
      </c>
      <c r="B44" s="441"/>
      <c r="C44" s="167">
        <f>C43+C39</f>
        <v>5</v>
      </c>
      <c r="D44" s="167">
        <f>D43+D39</f>
        <v>11</v>
      </c>
      <c r="E44" s="167"/>
      <c r="F44" s="167"/>
    </row>
    <row r="45" spans="1:6" ht="14.5">
      <c r="A45" s="450" t="s">
        <v>103</v>
      </c>
      <c r="B45" s="451"/>
      <c r="C45" s="168">
        <f>C16+C23+C30+C37+C44</f>
        <v>2210</v>
      </c>
      <c r="D45" s="168">
        <f>D16+D23+D30+D37+D44</f>
        <v>3856</v>
      </c>
      <c r="E45" s="168"/>
      <c r="F45" s="168"/>
    </row>
    <row r="46" spans="1:6">
      <c r="A46" s="7"/>
      <c r="B46" s="7"/>
      <c r="C46" s="7"/>
      <c r="D46" s="7"/>
      <c r="E46" s="7"/>
      <c r="F46" s="7"/>
    </row>
    <row r="47" spans="1:6" ht="15" customHeight="1">
      <c r="A47" s="63" t="s">
        <v>931</v>
      </c>
      <c r="B47" s="63"/>
      <c r="C47" s="7"/>
      <c r="D47" s="7"/>
      <c r="E47" s="7"/>
      <c r="F47" s="7"/>
    </row>
    <row r="48" spans="1:6" ht="14.5" customHeight="1">
      <c r="A48" s="279" t="s">
        <v>1</v>
      </c>
      <c r="B48" s="358"/>
      <c r="C48" s="438" t="s">
        <v>832</v>
      </c>
      <c r="D48" s="438" t="s">
        <v>833</v>
      </c>
      <c r="E48" s="438" t="s">
        <v>834</v>
      </c>
      <c r="F48" s="438" t="s">
        <v>835</v>
      </c>
    </row>
    <row r="49" spans="1:6" ht="14.5" customHeight="1">
      <c r="A49" s="281"/>
      <c r="B49" s="359"/>
      <c r="C49" s="439"/>
      <c r="D49" s="439"/>
      <c r="E49" s="439"/>
      <c r="F49" s="439"/>
    </row>
    <row r="50" spans="1:6" ht="14.5">
      <c r="A50" s="452" t="s">
        <v>853</v>
      </c>
      <c r="B50" s="452"/>
      <c r="C50" s="169">
        <v>0</v>
      </c>
      <c r="D50" s="169">
        <v>0</v>
      </c>
      <c r="E50" s="169"/>
      <c r="F50" s="169"/>
    </row>
    <row r="51" spans="1:6" ht="14.5">
      <c r="A51" s="412" t="s">
        <v>886</v>
      </c>
      <c r="B51" s="412"/>
      <c r="C51" s="166">
        <v>0</v>
      </c>
      <c r="D51" s="166">
        <v>0</v>
      </c>
      <c r="E51" s="166"/>
      <c r="F51" s="166"/>
    </row>
    <row r="52" spans="1:6" ht="14.5">
      <c r="A52" s="454" t="s">
        <v>887</v>
      </c>
      <c r="B52" s="357"/>
      <c r="C52" s="169">
        <v>0</v>
      </c>
      <c r="D52" s="169">
        <v>0</v>
      </c>
      <c r="E52" s="169"/>
      <c r="F52" s="169"/>
    </row>
    <row r="53" spans="1:6" ht="14.5">
      <c r="A53" s="323" t="s">
        <v>888</v>
      </c>
      <c r="B53" s="324"/>
      <c r="C53" s="166">
        <v>0</v>
      </c>
      <c r="D53" s="166">
        <v>0</v>
      </c>
      <c r="E53" s="166"/>
      <c r="F53" s="166"/>
    </row>
    <row r="54" spans="1:6" ht="14.5">
      <c r="A54" s="453" t="s">
        <v>854</v>
      </c>
      <c r="B54" s="453"/>
      <c r="C54" s="170">
        <v>0</v>
      </c>
      <c r="D54" s="170">
        <v>0</v>
      </c>
      <c r="E54" s="170"/>
      <c r="F54" s="170"/>
    </row>
    <row r="55" spans="1:6" ht="14.5">
      <c r="A55" s="450" t="s">
        <v>842</v>
      </c>
      <c r="B55" s="451"/>
      <c r="C55" s="168">
        <f>SUM(C50:C54)</f>
        <v>0</v>
      </c>
      <c r="D55" s="168">
        <f>SUM(D50:D54)</f>
        <v>0</v>
      </c>
      <c r="E55" s="168"/>
      <c r="F55" s="168"/>
    </row>
  </sheetData>
  <mergeCells count="53">
    <mergeCell ref="A55:B55"/>
    <mergeCell ref="A51:B51"/>
    <mergeCell ref="A45:B45"/>
    <mergeCell ref="A48:B49"/>
    <mergeCell ref="A50:B50"/>
    <mergeCell ref="A53:B53"/>
    <mergeCell ref="A54:B54"/>
    <mergeCell ref="A52:B52"/>
    <mergeCell ref="A43:B43"/>
    <mergeCell ref="A44:B44"/>
    <mergeCell ref="A16:B16"/>
    <mergeCell ref="A31:B31"/>
    <mergeCell ref="A32:B32"/>
    <mergeCell ref="A17:B17"/>
    <mergeCell ref="A18:B18"/>
    <mergeCell ref="A23:B23"/>
    <mergeCell ref="A24:B24"/>
    <mergeCell ref="A25:B25"/>
    <mergeCell ref="A30:B30"/>
    <mergeCell ref="A35:B35"/>
    <mergeCell ref="A36:B36"/>
    <mergeCell ref="A40:B40"/>
    <mergeCell ref="A41:B41"/>
    <mergeCell ref="A42:B42"/>
    <mergeCell ref="A7:B9"/>
    <mergeCell ref="A33:B33"/>
    <mergeCell ref="A34:B34"/>
    <mergeCell ref="A12:B12"/>
    <mergeCell ref="A13:B13"/>
    <mergeCell ref="A14:B14"/>
    <mergeCell ref="A15:B15"/>
    <mergeCell ref="A19:B19"/>
    <mergeCell ref="A20:B20"/>
    <mergeCell ref="A10:B10"/>
    <mergeCell ref="A11:B11"/>
    <mergeCell ref="A37:B37"/>
    <mergeCell ref="A38:B38"/>
    <mergeCell ref="A39:B39"/>
    <mergeCell ref="A29:B29"/>
    <mergeCell ref="A21:B21"/>
    <mergeCell ref="A22:B22"/>
    <mergeCell ref="A26:B26"/>
    <mergeCell ref="A27:B27"/>
    <mergeCell ref="A28:B28"/>
    <mergeCell ref="C7:F7"/>
    <mergeCell ref="D8:D9"/>
    <mergeCell ref="E8:E9"/>
    <mergeCell ref="F8:F9"/>
    <mergeCell ref="D48:D49"/>
    <mergeCell ref="E48:E49"/>
    <mergeCell ref="F48:F49"/>
    <mergeCell ref="C48:C49"/>
    <mergeCell ref="C8:C9"/>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0330F-FCEB-41A4-BB43-3EC76D3C4A88}">
  <dimension ref="A1:G43"/>
  <sheetViews>
    <sheetView showGridLines="0" workbookViewId="0">
      <selection activeCell="B1" sqref="B1"/>
    </sheetView>
  </sheetViews>
  <sheetFormatPr defaultColWidth="8.83203125" defaultRowHeight="14"/>
  <cols>
    <col min="1" max="1" width="3.83203125" customWidth="1"/>
    <col min="3" max="3" width="37.83203125" customWidth="1"/>
    <col min="4" max="4" width="1.4140625" style="101" customWidth="1"/>
    <col min="5" max="5" width="67.4140625" customWidth="1"/>
  </cols>
  <sheetData>
    <row r="1" spans="1:7" ht="14.5">
      <c r="A1" s="80" t="s">
        <v>1</v>
      </c>
      <c r="B1" s="76"/>
      <c r="C1" s="76"/>
      <c r="D1" s="95"/>
      <c r="E1" s="76"/>
      <c r="F1" s="77"/>
      <c r="G1" s="76"/>
    </row>
    <row r="2" spans="1:7" ht="14.5">
      <c r="A2" s="80" t="s">
        <v>1</v>
      </c>
      <c r="B2" s="76"/>
      <c r="C2" s="78"/>
      <c r="D2" s="95"/>
      <c r="E2" s="76"/>
      <c r="F2" s="77"/>
      <c r="G2" s="76"/>
    </row>
    <row r="3" spans="1:7" ht="14.5">
      <c r="A3" s="80" t="s">
        <v>1</v>
      </c>
      <c r="B3" s="76"/>
      <c r="C3" s="78"/>
      <c r="D3" s="95"/>
      <c r="E3" s="76"/>
      <c r="F3" s="77"/>
      <c r="G3" s="76"/>
    </row>
    <row r="4" spans="1:7" ht="14.5">
      <c r="A4" s="80" t="s">
        <v>1</v>
      </c>
      <c r="B4" s="76"/>
      <c r="C4" s="78"/>
      <c r="D4" s="95"/>
      <c r="E4" s="76"/>
      <c r="F4" s="77"/>
      <c r="G4" s="76"/>
    </row>
    <row r="5" spans="1:7" ht="14.5">
      <c r="A5" s="80" t="s">
        <v>1</v>
      </c>
      <c r="B5" s="76"/>
      <c r="C5" s="78"/>
      <c r="D5" s="95"/>
      <c r="E5" s="76"/>
      <c r="F5" s="77"/>
      <c r="G5" s="76"/>
    </row>
    <row r="6" spans="1:7" ht="14.5">
      <c r="A6" s="80" t="s">
        <v>1</v>
      </c>
      <c r="B6" s="76"/>
      <c r="C6" s="78"/>
      <c r="D6" s="95"/>
      <c r="E6" s="76"/>
      <c r="F6" s="77"/>
      <c r="G6" s="76"/>
    </row>
    <row r="7" spans="1:7" ht="14.5">
      <c r="A7" s="80" t="s">
        <v>1</v>
      </c>
      <c r="B7" s="76"/>
      <c r="C7" s="78"/>
      <c r="D7" s="95"/>
      <c r="E7" s="76"/>
      <c r="F7" s="77"/>
      <c r="G7" s="76"/>
    </row>
    <row r="8" spans="1:7" ht="14.5">
      <c r="A8" s="80" t="s">
        <v>1</v>
      </c>
      <c r="B8" s="76"/>
      <c r="C8" s="78"/>
      <c r="D8" s="95"/>
      <c r="E8" s="76"/>
      <c r="F8" s="77"/>
      <c r="G8" s="76"/>
    </row>
    <row r="9" spans="1:7" ht="25">
      <c r="A9" s="80" t="s">
        <v>1</v>
      </c>
      <c r="B9" s="76"/>
      <c r="C9" s="94" t="s">
        <v>49</v>
      </c>
      <c r="D9" s="96"/>
      <c r="E9" s="82"/>
      <c r="F9" s="77"/>
      <c r="G9" s="76"/>
    </row>
    <row r="10" spans="1:7" ht="14.5">
      <c r="A10" s="80" t="s">
        <v>1</v>
      </c>
      <c r="B10" s="76"/>
      <c r="C10" s="90"/>
      <c r="D10" s="97"/>
      <c r="E10" s="91"/>
      <c r="F10" s="77"/>
      <c r="G10" s="76"/>
    </row>
    <row r="11" spans="1:7" ht="28">
      <c r="A11" s="80"/>
      <c r="B11" s="76"/>
      <c r="C11" s="88" t="s">
        <v>932</v>
      </c>
      <c r="D11" s="97" t="s">
        <v>933</v>
      </c>
      <c r="E11" s="90" t="s">
        <v>934</v>
      </c>
      <c r="F11" s="77"/>
      <c r="G11" s="76"/>
    </row>
    <row r="12" spans="1:7" ht="14.5">
      <c r="A12" s="80"/>
      <c r="B12" s="76"/>
      <c r="C12" s="90"/>
      <c r="D12" s="97"/>
      <c r="E12" s="91"/>
      <c r="F12" s="77"/>
      <c r="G12" s="76"/>
    </row>
    <row r="13" spans="1:7" ht="30.75" customHeight="1">
      <c r="A13" s="80" t="s">
        <v>1</v>
      </c>
      <c r="B13" s="76"/>
      <c r="C13" s="88" t="s">
        <v>935</v>
      </c>
      <c r="D13" s="102" t="s">
        <v>933</v>
      </c>
      <c r="E13" s="89" t="s">
        <v>936</v>
      </c>
      <c r="F13" s="77"/>
      <c r="G13" s="76"/>
    </row>
    <row r="14" spans="1:7" ht="17.25" customHeight="1">
      <c r="A14" s="80"/>
      <c r="B14" s="76"/>
      <c r="C14" s="88"/>
      <c r="D14" s="103"/>
      <c r="E14" s="89"/>
      <c r="F14" s="77"/>
      <c r="G14" s="76"/>
    </row>
    <row r="15" spans="1:7" ht="70">
      <c r="A15" s="80" t="s">
        <v>1</v>
      </c>
      <c r="B15" s="76"/>
      <c r="C15" s="88" t="s">
        <v>937</v>
      </c>
      <c r="D15" s="102" t="s">
        <v>933</v>
      </c>
      <c r="E15" s="89" t="s">
        <v>938</v>
      </c>
      <c r="F15" s="77"/>
      <c r="G15" s="79"/>
    </row>
    <row r="16" spans="1:7" ht="17.25" customHeight="1">
      <c r="A16" s="80"/>
      <c r="B16" s="76"/>
      <c r="C16" s="88"/>
      <c r="D16" s="103"/>
      <c r="E16" s="89"/>
      <c r="F16" s="77"/>
      <c r="G16" s="79"/>
    </row>
    <row r="17" spans="1:7" ht="75" customHeight="1">
      <c r="A17" s="80" t="s">
        <v>1</v>
      </c>
      <c r="B17" s="76"/>
      <c r="C17" s="88" t="s">
        <v>939</v>
      </c>
      <c r="D17" s="102" t="s">
        <v>933</v>
      </c>
      <c r="E17" s="89" t="s">
        <v>940</v>
      </c>
      <c r="F17" s="77"/>
      <c r="G17" s="76"/>
    </row>
    <row r="18" spans="1:7" ht="17.25" customHeight="1">
      <c r="A18" s="80"/>
      <c r="B18" s="76"/>
      <c r="C18" s="88"/>
      <c r="D18" s="103"/>
      <c r="E18" s="89"/>
      <c r="F18" s="77"/>
      <c r="G18" s="76"/>
    </row>
    <row r="19" spans="1:7" ht="28">
      <c r="A19" s="80" t="s">
        <v>1</v>
      </c>
      <c r="B19" s="76"/>
      <c r="C19" s="88" t="s">
        <v>941</v>
      </c>
      <c r="D19" s="102" t="s">
        <v>933</v>
      </c>
      <c r="E19" s="89" t="s">
        <v>942</v>
      </c>
      <c r="F19" s="77"/>
      <c r="G19" s="79"/>
    </row>
    <row r="20" spans="1:7" ht="17.25" customHeight="1">
      <c r="A20" s="80"/>
      <c r="B20" s="76"/>
      <c r="C20" s="88"/>
      <c r="D20" s="103"/>
      <c r="E20" s="89"/>
      <c r="F20" s="77"/>
      <c r="G20" s="79"/>
    </row>
    <row r="21" spans="1:7" ht="31.5" customHeight="1">
      <c r="A21" s="80" t="s">
        <v>1</v>
      </c>
      <c r="B21" s="76"/>
      <c r="C21" s="88" t="s">
        <v>943</v>
      </c>
      <c r="D21" s="102" t="s">
        <v>933</v>
      </c>
      <c r="E21" s="92" t="s">
        <v>944</v>
      </c>
      <c r="F21" s="77"/>
      <c r="G21" s="76"/>
    </row>
    <row r="22" spans="1:7" ht="31.5" customHeight="1">
      <c r="A22" s="80"/>
      <c r="B22" s="76"/>
      <c r="C22" s="88"/>
      <c r="D22" s="102"/>
      <c r="E22" s="92"/>
      <c r="F22" s="77"/>
      <c r="G22" s="76"/>
    </row>
    <row r="23" spans="1:7" ht="14.5">
      <c r="A23" s="80" t="s">
        <v>1</v>
      </c>
      <c r="B23" s="76"/>
      <c r="C23" s="84"/>
      <c r="D23" s="99"/>
      <c r="E23" s="85"/>
      <c r="F23" s="77"/>
      <c r="G23" s="76"/>
    </row>
    <row r="24" spans="1:7" ht="25">
      <c r="A24" s="80" t="s">
        <v>1</v>
      </c>
      <c r="B24" s="76"/>
      <c r="C24" s="81" t="s">
        <v>945</v>
      </c>
      <c r="D24" s="96"/>
      <c r="E24" s="82"/>
      <c r="F24" s="77"/>
      <c r="G24" s="76"/>
    </row>
    <row r="25" spans="1:7" ht="14.5">
      <c r="A25" s="80" t="s">
        <v>1</v>
      </c>
      <c r="B25" s="76"/>
      <c r="C25" s="86" t="s">
        <v>946</v>
      </c>
      <c r="D25" s="98" t="s">
        <v>933</v>
      </c>
      <c r="E25" s="86" t="s">
        <v>947</v>
      </c>
      <c r="F25" s="77"/>
      <c r="G25" s="79"/>
    </row>
    <row r="26" spans="1:7" ht="14.5">
      <c r="A26" s="80" t="s">
        <v>1</v>
      </c>
      <c r="B26" s="76"/>
      <c r="C26" s="86" t="s">
        <v>185</v>
      </c>
      <c r="D26" s="98" t="s">
        <v>933</v>
      </c>
      <c r="E26" s="86" t="s">
        <v>948</v>
      </c>
      <c r="F26" s="77"/>
      <c r="G26" s="79"/>
    </row>
    <row r="27" spans="1:7" ht="14.5">
      <c r="A27" s="80" t="s">
        <v>1</v>
      </c>
      <c r="B27" s="76"/>
      <c r="C27" t="s">
        <v>876</v>
      </c>
      <c r="D27" s="100" t="s">
        <v>933</v>
      </c>
      <c r="E27" s="87" t="s">
        <v>949</v>
      </c>
      <c r="F27" s="77"/>
      <c r="G27" s="76"/>
    </row>
    <row r="28" spans="1:7" ht="14.5">
      <c r="A28" s="80" t="s">
        <v>1</v>
      </c>
      <c r="B28" s="76"/>
      <c r="C28" t="s">
        <v>950</v>
      </c>
      <c r="D28" s="98" t="s">
        <v>933</v>
      </c>
      <c r="E28" s="87" t="s">
        <v>951</v>
      </c>
      <c r="F28" s="77"/>
      <c r="G28" s="79"/>
    </row>
    <row r="29" spans="1:7" ht="14.5">
      <c r="A29" s="80" t="s">
        <v>1</v>
      </c>
      <c r="B29" s="76"/>
      <c r="C29" s="86" t="s">
        <v>888</v>
      </c>
      <c r="D29" s="98" t="s">
        <v>933</v>
      </c>
      <c r="E29" s="86" t="s">
        <v>952</v>
      </c>
      <c r="F29" s="77"/>
      <c r="G29" s="79"/>
    </row>
    <row r="30" spans="1:7" ht="14.5">
      <c r="A30" s="80" t="s">
        <v>1</v>
      </c>
      <c r="B30" s="76"/>
      <c r="C30" s="86" t="s">
        <v>953</v>
      </c>
      <c r="D30" s="98" t="s">
        <v>933</v>
      </c>
      <c r="E30" s="86" t="s">
        <v>954</v>
      </c>
      <c r="F30" s="77"/>
      <c r="G30" s="76"/>
    </row>
    <row r="31" spans="1:7" ht="14.5">
      <c r="A31" s="80" t="s">
        <v>1</v>
      </c>
      <c r="B31" s="76"/>
      <c r="C31" s="86" t="s">
        <v>836</v>
      </c>
      <c r="D31" s="98" t="s">
        <v>933</v>
      </c>
      <c r="E31" s="93" t="s">
        <v>955</v>
      </c>
      <c r="F31" s="77"/>
      <c r="G31" s="76"/>
    </row>
    <row r="32" spans="1:7" ht="14.5">
      <c r="A32" s="80" t="s">
        <v>1</v>
      </c>
      <c r="B32" s="76"/>
      <c r="C32" s="86" t="s">
        <v>956</v>
      </c>
      <c r="D32" s="98" t="s">
        <v>933</v>
      </c>
      <c r="E32" s="86" t="s">
        <v>957</v>
      </c>
      <c r="F32" s="77"/>
      <c r="G32" s="76"/>
    </row>
    <row r="33" spans="1:5" ht="14.5">
      <c r="A33" s="80" t="s">
        <v>1</v>
      </c>
      <c r="C33" s="86" t="s">
        <v>958</v>
      </c>
      <c r="D33" s="98" t="s">
        <v>933</v>
      </c>
      <c r="E33" s="86" t="s">
        <v>959</v>
      </c>
    </row>
    <row r="34" spans="1:5" ht="14.5">
      <c r="A34" s="80" t="s">
        <v>1</v>
      </c>
      <c r="C34" s="86" t="s">
        <v>960</v>
      </c>
      <c r="D34" s="98" t="s">
        <v>933</v>
      </c>
      <c r="E34" s="83" t="s">
        <v>961</v>
      </c>
    </row>
    <row r="35" spans="1:5" ht="14.5">
      <c r="A35" s="80" t="s">
        <v>1</v>
      </c>
      <c r="C35" t="s">
        <v>962</v>
      </c>
      <c r="D35" s="98" t="s">
        <v>933</v>
      </c>
      <c r="E35" t="s">
        <v>939</v>
      </c>
    </row>
    <row r="36" spans="1:5" ht="14.5">
      <c r="A36" s="80" t="s">
        <v>1</v>
      </c>
      <c r="C36" s="86" t="s">
        <v>886</v>
      </c>
      <c r="D36" s="98" t="s">
        <v>933</v>
      </c>
      <c r="E36" s="86" t="s">
        <v>963</v>
      </c>
    </row>
    <row r="37" spans="1:5" ht="14.5">
      <c r="A37" s="80" t="s">
        <v>1</v>
      </c>
      <c r="C37" t="s">
        <v>964</v>
      </c>
      <c r="D37" s="98" t="s">
        <v>933</v>
      </c>
      <c r="E37" t="s">
        <v>965</v>
      </c>
    </row>
    <row r="38" spans="1:5" ht="14.5">
      <c r="A38" s="80" t="s">
        <v>1</v>
      </c>
      <c r="C38" s="86" t="s">
        <v>887</v>
      </c>
      <c r="D38" s="98" t="s">
        <v>933</v>
      </c>
      <c r="E38" s="86" t="s">
        <v>966</v>
      </c>
    </row>
    <row r="39" spans="1:5" ht="14.5">
      <c r="A39" s="80" t="s">
        <v>1</v>
      </c>
      <c r="C39" t="s">
        <v>839</v>
      </c>
      <c r="D39" s="98" t="s">
        <v>933</v>
      </c>
      <c r="E39" t="s">
        <v>967</v>
      </c>
    </row>
    <row r="40" spans="1:5" ht="14.5">
      <c r="A40" s="80" t="s">
        <v>1</v>
      </c>
      <c r="C40" s="86" t="s">
        <v>968</v>
      </c>
      <c r="D40" s="98" t="s">
        <v>933</v>
      </c>
      <c r="E40" s="86" t="s">
        <v>969</v>
      </c>
    </row>
    <row r="41" spans="1:5" ht="14.5">
      <c r="A41" s="80" t="s">
        <v>1</v>
      </c>
      <c r="C41" s="86" t="s">
        <v>970</v>
      </c>
      <c r="D41" s="98" t="s">
        <v>933</v>
      </c>
      <c r="E41" s="86" t="s">
        <v>971</v>
      </c>
    </row>
    <row r="42" spans="1:5" ht="14.5">
      <c r="A42" s="80" t="s">
        <v>1</v>
      </c>
      <c r="C42" s="86" t="s">
        <v>200</v>
      </c>
      <c r="D42" s="98" t="s">
        <v>933</v>
      </c>
      <c r="E42" s="86" t="s">
        <v>972</v>
      </c>
    </row>
    <row r="43" spans="1:5" ht="14.5">
      <c r="A43" s="80" t="s">
        <v>1</v>
      </c>
      <c r="C43" s="86" t="s">
        <v>63</v>
      </c>
      <c r="D43" s="98" t="s">
        <v>933</v>
      </c>
      <c r="E43" s="86" t="s">
        <v>973</v>
      </c>
    </row>
  </sheetData>
  <sortState ref="C13:E21">
    <sortCondition ref="C13:C21"/>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2CEF3-F169-4135-B23E-3616752E987E}">
  <dimension ref="A1:M38"/>
  <sheetViews>
    <sheetView showGridLines="0" topLeftCell="A7" zoomScale="55" workbookViewId="0">
      <selection activeCell="C11" sqref="C11"/>
    </sheetView>
  </sheetViews>
  <sheetFormatPr defaultColWidth="8.83203125" defaultRowHeight="14"/>
  <cols>
    <col min="2" max="2" width="7.1640625" customWidth="1"/>
    <col min="3" max="3" width="115.4140625" customWidth="1"/>
    <col min="4" max="4" width="4.83203125" customWidth="1"/>
    <col min="5" max="5" width="40.58203125" customWidth="1"/>
    <col min="6" max="6" width="4.83203125" customWidth="1"/>
    <col min="7" max="7" width="6" customWidth="1"/>
  </cols>
  <sheetData>
    <row r="1" spans="1:13" ht="80.25" customHeight="1">
      <c r="A1" s="235" t="s">
        <v>0</v>
      </c>
      <c r="B1" s="236"/>
      <c r="C1" s="236"/>
      <c r="D1" s="236"/>
      <c r="E1" s="236"/>
      <c r="F1" s="236"/>
      <c r="G1" s="237"/>
    </row>
    <row r="2" spans="1:13" ht="22.5">
      <c r="A2" s="238"/>
      <c r="B2" s="239"/>
      <c r="C2" s="239"/>
      <c r="D2" s="239"/>
      <c r="E2" s="239"/>
      <c r="F2" s="239"/>
      <c r="G2" s="240"/>
    </row>
    <row r="3" spans="1:13" ht="9.75" customHeight="1">
      <c r="A3" s="249" t="s">
        <v>1</v>
      </c>
      <c r="B3" s="250"/>
      <c r="C3" s="250"/>
      <c r="D3" s="250"/>
      <c r="E3" s="250"/>
      <c r="F3" s="250"/>
      <c r="G3" s="251"/>
    </row>
    <row r="4" spans="1:13" ht="14.5">
      <c r="A4" s="21" t="s">
        <v>1</v>
      </c>
      <c r="B4" s="22" t="s">
        <v>1</v>
      </c>
      <c r="C4" s="22" t="s">
        <v>1</v>
      </c>
      <c r="D4" s="22" t="s">
        <v>1</v>
      </c>
      <c r="E4" s="22" t="s">
        <v>1</v>
      </c>
      <c r="F4" s="22" t="s">
        <v>1</v>
      </c>
      <c r="G4" s="23" t="s">
        <v>1</v>
      </c>
    </row>
    <row r="5" spans="1:13" ht="14.5">
      <c r="A5" s="21" t="s">
        <v>1</v>
      </c>
      <c r="B5" s="22" t="s">
        <v>1</v>
      </c>
      <c r="C5" s="22" t="s">
        <v>1</v>
      </c>
      <c r="D5" s="22" t="s">
        <v>1</v>
      </c>
      <c r="E5" s="22" t="s">
        <v>1</v>
      </c>
      <c r="F5" s="22" t="s">
        <v>1</v>
      </c>
      <c r="G5" s="23" t="s">
        <v>1</v>
      </c>
    </row>
    <row r="6" spans="1:13" ht="14.5">
      <c r="A6" s="21" t="s">
        <v>1</v>
      </c>
      <c r="B6" s="22" t="s">
        <v>1</v>
      </c>
      <c r="C6" s="22" t="s">
        <v>1</v>
      </c>
      <c r="D6" s="22" t="s">
        <v>1</v>
      </c>
      <c r="E6" s="22" t="s">
        <v>1</v>
      </c>
      <c r="F6" s="22" t="s">
        <v>1</v>
      </c>
      <c r="G6" s="23" t="s">
        <v>1</v>
      </c>
    </row>
    <row r="7" spans="1:13" ht="28">
      <c r="A7" s="24" t="s">
        <v>3</v>
      </c>
      <c r="B7" s="25"/>
      <c r="C7" s="25"/>
      <c r="D7" s="25"/>
      <c r="E7" s="133" t="s">
        <v>1</v>
      </c>
      <c r="F7" s="25"/>
      <c r="G7" s="26" t="s">
        <v>1</v>
      </c>
    </row>
    <row r="8" spans="1:13" ht="21">
      <c r="A8" s="27" t="s">
        <v>1</v>
      </c>
      <c r="B8" s="28" t="s">
        <v>1</v>
      </c>
      <c r="C8" s="28" t="s">
        <v>1</v>
      </c>
      <c r="D8" s="28" t="s">
        <v>1</v>
      </c>
      <c r="E8" s="28" t="s">
        <v>1</v>
      </c>
      <c r="F8" s="28" t="s">
        <v>1</v>
      </c>
      <c r="G8" s="29" t="s">
        <v>1</v>
      </c>
    </row>
    <row r="9" spans="1:13" ht="20">
      <c r="A9" s="35" t="s">
        <v>4</v>
      </c>
      <c r="B9" s="36" t="s">
        <v>5</v>
      </c>
      <c r="C9" s="36"/>
      <c r="D9" s="36"/>
      <c r="E9" s="36" t="s">
        <v>6</v>
      </c>
      <c r="F9" s="36"/>
      <c r="G9" s="37"/>
      <c r="M9" s="138"/>
    </row>
    <row r="10" spans="1:13" s="138" customFormat="1" ht="20">
      <c r="A10" s="139"/>
      <c r="B10" s="134" t="s">
        <v>7</v>
      </c>
      <c r="C10" s="38" t="s">
        <v>8</v>
      </c>
      <c r="D10" s="36"/>
      <c r="E10" s="135" t="s">
        <v>9</v>
      </c>
      <c r="F10" s="140"/>
      <c r="G10" s="137"/>
    </row>
    <row r="11" spans="1:13" s="138" customFormat="1" ht="20">
      <c r="A11" s="139"/>
      <c r="B11" s="134" t="s">
        <v>10</v>
      </c>
      <c r="C11" s="38" t="s">
        <v>11</v>
      </c>
      <c r="D11" s="36"/>
      <c r="E11" s="135" t="s">
        <v>9</v>
      </c>
      <c r="F11" s="140"/>
      <c r="G11" s="137"/>
    </row>
    <row r="12" spans="1:13" s="138" customFormat="1" ht="20">
      <c r="A12" s="139"/>
      <c r="B12" s="134" t="s">
        <v>12</v>
      </c>
      <c r="C12" s="38" t="s">
        <v>13</v>
      </c>
      <c r="D12" s="36"/>
      <c r="E12" s="135" t="s">
        <v>9</v>
      </c>
      <c r="F12" s="140"/>
      <c r="G12" s="137"/>
    </row>
    <row r="13" spans="1:13" ht="20">
      <c r="A13" s="35"/>
      <c r="B13" s="134" t="s">
        <v>14</v>
      </c>
      <c r="C13" s="38" t="s">
        <v>15</v>
      </c>
      <c r="D13" s="36"/>
      <c r="E13" s="135" t="s">
        <v>9</v>
      </c>
      <c r="F13" s="36"/>
      <c r="G13" s="39"/>
    </row>
    <row r="14" spans="1:13" s="138" customFormat="1" ht="20">
      <c r="A14" s="139"/>
      <c r="B14" s="134" t="s">
        <v>16</v>
      </c>
      <c r="C14" s="38" t="s">
        <v>17</v>
      </c>
      <c r="D14" s="36"/>
      <c r="E14" s="135" t="s">
        <v>18</v>
      </c>
      <c r="F14" s="140"/>
      <c r="G14" s="39"/>
    </row>
    <row r="15" spans="1:13" s="138" customFormat="1" ht="20">
      <c r="A15" s="139"/>
      <c r="B15" s="134" t="s">
        <v>19</v>
      </c>
      <c r="C15" s="134" t="s">
        <v>20</v>
      </c>
      <c r="D15" s="36"/>
      <c r="E15" s="135" t="s">
        <v>18</v>
      </c>
      <c r="F15" s="140"/>
      <c r="G15" s="137"/>
    </row>
    <row r="16" spans="1:13" s="138" customFormat="1" ht="20">
      <c r="A16" s="139"/>
      <c r="B16" s="134" t="s">
        <v>21</v>
      </c>
      <c r="C16" s="134" t="s">
        <v>22</v>
      </c>
      <c r="D16" s="36"/>
      <c r="E16" s="135" t="s">
        <v>18</v>
      </c>
      <c r="F16" s="140"/>
      <c r="G16" s="137"/>
    </row>
    <row r="17" spans="1:7" s="138" customFormat="1" ht="20">
      <c r="A17" s="139"/>
      <c r="B17" s="134" t="s">
        <v>23</v>
      </c>
      <c r="C17" s="134" t="s">
        <v>24</v>
      </c>
      <c r="D17" s="36"/>
      <c r="E17" s="135" t="s">
        <v>18</v>
      </c>
      <c r="F17" s="140"/>
      <c r="G17" s="137"/>
    </row>
    <row r="18" spans="1:7" s="138" customFormat="1" ht="20">
      <c r="A18" s="139"/>
      <c r="B18" s="134" t="s">
        <v>25</v>
      </c>
      <c r="C18" s="134" t="s">
        <v>26</v>
      </c>
      <c r="D18" s="36"/>
      <c r="E18" s="135" t="s">
        <v>18</v>
      </c>
      <c r="F18" s="140"/>
      <c r="G18" s="137"/>
    </row>
    <row r="19" spans="1:7" ht="20">
      <c r="A19" s="35"/>
      <c r="B19" s="134" t="s">
        <v>27</v>
      </c>
      <c r="C19" s="134" t="s">
        <v>28</v>
      </c>
      <c r="D19" s="36"/>
      <c r="E19" s="135" t="s">
        <v>29</v>
      </c>
      <c r="F19" s="36"/>
      <c r="G19" s="39"/>
    </row>
    <row r="20" spans="1:7" ht="20">
      <c r="A20" s="35"/>
      <c r="B20" s="134" t="s">
        <v>30</v>
      </c>
      <c r="C20" s="134" t="s">
        <v>31</v>
      </c>
      <c r="D20" s="36"/>
      <c r="E20" s="135" t="s">
        <v>32</v>
      </c>
      <c r="F20" s="36"/>
      <c r="G20" s="39"/>
    </row>
    <row r="21" spans="1:7" ht="20">
      <c r="A21" s="35"/>
      <c r="B21" s="136"/>
      <c r="C21" s="136"/>
      <c r="D21" s="36"/>
      <c r="E21" s="36"/>
      <c r="F21" s="36"/>
      <c r="G21" s="37"/>
    </row>
    <row r="22" spans="1:7" ht="20">
      <c r="A22" s="35" t="s">
        <v>33</v>
      </c>
      <c r="B22" s="36" t="s">
        <v>34</v>
      </c>
      <c r="C22" s="36"/>
      <c r="D22" s="36"/>
      <c r="E22" s="36" t="s">
        <v>1</v>
      </c>
      <c r="F22" s="36"/>
      <c r="G22" s="37"/>
    </row>
    <row r="23" spans="1:7" ht="20">
      <c r="A23" s="40" t="s">
        <v>1</v>
      </c>
      <c r="B23" s="43" t="s">
        <v>7</v>
      </c>
      <c r="C23" s="134" t="s">
        <v>35</v>
      </c>
      <c r="D23" s="41"/>
      <c r="E23" s="135" t="s">
        <v>9</v>
      </c>
      <c r="F23" s="41"/>
      <c r="G23" s="39"/>
    </row>
    <row r="24" spans="1:7" ht="20">
      <c r="A24" s="40" t="s">
        <v>1</v>
      </c>
      <c r="B24" s="43" t="s">
        <v>10</v>
      </c>
      <c r="C24" s="134" t="s">
        <v>36</v>
      </c>
      <c r="D24" s="41"/>
      <c r="E24" s="135" t="s">
        <v>9</v>
      </c>
      <c r="F24" s="41"/>
      <c r="G24" s="39"/>
    </row>
    <row r="25" spans="1:7" ht="20">
      <c r="A25" s="40" t="s">
        <v>1</v>
      </c>
      <c r="B25" s="43" t="s">
        <v>12</v>
      </c>
      <c r="C25" s="134" t="s">
        <v>37</v>
      </c>
      <c r="D25" s="41" t="s">
        <v>1</v>
      </c>
      <c r="E25" s="135" t="s">
        <v>9</v>
      </c>
      <c r="F25" s="41" t="s">
        <v>1</v>
      </c>
      <c r="G25" s="39"/>
    </row>
    <row r="26" spans="1:7" s="138" customFormat="1" ht="20">
      <c r="A26" s="190" t="s">
        <v>1</v>
      </c>
      <c r="B26" s="191" t="s">
        <v>14</v>
      </c>
      <c r="C26" s="134" t="s">
        <v>38</v>
      </c>
      <c r="D26" s="192"/>
      <c r="E26" s="193" t="s">
        <v>9</v>
      </c>
      <c r="F26" s="192"/>
      <c r="G26" s="39"/>
    </row>
    <row r="27" spans="1:7" s="138" customFormat="1" ht="20">
      <c r="A27" s="190" t="s">
        <v>1</v>
      </c>
      <c r="B27" s="191" t="s">
        <v>16</v>
      </c>
      <c r="C27" s="134" t="s">
        <v>39</v>
      </c>
      <c r="D27" s="192"/>
      <c r="E27" s="193" t="s">
        <v>9</v>
      </c>
      <c r="F27" s="192"/>
      <c r="G27" s="39"/>
    </row>
    <row r="28" spans="1:7" ht="20">
      <c r="A28" s="40"/>
      <c r="B28" s="43" t="s">
        <v>19</v>
      </c>
      <c r="C28" s="134" t="s">
        <v>40</v>
      </c>
      <c r="D28" s="41"/>
      <c r="E28" s="135" t="s">
        <v>32</v>
      </c>
      <c r="F28" s="41"/>
      <c r="G28" s="39"/>
    </row>
    <row r="29" spans="1:7" ht="17.5">
      <c r="A29" s="40"/>
      <c r="B29" s="41"/>
      <c r="C29" s="41"/>
      <c r="D29" s="41"/>
      <c r="E29" s="41"/>
      <c r="F29" s="41"/>
      <c r="G29" s="42"/>
    </row>
    <row r="30" spans="1:7" ht="20">
      <c r="A30" s="35" t="s">
        <v>41</v>
      </c>
      <c r="B30" s="36" t="s">
        <v>42</v>
      </c>
      <c r="C30" s="41"/>
      <c r="D30" s="41" t="s">
        <v>1</v>
      </c>
      <c r="E30" s="41" t="s">
        <v>1</v>
      </c>
      <c r="F30" s="41" t="s">
        <v>1</v>
      </c>
      <c r="G30" s="42"/>
    </row>
    <row r="31" spans="1:7" ht="20">
      <c r="A31" s="40" t="s">
        <v>1</v>
      </c>
      <c r="B31" s="43" t="s">
        <v>7</v>
      </c>
      <c r="C31" s="134" t="s">
        <v>43</v>
      </c>
      <c r="D31" s="41"/>
      <c r="E31" s="135" t="s">
        <v>44</v>
      </c>
      <c r="F31" s="41"/>
      <c r="G31" s="39"/>
    </row>
    <row r="32" spans="1:7" ht="20">
      <c r="A32" s="40" t="s">
        <v>1</v>
      </c>
      <c r="B32" s="43" t="s">
        <v>45</v>
      </c>
      <c r="C32" s="134" t="s">
        <v>46</v>
      </c>
      <c r="D32" s="41"/>
      <c r="E32" s="135" t="s">
        <v>9</v>
      </c>
      <c r="F32" s="41"/>
      <c r="G32" s="39"/>
    </row>
    <row r="33" spans="1:7" ht="20">
      <c r="A33" s="40"/>
      <c r="B33" s="43" t="s">
        <v>12</v>
      </c>
      <c r="C33" s="134" t="s">
        <v>47</v>
      </c>
      <c r="D33" s="41"/>
      <c r="E33" s="135" t="s">
        <v>32</v>
      </c>
      <c r="F33" s="41"/>
      <c r="G33" s="39"/>
    </row>
    <row r="34" spans="1:7" ht="17.5">
      <c r="A34" s="40"/>
      <c r="B34" s="41"/>
      <c r="C34" s="41"/>
      <c r="D34" s="41"/>
      <c r="E34" s="41"/>
      <c r="F34" s="41"/>
      <c r="G34" s="42"/>
    </row>
    <row r="35" spans="1:7" ht="20.5">
      <c r="A35" s="35" t="s">
        <v>48</v>
      </c>
      <c r="B35" s="36" t="s">
        <v>49</v>
      </c>
      <c r="C35" s="41"/>
      <c r="D35" s="30" t="s">
        <v>1</v>
      </c>
      <c r="E35" s="30" t="s">
        <v>1</v>
      </c>
      <c r="F35" s="30" t="s">
        <v>1</v>
      </c>
      <c r="G35" s="31" t="s">
        <v>1</v>
      </c>
    </row>
    <row r="36" spans="1:7" ht="14.5">
      <c r="A36" s="21" t="s">
        <v>1</v>
      </c>
      <c r="B36" s="22" t="s">
        <v>1</v>
      </c>
      <c r="C36" s="22" t="s">
        <v>1</v>
      </c>
      <c r="D36" s="22" t="s">
        <v>1</v>
      </c>
      <c r="E36" s="22" t="s">
        <v>1</v>
      </c>
      <c r="F36" s="22" t="s">
        <v>1</v>
      </c>
      <c r="G36" s="23" t="s">
        <v>1</v>
      </c>
    </row>
    <row r="37" spans="1:7" ht="15" customHeight="1">
      <c r="A37" s="247" t="s">
        <v>1</v>
      </c>
      <c r="B37" s="252" t="s">
        <v>2</v>
      </c>
      <c r="C37" s="253"/>
      <c r="D37" s="253"/>
      <c r="E37" s="253"/>
      <c r="F37" s="253"/>
      <c r="G37" s="254"/>
    </row>
    <row r="38" spans="1:7">
      <c r="A38" s="248"/>
      <c r="B38" s="255"/>
      <c r="C38" s="256"/>
      <c r="D38" s="256"/>
      <c r="E38" s="256"/>
      <c r="F38" s="256"/>
      <c r="G38" s="257"/>
    </row>
  </sheetData>
  <mergeCells count="5">
    <mergeCell ref="A37:A38"/>
    <mergeCell ref="A1:G1"/>
    <mergeCell ref="A2:G2"/>
    <mergeCell ref="A3:G3"/>
    <mergeCell ref="B37:G38"/>
  </mergeCell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M45"/>
  <sheetViews>
    <sheetView showGridLines="0" topLeftCell="J8" zoomScale="91" workbookViewId="0">
      <selection activeCell="C44" sqref="C44:N44"/>
    </sheetView>
  </sheetViews>
  <sheetFormatPr defaultColWidth="8.83203125" defaultRowHeight="14"/>
  <cols>
    <col min="1" max="1" width="7.1640625" customWidth="1"/>
    <col min="2" max="2" width="29.83203125" bestFit="1" customWidth="1"/>
    <col min="3" max="3" width="11" style="6" customWidth="1"/>
    <col min="4" max="4" width="9.83203125" style="6" customWidth="1"/>
    <col min="5" max="5" width="15.1640625" style="6" bestFit="1" customWidth="1"/>
    <col min="6" max="6" width="14.83203125" style="6" bestFit="1" customWidth="1"/>
    <col min="7" max="7" width="14.4140625" style="6" bestFit="1" customWidth="1"/>
    <col min="8" max="8" width="10.75" style="6" bestFit="1" customWidth="1"/>
    <col min="9" max="10" width="9.83203125" style="6" customWidth="1"/>
    <col min="11" max="11" width="10" style="6" bestFit="1" customWidth="1"/>
    <col min="12" max="12" width="10" style="6" customWidth="1"/>
    <col min="13" max="13" width="11.4140625" style="6" bestFit="1" customWidth="1"/>
  </cols>
  <sheetData>
    <row r="1" spans="1:13">
      <c r="A1" s="12" t="s">
        <v>50</v>
      </c>
      <c r="B1" s="7"/>
      <c r="C1" s="8"/>
      <c r="D1" s="8"/>
      <c r="E1" s="8"/>
      <c r="F1" s="8"/>
      <c r="G1" s="8"/>
      <c r="H1" s="8"/>
      <c r="I1" s="8"/>
      <c r="J1" s="8"/>
      <c r="K1" s="9"/>
      <c r="L1" s="9" t="s">
        <v>51</v>
      </c>
      <c r="M1" s="75" t="s">
        <v>52</v>
      </c>
    </row>
    <row r="2" spans="1:13" ht="4.5" customHeight="1">
      <c r="A2" s="58"/>
      <c r="B2" s="59"/>
      <c r="C2" s="60"/>
      <c r="D2" s="60"/>
      <c r="E2" s="60"/>
      <c r="F2" s="60"/>
      <c r="G2" s="60"/>
      <c r="H2" s="60"/>
      <c r="I2" s="60"/>
      <c r="J2" s="60"/>
      <c r="K2" s="60"/>
      <c r="L2" s="60"/>
      <c r="M2" s="60"/>
    </row>
    <row r="3" spans="1:13">
      <c r="A3" s="7"/>
      <c r="B3" s="7"/>
      <c r="C3" s="8"/>
      <c r="D3" s="8"/>
      <c r="E3" s="8"/>
      <c r="F3" s="8"/>
      <c r="G3" s="8"/>
      <c r="H3" s="8"/>
      <c r="I3" s="8"/>
      <c r="J3" s="8"/>
      <c r="K3" s="8"/>
      <c r="L3" s="8"/>
      <c r="M3" s="8"/>
    </row>
    <row r="4" spans="1:13" ht="23">
      <c r="A4" s="11" t="s">
        <v>8</v>
      </c>
      <c r="B4" s="7"/>
      <c r="C4" s="8"/>
      <c r="D4" s="8"/>
      <c r="E4" s="8"/>
      <c r="F4" s="8"/>
      <c r="G4" s="8"/>
      <c r="H4" s="8"/>
      <c r="I4" s="8"/>
      <c r="J4" s="8"/>
      <c r="K4" s="8"/>
      <c r="L4" s="8"/>
      <c r="M4" s="8"/>
    </row>
    <row r="5" spans="1:13" ht="17.5">
      <c r="A5" s="13"/>
      <c r="B5" s="7"/>
      <c r="C5" s="8"/>
      <c r="D5" s="8"/>
      <c r="E5" s="8"/>
      <c r="F5" s="8"/>
      <c r="G5" s="8"/>
      <c r="H5" s="8"/>
      <c r="I5" s="8"/>
      <c r="J5" s="8"/>
      <c r="K5" s="8"/>
      <c r="L5" s="8"/>
      <c r="M5" s="8"/>
    </row>
    <row r="6" spans="1:13">
      <c r="A6" s="7" t="s">
        <v>53</v>
      </c>
      <c r="B6" s="7"/>
      <c r="C6" s="8"/>
      <c r="D6" s="8"/>
      <c r="E6" s="8"/>
      <c r="F6" s="8"/>
      <c r="G6" s="8"/>
      <c r="H6" s="8"/>
      <c r="I6" s="8"/>
      <c r="J6" s="8"/>
      <c r="K6" s="8"/>
      <c r="L6" s="8"/>
      <c r="M6" s="8"/>
    </row>
    <row r="7" spans="1:13" ht="14.5">
      <c r="A7" s="261" t="s">
        <v>54</v>
      </c>
      <c r="B7" s="263" t="s">
        <v>55</v>
      </c>
      <c r="C7" s="258" t="s">
        <v>56</v>
      </c>
      <c r="D7" s="258"/>
      <c r="E7" s="258"/>
      <c r="F7" s="258"/>
      <c r="G7" s="258"/>
      <c r="H7" s="258"/>
      <c r="I7" s="258"/>
      <c r="J7" s="258"/>
      <c r="K7" s="258"/>
      <c r="L7" s="258"/>
      <c r="M7" s="258"/>
    </row>
    <row r="8" spans="1:13" ht="29">
      <c r="A8" s="262"/>
      <c r="B8" s="264"/>
      <c r="C8" s="16" t="s">
        <v>57</v>
      </c>
      <c r="D8" s="15" t="s">
        <v>58</v>
      </c>
      <c r="E8" s="15" t="s">
        <v>59</v>
      </c>
      <c r="F8" s="15" t="s">
        <v>60</v>
      </c>
      <c r="G8" s="15" t="s">
        <v>61</v>
      </c>
      <c r="H8" s="15" t="s">
        <v>62</v>
      </c>
      <c r="I8" s="15" t="s">
        <v>63</v>
      </c>
      <c r="J8" s="15" t="s">
        <v>64</v>
      </c>
      <c r="K8" s="15" t="s">
        <v>65</v>
      </c>
      <c r="L8" s="15" t="s">
        <v>66</v>
      </c>
      <c r="M8" s="15" t="s">
        <v>67</v>
      </c>
    </row>
    <row r="9" spans="1:13" ht="14.5" customHeight="1">
      <c r="A9" s="1">
        <v>1</v>
      </c>
      <c r="B9" s="2" t="s">
        <v>68</v>
      </c>
      <c r="C9" s="2">
        <v>5</v>
      </c>
      <c r="D9" s="2">
        <v>3</v>
      </c>
      <c r="E9" s="2">
        <v>1</v>
      </c>
      <c r="F9" s="2">
        <v>0</v>
      </c>
      <c r="G9" s="2">
        <v>2</v>
      </c>
      <c r="H9" s="2">
        <v>0</v>
      </c>
      <c r="I9" s="2">
        <v>6</v>
      </c>
      <c r="J9" s="2">
        <v>1</v>
      </c>
      <c r="K9" s="2">
        <v>1</v>
      </c>
      <c r="L9" s="2">
        <v>0</v>
      </c>
      <c r="M9" s="2">
        <v>4</v>
      </c>
    </row>
    <row r="10" spans="1:13" ht="14.5" customHeight="1">
      <c r="A10" s="3">
        <v>2</v>
      </c>
      <c r="B10" s="4" t="s">
        <v>69</v>
      </c>
      <c r="C10" s="4">
        <f>20+179+23</f>
        <v>222</v>
      </c>
      <c r="D10" s="4">
        <v>1</v>
      </c>
      <c r="E10" s="4">
        <f>1+7</f>
        <v>8</v>
      </c>
      <c r="F10" s="4">
        <v>0</v>
      </c>
      <c r="G10" s="4">
        <v>0</v>
      </c>
      <c r="H10" s="4">
        <v>0</v>
      </c>
      <c r="I10" s="4">
        <v>34</v>
      </c>
      <c r="J10" s="4">
        <v>4</v>
      </c>
      <c r="K10" s="4">
        <v>1</v>
      </c>
      <c r="L10" s="4">
        <v>4</v>
      </c>
      <c r="M10" s="4">
        <f>117+1</f>
        <v>118</v>
      </c>
    </row>
    <row r="11" spans="1:13" ht="14.5" customHeight="1">
      <c r="A11" s="1">
        <v>3</v>
      </c>
      <c r="B11" s="2" t="s">
        <v>70</v>
      </c>
      <c r="C11" s="2">
        <v>4</v>
      </c>
      <c r="D11" s="2">
        <v>0</v>
      </c>
      <c r="E11" s="2">
        <v>0</v>
      </c>
      <c r="F11" s="2">
        <v>0</v>
      </c>
      <c r="G11" s="2">
        <v>2</v>
      </c>
      <c r="H11" s="2">
        <v>0</v>
      </c>
      <c r="I11" s="2">
        <v>2</v>
      </c>
      <c r="J11" s="2">
        <v>0</v>
      </c>
      <c r="K11" s="2">
        <v>0</v>
      </c>
      <c r="L11" s="2">
        <v>0</v>
      </c>
      <c r="M11" s="2">
        <v>2</v>
      </c>
    </row>
    <row r="12" spans="1:13" ht="14.5" customHeight="1">
      <c r="A12" s="3">
        <v>4</v>
      </c>
      <c r="B12" s="4" t="s">
        <v>71</v>
      </c>
      <c r="C12" s="4">
        <v>18</v>
      </c>
      <c r="D12" s="4">
        <v>1</v>
      </c>
      <c r="E12" s="4">
        <v>0</v>
      </c>
      <c r="F12" s="4">
        <v>0</v>
      </c>
      <c r="G12" s="4">
        <v>0</v>
      </c>
      <c r="H12" s="4">
        <v>0</v>
      </c>
      <c r="I12" s="4">
        <v>10</v>
      </c>
      <c r="J12" s="4">
        <v>0</v>
      </c>
      <c r="K12" s="4">
        <v>1</v>
      </c>
      <c r="L12" s="4">
        <v>0</v>
      </c>
      <c r="M12" s="4">
        <v>7</v>
      </c>
    </row>
    <row r="13" spans="1:13" ht="14.5" customHeight="1">
      <c r="A13" s="1">
        <v>5</v>
      </c>
      <c r="B13" s="2" t="s">
        <v>72</v>
      </c>
      <c r="C13" s="2">
        <f>19+16</f>
        <v>35</v>
      </c>
      <c r="D13" s="2">
        <v>0</v>
      </c>
      <c r="E13" s="2">
        <v>1</v>
      </c>
      <c r="F13" s="2">
        <v>0</v>
      </c>
      <c r="G13" s="2">
        <v>0</v>
      </c>
      <c r="H13" s="2">
        <v>7</v>
      </c>
      <c r="I13" s="2">
        <v>6</v>
      </c>
      <c r="J13" s="2">
        <v>2</v>
      </c>
      <c r="K13" s="2">
        <v>0</v>
      </c>
      <c r="L13" s="2">
        <v>7</v>
      </c>
      <c r="M13" s="2">
        <v>11</v>
      </c>
    </row>
    <row r="14" spans="1:13" ht="14.5" customHeight="1">
      <c r="A14" s="3">
        <v>6</v>
      </c>
      <c r="B14" s="4" t="s">
        <v>73</v>
      </c>
      <c r="C14" s="4">
        <v>1</v>
      </c>
      <c r="D14" s="4">
        <v>0</v>
      </c>
      <c r="E14" s="4">
        <v>0</v>
      </c>
      <c r="F14" s="4">
        <v>0</v>
      </c>
      <c r="G14" s="4">
        <v>0</v>
      </c>
      <c r="H14" s="4">
        <v>0</v>
      </c>
      <c r="I14" s="4">
        <v>0</v>
      </c>
      <c r="J14" s="4">
        <v>0</v>
      </c>
      <c r="K14" s="4">
        <v>1</v>
      </c>
      <c r="L14" s="4">
        <v>1</v>
      </c>
      <c r="M14" s="4">
        <v>2</v>
      </c>
    </row>
    <row r="15" spans="1:13" ht="14.5" customHeight="1">
      <c r="A15" s="1">
        <v>7</v>
      </c>
      <c r="B15" s="2" t="s">
        <v>74</v>
      </c>
      <c r="C15" s="2">
        <v>3</v>
      </c>
      <c r="D15" s="2">
        <v>1</v>
      </c>
      <c r="E15" s="2">
        <v>0</v>
      </c>
      <c r="F15" s="2">
        <v>0</v>
      </c>
      <c r="G15" s="2">
        <v>0</v>
      </c>
      <c r="H15" s="2">
        <v>1</v>
      </c>
      <c r="I15" s="2">
        <v>1</v>
      </c>
      <c r="J15" s="2">
        <v>0</v>
      </c>
      <c r="K15" s="2">
        <v>0</v>
      </c>
      <c r="L15" s="2">
        <v>0</v>
      </c>
      <c r="M15" s="2">
        <v>5</v>
      </c>
    </row>
    <row r="16" spans="1:13" ht="14.5" customHeight="1">
      <c r="A16" s="3">
        <v>8</v>
      </c>
      <c r="B16" s="4" t="s">
        <v>75</v>
      </c>
      <c r="C16" s="4">
        <f>27+9</f>
        <v>36</v>
      </c>
      <c r="D16" s="4">
        <v>2</v>
      </c>
      <c r="E16" s="4">
        <v>0</v>
      </c>
      <c r="F16" s="4">
        <v>0</v>
      </c>
      <c r="G16" s="4">
        <v>0</v>
      </c>
      <c r="H16" s="4">
        <v>3</v>
      </c>
      <c r="I16" s="4">
        <v>4</v>
      </c>
      <c r="J16" s="4">
        <v>1</v>
      </c>
      <c r="K16" s="4">
        <v>1</v>
      </c>
      <c r="L16" s="4">
        <v>6</v>
      </c>
      <c r="M16" s="4">
        <v>16</v>
      </c>
    </row>
    <row r="17" spans="1:13" ht="14.5" customHeight="1">
      <c r="A17" s="1">
        <v>9</v>
      </c>
      <c r="B17" s="2" t="s">
        <v>76</v>
      </c>
      <c r="C17" s="2">
        <f>36+63+2</f>
        <v>101</v>
      </c>
      <c r="D17" s="2">
        <f>2+3+9</f>
        <v>14</v>
      </c>
      <c r="E17" s="2">
        <v>0</v>
      </c>
      <c r="F17" s="2">
        <v>0</v>
      </c>
      <c r="G17" s="2">
        <v>0</v>
      </c>
      <c r="H17" s="2">
        <v>4</v>
      </c>
      <c r="I17" s="2">
        <v>15</v>
      </c>
      <c r="J17" s="2">
        <v>7</v>
      </c>
      <c r="K17" s="2">
        <v>6</v>
      </c>
      <c r="L17" s="2">
        <v>3</v>
      </c>
      <c r="M17" s="2">
        <f>1+2+49+3+2+1</f>
        <v>58</v>
      </c>
    </row>
    <row r="18" spans="1:13" ht="14.5" customHeight="1">
      <c r="A18" s="3">
        <v>10</v>
      </c>
      <c r="B18" s="4" t="s">
        <v>77</v>
      </c>
      <c r="C18" s="4">
        <f>55+38+2</f>
        <v>95</v>
      </c>
      <c r="D18" s="4">
        <f>5+5</f>
        <v>10</v>
      </c>
      <c r="E18" s="4">
        <f>4+2</f>
        <v>6</v>
      </c>
      <c r="F18" s="4">
        <v>0</v>
      </c>
      <c r="G18" s="4">
        <v>1</v>
      </c>
      <c r="H18" s="4">
        <v>5</v>
      </c>
      <c r="I18" s="4">
        <v>26</v>
      </c>
      <c r="J18" s="4">
        <v>3</v>
      </c>
      <c r="K18" s="4">
        <v>9</v>
      </c>
      <c r="L18" s="4">
        <v>1</v>
      </c>
      <c r="M18" s="4">
        <f>1+77+1+1</f>
        <v>80</v>
      </c>
    </row>
    <row r="19" spans="1:13" ht="14.5" customHeight="1">
      <c r="A19" s="1">
        <v>11</v>
      </c>
      <c r="B19" s="2" t="s">
        <v>78</v>
      </c>
      <c r="C19" s="2">
        <f>51+1+33+1+1</f>
        <v>87</v>
      </c>
      <c r="D19" s="2">
        <f>1+3+1+8</f>
        <v>13</v>
      </c>
      <c r="E19" s="2">
        <f>1+3+1</f>
        <v>5</v>
      </c>
      <c r="F19" s="2">
        <v>0</v>
      </c>
      <c r="G19" s="2">
        <v>1</v>
      </c>
      <c r="H19" s="2">
        <v>11</v>
      </c>
      <c r="I19" s="2">
        <v>17</v>
      </c>
      <c r="J19" s="2">
        <v>2</v>
      </c>
      <c r="K19" s="2">
        <v>2</v>
      </c>
      <c r="L19" s="2">
        <f>1+11</f>
        <v>12</v>
      </c>
      <c r="M19" s="2">
        <f>1+39+1+1</f>
        <v>42</v>
      </c>
    </row>
    <row r="20" spans="1:13" ht="14.5" customHeight="1">
      <c r="A20" s="3">
        <v>12</v>
      </c>
      <c r="B20" s="4" t="s">
        <v>79</v>
      </c>
      <c r="C20" s="4">
        <v>10</v>
      </c>
      <c r="D20" s="4">
        <v>0</v>
      </c>
      <c r="E20" s="4">
        <v>0</v>
      </c>
      <c r="F20" s="4">
        <v>0</v>
      </c>
      <c r="G20" s="4">
        <v>3</v>
      </c>
      <c r="H20" s="4">
        <v>3</v>
      </c>
      <c r="I20" s="4">
        <v>4</v>
      </c>
      <c r="J20" s="4">
        <v>8</v>
      </c>
      <c r="K20" s="4">
        <v>19</v>
      </c>
      <c r="L20" s="4">
        <v>1</v>
      </c>
      <c r="M20" s="4">
        <v>1</v>
      </c>
    </row>
    <row r="21" spans="1:13" ht="14.5" customHeight="1">
      <c r="A21" s="1">
        <v>13</v>
      </c>
      <c r="B21" s="2" t="s">
        <v>80</v>
      </c>
      <c r="C21" s="2">
        <v>21</v>
      </c>
      <c r="D21" s="2">
        <v>4</v>
      </c>
      <c r="E21" s="2">
        <v>0</v>
      </c>
      <c r="F21" s="2">
        <v>0</v>
      </c>
      <c r="G21" s="2">
        <v>0</v>
      </c>
      <c r="H21" s="2">
        <v>0</v>
      </c>
      <c r="I21" s="2">
        <v>5</v>
      </c>
      <c r="J21" s="2">
        <v>0</v>
      </c>
      <c r="K21" s="2">
        <v>0</v>
      </c>
      <c r="L21" s="2">
        <v>1</v>
      </c>
      <c r="M21" s="2">
        <v>12</v>
      </c>
    </row>
    <row r="22" spans="1:13" ht="14.5" customHeight="1">
      <c r="A22" s="3">
        <v>14</v>
      </c>
      <c r="B22" s="4" t="s">
        <v>81</v>
      </c>
      <c r="C22" s="4">
        <v>12</v>
      </c>
      <c r="D22" s="4">
        <v>8</v>
      </c>
      <c r="E22" s="4">
        <v>0</v>
      </c>
      <c r="F22" s="4">
        <v>0</v>
      </c>
      <c r="G22" s="4">
        <v>0</v>
      </c>
      <c r="H22" s="4">
        <v>4</v>
      </c>
      <c r="I22" s="4">
        <v>5</v>
      </c>
      <c r="J22" s="4">
        <v>1</v>
      </c>
      <c r="K22" s="4">
        <v>0</v>
      </c>
      <c r="L22" s="4">
        <v>0</v>
      </c>
      <c r="M22" s="4">
        <v>13</v>
      </c>
    </row>
    <row r="23" spans="1:13" ht="14.5" customHeight="1">
      <c r="A23" s="1">
        <v>15</v>
      </c>
      <c r="B23" s="2" t="s">
        <v>82</v>
      </c>
      <c r="C23" s="2">
        <v>6</v>
      </c>
      <c r="D23" s="2">
        <v>4</v>
      </c>
      <c r="E23" s="2">
        <v>0</v>
      </c>
      <c r="F23" s="2">
        <v>0</v>
      </c>
      <c r="G23" s="2">
        <v>0</v>
      </c>
      <c r="H23" s="2">
        <v>1</v>
      </c>
      <c r="I23" s="2">
        <v>5</v>
      </c>
      <c r="J23" s="2">
        <v>0</v>
      </c>
      <c r="K23" s="2">
        <v>3</v>
      </c>
      <c r="L23" s="2">
        <v>3</v>
      </c>
      <c r="M23" s="2">
        <v>1</v>
      </c>
    </row>
    <row r="24" spans="1:13" ht="14.5" customHeight="1">
      <c r="A24" s="3">
        <v>16</v>
      </c>
      <c r="B24" s="4" t="s">
        <v>83</v>
      </c>
      <c r="C24" s="4">
        <v>4</v>
      </c>
      <c r="D24" s="4">
        <v>1</v>
      </c>
      <c r="E24" s="4">
        <v>0</v>
      </c>
      <c r="F24" s="4">
        <v>0</v>
      </c>
      <c r="G24" s="4">
        <v>1</v>
      </c>
      <c r="H24" s="4">
        <v>1</v>
      </c>
      <c r="I24" s="4">
        <v>0</v>
      </c>
      <c r="J24" s="4">
        <v>1</v>
      </c>
      <c r="K24" s="4">
        <v>0</v>
      </c>
      <c r="L24" s="4">
        <v>0</v>
      </c>
      <c r="M24" s="4">
        <v>1</v>
      </c>
    </row>
    <row r="25" spans="1:13" ht="14.5" customHeight="1">
      <c r="A25" s="1">
        <v>17</v>
      </c>
      <c r="B25" s="2" t="s">
        <v>84</v>
      </c>
      <c r="C25" s="2">
        <v>1</v>
      </c>
      <c r="D25" s="2">
        <v>1</v>
      </c>
      <c r="E25" s="2">
        <v>2</v>
      </c>
      <c r="F25" s="2">
        <v>0</v>
      </c>
      <c r="G25" s="2">
        <v>0</v>
      </c>
      <c r="H25" s="2">
        <v>0</v>
      </c>
      <c r="I25" s="2">
        <v>2</v>
      </c>
      <c r="J25" s="2">
        <v>0</v>
      </c>
      <c r="K25" s="2">
        <v>0</v>
      </c>
      <c r="L25" s="2">
        <v>2</v>
      </c>
      <c r="M25" s="2">
        <v>0</v>
      </c>
    </row>
    <row r="26" spans="1:13" ht="14.5" customHeight="1">
      <c r="A26" s="3">
        <v>18</v>
      </c>
      <c r="B26" s="4" t="s">
        <v>85</v>
      </c>
      <c r="C26" s="4">
        <v>10</v>
      </c>
      <c r="D26" s="4">
        <v>0</v>
      </c>
      <c r="E26" s="4">
        <v>0</v>
      </c>
      <c r="F26" s="4">
        <v>0</v>
      </c>
      <c r="G26" s="4">
        <v>0</v>
      </c>
      <c r="H26" s="4">
        <v>0</v>
      </c>
      <c r="I26" s="4">
        <v>2</v>
      </c>
      <c r="J26" s="4">
        <v>0</v>
      </c>
      <c r="K26" s="4">
        <v>0</v>
      </c>
      <c r="L26" s="4">
        <v>0</v>
      </c>
      <c r="M26" s="4">
        <v>5</v>
      </c>
    </row>
    <row r="27" spans="1:13" ht="14.5" customHeight="1">
      <c r="A27" s="1">
        <v>19</v>
      </c>
      <c r="B27" s="2" t="s">
        <v>86</v>
      </c>
      <c r="C27" s="2">
        <v>14</v>
      </c>
      <c r="D27" s="2">
        <v>0</v>
      </c>
      <c r="E27" s="2">
        <v>0</v>
      </c>
      <c r="F27" s="2">
        <v>0</v>
      </c>
      <c r="G27" s="2">
        <v>0</v>
      </c>
      <c r="H27" s="2">
        <v>0</v>
      </c>
      <c r="I27" s="2">
        <v>0</v>
      </c>
      <c r="J27" s="2">
        <v>0</v>
      </c>
      <c r="K27" s="2">
        <v>0</v>
      </c>
      <c r="L27" s="2">
        <v>0</v>
      </c>
      <c r="M27" s="2">
        <v>29</v>
      </c>
    </row>
    <row r="28" spans="1:13" ht="14.5" customHeight="1">
      <c r="A28" s="3">
        <v>20</v>
      </c>
      <c r="B28" s="4" t="s">
        <v>87</v>
      </c>
      <c r="C28" s="4">
        <v>19</v>
      </c>
      <c r="D28" s="4">
        <v>2</v>
      </c>
      <c r="E28" s="4">
        <v>3</v>
      </c>
      <c r="F28" s="4">
        <v>0</v>
      </c>
      <c r="G28" s="4">
        <v>2</v>
      </c>
      <c r="H28" s="4">
        <v>1</v>
      </c>
      <c r="I28" s="4">
        <v>9</v>
      </c>
      <c r="J28" s="4">
        <v>2</v>
      </c>
      <c r="K28" s="4">
        <v>2</v>
      </c>
      <c r="L28" s="4">
        <v>5</v>
      </c>
      <c r="M28" s="4">
        <v>14</v>
      </c>
    </row>
    <row r="29" spans="1:13" ht="14.5" customHeight="1">
      <c r="A29" s="1">
        <v>21</v>
      </c>
      <c r="B29" s="2" t="s">
        <v>88</v>
      </c>
      <c r="C29" s="2">
        <v>2</v>
      </c>
      <c r="D29" s="2">
        <v>0</v>
      </c>
      <c r="E29" s="2">
        <v>0</v>
      </c>
      <c r="F29" s="2">
        <v>0</v>
      </c>
      <c r="G29" s="2">
        <v>0</v>
      </c>
      <c r="H29" s="2">
        <v>1</v>
      </c>
      <c r="I29" s="2">
        <v>1</v>
      </c>
      <c r="J29" s="2">
        <v>0</v>
      </c>
      <c r="K29" s="2">
        <v>0</v>
      </c>
      <c r="L29" s="2">
        <v>0</v>
      </c>
      <c r="M29" s="2">
        <v>1</v>
      </c>
    </row>
    <row r="30" spans="1:13" ht="14.5" customHeight="1">
      <c r="A30" s="3">
        <v>22</v>
      </c>
      <c r="B30" s="4" t="s">
        <v>89</v>
      </c>
      <c r="C30" s="4">
        <v>22</v>
      </c>
      <c r="D30" s="4">
        <v>3</v>
      </c>
      <c r="E30" s="4">
        <v>0</v>
      </c>
      <c r="F30" s="4">
        <v>1</v>
      </c>
      <c r="G30" s="4">
        <v>2</v>
      </c>
      <c r="H30" s="4">
        <v>0</v>
      </c>
      <c r="I30" s="4">
        <v>17</v>
      </c>
      <c r="J30" s="4">
        <v>1</v>
      </c>
      <c r="K30" s="4">
        <v>6</v>
      </c>
      <c r="L30" s="4">
        <v>1</v>
      </c>
      <c r="M30" s="4">
        <v>12</v>
      </c>
    </row>
    <row r="31" spans="1:13" ht="14.5" customHeight="1">
      <c r="A31" s="1">
        <v>23</v>
      </c>
      <c r="B31" s="2" t="s">
        <v>90</v>
      </c>
      <c r="C31" s="2">
        <v>8</v>
      </c>
      <c r="D31" s="2">
        <v>1</v>
      </c>
      <c r="E31" s="2">
        <v>1</v>
      </c>
      <c r="F31" s="2">
        <v>0</v>
      </c>
      <c r="G31" s="2">
        <v>3</v>
      </c>
      <c r="H31" s="2">
        <v>0</v>
      </c>
      <c r="I31" s="2">
        <v>0</v>
      </c>
      <c r="J31" s="2">
        <v>0</v>
      </c>
      <c r="K31" s="2">
        <v>0</v>
      </c>
      <c r="L31" s="2">
        <v>0</v>
      </c>
      <c r="M31" s="2">
        <v>5</v>
      </c>
    </row>
    <row r="32" spans="1:13" ht="14.5" customHeight="1">
      <c r="A32" s="3">
        <v>24</v>
      </c>
      <c r="B32" s="4" t="s">
        <v>91</v>
      </c>
      <c r="C32" s="4">
        <f>4+5+1+1</f>
        <v>11</v>
      </c>
      <c r="D32" s="4">
        <v>0</v>
      </c>
      <c r="E32" s="4">
        <v>0</v>
      </c>
      <c r="F32" s="4">
        <v>0</v>
      </c>
      <c r="G32" s="4">
        <v>0</v>
      </c>
      <c r="H32" s="4">
        <v>0</v>
      </c>
      <c r="I32" s="4">
        <v>1</v>
      </c>
      <c r="J32" s="4">
        <v>1</v>
      </c>
      <c r="K32" s="4">
        <v>0</v>
      </c>
      <c r="L32" s="4">
        <v>6</v>
      </c>
      <c r="M32" s="4">
        <v>13</v>
      </c>
    </row>
    <row r="33" spans="1:13" ht="14.5" customHeight="1">
      <c r="A33" s="1">
        <v>25</v>
      </c>
      <c r="B33" s="2" t="s">
        <v>92</v>
      </c>
      <c r="C33" s="2">
        <v>1</v>
      </c>
      <c r="D33" s="2">
        <v>0</v>
      </c>
      <c r="E33" s="2">
        <v>0</v>
      </c>
      <c r="F33" s="2">
        <v>0</v>
      </c>
      <c r="G33" s="2">
        <v>0</v>
      </c>
      <c r="H33" s="2">
        <v>0</v>
      </c>
      <c r="I33" s="2">
        <v>1</v>
      </c>
      <c r="J33" s="2">
        <v>0</v>
      </c>
      <c r="K33" s="2">
        <v>0</v>
      </c>
      <c r="L33" s="2">
        <v>0</v>
      </c>
      <c r="M33" s="2">
        <v>2</v>
      </c>
    </row>
    <row r="34" spans="1:13" ht="14.5" customHeight="1">
      <c r="A34" s="3">
        <v>26</v>
      </c>
      <c r="B34" s="4" t="s">
        <v>93</v>
      </c>
      <c r="C34" s="4">
        <v>12</v>
      </c>
      <c r="D34" s="4">
        <v>8</v>
      </c>
      <c r="E34" s="4">
        <v>0</v>
      </c>
      <c r="F34" s="4">
        <v>0</v>
      </c>
      <c r="G34" s="4">
        <v>0</v>
      </c>
      <c r="H34" s="4">
        <v>1</v>
      </c>
      <c r="I34" s="4">
        <v>2</v>
      </c>
      <c r="J34" s="4">
        <v>0</v>
      </c>
      <c r="K34" s="4">
        <v>2</v>
      </c>
      <c r="L34" s="4">
        <v>0</v>
      </c>
      <c r="M34" s="4">
        <v>6</v>
      </c>
    </row>
    <row r="35" spans="1:13" ht="14.5" customHeight="1">
      <c r="A35" s="1">
        <v>27</v>
      </c>
      <c r="B35" s="2" t="s">
        <v>94</v>
      </c>
      <c r="C35" s="2">
        <v>0</v>
      </c>
      <c r="D35" s="2">
        <v>0</v>
      </c>
      <c r="E35" s="2">
        <v>0</v>
      </c>
      <c r="F35" s="2">
        <v>0</v>
      </c>
      <c r="G35" s="2">
        <v>0</v>
      </c>
      <c r="H35" s="2">
        <v>0</v>
      </c>
      <c r="I35" s="2">
        <v>0</v>
      </c>
      <c r="J35" s="2">
        <v>0</v>
      </c>
      <c r="K35" s="2">
        <v>2</v>
      </c>
      <c r="L35" s="2">
        <v>1</v>
      </c>
      <c r="M35" s="2">
        <v>2</v>
      </c>
    </row>
    <row r="36" spans="1:13" ht="14.5" customHeight="1">
      <c r="A36" s="3">
        <v>28</v>
      </c>
      <c r="B36" s="4" t="s">
        <v>95</v>
      </c>
      <c r="C36" s="4">
        <f>19+197+1</f>
        <v>217</v>
      </c>
      <c r="D36" s="4">
        <f>2+1+8</f>
        <v>11</v>
      </c>
      <c r="E36" s="4">
        <f>3+3</f>
        <v>6</v>
      </c>
      <c r="F36" s="4">
        <v>0</v>
      </c>
      <c r="G36" s="4">
        <v>0</v>
      </c>
      <c r="H36" s="4">
        <v>6</v>
      </c>
      <c r="I36" s="4">
        <v>10</v>
      </c>
      <c r="J36" s="4">
        <v>0</v>
      </c>
      <c r="K36" s="4">
        <v>39</v>
      </c>
      <c r="L36" s="4">
        <v>9</v>
      </c>
      <c r="M36" s="4">
        <f>1+108+1+2+4</f>
        <v>116</v>
      </c>
    </row>
    <row r="37" spans="1:13" ht="14.5" customHeight="1">
      <c r="A37" s="1">
        <v>29</v>
      </c>
      <c r="B37" s="2" t="s">
        <v>96</v>
      </c>
      <c r="C37" s="2">
        <v>17</v>
      </c>
      <c r="D37" s="2">
        <v>3</v>
      </c>
      <c r="E37" s="2">
        <v>4</v>
      </c>
      <c r="F37" s="2">
        <v>0</v>
      </c>
      <c r="G37" s="2">
        <v>2</v>
      </c>
      <c r="H37" s="2">
        <v>1</v>
      </c>
      <c r="I37" s="2">
        <v>1</v>
      </c>
      <c r="J37" s="2">
        <v>1</v>
      </c>
      <c r="K37" s="2">
        <v>0</v>
      </c>
      <c r="L37" s="2">
        <v>6</v>
      </c>
      <c r="M37" s="2">
        <v>15</v>
      </c>
    </row>
    <row r="38" spans="1:13" ht="14.5" customHeight="1">
      <c r="A38" s="3">
        <v>30</v>
      </c>
      <c r="B38" s="4" t="s">
        <v>97</v>
      </c>
      <c r="C38" s="4">
        <v>15</v>
      </c>
      <c r="D38" s="4">
        <v>1</v>
      </c>
      <c r="E38" s="4">
        <v>0</v>
      </c>
      <c r="F38" s="4">
        <v>0</v>
      </c>
      <c r="G38" s="4">
        <v>0</v>
      </c>
      <c r="H38" s="4">
        <v>4</v>
      </c>
      <c r="I38" s="4">
        <v>2</v>
      </c>
      <c r="J38" s="4">
        <v>0</v>
      </c>
      <c r="K38" s="4">
        <v>1</v>
      </c>
      <c r="L38" s="4">
        <v>1</v>
      </c>
      <c r="M38" s="4">
        <v>13</v>
      </c>
    </row>
    <row r="39" spans="1:13" ht="14.5" customHeight="1">
      <c r="A39" s="1">
        <v>31</v>
      </c>
      <c r="B39" s="2" t="s">
        <v>98</v>
      </c>
      <c r="C39" s="2">
        <v>10</v>
      </c>
      <c r="D39" s="2">
        <v>1</v>
      </c>
      <c r="E39" s="2">
        <v>3</v>
      </c>
      <c r="F39" s="2">
        <v>0</v>
      </c>
      <c r="G39" s="2">
        <v>0</v>
      </c>
      <c r="H39" s="2">
        <v>2</v>
      </c>
      <c r="I39" s="2">
        <v>3</v>
      </c>
      <c r="J39" s="2">
        <v>1</v>
      </c>
      <c r="K39" s="2">
        <v>0</v>
      </c>
      <c r="L39" s="2">
        <v>0</v>
      </c>
      <c r="M39" s="2">
        <v>16</v>
      </c>
    </row>
    <row r="40" spans="1:13" ht="14.5" customHeight="1">
      <c r="A40" s="3">
        <v>32</v>
      </c>
      <c r="B40" s="4" t="s">
        <v>99</v>
      </c>
      <c r="C40" s="4">
        <v>5</v>
      </c>
      <c r="D40" s="4">
        <v>1</v>
      </c>
      <c r="E40" s="4">
        <v>0</v>
      </c>
      <c r="F40" s="4">
        <v>0</v>
      </c>
      <c r="G40" s="4">
        <v>0</v>
      </c>
      <c r="H40" s="4">
        <v>0</v>
      </c>
      <c r="I40" s="4">
        <v>3</v>
      </c>
      <c r="J40" s="4">
        <v>0</v>
      </c>
      <c r="K40" s="4">
        <v>1</v>
      </c>
      <c r="L40" s="4">
        <v>0</v>
      </c>
      <c r="M40" s="4">
        <v>32</v>
      </c>
    </row>
    <row r="41" spans="1:13" ht="14.5" customHeight="1">
      <c r="A41" s="1">
        <v>33</v>
      </c>
      <c r="B41" s="2" t="s">
        <v>100</v>
      </c>
      <c r="C41" s="2">
        <v>16</v>
      </c>
      <c r="D41" s="2">
        <v>3</v>
      </c>
      <c r="E41" s="2">
        <v>0</v>
      </c>
      <c r="F41" s="2">
        <v>0</v>
      </c>
      <c r="G41" s="2">
        <v>0</v>
      </c>
      <c r="H41" s="2">
        <v>5</v>
      </c>
      <c r="I41" s="2">
        <v>4</v>
      </c>
      <c r="J41" s="2">
        <v>2</v>
      </c>
      <c r="K41" s="2">
        <v>0</v>
      </c>
      <c r="L41" s="2">
        <v>4</v>
      </c>
      <c r="M41" s="2">
        <v>20</v>
      </c>
    </row>
    <row r="42" spans="1:13" ht="14.5" customHeight="1">
      <c r="A42" s="3">
        <v>34</v>
      </c>
      <c r="B42" s="4" t="s">
        <v>101</v>
      </c>
      <c r="C42" s="4">
        <v>50</v>
      </c>
      <c r="D42" s="4">
        <v>6</v>
      </c>
      <c r="E42" s="4">
        <v>0</v>
      </c>
      <c r="F42" s="4">
        <v>0</v>
      </c>
      <c r="G42" s="4">
        <v>0</v>
      </c>
      <c r="H42" s="4">
        <v>2</v>
      </c>
      <c r="I42" s="4">
        <v>11</v>
      </c>
      <c r="J42" s="4">
        <v>2</v>
      </c>
      <c r="K42" s="4">
        <v>2</v>
      </c>
      <c r="L42" s="4">
        <v>0</v>
      </c>
      <c r="M42" s="4">
        <v>43</v>
      </c>
    </row>
    <row r="43" spans="1:13" ht="14.5" customHeight="1">
      <c r="A43" s="1">
        <v>35</v>
      </c>
      <c r="B43" s="2" t="s">
        <v>102</v>
      </c>
      <c r="C43" s="2"/>
      <c r="D43" s="2"/>
      <c r="E43" s="2"/>
      <c r="F43" s="2"/>
      <c r="G43" s="2"/>
      <c r="H43" s="2"/>
      <c r="I43" s="2"/>
      <c r="J43" s="2"/>
      <c r="K43" s="2"/>
      <c r="L43" s="70"/>
      <c r="M43" s="70"/>
    </row>
    <row r="44" spans="1:13" ht="14.5">
      <c r="A44" s="259" t="s">
        <v>103</v>
      </c>
      <c r="B44" s="260"/>
      <c r="C44" s="214">
        <f>SUM(C9:C43)</f>
        <v>1090</v>
      </c>
      <c r="D44" s="214">
        <f t="shared" ref="D44:M44" si="0">SUM(D9:D43)</f>
        <v>103</v>
      </c>
      <c r="E44" s="214">
        <f t="shared" si="0"/>
        <v>40</v>
      </c>
      <c r="F44" s="214">
        <f t="shared" si="0"/>
        <v>1</v>
      </c>
      <c r="G44" s="214">
        <f t="shared" si="0"/>
        <v>19</v>
      </c>
      <c r="H44" s="214">
        <f t="shared" si="0"/>
        <v>63</v>
      </c>
      <c r="I44" s="214">
        <f t="shared" si="0"/>
        <v>209</v>
      </c>
      <c r="J44" s="214">
        <f t="shared" si="0"/>
        <v>40</v>
      </c>
      <c r="K44" s="214">
        <f t="shared" si="0"/>
        <v>99</v>
      </c>
      <c r="L44" s="214">
        <f t="shared" si="0"/>
        <v>74</v>
      </c>
      <c r="M44" s="214">
        <f t="shared" si="0"/>
        <v>717</v>
      </c>
    </row>
    <row r="45" spans="1:13">
      <c r="A45" t="s">
        <v>104</v>
      </c>
    </row>
  </sheetData>
  <mergeCells count="4">
    <mergeCell ref="C7:M7"/>
    <mergeCell ref="A44:B44"/>
    <mergeCell ref="A7:A8"/>
    <mergeCell ref="B7:B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C0F84-A225-4743-AB3A-E5A64E9C1A04}">
  <sheetPr>
    <tabColor rgb="FFC00000"/>
  </sheetPr>
  <dimension ref="A1:K44"/>
  <sheetViews>
    <sheetView showGridLines="0" topLeftCell="C21" zoomScale="89" workbookViewId="0">
      <selection activeCell="K44" sqref="C44:K44"/>
    </sheetView>
  </sheetViews>
  <sheetFormatPr defaultColWidth="8.83203125" defaultRowHeight="14"/>
  <cols>
    <col min="2" max="2" width="29.83203125" bestFit="1" customWidth="1"/>
    <col min="3" max="3" width="9.83203125" customWidth="1"/>
    <col min="4" max="4" width="10.83203125" customWidth="1"/>
    <col min="5" max="5" width="13.4140625" customWidth="1"/>
    <col min="6" max="6" width="12.58203125" customWidth="1"/>
    <col min="7" max="7" width="18.4140625" bestFit="1" customWidth="1"/>
    <col min="8" max="8" width="15" bestFit="1" customWidth="1"/>
    <col min="9" max="9" width="21" customWidth="1"/>
    <col min="10" max="10" width="23.75" customWidth="1"/>
    <col min="11" max="11" width="10.4140625" customWidth="1"/>
  </cols>
  <sheetData>
    <row r="1" spans="1:11">
      <c r="A1" s="12" t="s">
        <v>105</v>
      </c>
      <c r="B1" s="7"/>
      <c r="C1" s="8"/>
      <c r="D1" s="8"/>
      <c r="E1" s="8"/>
      <c r="F1" s="8"/>
      <c r="G1" s="8"/>
      <c r="H1" s="8"/>
      <c r="I1" s="8"/>
      <c r="J1" s="9" t="s">
        <v>51</v>
      </c>
      <c r="K1" s="75" t="s">
        <v>52</v>
      </c>
    </row>
    <row r="2" spans="1:11" ht="4.5" customHeight="1">
      <c r="A2" s="58"/>
      <c r="B2" s="59"/>
      <c r="C2" s="60"/>
      <c r="D2" s="60"/>
      <c r="E2" s="60"/>
      <c r="F2" s="60"/>
      <c r="G2" s="60"/>
      <c r="H2" s="60"/>
      <c r="I2" s="60"/>
      <c r="J2" s="60"/>
      <c r="K2" s="60"/>
    </row>
    <row r="3" spans="1:11">
      <c r="A3" s="7"/>
      <c r="B3" s="7"/>
      <c r="C3" s="8"/>
      <c r="D3" s="8"/>
      <c r="E3" s="8"/>
      <c r="F3" s="8"/>
      <c r="G3" s="8"/>
      <c r="H3" s="8"/>
      <c r="I3" s="8"/>
      <c r="J3" s="8"/>
      <c r="K3" s="8"/>
    </row>
    <row r="4" spans="1:11" ht="23">
      <c r="A4" s="11" t="s">
        <v>11</v>
      </c>
      <c r="B4" s="7"/>
      <c r="C4" s="8"/>
      <c r="D4" s="8"/>
      <c r="E4" s="8"/>
      <c r="F4" s="8"/>
      <c r="G4" s="8"/>
      <c r="H4" s="8"/>
      <c r="I4" s="8"/>
      <c r="J4" s="8"/>
      <c r="K4" s="8"/>
    </row>
    <row r="5" spans="1:11" ht="17.5">
      <c r="A5" s="13"/>
      <c r="B5" s="7"/>
      <c r="C5" s="8"/>
      <c r="D5" s="8"/>
      <c r="E5" s="8"/>
      <c r="F5" s="8"/>
      <c r="G5" s="8"/>
      <c r="H5" s="8"/>
      <c r="I5" s="8"/>
      <c r="J5" s="8"/>
      <c r="K5" s="8"/>
    </row>
    <row r="6" spans="1:11">
      <c r="A6" s="7" t="s">
        <v>106</v>
      </c>
      <c r="B6" s="7"/>
      <c r="C6" s="8"/>
      <c r="D6" s="8"/>
      <c r="E6" s="8"/>
      <c r="F6" s="8"/>
      <c r="G6" s="8"/>
      <c r="H6" s="8"/>
      <c r="I6" s="8"/>
      <c r="J6" s="8"/>
      <c r="K6" s="8"/>
    </row>
    <row r="7" spans="1:11" ht="14.5" customHeight="1">
      <c r="A7" s="261" t="s">
        <v>54</v>
      </c>
      <c r="B7" s="263" t="s">
        <v>107</v>
      </c>
      <c r="C7" s="258" t="s">
        <v>108</v>
      </c>
      <c r="D7" s="258"/>
      <c r="E7" s="258"/>
      <c r="F7" s="258"/>
      <c r="G7" s="258"/>
      <c r="H7" s="258"/>
      <c r="I7" s="258"/>
      <c r="J7" s="258"/>
      <c r="K7" s="258"/>
    </row>
    <row r="8" spans="1:11" ht="66" customHeight="1">
      <c r="A8" s="262"/>
      <c r="B8" s="264"/>
      <c r="C8" s="73" t="s">
        <v>109</v>
      </c>
      <c r="D8" s="73" t="s">
        <v>110</v>
      </c>
      <c r="E8" s="73" t="s">
        <v>111</v>
      </c>
      <c r="F8" s="73" t="s">
        <v>112</v>
      </c>
      <c r="G8" s="73" t="s">
        <v>113</v>
      </c>
      <c r="H8" s="73" t="s">
        <v>114</v>
      </c>
      <c r="I8" s="73" t="s">
        <v>115</v>
      </c>
      <c r="J8" s="73" t="s">
        <v>116</v>
      </c>
      <c r="K8" s="72" t="s">
        <v>67</v>
      </c>
    </row>
    <row r="9" spans="1:11" ht="14.5">
      <c r="A9" s="1">
        <v>1</v>
      </c>
      <c r="B9" s="2" t="s">
        <v>68</v>
      </c>
      <c r="C9" s="217">
        <v>21</v>
      </c>
      <c r="D9" s="217">
        <v>0</v>
      </c>
      <c r="E9" s="217">
        <v>0</v>
      </c>
      <c r="F9" s="217">
        <v>0</v>
      </c>
      <c r="G9" s="217">
        <v>2</v>
      </c>
      <c r="H9" s="217">
        <v>0</v>
      </c>
      <c r="I9" s="217">
        <v>0</v>
      </c>
      <c r="J9" s="217">
        <v>0</v>
      </c>
      <c r="K9" s="217">
        <v>0</v>
      </c>
    </row>
    <row r="10" spans="1:11" ht="14.5">
      <c r="A10" s="3">
        <v>2</v>
      </c>
      <c r="B10" s="4" t="s">
        <v>69</v>
      </c>
      <c r="C10" s="218">
        <v>384</v>
      </c>
      <c r="D10" s="218">
        <v>0</v>
      </c>
      <c r="E10" s="218">
        <v>0</v>
      </c>
      <c r="F10" s="218">
        <v>0</v>
      </c>
      <c r="G10" s="218">
        <v>3</v>
      </c>
      <c r="H10" s="218">
        <v>0</v>
      </c>
      <c r="I10" s="218">
        <v>0</v>
      </c>
      <c r="J10" s="218">
        <v>0</v>
      </c>
      <c r="K10" s="218">
        <v>5</v>
      </c>
    </row>
    <row r="11" spans="1:11" ht="14.5">
      <c r="A11" s="1">
        <v>3</v>
      </c>
      <c r="B11" s="2" t="s">
        <v>70</v>
      </c>
      <c r="C11" s="217">
        <v>10</v>
      </c>
      <c r="D11" s="217">
        <v>0</v>
      </c>
      <c r="E11" s="217">
        <v>0</v>
      </c>
      <c r="F11" s="217">
        <v>0</v>
      </c>
      <c r="G11" s="217">
        <v>0</v>
      </c>
      <c r="H11" s="217">
        <v>0</v>
      </c>
      <c r="I11" s="217">
        <v>0</v>
      </c>
      <c r="J11" s="217">
        <v>0</v>
      </c>
      <c r="K11" s="217">
        <v>0</v>
      </c>
    </row>
    <row r="12" spans="1:11" ht="14.5">
      <c r="A12" s="3">
        <v>4</v>
      </c>
      <c r="B12" s="4" t="s">
        <v>71</v>
      </c>
      <c r="C12" s="218">
        <v>35</v>
      </c>
      <c r="D12" s="218">
        <v>0</v>
      </c>
      <c r="E12" s="218">
        <v>0</v>
      </c>
      <c r="F12" s="218">
        <v>0</v>
      </c>
      <c r="G12" s="218">
        <v>1</v>
      </c>
      <c r="H12" s="218">
        <v>0</v>
      </c>
      <c r="I12" s="218">
        <v>0</v>
      </c>
      <c r="J12" s="218">
        <v>0</v>
      </c>
      <c r="K12" s="218">
        <v>0</v>
      </c>
    </row>
    <row r="13" spans="1:11" ht="14.5">
      <c r="A13" s="1">
        <v>5</v>
      </c>
      <c r="B13" s="2" t="s">
        <v>72</v>
      </c>
      <c r="C13" s="217">
        <v>69</v>
      </c>
      <c r="D13" s="217">
        <v>0</v>
      </c>
      <c r="E13" s="217">
        <v>0</v>
      </c>
      <c r="F13" s="217">
        <v>0</v>
      </c>
      <c r="G13" s="217">
        <v>0</v>
      </c>
      <c r="H13" s="217">
        <v>0</v>
      </c>
      <c r="I13" s="217">
        <v>0</v>
      </c>
      <c r="J13" s="217">
        <v>0</v>
      </c>
      <c r="K13" s="217">
        <v>0</v>
      </c>
    </row>
    <row r="14" spans="1:11" ht="14.5">
      <c r="A14" s="3">
        <v>6</v>
      </c>
      <c r="B14" s="4" t="s">
        <v>73</v>
      </c>
      <c r="C14" s="218">
        <v>5</v>
      </c>
      <c r="D14" s="218">
        <v>0</v>
      </c>
      <c r="E14" s="218">
        <v>0</v>
      </c>
      <c r="F14" s="218">
        <v>0</v>
      </c>
      <c r="G14" s="218">
        <v>0</v>
      </c>
      <c r="H14" s="218">
        <v>0</v>
      </c>
      <c r="I14" s="218">
        <v>0</v>
      </c>
      <c r="J14" s="218">
        <v>0</v>
      </c>
      <c r="K14" s="218">
        <v>0</v>
      </c>
    </row>
    <row r="15" spans="1:11" ht="14.5">
      <c r="A15" s="1">
        <v>7</v>
      </c>
      <c r="B15" s="2" t="s">
        <v>74</v>
      </c>
      <c r="C15" s="217">
        <v>10</v>
      </c>
      <c r="D15" s="217">
        <v>0</v>
      </c>
      <c r="E15" s="217">
        <v>0</v>
      </c>
      <c r="F15" s="217">
        <v>0</v>
      </c>
      <c r="G15" s="217">
        <v>0</v>
      </c>
      <c r="H15" s="217">
        <v>0</v>
      </c>
      <c r="I15" s="217">
        <v>1</v>
      </c>
      <c r="J15" s="217">
        <v>0</v>
      </c>
      <c r="K15" s="217">
        <v>0</v>
      </c>
    </row>
    <row r="16" spans="1:11" ht="14.5">
      <c r="A16" s="3">
        <v>8</v>
      </c>
      <c r="B16" s="4" t="s">
        <v>75</v>
      </c>
      <c r="C16" s="218">
        <v>59</v>
      </c>
      <c r="D16" s="218">
        <v>0</v>
      </c>
      <c r="E16" s="218">
        <v>5</v>
      </c>
      <c r="F16" s="218">
        <v>0</v>
      </c>
      <c r="G16" s="218">
        <v>2</v>
      </c>
      <c r="H16" s="218">
        <v>0</v>
      </c>
      <c r="I16" s="218">
        <v>0</v>
      </c>
      <c r="J16" s="218">
        <v>0</v>
      </c>
      <c r="K16" s="218">
        <v>3</v>
      </c>
    </row>
    <row r="17" spans="1:11" ht="14.5">
      <c r="A17" s="1">
        <v>9</v>
      </c>
      <c r="B17" s="2" t="s">
        <v>76</v>
      </c>
      <c r="C17" s="217">
        <v>203</v>
      </c>
      <c r="D17" s="217">
        <v>0</v>
      </c>
      <c r="E17" s="217">
        <v>0</v>
      </c>
      <c r="F17" s="217">
        <v>0</v>
      </c>
      <c r="G17" s="217">
        <v>0</v>
      </c>
      <c r="H17" s="217">
        <v>0</v>
      </c>
      <c r="I17" s="217">
        <v>3</v>
      </c>
      <c r="J17" s="217">
        <v>0</v>
      </c>
      <c r="K17" s="217">
        <v>1</v>
      </c>
    </row>
    <row r="18" spans="1:11" ht="14.5">
      <c r="A18" s="3">
        <v>10</v>
      </c>
      <c r="B18" s="4" t="s">
        <v>77</v>
      </c>
      <c r="C18" s="218">
        <v>193</v>
      </c>
      <c r="D18" s="218">
        <v>1</v>
      </c>
      <c r="E18" s="218">
        <v>0</v>
      </c>
      <c r="F18" s="218">
        <v>0</v>
      </c>
      <c r="G18" s="218">
        <v>23</v>
      </c>
      <c r="H18" s="218">
        <v>0</v>
      </c>
      <c r="I18" s="218">
        <v>1</v>
      </c>
      <c r="J18" s="218">
        <v>11</v>
      </c>
      <c r="K18" s="218">
        <v>7</v>
      </c>
    </row>
    <row r="19" spans="1:11" ht="14.5">
      <c r="A19" s="1">
        <v>11</v>
      </c>
      <c r="B19" s="2" t="s">
        <v>78</v>
      </c>
      <c r="C19" s="217">
        <v>164</v>
      </c>
      <c r="D19" s="217">
        <v>3</v>
      </c>
      <c r="E19" s="217">
        <v>0</v>
      </c>
      <c r="F19" s="217">
        <v>0</v>
      </c>
      <c r="G19" s="217">
        <v>12</v>
      </c>
      <c r="H19" s="217">
        <v>0</v>
      </c>
      <c r="I19" s="217">
        <v>2</v>
      </c>
      <c r="J19" s="217">
        <v>0</v>
      </c>
      <c r="K19" s="217">
        <v>8</v>
      </c>
    </row>
    <row r="20" spans="1:11" ht="14.5">
      <c r="A20" s="3">
        <v>12</v>
      </c>
      <c r="B20" s="4" t="s">
        <v>79</v>
      </c>
      <c r="C20" s="218">
        <v>30</v>
      </c>
      <c r="D20" s="218">
        <v>3</v>
      </c>
      <c r="E20" s="218">
        <v>0</v>
      </c>
      <c r="F20" s="218">
        <v>0</v>
      </c>
      <c r="G20" s="218">
        <v>0</v>
      </c>
      <c r="H20" s="218">
        <v>0</v>
      </c>
      <c r="I20" s="218">
        <v>16</v>
      </c>
      <c r="J20" s="218">
        <v>0</v>
      </c>
      <c r="K20" s="218">
        <v>0</v>
      </c>
    </row>
    <row r="21" spans="1:11" ht="14.5">
      <c r="A21" s="1">
        <v>13</v>
      </c>
      <c r="B21" s="2" t="s">
        <v>80</v>
      </c>
      <c r="C21" s="217">
        <v>42</v>
      </c>
      <c r="D21" s="217">
        <v>0</v>
      </c>
      <c r="E21" s="217">
        <v>0</v>
      </c>
      <c r="F21" s="217">
        <v>0</v>
      </c>
      <c r="G21" s="217">
        <v>1</v>
      </c>
      <c r="H21" s="217">
        <v>0</v>
      </c>
      <c r="I21" s="217">
        <v>0</v>
      </c>
      <c r="J21" s="217">
        <v>0</v>
      </c>
      <c r="K21" s="217">
        <v>0</v>
      </c>
    </row>
    <row r="22" spans="1:11" ht="14.5">
      <c r="A22" s="3">
        <v>14</v>
      </c>
      <c r="B22" s="4" t="s">
        <v>81</v>
      </c>
      <c r="C22" s="218">
        <v>28</v>
      </c>
      <c r="D22" s="218">
        <v>1</v>
      </c>
      <c r="E22" s="218">
        <v>1</v>
      </c>
      <c r="F22" s="218">
        <v>0</v>
      </c>
      <c r="G22" s="218">
        <v>0</v>
      </c>
      <c r="H22" s="218">
        <v>0</v>
      </c>
      <c r="I22" s="218">
        <v>1</v>
      </c>
      <c r="J22" s="218">
        <v>0</v>
      </c>
      <c r="K22" s="218">
        <v>12</v>
      </c>
    </row>
    <row r="23" spans="1:11" ht="14.5">
      <c r="A23" s="1">
        <v>15</v>
      </c>
      <c r="B23" s="2" t="s">
        <v>82</v>
      </c>
      <c r="C23" s="217">
        <v>23</v>
      </c>
      <c r="D23" s="217">
        <v>0</v>
      </c>
      <c r="E23" s="217">
        <v>0</v>
      </c>
      <c r="F23" s="217">
        <v>0</v>
      </c>
      <c r="G23" s="217">
        <v>0</v>
      </c>
      <c r="H23" s="217">
        <v>0</v>
      </c>
      <c r="I23" s="217">
        <v>0</v>
      </c>
      <c r="J23" s="217">
        <v>0</v>
      </c>
      <c r="K23" s="217">
        <v>0</v>
      </c>
    </row>
    <row r="24" spans="1:11" ht="14.5">
      <c r="A24" s="3">
        <v>16</v>
      </c>
      <c r="B24" s="4" t="s">
        <v>83</v>
      </c>
      <c r="C24" s="218">
        <v>8</v>
      </c>
      <c r="D24" s="218">
        <v>0</v>
      </c>
      <c r="E24" s="218">
        <v>0</v>
      </c>
      <c r="F24" s="218">
        <v>0</v>
      </c>
      <c r="G24" s="218">
        <v>1</v>
      </c>
      <c r="H24" s="218">
        <v>0</v>
      </c>
      <c r="I24" s="218">
        <v>0</v>
      </c>
      <c r="J24" s="218">
        <v>0</v>
      </c>
      <c r="K24" s="218">
        <v>0</v>
      </c>
    </row>
    <row r="25" spans="1:11" ht="14.5">
      <c r="A25" s="1">
        <v>17</v>
      </c>
      <c r="B25" s="2" t="s">
        <v>84</v>
      </c>
      <c r="C25" s="217">
        <v>7</v>
      </c>
      <c r="D25" s="217">
        <v>0</v>
      </c>
      <c r="E25" s="217">
        <v>0</v>
      </c>
      <c r="F25" s="217">
        <v>0</v>
      </c>
      <c r="G25" s="217">
        <v>0</v>
      </c>
      <c r="H25" s="217">
        <v>0</v>
      </c>
      <c r="I25" s="217">
        <v>0</v>
      </c>
      <c r="J25" s="217">
        <v>0</v>
      </c>
      <c r="K25" s="217">
        <v>0</v>
      </c>
    </row>
    <row r="26" spans="1:11" ht="14.5">
      <c r="A26" s="3">
        <v>18</v>
      </c>
      <c r="B26" s="4" t="s">
        <v>85</v>
      </c>
      <c r="C26" s="218">
        <v>14</v>
      </c>
      <c r="D26" s="218">
        <v>0</v>
      </c>
      <c r="E26" s="218">
        <v>0</v>
      </c>
      <c r="F26" s="218">
        <v>0</v>
      </c>
      <c r="G26" s="218">
        <v>1</v>
      </c>
      <c r="H26" s="218">
        <v>0</v>
      </c>
      <c r="I26" s="218">
        <v>0</v>
      </c>
      <c r="J26" s="218">
        <v>0</v>
      </c>
      <c r="K26" s="218">
        <v>2</v>
      </c>
    </row>
    <row r="27" spans="1:11" ht="14.5">
      <c r="A27" s="1">
        <v>19</v>
      </c>
      <c r="B27" s="2" t="s">
        <v>86</v>
      </c>
      <c r="C27" s="217">
        <v>40</v>
      </c>
      <c r="D27" s="217">
        <v>0</v>
      </c>
      <c r="E27" s="217">
        <v>0</v>
      </c>
      <c r="F27" s="217">
        <v>0</v>
      </c>
      <c r="G27" s="217">
        <v>0</v>
      </c>
      <c r="H27" s="217">
        <v>0</v>
      </c>
      <c r="I27" s="217">
        <v>0</v>
      </c>
      <c r="J27" s="217">
        <v>0</v>
      </c>
      <c r="K27" s="217">
        <v>3</v>
      </c>
    </row>
    <row r="28" spans="1:11" ht="14.5">
      <c r="A28" s="3">
        <v>20</v>
      </c>
      <c r="B28" s="4" t="s">
        <v>87</v>
      </c>
      <c r="C28" s="218">
        <v>58</v>
      </c>
      <c r="D28" s="218">
        <v>0</v>
      </c>
      <c r="E28" s="218">
        <v>0</v>
      </c>
      <c r="F28" s="218">
        <v>0</v>
      </c>
      <c r="G28" s="218">
        <v>0</v>
      </c>
      <c r="H28" s="218">
        <v>0</v>
      </c>
      <c r="I28" s="218">
        <v>0</v>
      </c>
      <c r="J28" s="218">
        <v>0</v>
      </c>
      <c r="K28" s="218">
        <v>1</v>
      </c>
    </row>
    <row r="29" spans="1:11" ht="14.5">
      <c r="A29" s="1">
        <v>21</v>
      </c>
      <c r="B29" s="2" t="s">
        <v>88</v>
      </c>
      <c r="C29" s="217">
        <v>4</v>
      </c>
      <c r="D29" s="217">
        <v>0</v>
      </c>
      <c r="E29" s="217">
        <v>0</v>
      </c>
      <c r="F29" s="217">
        <v>0</v>
      </c>
      <c r="G29" s="217">
        <v>1</v>
      </c>
      <c r="H29" s="217">
        <v>0</v>
      </c>
      <c r="I29" s="217">
        <v>0</v>
      </c>
      <c r="J29" s="217">
        <v>0</v>
      </c>
      <c r="K29" s="217">
        <v>0</v>
      </c>
    </row>
    <row r="30" spans="1:11" ht="14.5">
      <c r="A30" s="3">
        <v>22</v>
      </c>
      <c r="B30" s="4" t="s">
        <v>89</v>
      </c>
      <c r="C30" s="218">
        <v>64</v>
      </c>
      <c r="D30" s="218">
        <v>0</v>
      </c>
      <c r="E30" s="218">
        <v>1</v>
      </c>
      <c r="F30" s="218">
        <v>0</v>
      </c>
      <c r="G30" s="218">
        <v>0</v>
      </c>
      <c r="H30" s="218">
        <v>0</v>
      </c>
      <c r="I30" s="218">
        <v>0</v>
      </c>
      <c r="J30" s="218">
        <v>0</v>
      </c>
      <c r="K30" s="218">
        <v>0</v>
      </c>
    </row>
    <row r="31" spans="1:11" ht="14.5">
      <c r="A31" s="1">
        <v>23</v>
      </c>
      <c r="B31" s="2" t="s">
        <v>90</v>
      </c>
      <c r="C31" s="217">
        <v>13</v>
      </c>
      <c r="D31" s="217">
        <v>1</v>
      </c>
      <c r="E31" s="217">
        <v>0</v>
      </c>
      <c r="F31" s="217">
        <v>0</v>
      </c>
      <c r="G31" s="217">
        <v>0</v>
      </c>
      <c r="H31" s="217">
        <v>0</v>
      </c>
      <c r="I31" s="217">
        <v>1</v>
      </c>
      <c r="J31" s="217">
        <v>0</v>
      </c>
      <c r="K31" s="217">
        <v>2</v>
      </c>
    </row>
    <row r="32" spans="1:11" ht="14.5">
      <c r="A32" s="3">
        <v>24</v>
      </c>
      <c r="B32" s="4" t="s">
        <v>91</v>
      </c>
      <c r="C32" s="218">
        <v>32</v>
      </c>
      <c r="D32" s="218">
        <v>0</v>
      </c>
      <c r="E32" s="218">
        <v>0</v>
      </c>
      <c r="F32" s="218">
        <v>0</v>
      </c>
      <c r="G32" s="218">
        <v>0</v>
      </c>
      <c r="H32" s="218">
        <v>0</v>
      </c>
      <c r="I32" s="218">
        <v>0</v>
      </c>
      <c r="J32" s="218">
        <v>0</v>
      </c>
      <c r="K32" s="218">
        <v>0</v>
      </c>
    </row>
    <row r="33" spans="1:11" ht="14.5">
      <c r="A33" s="1">
        <v>25</v>
      </c>
      <c r="B33" s="2" t="s">
        <v>92</v>
      </c>
      <c r="C33" s="217">
        <v>4</v>
      </c>
      <c r="D33" s="217">
        <v>0</v>
      </c>
      <c r="E33" s="217">
        <v>0</v>
      </c>
      <c r="F33" s="217">
        <v>0</v>
      </c>
      <c r="G33" s="217">
        <v>0</v>
      </c>
      <c r="H33" s="217">
        <v>0</v>
      </c>
      <c r="I33" s="217">
        <v>0</v>
      </c>
      <c r="J33" s="217">
        <v>0</v>
      </c>
      <c r="K33" s="217">
        <v>0</v>
      </c>
    </row>
    <row r="34" spans="1:11" ht="14.5">
      <c r="A34" s="3">
        <v>26</v>
      </c>
      <c r="B34" s="4" t="s">
        <v>93</v>
      </c>
      <c r="C34" s="218">
        <v>30</v>
      </c>
      <c r="D34" s="218">
        <v>0</v>
      </c>
      <c r="E34" s="218">
        <v>0</v>
      </c>
      <c r="F34" s="218">
        <v>0</v>
      </c>
      <c r="G34" s="218">
        <v>0</v>
      </c>
      <c r="H34" s="218">
        <v>0</v>
      </c>
      <c r="I34" s="218">
        <v>0</v>
      </c>
      <c r="J34" s="218">
        <v>0</v>
      </c>
      <c r="K34" s="218">
        <v>1</v>
      </c>
    </row>
    <row r="35" spans="1:11" ht="14.5">
      <c r="A35" s="1">
        <v>27</v>
      </c>
      <c r="B35" s="2" t="s">
        <v>94</v>
      </c>
      <c r="C35" s="217">
        <v>5</v>
      </c>
      <c r="D35" s="217">
        <v>0</v>
      </c>
      <c r="E35" s="217">
        <v>0</v>
      </c>
      <c r="F35" s="217">
        <v>0</v>
      </c>
      <c r="G35" s="217">
        <v>0</v>
      </c>
      <c r="H35" s="217">
        <v>0</v>
      </c>
      <c r="I35" s="217">
        <v>0</v>
      </c>
      <c r="J35" s="217">
        <v>0</v>
      </c>
      <c r="K35" s="217">
        <v>0</v>
      </c>
    </row>
    <row r="36" spans="1:11" ht="14.5">
      <c r="A36" s="3">
        <v>28</v>
      </c>
      <c r="B36" s="4" t="s">
        <v>95</v>
      </c>
      <c r="C36" s="218">
        <v>390</v>
      </c>
      <c r="D36" s="218">
        <v>2</v>
      </c>
      <c r="E36" s="218">
        <v>0</v>
      </c>
      <c r="F36" s="218">
        <v>0</v>
      </c>
      <c r="G36" s="218">
        <v>0</v>
      </c>
      <c r="H36" s="218">
        <v>0</v>
      </c>
      <c r="I36" s="218">
        <v>1</v>
      </c>
      <c r="J36" s="218">
        <v>0</v>
      </c>
      <c r="K36" s="218">
        <v>3</v>
      </c>
    </row>
    <row r="37" spans="1:11" ht="14.5">
      <c r="A37" s="1">
        <v>29</v>
      </c>
      <c r="B37" s="2" t="s">
        <v>96</v>
      </c>
      <c r="C37" s="217">
        <v>44</v>
      </c>
      <c r="D37" s="217">
        <v>0</v>
      </c>
      <c r="E37" s="217">
        <v>0</v>
      </c>
      <c r="F37" s="217">
        <v>0</v>
      </c>
      <c r="G37" s="217">
        <v>0</v>
      </c>
      <c r="H37" s="217">
        <v>0</v>
      </c>
      <c r="I37" s="217">
        <v>0</v>
      </c>
      <c r="J37" s="217">
        <v>0</v>
      </c>
      <c r="K37" s="217">
        <v>6</v>
      </c>
    </row>
    <row r="38" spans="1:11" ht="14.5">
      <c r="A38" s="3">
        <v>30</v>
      </c>
      <c r="B38" s="4" t="s">
        <v>97</v>
      </c>
      <c r="C38" s="218">
        <v>31</v>
      </c>
      <c r="D38" s="218">
        <v>1</v>
      </c>
      <c r="E38" s="218">
        <v>0</v>
      </c>
      <c r="F38" s="218">
        <v>0</v>
      </c>
      <c r="G38" s="218">
        <v>5</v>
      </c>
      <c r="H38" s="218">
        <v>0</v>
      </c>
      <c r="I38" s="218">
        <v>0</v>
      </c>
      <c r="J38" s="218">
        <v>0</v>
      </c>
      <c r="K38" s="218">
        <v>0</v>
      </c>
    </row>
    <row r="39" spans="1:11" ht="14.5">
      <c r="A39" s="1">
        <v>31</v>
      </c>
      <c r="B39" s="2" t="s">
        <v>98</v>
      </c>
      <c r="C39" s="217">
        <v>30</v>
      </c>
      <c r="D39" s="217">
        <v>0</v>
      </c>
      <c r="E39" s="217">
        <v>0</v>
      </c>
      <c r="F39" s="217">
        <v>0</v>
      </c>
      <c r="G39" s="217">
        <v>4</v>
      </c>
      <c r="H39" s="217">
        <v>0</v>
      </c>
      <c r="I39" s="217">
        <v>2</v>
      </c>
      <c r="J39" s="217">
        <v>0</v>
      </c>
      <c r="K39" s="217">
        <v>0</v>
      </c>
    </row>
    <row r="40" spans="1:11" ht="14.5">
      <c r="A40" s="3">
        <v>32</v>
      </c>
      <c r="B40" s="4" t="s">
        <v>99</v>
      </c>
      <c r="C40" s="218">
        <v>12</v>
      </c>
      <c r="D40" s="218">
        <v>0</v>
      </c>
      <c r="E40" s="218">
        <v>0</v>
      </c>
      <c r="F40" s="218">
        <v>0</v>
      </c>
      <c r="G40" s="218">
        <v>3</v>
      </c>
      <c r="H40" s="218">
        <v>0</v>
      </c>
      <c r="I40" s="218">
        <v>0</v>
      </c>
      <c r="J40" s="218">
        <v>0</v>
      </c>
      <c r="K40" s="218">
        <v>27</v>
      </c>
    </row>
    <row r="41" spans="1:11" ht="14.5">
      <c r="A41" s="1">
        <v>33</v>
      </c>
      <c r="B41" s="2" t="s">
        <v>100</v>
      </c>
      <c r="C41" s="217">
        <v>30</v>
      </c>
      <c r="D41" s="217">
        <v>3</v>
      </c>
      <c r="E41" s="217">
        <v>0</v>
      </c>
      <c r="F41" s="217">
        <v>0</v>
      </c>
      <c r="G41" s="217">
        <v>0</v>
      </c>
      <c r="H41" s="217">
        <v>0</v>
      </c>
      <c r="I41" s="217">
        <v>1</v>
      </c>
      <c r="J41" s="217">
        <v>0</v>
      </c>
      <c r="K41" s="217">
        <v>18</v>
      </c>
    </row>
    <row r="42" spans="1:11" ht="14.5">
      <c r="A42" s="3">
        <v>34</v>
      </c>
      <c r="B42" s="4" t="s">
        <v>101</v>
      </c>
      <c r="C42" s="218">
        <v>107</v>
      </c>
      <c r="D42" s="218">
        <v>0</v>
      </c>
      <c r="E42" s="218">
        <v>0</v>
      </c>
      <c r="F42" s="218">
        <v>0</v>
      </c>
      <c r="G42" s="218">
        <v>0</v>
      </c>
      <c r="H42" s="218">
        <v>0</v>
      </c>
      <c r="I42" s="218">
        <v>0</v>
      </c>
      <c r="J42" s="218">
        <v>0</v>
      </c>
      <c r="K42" s="218">
        <v>1</v>
      </c>
    </row>
    <row r="43" spans="1:11" ht="14.5">
      <c r="A43" s="1">
        <v>35</v>
      </c>
      <c r="B43" s="2" t="s">
        <v>102</v>
      </c>
      <c r="C43" s="217">
        <v>0</v>
      </c>
      <c r="D43" s="217">
        <v>0</v>
      </c>
      <c r="E43" s="217">
        <v>0</v>
      </c>
      <c r="F43" s="217">
        <v>0</v>
      </c>
      <c r="G43" s="217">
        <v>0</v>
      </c>
      <c r="H43" s="217">
        <v>0</v>
      </c>
      <c r="I43" s="217">
        <v>0</v>
      </c>
      <c r="J43" s="217">
        <v>0</v>
      </c>
      <c r="K43" s="217">
        <v>0</v>
      </c>
    </row>
    <row r="44" spans="1:11" ht="14.5">
      <c r="A44" s="259" t="s">
        <v>103</v>
      </c>
      <c r="B44" s="260"/>
      <c r="C44" s="214">
        <f t="shared" ref="C44:K44" si="0">SUM(C9:C43)</f>
        <v>2199</v>
      </c>
      <c r="D44" s="214">
        <f t="shared" si="0"/>
        <v>15</v>
      </c>
      <c r="E44" s="214">
        <f t="shared" si="0"/>
        <v>7</v>
      </c>
      <c r="F44" s="214">
        <f t="shared" si="0"/>
        <v>0</v>
      </c>
      <c r="G44" s="214">
        <f t="shared" si="0"/>
        <v>59</v>
      </c>
      <c r="H44" s="214">
        <f t="shared" si="0"/>
        <v>0</v>
      </c>
      <c r="I44" s="214">
        <f t="shared" si="0"/>
        <v>29</v>
      </c>
      <c r="J44" s="214">
        <f t="shared" si="0"/>
        <v>11</v>
      </c>
      <c r="K44" s="214">
        <f t="shared" si="0"/>
        <v>100</v>
      </c>
    </row>
  </sheetData>
  <mergeCells count="4">
    <mergeCell ref="A7:A8"/>
    <mergeCell ref="B7:B8"/>
    <mergeCell ref="C7:K7"/>
    <mergeCell ref="A44:B4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7A32-F91A-4DBA-ABD0-5774614F5AA9}">
  <sheetPr>
    <tabColor rgb="FFC00000"/>
  </sheetPr>
  <dimension ref="A1:N14"/>
  <sheetViews>
    <sheetView showGridLines="0" topLeftCell="H1" zoomScale="133" workbookViewId="0">
      <selection activeCell="I15" sqref="I15"/>
    </sheetView>
  </sheetViews>
  <sheetFormatPr defaultColWidth="8.83203125" defaultRowHeight="15" customHeight="1"/>
  <cols>
    <col min="1" max="1" width="8.75" customWidth="1"/>
    <col min="2" max="2" width="29.83203125" customWidth="1"/>
    <col min="3" max="3" width="10" bestFit="1" customWidth="1"/>
    <col min="4" max="4" width="10.58203125" bestFit="1" customWidth="1"/>
    <col min="5" max="5" width="11.1640625" bestFit="1" customWidth="1"/>
    <col min="6" max="9" width="11.1640625" customWidth="1"/>
    <col min="10" max="14" width="11.1640625" hidden="1" customWidth="1"/>
    <col min="15" max="15" width="8.83203125" bestFit="1" customWidth="1"/>
  </cols>
  <sheetData>
    <row r="1" spans="1:14" ht="14">
      <c r="A1" s="12" t="s">
        <v>117</v>
      </c>
      <c r="B1" s="7"/>
      <c r="C1" s="8"/>
      <c r="D1" s="8"/>
      <c r="E1" s="9"/>
      <c r="F1" s="75"/>
      <c r="G1" s="75"/>
      <c r="H1" s="9" t="s">
        <v>51</v>
      </c>
      <c r="I1" s="75" t="s">
        <v>52</v>
      </c>
      <c r="J1" s="75"/>
      <c r="K1" s="75"/>
      <c r="L1" s="75"/>
      <c r="M1" s="9"/>
      <c r="N1" s="75"/>
    </row>
    <row r="2" spans="1:14" ht="4.5" customHeight="1">
      <c r="A2" s="58"/>
      <c r="B2" s="58"/>
      <c r="C2" s="59"/>
      <c r="D2" s="60"/>
      <c r="E2" s="60"/>
      <c r="F2" s="60"/>
      <c r="G2" s="60"/>
      <c r="H2" s="60"/>
      <c r="I2" s="60"/>
      <c r="J2" s="60"/>
      <c r="K2" s="60"/>
      <c r="L2" s="60"/>
      <c r="M2" s="60"/>
      <c r="N2" s="60"/>
    </row>
    <row r="3" spans="1:14" ht="14">
      <c r="A3" s="7"/>
      <c r="B3" s="7"/>
      <c r="C3" s="7"/>
      <c r="D3" s="7"/>
      <c r="E3" s="7"/>
      <c r="F3" s="7"/>
      <c r="G3" s="7"/>
      <c r="H3" s="7"/>
      <c r="I3" s="7"/>
      <c r="J3" s="7"/>
      <c r="K3" s="7"/>
      <c r="L3" s="7"/>
      <c r="M3" s="7"/>
      <c r="N3" s="7"/>
    </row>
    <row r="4" spans="1:14" ht="23">
      <c r="A4" s="11" t="s">
        <v>13</v>
      </c>
      <c r="B4" s="11"/>
      <c r="C4" s="11"/>
      <c r="D4" s="11"/>
      <c r="E4" s="11"/>
      <c r="F4" s="11"/>
      <c r="G4" s="11"/>
      <c r="H4" s="11"/>
      <c r="I4" s="11"/>
      <c r="J4" s="11"/>
      <c r="K4" s="11"/>
      <c r="L4" s="11"/>
      <c r="M4" s="11"/>
      <c r="N4" s="11"/>
    </row>
    <row r="5" spans="1:14" ht="17.5">
      <c r="A5" s="13"/>
      <c r="B5" s="13"/>
      <c r="C5" s="13"/>
      <c r="D5" s="13"/>
      <c r="E5" s="13"/>
      <c r="F5" s="13"/>
      <c r="G5" s="13"/>
      <c r="H5" s="13"/>
      <c r="I5" s="13"/>
      <c r="J5" s="13"/>
      <c r="K5" s="13"/>
      <c r="L5" s="13"/>
      <c r="M5" s="13"/>
      <c r="N5" s="13"/>
    </row>
    <row r="6" spans="1:14" ht="14">
      <c r="A6" s="7" t="s">
        <v>53</v>
      </c>
      <c r="B6" s="7"/>
      <c r="C6" s="7"/>
      <c r="D6" s="7"/>
      <c r="E6" s="7"/>
      <c r="F6" s="7"/>
      <c r="G6" s="7"/>
      <c r="H6" s="7"/>
      <c r="I6" s="7"/>
      <c r="J6" s="7"/>
      <c r="K6" s="7"/>
      <c r="L6" s="7"/>
      <c r="M6" s="7"/>
      <c r="N6" s="7"/>
    </row>
    <row r="7" spans="1:14" ht="14.15" customHeight="1">
      <c r="A7" s="271" t="s">
        <v>118</v>
      </c>
      <c r="B7" s="272"/>
      <c r="C7" s="269" t="s">
        <v>119</v>
      </c>
      <c r="D7" s="269" t="s">
        <v>120</v>
      </c>
      <c r="E7" s="269" t="s">
        <v>121</v>
      </c>
      <c r="F7" s="265" t="s">
        <v>122</v>
      </c>
      <c r="G7" s="265" t="s">
        <v>123</v>
      </c>
      <c r="H7" s="265" t="s">
        <v>124</v>
      </c>
      <c r="I7" s="265" t="s">
        <v>125</v>
      </c>
      <c r="J7" s="265" t="s">
        <v>126</v>
      </c>
      <c r="K7" s="265" t="s">
        <v>127</v>
      </c>
      <c r="L7" s="265" t="s">
        <v>128</v>
      </c>
      <c r="M7" s="265" t="s">
        <v>129</v>
      </c>
      <c r="N7" s="265" t="s">
        <v>130</v>
      </c>
    </row>
    <row r="8" spans="1:14" ht="14.15" customHeight="1">
      <c r="A8" s="273"/>
      <c r="B8" s="274"/>
      <c r="C8" s="270"/>
      <c r="D8" s="270"/>
      <c r="E8" s="270"/>
      <c r="F8" s="266"/>
      <c r="G8" s="266"/>
      <c r="H8" s="266"/>
      <c r="I8" s="266"/>
      <c r="J8" s="266"/>
      <c r="K8" s="266"/>
      <c r="L8" s="266"/>
      <c r="M8" s="266"/>
      <c r="N8" s="266"/>
    </row>
    <row r="9" spans="1:14" ht="14.5">
      <c r="A9" s="275" t="s">
        <v>131</v>
      </c>
      <c r="B9" s="276"/>
      <c r="C9" s="17"/>
      <c r="D9" s="17"/>
      <c r="E9" s="17"/>
      <c r="F9" s="17"/>
      <c r="G9" s="17"/>
      <c r="H9" s="17"/>
      <c r="I9" s="17"/>
      <c r="J9" s="17"/>
      <c r="K9" s="17"/>
      <c r="L9" s="17"/>
      <c r="M9" s="17"/>
      <c r="N9" s="17"/>
    </row>
    <row r="10" spans="1:14" ht="14.5">
      <c r="A10" s="267" t="s">
        <v>132</v>
      </c>
      <c r="B10" s="268"/>
      <c r="C10" s="18">
        <v>99</v>
      </c>
      <c r="D10" s="18">
        <v>243</v>
      </c>
      <c r="E10" s="18">
        <v>358</v>
      </c>
      <c r="F10" s="18">
        <v>442</v>
      </c>
      <c r="G10" s="18">
        <v>645</v>
      </c>
      <c r="H10" s="219">
        <v>908</v>
      </c>
      <c r="I10" s="219">
        <v>1848</v>
      </c>
      <c r="J10" s="18"/>
      <c r="K10" s="18"/>
      <c r="L10" s="18"/>
      <c r="M10" s="18"/>
      <c r="N10" s="18"/>
    </row>
    <row r="11" spans="1:14" ht="14.5">
      <c r="A11" s="277" t="s">
        <v>133</v>
      </c>
      <c r="B11" s="278"/>
      <c r="C11" s="17">
        <v>7</v>
      </c>
      <c r="D11" s="17">
        <v>19</v>
      </c>
      <c r="E11" s="17">
        <v>85</v>
      </c>
      <c r="F11" s="17">
        <v>101</v>
      </c>
      <c r="G11" s="17">
        <v>110</v>
      </c>
      <c r="H11" s="220">
        <v>127</v>
      </c>
      <c r="I11" s="220">
        <v>158</v>
      </c>
      <c r="J11" s="17"/>
      <c r="K11" s="17"/>
      <c r="L11" s="17"/>
      <c r="M11" s="17"/>
      <c r="N11" s="17"/>
    </row>
    <row r="12" spans="1:14" ht="14.5">
      <c r="A12" s="267" t="s">
        <v>134</v>
      </c>
      <c r="B12" s="268"/>
      <c r="C12" s="18">
        <v>17</v>
      </c>
      <c r="D12" s="18">
        <v>64</v>
      </c>
      <c r="E12" s="18">
        <v>145</v>
      </c>
      <c r="F12" s="18">
        <v>169</v>
      </c>
      <c r="G12" s="18">
        <v>231</v>
      </c>
      <c r="H12" s="219">
        <v>309</v>
      </c>
      <c r="I12" s="219">
        <v>414</v>
      </c>
      <c r="J12" s="18"/>
      <c r="K12" s="18"/>
      <c r="L12" s="18"/>
      <c r="M12" s="18"/>
      <c r="N12" s="18"/>
    </row>
    <row r="13" spans="1:14" ht="14">
      <c r="A13" t="s">
        <v>135</v>
      </c>
    </row>
    <row r="14" spans="1:14" ht="15" customHeight="1">
      <c r="I14" s="233"/>
    </row>
  </sheetData>
  <mergeCells count="17">
    <mergeCell ref="F7:F8"/>
    <mergeCell ref="G7:G8"/>
    <mergeCell ref="H7:H8"/>
    <mergeCell ref="J7:J8"/>
    <mergeCell ref="A12:B12"/>
    <mergeCell ref="C7:C8"/>
    <mergeCell ref="D7:D8"/>
    <mergeCell ref="E7:E8"/>
    <mergeCell ref="A7:B8"/>
    <mergeCell ref="A9:B9"/>
    <mergeCell ref="A10:B10"/>
    <mergeCell ref="A11:B11"/>
    <mergeCell ref="K7:K8"/>
    <mergeCell ref="L7:L8"/>
    <mergeCell ref="I7:I8"/>
    <mergeCell ref="M7:M8"/>
    <mergeCell ref="N7:N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9BA83-EA1F-9944-9D4D-86E2EBF2FED2}">
  <sheetPr>
    <tabColor rgb="FFC00000"/>
  </sheetPr>
  <dimension ref="A1:N38"/>
  <sheetViews>
    <sheetView showGridLines="0" topLeftCell="A4" zoomScale="84" workbookViewId="0">
      <selection activeCell="D26" sqref="D26"/>
    </sheetView>
  </sheetViews>
  <sheetFormatPr defaultColWidth="8.83203125" defaultRowHeight="14"/>
  <cols>
    <col min="1" max="1" width="6.58203125" customWidth="1"/>
    <col min="2" max="2" width="33.1640625" customWidth="1"/>
    <col min="3" max="9" width="10.58203125" customWidth="1"/>
    <col min="10" max="14" width="10.58203125" hidden="1" customWidth="1"/>
  </cols>
  <sheetData>
    <row r="1" spans="1:14">
      <c r="A1" s="12" t="s">
        <v>136</v>
      </c>
      <c r="B1" s="7"/>
      <c r="C1" s="7"/>
      <c r="D1" s="8"/>
      <c r="E1" s="9"/>
      <c r="F1" s="75"/>
      <c r="G1" s="9"/>
      <c r="H1" s="9" t="s">
        <v>51</v>
      </c>
      <c r="I1" s="75" t="s">
        <v>52</v>
      </c>
      <c r="J1" s="75"/>
      <c r="K1" s="75"/>
      <c r="L1" s="75"/>
      <c r="M1" s="9"/>
      <c r="N1" s="75"/>
    </row>
    <row r="2" spans="1:14" ht="4.5" customHeight="1">
      <c r="A2" s="58"/>
      <c r="B2" s="58"/>
      <c r="C2" s="59"/>
      <c r="D2" s="60"/>
      <c r="E2" s="60"/>
      <c r="F2" s="60"/>
      <c r="G2" s="60"/>
      <c r="H2" s="60"/>
      <c r="I2" s="60"/>
      <c r="J2" s="60"/>
      <c r="K2" s="60"/>
      <c r="L2" s="60"/>
      <c r="M2" s="60"/>
      <c r="N2" s="60"/>
    </row>
    <row r="3" spans="1:14">
      <c r="A3" s="7"/>
      <c r="B3" s="7"/>
      <c r="C3" s="7"/>
      <c r="D3" s="7"/>
      <c r="E3" s="7"/>
      <c r="F3" s="7"/>
      <c r="G3" s="7"/>
      <c r="H3" s="7"/>
      <c r="I3" s="7"/>
      <c r="J3" s="7"/>
      <c r="K3" s="7"/>
      <c r="L3" s="7"/>
      <c r="M3" s="7"/>
      <c r="N3" s="7"/>
    </row>
    <row r="4" spans="1:14" ht="23">
      <c r="A4" s="11" t="s">
        <v>15</v>
      </c>
      <c r="B4" s="11"/>
      <c r="C4" s="11"/>
      <c r="D4" s="11"/>
      <c r="E4" s="11"/>
      <c r="F4" s="11"/>
      <c r="G4" s="11"/>
      <c r="H4" s="11"/>
      <c r="I4" s="11"/>
      <c r="J4" s="11"/>
      <c r="K4" s="11"/>
      <c r="L4" s="11"/>
      <c r="M4" s="11"/>
      <c r="N4" s="11"/>
    </row>
    <row r="5" spans="1:14" ht="17.5">
      <c r="A5" s="13"/>
      <c r="B5" s="13"/>
      <c r="C5" s="13"/>
      <c r="D5" s="13"/>
      <c r="E5" s="13"/>
      <c r="F5" s="13"/>
      <c r="G5" s="13"/>
      <c r="H5" s="13"/>
      <c r="I5" s="13"/>
      <c r="J5" s="13"/>
      <c r="K5" s="13"/>
      <c r="L5" s="13"/>
      <c r="M5" s="13"/>
      <c r="N5" s="13"/>
    </row>
    <row r="6" spans="1:14">
      <c r="A6" s="7" t="s">
        <v>106</v>
      </c>
      <c r="B6" s="7"/>
      <c r="C6" s="7"/>
      <c r="D6" s="7"/>
      <c r="E6" s="7"/>
      <c r="F6" s="7"/>
      <c r="G6" s="7"/>
      <c r="H6" s="7"/>
      <c r="I6" s="7"/>
      <c r="J6" s="7"/>
      <c r="K6" s="7"/>
      <c r="L6" s="7"/>
      <c r="M6" s="7"/>
      <c r="N6" s="7"/>
    </row>
    <row r="7" spans="1:14" ht="15" customHeight="1">
      <c r="A7" s="279" t="s">
        <v>137</v>
      </c>
      <c r="B7" s="280"/>
      <c r="C7" s="269" t="s">
        <v>119</v>
      </c>
      <c r="D7" s="269" t="s">
        <v>120</v>
      </c>
      <c r="E7" s="269" t="s">
        <v>121</v>
      </c>
      <c r="F7" s="265" t="s">
        <v>122</v>
      </c>
      <c r="G7" s="269" t="s">
        <v>123</v>
      </c>
      <c r="H7" s="269" t="s">
        <v>124</v>
      </c>
      <c r="I7" s="269" t="s">
        <v>125</v>
      </c>
      <c r="J7" s="265" t="s">
        <v>126</v>
      </c>
      <c r="K7" s="269" t="s">
        <v>127</v>
      </c>
      <c r="L7" s="269" t="s">
        <v>128</v>
      </c>
      <c r="M7" s="269" t="s">
        <v>129</v>
      </c>
      <c r="N7" s="265" t="s">
        <v>130</v>
      </c>
    </row>
    <row r="8" spans="1:14" ht="15" customHeight="1">
      <c r="A8" s="281"/>
      <c r="B8" s="282"/>
      <c r="C8" s="270"/>
      <c r="D8" s="270"/>
      <c r="E8" s="270"/>
      <c r="F8" s="266"/>
      <c r="G8" s="270"/>
      <c r="H8" s="270"/>
      <c r="I8" s="270"/>
      <c r="J8" s="266"/>
      <c r="K8" s="270"/>
      <c r="L8" s="270"/>
      <c r="M8" s="270"/>
      <c r="N8" s="266"/>
    </row>
    <row r="9" spans="1:14" ht="14.5">
      <c r="A9" s="283" t="s">
        <v>138</v>
      </c>
      <c r="B9" s="284"/>
      <c r="C9" s="17"/>
      <c r="D9" s="17"/>
      <c r="E9" s="17"/>
      <c r="F9" s="17"/>
      <c r="G9" s="17"/>
      <c r="H9" s="17"/>
      <c r="I9" s="17"/>
      <c r="J9" s="17"/>
      <c r="K9" s="17"/>
      <c r="L9" s="17"/>
      <c r="M9" s="17"/>
      <c r="N9" s="17"/>
    </row>
    <row r="10" spans="1:14" ht="14.5">
      <c r="A10" s="267" t="s">
        <v>139</v>
      </c>
      <c r="B10" s="268"/>
      <c r="C10" s="18">
        <v>97</v>
      </c>
      <c r="D10" s="18">
        <v>168</v>
      </c>
      <c r="E10" s="18">
        <v>262</v>
      </c>
      <c r="F10" s="18">
        <v>352</v>
      </c>
      <c r="G10" s="18">
        <v>457</v>
      </c>
      <c r="H10" s="126">
        <v>548</v>
      </c>
      <c r="I10" s="126">
        <f>H10+147</f>
        <v>695</v>
      </c>
      <c r="J10" s="126"/>
      <c r="K10" s="126"/>
      <c r="L10" s="126"/>
      <c r="M10" s="126"/>
      <c r="N10" s="126"/>
    </row>
    <row r="11" spans="1:14" ht="14.5">
      <c r="A11" s="285" t="s">
        <v>140</v>
      </c>
      <c r="B11" s="286"/>
      <c r="C11" s="127">
        <v>563399</v>
      </c>
      <c r="D11" s="127">
        <v>1140551</v>
      </c>
      <c r="E11" s="127">
        <v>1843625</v>
      </c>
      <c r="F11" s="127">
        <v>2450273</v>
      </c>
      <c r="G11" s="127">
        <v>3105903</v>
      </c>
      <c r="H11" s="127">
        <v>3624213</v>
      </c>
      <c r="I11" s="127">
        <f>H11+529606</f>
        <v>4153819</v>
      </c>
      <c r="J11" s="17"/>
      <c r="K11" s="17"/>
      <c r="L11" s="17"/>
      <c r="M11" s="17"/>
      <c r="N11" s="17"/>
    </row>
    <row r="12" spans="1:14" ht="14.5">
      <c r="A12" s="287" t="s">
        <v>141</v>
      </c>
      <c r="B12" s="288"/>
      <c r="C12" s="232">
        <v>1723298</v>
      </c>
      <c r="D12" s="232">
        <v>3373660</v>
      </c>
      <c r="E12" s="232">
        <v>5499848</v>
      </c>
      <c r="F12" s="232">
        <v>7100342</v>
      </c>
      <c r="G12" s="232">
        <v>9002886</v>
      </c>
      <c r="H12" s="126">
        <v>10653133</v>
      </c>
      <c r="I12" s="126">
        <f>H12+1664210</f>
        <v>12317343</v>
      </c>
      <c r="J12" s="126"/>
      <c r="K12" s="126"/>
      <c r="L12" s="126"/>
      <c r="M12" s="126"/>
      <c r="N12" s="126"/>
    </row>
    <row r="13" spans="1:14" ht="14.5">
      <c r="A13" s="289"/>
      <c r="B13" s="290"/>
      <c r="C13" s="17"/>
      <c r="D13" s="17"/>
      <c r="E13" s="17"/>
      <c r="F13" s="17"/>
      <c r="G13" s="17"/>
      <c r="H13" s="17"/>
      <c r="I13" s="17"/>
      <c r="J13" s="17"/>
      <c r="K13" s="17"/>
      <c r="L13" s="17"/>
      <c r="M13" s="17"/>
      <c r="N13" s="17"/>
    </row>
    <row r="14" spans="1:14" ht="14.5">
      <c r="A14" s="293" t="s">
        <v>142</v>
      </c>
      <c r="B14" s="294"/>
      <c r="C14" s="18"/>
      <c r="D14" s="18"/>
      <c r="E14" s="18"/>
      <c r="F14" s="18"/>
      <c r="G14" s="126"/>
      <c r="H14" s="126"/>
      <c r="I14" s="126"/>
      <c r="J14" s="126"/>
      <c r="K14" s="126"/>
      <c r="L14" s="126"/>
      <c r="M14" s="126"/>
      <c r="N14" s="126"/>
    </row>
    <row r="15" spans="1:14" ht="14.5">
      <c r="A15" s="277" t="s">
        <v>143</v>
      </c>
      <c r="B15" s="278"/>
      <c r="C15" s="17"/>
      <c r="D15" s="17"/>
      <c r="E15" s="17"/>
      <c r="F15" s="17"/>
      <c r="G15" s="17"/>
      <c r="H15" s="17"/>
      <c r="I15" s="17"/>
      <c r="J15" s="17"/>
      <c r="K15" s="17"/>
      <c r="L15" s="17"/>
      <c r="M15" s="17"/>
      <c r="N15" s="17"/>
    </row>
    <row r="16" spans="1:14" ht="14.5">
      <c r="A16" s="287" t="s">
        <v>139</v>
      </c>
      <c r="B16" s="288"/>
      <c r="C16" s="18">
        <v>39</v>
      </c>
      <c r="D16" s="18">
        <v>75</v>
      </c>
      <c r="E16" s="18">
        <v>132</v>
      </c>
      <c r="F16" s="18">
        <v>169</v>
      </c>
      <c r="G16" s="18">
        <v>219</v>
      </c>
      <c r="H16" s="126">
        <v>274</v>
      </c>
      <c r="I16" s="126">
        <f>H16+69</f>
        <v>343</v>
      </c>
      <c r="J16" s="126"/>
      <c r="K16" s="126"/>
      <c r="L16" s="126"/>
      <c r="M16" s="126"/>
      <c r="N16" s="126"/>
    </row>
    <row r="17" spans="1:14" ht="14.5">
      <c r="A17" s="291" t="s">
        <v>144</v>
      </c>
      <c r="B17" s="292"/>
      <c r="C17" s="231">
        <v>2677545</v>
      </c>
      <c r="D17" s="231">
        <v>5747043</v>
      </c>
      <c r="E17" s="231">
        <v>8696175</v>
      </c>
      <c r="F17" s="231">
        <v>10138502</v>
      </c>
      <c r="G17" s="127">
        <v>11562862</v>
      </c>
      <c r="H17" s="127">
        <v>12810177</v>
      </c>
      <c r="I17" s="127">
        <f>H17+2212155</f>
        <v>15022332</v>
      </c>
      <c r="J17" s="17"/>
      <c r="K17" s="17"/>
      <c r="L17" s="17"/>
      <c r="M17" s="17"/>
      <c r="N17" s="17"/>
    </row>
    <row r="18" spans="1:14" ht="14.5">
      <c r="A18" s="19" t="s">
        <v>145</v>
      </c>
      <c r="B18" s="128"/>
      <c r="C18" s="18" t="s">
        <v>1</v>
      </c>
      <c r="D18" s="18" t="s">
        <v>1</v>
      </c>
      <c r="E18" s="18" t="s">
        <v>1</v>
      </c>
      <c r="F18" s="18" t="s">
        <v>1</v>
      </c>
      <c r="G18" s="18" t="s">
        <v>1</v>
      </c>
      <c r="H18" s="126"/>
      <c r="I18" s="126"/>
      <c r="J18" s="126"/>
      <c r="K18" s="126"/>
      <c r="L18" s="126"/>
      <c r="M18" s="126"/>
      <c r="N18" s="126"/>
    </row>
    <row r="19" spans="1:14" ht="14.5">
      <c r="A19" s="291" t="s">
        <v>139</v>
      </c>
      <c r="B19" s="292"/>
      <c r="C19" s="230">
        <v>50</v>
      </c>
      <c r="D19" s="230">
        <v>95</v>
      </c>
      <c r="E19" s="230">
        <v>164</v>
      </c>
      <c r="F19" s="230">
        <v>211</v>
      </c>
      <c r="G19" s="17">
        <v>274</v>
      </c>
      <c r="H19" s="17">
        <v>342</v>
      </c>
      <c r="I19" s="17">
        <f>H19+82</f>
        <v>424</v>
      </c>
      <c r="J19" s="17"/>
      <c r="K19" s="17"/>
      <c r="L19" s="17"/>
      <c r="M19" s="17"/>
      <c r="N19" s="17"/>
    </row>
    <row r="20" spans="1:14" ht="14.5">
      <c r="A20" s="287" t="s">
        <v>144</v>
      </c>
      <c r="B20" s="288"/>
      <c r="C20" s="232">
        <v>38218</v>
      </c>
      <c r="D20" s="232">
        <v>102551</v>
      </c>
      <c r="E20" s="232">
        <v>160700</v>
      </c>
      <c r="F20" s="232">
        <v>211331</v>
      </c>
      <c r="G20" s="232">
        <v>256093</v>
      </c>
      <c r="H20" s="126">
        <v>285853</v>
      </c>
      <c r="I20" s="126">
        <f>H20+28060</f>
        <v>313913</v>
      </c>
      <c r="J20" s="126"/>
      <c r="K20" s="126"/>
      <c r="L20" s="126"/>
      <c r="M20" s="126"/>
      <c r="N20" s="126"/>
    </row>
    <row r="21" spans="1:14" ht="14.5">
      <c r="A21" s="66" t="s">
        <v>146</v>
      </c>
      <c r="B21" s="129"/>
      <c r="C21" s="230" t="s">
        <v>1</v>
      </c>
      <c r="D21" s="230" t="s">
        <v>1</v>
      </c>
      <c r="E21" s="230" t="s">
        <v>1</v>
      </c>
      <c r="F21" s="230" t="s">
        <v>1</v>
      </c>
      <c r="G21" s="17" t="s">
        <v>1</v>
      </c>
      <c r="H21" s="17"/>
      <c r="I21" s="17"/>
      <c r="J21" s="17"/>
      <c r="K21" s="17"/>
      <c r="L21" s="17"/>
      <c r="M21" s="17"/>
      <c r="N21" s="17"/>
    </row>
    <row r="22" spans="1:14" ht="14.5">
      <c r="A22" s="287" t="s">
        <v>139</v>
      </c>
      <c r="B22" s="288"/>
      <c r="C22" s="18">
        <v>24</v>
      </c>
      <c r="D22" s="18">
        <v>55</v>
      </c>
      <c r="E22" s="18">
        <v>103</v>
      </c>
      <c r="F22" s="18">
        <v>130</v>
      </c>
      <c r="G22" s="18">
        <v>166</v>
      </c>
      <c r="H22" s="126">
        <v>233</v>
      </c>
      <c r="I22" s="126">
        <f>H22+78</f>
        <v>311</v>
      </c>
      <c r="J22" s="126"/>
      <c r="K22" s="126"/>
      <c r="L22" s="126"/>
      <c r="M22" s="126"/>
      <c r="N22" s="126"/>
    </row>
    <row r="23" spans="1:14" ht="14.5">
      <c r="A23" s="291" t="s">
        <v>144</v>
      </c>
      <c r="B23" s="292"/>
      <c r="C23" s="231">
        <v>499813</v>
      </c>
      <c r="D23" s="231">
        <v>965320</v>
      </c>
      <c r="E23" s="231">
        <v>1614828</v>
      </c>
      <c r="F23" s="231">
        <v>2050282</v>
      </c>
      <c r="G23" s="127">
        <v>2530919</v>
      </c>
      <c r="H23" s="127">
        <v>2993757</v>
      </c>
      <c r="I23" s="127">
        <f>H23+555261</f>
        <v>3549018</v>
      </c>
      <c r="J23" s="17"/>
      <c r="K23" s="17"/>
      <c r="L23" s="17"/>
      <c r="M23" s="17"/>
      <c r="N23" s="17"/>
    </row>
    <row r="24" spans="1:14" ht="14.5">
      <c r="A24" s="267" t="s">
        <v>147</v>
      </c>
      <c r="B24" s="268"/>
      <c r="C24" s="18" t="s">
        <v>1</v>
      </c>
      <c r="D24" s="18" t="s">
        <v>1</v>
      </c>
      <c r="E24" s="18" t="s">
        <v>1</v>
      </c>
      <c r="F24" s="18" t="s">
        <v>1</v>
      </c>
      <c r="G24" s="18" t="s">
        <v>1</v>
      </c>
      <c r="H24" s="126"/>
      <c r="I24" s="126"/>
      <c r="J24" s="126"/>
      <c r="K24" s="126"/>
      <c r="L24" s="126"/>
      <c r="M24" s="126"/>
      <c r="N24" s="126"/>
    </row>
    <row r="25" spans="1:14" ht="14.5">
      <c r="A25" s="291" t="s">
        <v>139</v>
      </c>
      <c r="B25" s="292"/>
      <c r="C25" s="230">
        <v>50</v>
      </c>
      <c r="D25" s="230">
        <v>96</v>
      </c>
      <c r="E25" s="230">
        <v>167</v>
      </c>
      <c r="F25" s="230">
        <v>216</v>
      </c>
      <c r="G25" s="17">
        <v>279</v>
      </c>
      <c r="H25" s="17">
        <v>347</v>
      </c>
      <c r="I25" s="17">
        <f>H25+80</f>
        <v>427</v>
      </c>
      <c r="J25" s="17"/>
      <c r="K25" s="17"/>
      <c r="L25" s="17"/>
      <c r="M25" s="17"/>
      <c r="N25" s="17"/>
    </row>
    <row r="26" spans="1:14" ht="14.5">
      <c r="A26" s="287" t="s">
        <v>144</v>
      </c>
      <c r="B26" s="288"/>
      <c r="C26" s="232">
        <v>167200</v>
      </c>
      <c r="D26" s="232">
        <v>527400</v>
      </c>
      <c r="E26" s="232">
        <v>745200</v>
      </c>
      <c r="F26" s="232">
        <v>898500</v>
      </c>
      <c r="G26" s="232">
        <v>1114500</v>
      </c>
      <c r="H26" s="126">
        <v>1362700</v>
      </c>
      <c r="I26" s="126">
        <f>H26+195100</f>
        <v>1557800</v>
      </c>
      <c r="J26" s="126"/>
      <c r="K26" s="126"/>
      <c r="L26" s="126"/>
      <c r="M26" s="126"/>
      <c r="N26" s="126"/>
    </row>
    <row r="27" spans="1:14" ht="14.5">
      <c r="A27" s="295" t="s">
        <v>148</v>
      </c>
      <c r="B27" s="296"/>
      <c r="C27" s="17" t="s">
        <v>1</v>
      </c>
      <c r="D27" s="17" t="s">
        <v>1</v>
      </c>
      <c r="E27" s="17" t="s">
        <v>1</v>
      </c>
      <c r="F27" s="17" t="s">
        <v>1</v>
      </c>
      <c r="G27" s="17" t="s">
        <v>1</v>
      </c>
      <c r="H27" s="17"/>
      <c r="I27" s="17"/>
      <c r="J27" s="17"/>
      <c r="K27" s="17"/>
      <c r="L27" s="17"/>
      <c r="M27" s="17"/>
      <c r="N27" s="17"/>
    </row>
    <row r="28" spans="1:14" ht="14.5">
      <c r="A28" s="287" t="s">
        <v>139</v>
      </c>
      <c r="B28" s="288"/>
      <c r="C28" s="18">
        <v>17</v>
      </c>
      <c r="D28" s="18">
        <v>41</v>
      </c>
      <c r="E28" s="18">
        <v>71</v>
      </c>
      <c r="F28" s="18">
        <v>90</v>
      </c>
      <c r="G28" s="18">
        <v>122</v>
      </c>
      <c r="H28" s="126">
        <v>147</v>
      </c>
      <c r="I28" s="126">
        <f>H28+22</f>
        <v>169</v>
      </c>
      <c r="J28" s="126"/>
      <c r="K28" s="126"/>
      <c r="L28" s="126"/>
      <c r="M28" s="126"/>
      <c r="N28" s="126"/>
    </row>
    <row r="29" spans="1:14" ht="14.5">
      <c r="A29" s="291" t="s">
        <v>144</v>
      </c>
      <c r="B29" s="292"/>
      <c r="C29" s="231">
        <v>66000</v>
      </c>
      <c r="D29" s="231">
        <v>144000</v>
      </c>
      <c r="E29" s="231">
        <v>212000</v>
      </c>
      <c r="F29" s="231">
        <v>468000</v>
      </c>
      <c r="G29" s="127">
        <v>516000</v>
      </c>
      <c r="H29" s="127">
        <v>559000</v>
      </c>
      <c r="I29" s="127">
        <f>H29+212000</f>
        <v>771000</v>
      </c>
      <c r="J29" s="17"/>
      <c r="K29" s="17"/>
      <c r="L29" s="17"/>
      <c r="M29" s="17"/>
      <c r="N29" s="17"/>
    </row>
    <row r="30" spans="1:14" ht="14.5">
      <c r="A30" s="287"/>
      <c r="B30" s="288"/>
      <c r="C30" s="203"/>
      <c r="D30" s="203"/>
      <c r="E30" s="203"/>
      <c r="F30" s="203"/>
      <c r="G30" s="126"/>
      <c r="H30" s="126"/>
      <c r="I30" s="126"/>
      <c r="J30" s="126"/>
      <c r="K30" s="126"/>
      <c r="L30" s="126"/>
      <c r="M30" s="126"/>
      <c r="N30" s="126"/>
    </row>
    <row r="31" spans="1:14" ht="14.5">
      <c r="A31" s="275" t="s">
        <v>149</v>
      </c>
      <c r="B31" s="276"/>
      <c r="C31" s="17"/>
      <c r="D31" s="17"/>
      <c r="E31" s="17"/>
      <c r="F31" s="17"/>
      <c r="G31" s="17"/>
      <c r="H31" s="17"/>
      <c r="I31" s="17"/>
      <c r="J31" s="17"/>
      <c r="K31" s="17"/>
      <c r="L31" s="17"/>
      <c r="M31" s="17"/>
      <c r="N31" s="17"/>
    </row>
    <row r="32" spans="1:14" ht="14.5">
      <c r="A32" s="267" t="s">
        <v>139</v>
      </c>
      <c r="B32" s="268"/>
      <c r="C32" s="204">
        <v>34</v>
      </c>
      <c r="D32" s="205">
        <v>66</v>
      </c>
      <c r="E32" s="205">
        <v>114</v>
      </c>
      <c r="F32" s="205">
        <v>140</v>
      </c>
      <c r="G32" s="126">
        <v>178</v>
      </c>
      <c r="H32" s="126">
        <v>214</v>
      </c>
      <c r="I32" s="126">
        <v>249</v>
      </c>
      <c r="J32" s="126"/>
      <c r="K32" s="126"/>
      <c r="L32" s="126"/>
      <c r="M32" s="126"/>
      <c r="N32" s="126"/>
    </row>
    <row r="33" spans="1:14" ht="14.5">
      <c r="A33" s="277" t="s">
        <v>150</v>
      </c>
      <c r="B33" s="278"/>
      <c r="C33" s="206">
        <v>164301</v>
      </c>
      <c r="D33" s="207">
        <v>288968</v>
      </c>
      <c r="E33" s="207">
        <v>467404</v>
      </c>
      <c r="F33" s="207">
        <v>537312</v>
      </c>
      <c r="G33" s="231">
        <v>711972</v>
      </c>
      <c r="H33" s="127">
        <v>858413</v>
      </c>
      <c r="I33" s="127">
        <v>998484</v>
      </c>
      <c r="J33" s="17"/>
      <c r="K33" s="17"/>
      <c r="L33" s="17"/>
      <c r="M33" s="17"/>
      <c r="N33" s="17"/>
    </row>
    <row r="34" spans="1:14" ht="14.5">
      <c r="A34" s="287"/>
      <c r="B34" s="288"/>
      <c r="C34" s="204"/>
      <c r="D34" s="205"/>
      <c r="E34" s="205"/>
      <c r="F34" s="205"/>
      <c r="G34" s="126"/>
      <c r="H34" s="126"/>
      <c r="I34" s="126"/>
      <c r="J34" s="126"/>
      <c r="K34" s="126"/>
      <c r="L34" s="126"/>
      <c r="M34" s="126"/>
      <c r="N34" s="126"/>
    </row>
    <row r="35" spans="1:14" ht="14.5">
      <c r="A35" s="275" t="s">
        <v>151</v>
      </c>
      <c r="B35" s="276"/>
      <c r="C35" s="208"/>
      <c r="D35" s="209"/>
      <c r="E35" s="209"/>
      <c r="F35" s="209"/>
      <c r="G35" s="17"/>
      <c r="H35" s="17"/>
      <c r="I35" s="17"/>
      <c r="J35" s="17"/>
      <c r="K35" s="17"/>
      <c r="L35" s="17"/>
      <c r="M35" s="17"/>
      <c r="N35" s="17"/>
    </row>
    <row r="36" spans="1:14" ht="14.5">
      <c r="A36" s="267" t="s">
        <v>152</v>
      </c>
      <c r="B36" s="268"/>
      <c r="C36" s="204">
        <v>41311</v>
      </c>
      <c r="D36" s="205">
        <v>42548</v>
      </c>
      <c r="E36" s="205">
        <v>45555</v>
      </c>
      <c r="F36" s="205">
        <v>47867</v>
      </c>
      <c r="G36" s="126">
        <v>50253</v>
      </c>
      <c r="H36" s="126">
        <v>55429</v>
      </c>
      <c r="I36" s="126">
        <v>62133</v>
      </c>
      <c r="J36" s="126"/>
      <c r="K36" s="126"/>
      <c r="L36" s="126"/>
      <c r="M36" s="126"/>
      <c r="N36" s="126"/>
    </row>
    <row r="37" spans="1:14" ht="14.5">
      <c r="A37" s="297" t="s">
        <v>153</v>
      </c>
      <c r="B37" s="298"/>
      <c r="C37" s="206">
        <v>50322</v>
      </c>
      <c r="D37" s="207">
        <v>50727</v>
      </c>
      <c r="E37" s="207">
        <v>54322</v>
      </c>
      <c r="F37" s="207">
        <v>55807</v>
      </c>
      <c r="G37" s="127">
        <v>57896</v>
      </c>
      <c r="H37" s="127">
        <v>67180</v>
      </c>
      <c r="I37" s="127">
        <v>83573</v>
      </c>
      <c r="J37" s="17"/>
      <c r="K37" s="17"/>
      <c r="L37" s="17"/>
      <c r="M37" s="17"/>
      <c r="N37" s="17"/>
    </row>
    <row r="38" spans="1:14" ht="14.5">
      <c r="A38" s="299" t="s">
        <v>154</v>
      </c>
      <c r="B38" s="300"/>
      <c r="C38" s="204">
        <v>40219</v>
      </c>
      <c r="D38" s="205">
        <v>40412</v>
      </c>
      <c r="E38" s="205">
        <v>42032</v>
      </c>
      <c r="F38" s="205">
        <v>43265</v>
      </c>
      <c r="G38" s="126">
        <v>44848</v>
      </c>
      <c r="H38" s="126">
        <v>53407</v>
      </c>
      <c r="I38" s="126">
        <v>66948</v>
      </c>
      <c r="J38" s="126"/>
      <c r="K38" s="126"/>
      <c r="L38" s="126"/>
      <c r="M38" s="126"/>
      <c r="N38" s="126"/>
    </row>
  </sheetData>
  <mergeCells count="41">
    <mergeCell ref="A36:B36"/>
    <mergeCell ref="A37:B37"/>
    <mergeCell ref="A38:B38"/>
    <mergeCell ref="A30:B30"/>
    <mergeCell ref="A31:B31"/>
    <mergeCell ref="A32:B32"/>
    <mergeCell ref="A33:B33"/>
    <mergeCell ref="A34:B34"/>
    <mergeCell ref="A35:B35"/>
    <mergeCell ref="A25:B25"/>
    <mergeCell ref="A26:B26"/>
    <mergeCell ref="A28:B28"/>
    <mergeCell ref="A29:B29"/>
    <mergeCell ref="A14:B14"/>
    <mergeCell ref="A15:B15"/>
    <mergeCell ref="A16:B16"/>
    <mergeCell ref="A17:B17"/>
    <mergeCell ref="A24:B24"/>
    <mergeCell ref="A19:B19"/>
    <mergeCell ref="A20:B20"/>
    <mergeCell ref="A22:B22"/>
    <mergeCell ref="A23:B23"/>
    <mergeCell ref="A27:B27"/>
    <mergeCell ref="A9:B9"/>
    <mergeCell ref="A10:B10"/>
    <mergeCell ref="A11:B11"/>
    <mergeCell ref="A12:B12"/>
    <mergeCell ref="A13:B13"/>
    <mergeCell ref="E7:E8"/>
    <mergeCell ref="F7:F8"/>
    <mergeCell ref="C7:C8"/>
    <mergeCell ref="D7:D8"/>
    <mergeCell ref="A7:B8"/>
    <mergeCell ref="K7:K8"/>
    <mergeCell ref="L7:L8"/>
    <mergeCell ref="M7:M8"/>
    <mergeCell ref="N7:N8"/>
    <mergeCell ref="G7:G8"/>
    <mergeCell ref="H7:H8"/>
    <mergeCell ref="I7:I8"/>
    <mergeCell ref="J7:J8"/>
  </mergeCells>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E29CC-F3C4-4C6C-806F-5123409B9CF5}">
  <sheetPr>
    <tabColor rgb="FFC00000"/>
  </sheetPr>
  <dimension ref="A1:E14"/>
  <sheetViews>
    <sheetView showGridLines="0" zoomScale="106" workbookViewId="0">
      <selection activeCell="C10" sqref="C10:C12"/>
    </sheetView>
  </sheetViews>
  <sheetFormatPr defaultColWidth="8.83203125" defaultRowHeight="15" customHeight="1"/>
  <cols>
    <col min="1" max="1" width="8.75" customWidth="1"/>
    <col min="2" max="2" width="29.83203125" customWidth="1"/>
    <col min="3" max="3" width="18.58203125" customWidth="1"/>
    <col min="4" max="5" width="10.4140625" customWidth="1"/>
    <col min="6" max="6" width="8.83203125" bestFit="1" customWidth="1"/>
  </cols>
  <sheetData>
    <row r="1" spans="1:5" ht="14">
      <c r="A1" s="12" t="s">
        <v>155</v>
      </c>
      <c r="B1" s="7"/>
      <c r="C1" s="7"/>
      <c r="D1" s="9" t="s">
        <v>156</v>
      </c>
      <c r="E1" s="75" t="s">
        <v>52</v>
      </c>
    </row>
    <row r="2" spans="1:5" ht="4.5" customHeight="1">
      <c r="A2" s="58"/>
      <c r="B2" s="58"/>
      <c r="C2" s="58"/>
      <c r="D2" s="59"/>
      <c r="E2" s="60"/>
    </row>
    <row r="3" spans="1:5" ht="14">
      <c r="A3" s="7"/>
      <c r="B3" s="7"/>
      <c r="C3" s="7"/>
      <c r="D3" s="7"/>
      <c r="E3" s="7"/>
    </row>
    <row r="4" spans="1:5" ht="23">
      <c r="A4" s="11" t="s">
        <v>17</v>
      </c>
      <c r="B4" s="11"/>
      <c r="C4" s="11"/>
      <c r="D4" s="11"/>
      <c r="E4" s="11"/>
    </row>
    <row r="5" spans="1:5" ht="17.5">
      <c r="A5" s="13"/>
      <c r="B5" s="13"/>
      <c r="C5" s="13"/>
      <c r="D5" s="13"/>
      <c r="E5" s="13"/>
    </row>
    <row r="6" spans="1:5" ht="14">
      <c r="A6" s="7" t="s">
        <v>157</v>
      </c>
      <c r="B6" s="7"/>
      <c r="C6" s="7"/>
      <c r="D6" s="7"/>
      <c r="E6" s="7"/>
    </row>
    <row r="7" spans="1:5" ht="14.5" customHeight="1">
      <c r="A7" s="271" t="s">
        <v>118</v>
      </c>
      <c r="B7" s="272"/>
      <c r="C7" s="311" t="s">
        <v>158</v>
      </c>
      <c r="D7" s="301" t="s">
        <v>159</v>
      </c>
      <c r="E7" s="302"/>
    </row>
    <row r="8" spans="1:5" ht="14.5" customHeight="1">
      <c r="A8" s="273"/>
      <c r="B8" s="274"/>
      <c r="C8" s="312"/>
      <c r="D8" s="303"/>
      <c r="E8" s="304"/>
    </row>
    <row r="9" spans="1:5" ht="14.5">
      <c r="A9" s="293" t="s">
        <v>160</v>
      </c>
      <c r="B9" s="294"/>
      <c r="C9" s="201"/>
      <c r="D9" s="309"/>
      <c r="E9" s="310"/>
    </row>
    <row r="10" spans="1:5" ht="14.5" customHeight="1">
      <c r="A10" s="277" t="s">
        <v>132</v>
      </c>
      <c r="B10" s="278"/>
      <c r="C10" s="215">
        <v>2874</v>
      </c>
      <c r="D10" s="305" t="s">
        <v>161</v>
      </c>
      <c r="E10" s="306"/>
    </row>
    <row r="11" spans="1:5" ht="14.5" customHeight="1">
      <c r="A11" s="267" t="s">
        <v>133</v>
      </c>
      <c r="B11" s="268"/>
      <c r="C11" s="216">
        <v>501</v>
      </c>
      <c r="D11" s="307" t="s">
        <v>161</v>
      </c>
      <c r="E11" s="308"/>
    </row>
    <row r="12" spans="1:5" ht="14.5" customHeight="1">
      <c r="A12" s="277" t="s">
        <v>162</v>
      </c>
      <c r="B12" s="278"/>
      <c r="C12" s="215">
        <v>89</v>
      </c>
      <c r="D12" s="305" t="s">
        <v>161</v>
      </c>
      <c r="E12" s="306"/>
    </row>
    <row r="13" spans="1:5" ht="14">
      <c r="A13" t="s">
        <v>163</v>
      </c>
    </row>
    <row r="14" spans="1:5" ht="15" customHeight="1">
      <c r="A14" t="s">
        <v>164</v>
      </c>
    </row>
  </sheetData>
  <mergeCells count="11">
    <mergeCell ref="A12:B12"/>
    <mergeCell ref="A7:B8"/>
    <mergeCell ref="D7:E8"/>
    <mergeCell ref="D12:E12"/>
    <mergeCell ref="D11:E11"/>
    <mergeCell ref="D10:E10"/>
    <mergeCell ref="D9:E9"/>
    <mergeCell ref="A9:B9"/>
    <mergeCell ref="A10:B10"/>
    <mergeCell ref="A11:B11"/>
    <mergeCell ref="C7:C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E297F-0C4A-8F4B-93AD-E5FFCE4879A0}">
  <sheetPr>
    <tabColor rgb="FFC00000"/>
  </sheetPr>
  <dimension ref="A1:M47"/>
  <sheetViews>
    <sheetView showGridLines="0" topLeftCell="A17" zoomScale="83" workbookViewId="0">
      <selection activeCell="C44" sqref="C44:N44"/>
    </sheetView>
  </sheetViews>
  <sheetFormatPr defaultColWidth="8.83203125" defaultRowHeight="14"/>
  <cols>
    <col min="1" max="1" width="8.83203125" bestFit="1" customWidth="1"/>
    <col min="2" max="2" width="29.83203125" bestFit="1" customWidth="1"/>
    <col min="3" max="3" width="17.75" customWidth="1"/>
    <col min="4" max="4" width="13.75" customWidth="1"/>
    <col min="5" max="13" width="15.75" customWidth="1"/>
    <col min="14" max="14" width="8.83203125" bestFit="1" customWidth="1"/>
  </cols>
  <sheetData>
    <row r="1" spans="1:13">
      <c r="A1" s="12" t="s">
        <v>165</v>
      </c>
      <c r="B1" s="7"/>
      <c r="C1" s="8"/>
      <c r="D1" s="8"/>
      <c r="E1" s="8"/>
      <c r="F1" s="8"/>
      <c r="G1" s="8"/>
      <c r="H1" s="8"/>
      <c r="I1" s="8"/>
      <c r="J1" s="8"/>
      <c r="K1" s="8"/>
      <c r="L1" s="9" t="s">
        <v>156</v>
      </c>
      <c r="M1" s="75" t="s">
        <v>52</v>
      </c>
    </row>
    <row r="2" spans="1:13" ht="4.5" customHeight="1">
      <c r="A2" s="58"/>
      <c r="B2" s="59"/>
      <c r="C2" s="60"/>
      <c r="D2" s="60"/>
      <c r="E2" s="60"/>
      <c r="F2" s="60"/>
      <c r="G2" s="60"/>
      <c r="H2" s="60"/>
      <c r="I2" s="60"/>
      <c r="J2" s="60"/>
      <c r="K2" s="60"/>
      <c r="L2" s="60"/>
      <c r="M2" s="60"/>
    </row>
    <row r="3" spans="1:13">
      <c r="A3" s="7"/>
      <c r="B3" s="7"/>
      <c r="C3" s="8"/>
      <c r="D3" s="8"/>
      <c r="E3" s="8"/>
      <c r="F3" s="8"/>
      <c r="G3" s="8"/>
      <c r="H3" s="8"/>
      <c r="I3" s="8"/>
      <c r="J3" s="8"/>
      <c r="K3" s="8"/>
      <c r="L3" s="8"/>
      <c r="M3" s="8"/>
    </row>
    <row r="4" spans="1:13" ht="23">
      <c r="A4" s="11" t="s">
        <v>20</v>
      </c>
      <c r="B4" s="7"/>
      <c r="C4" s="8"/>
      <c r="D4" s="8"/>
      <c r="E4" s="8"/>
      <c r="F4" s="8"/>
      <c r="G4" s="8"/>
      <c r="H4" s="8"/>
      <c r="I4" s="8"/>
      <c r="J4" s="8"/>
      <c r="K4" s="8"/>
      <c r="L4" s="8"/>
      <c r="M4" s="8"/>
    </row>
    <row r="5" spans="1:13" ht="17.5">
      <c r="A5" s="13"/>
      <c r="B5" s="7"/>
      <c r="C5" s="8"/>
      <c r="D5" s="8"/>
      <c r="E5" s="8"/>
      <c r="F5" s="8"/>
      <c r="G5" s="8"/>
      <c r="H5" s="8"/>
      <c r="I5" s="8"/>
      <c r="J5" s="8"/>
      <c r="K5" s="8"/>
      <c r="L5" s="8"/>
      <c r="M5" s="8"/>
    </row>
    <row r="6" spans="1:13">
      <c r="A6" s="7" t="s">
        <v>166</v>
      </c>
      <c r="B6" s="7"/>
      <c r="C6" s="8"/>
      <c r="D6" s="8"/>
      <c r="E6" s="8"/>
      <c r="F6" s="8"/>
      <c r="G6" s="8"/>
      <c r="H6" s="8"/>
      <c r="I6" s="8"/>
      <c r="J6" s="8"/>
      <c r="K6" s="8"/>
      <c r="L6" s="8"/>
      <c r="M6" s="8"/>
    </row>
    <row r="7" spans="1:13" ht="14.5">
      <c r="A7" s="261" t="s">
        <v>54</v>
      </c>
      <c r="B7" s="263" t="s">
        <v>55</v>
      </c>
      <c r="C7" s="258" t="s">
        <v>167</v>
      </c>
      <c r="D7" s="258"/>
      <c r="E7" s="258"/>
      <c r="F7" s="258"/>
      <c r="G7" s="258"/>
      <c r="H7" s="258"/>
      <c r="I7" s="258"/>
      <c r="J7" s="258"/>
      <c r="K7" s="258"/>
      <c r="L7" s="258"/>
      <c r="M7" s="258"/>
    </row>
    <row r="8" spans="1:13" ht="14.5">
      <c r="A8" s="262"/>
      <c r="B8" s="264"/>
      <c r="C8" s="72" t="s">
        <v>168</v>
      </c>
      <c r="D8" s="72" t="s">
        <v>58</v>
      </c>
      <c r="E8" s="72" t="s">
        <v>59</v>
      </c>
      <c r="F8" s="72" t="s">
        <v>60</v>
      </c>
      <c r="G8" s="72" t="s">
        <v>61</v>
      </c>
      <c r="H8" s="72" t="s">
        <v>62</v>
      </c>
      <c r="I8" s="72" t="s">
        <v>63</v>
      </c>
      <c r="J8" s="72" t="s">
        <v>64</v>
      </c>
      <c r="K8" s="72" t="s">
        <v>65</v>
      </c>
      <c r="L8" s="72" t="s">
        <v>66</v>
      </c>
      <c r="M8" s="72" t="s">
        <v>67</v>
      </c>
    </row>
    <row r="9" spans="1:13" ht="14.5">
      <c r="A9" s="1">
        <v>1</v>
      </c>
      <c r="B9" s="2" t="s">
        <v>68</v>
      </c>
      <c r="C9" s="2">
        <v>28</v>
      </c>
      <c r="D9" s="2">
        <v>3</v>
      </c>
      <c r="E9" s="2">
        <v>0</v>
      </c>
      <c r="F9" s="2">
        <v>0</v>
      </c>
      <c r="G9" s="2">
        <v>0</v>
      </c>
      <c r="H9" s="2">
        <v>0</v>
      </c>
      <c r="I9" s="2">
        <v>3</v>
      </c>
      <c r="J9" s="2">
        <v>0</v>
      </c>
      <c r="K9" s="2">
        <v>2</v>
      </c>
      <c r="L9" s="70">
        <v>1</v>
      </c>
      <c r="M9" s="2">
        <v>4</v>
      </c>
    </row>
    <row r="10" spans="1:13" ht="14.5">
      <c r="A10" s="3">
        <v>2</v>
      </c>
      <c r="B10" s="4" t="s">
        <v>69</v>
      </c>
      <c r="C10" s="4">
        <v>92</v>
      </c>
      <c r="D10" s="4">
        <v>19</v>
      </c>
      <c r="E10" s="4">
        <v>14</v>
      </c>
      <c r="F10" s="4">
        <v>0</v>
      </c>
      <c r="G10" s="4">
        <v>0</v>
      </c>
      <c r="H10" s="4">
        <v>8</v>
      </c>
      <c r="I10" s="4">
        <v>29</v>
      </c>
      <c r="J10" s="4">
        <v>5</v>
      </c>
      <c r="K10" s="4">
        <v>16</v>
      </c>
      <c r="L10" s="69">
        <v>17</v>
      </c>
      <c r="M10" s="4">
        <v>24</v>
      </c>
    </row>
    <row r="11" spans="1:13" ht="14.5">
      <c r="A11" s="1">
        <v>3</v>
      </c>
      <c r="B11" s="2" t="s">
        <v>70</v>
      </c>
      <c r="C11" s="2">
        <v>40</v>
      </c>
      <c r="D11" s="2">
        <v>7</v>
      </c>
      <c r="E11" s="2">
        <v>0</v>
      </c>
      <c r="F11" s="2">
        <v>2</v>
      </c>
      <c r="G11" s="2">
        <v>0</v>
      </c>
      <c r="H11" s="2">
        <v>3</v>
      </c>
      <c r="I11" s="2">
        <v>29</v>
      </c>
      <c r="J11" s="2">
        <v>0</v>
      </c>
      <c r="K11" s="2">
        <v>24</v>
      </c>
      <c r="L11" s="70">
        <v>21</v>
      </c>
      <c r="M11" s="2">
        <v>25</v>
      </c>
    </row>
    <row r="12" spans="1:13" ht="14.5">
      <c r="A12" s="3">
        <v>4</v>
      </c>
      <c r="B12" s="4" t="s">
        <v>71</v>
      </c>
      <c r="C12" s="4">
        <v>5</v>
      </c>
      <c r="D12" s="4">
        <v>2</v>
      </c>
      <c r="E12" s="4">
        <v>0</v>
      </c>
      <c r="F12" s="4">
        <v>0</v>
      </c>
      <c r="G12" s="4">
        <v>0</v>
      </c>
      <c r="H12" s="4">
        <v>0</v>
      </c>
      <c r="I12" s="4">
        <v>2</v>
      </c>
      <c r="J12" s="4">
        <v>0</v>
      </c>
      <c r="K12" s="4">
        <v>1</v>
      </c>
      <c r="L12" s="69">
        <v>1</v>
      </c>
      <c r="M12" s="4">
        <v>1</v>
      </c>
    </row>
    <row r="13" spans="1:13" ht="14.5">
      <c r="A13" s="1">
        <v>5</v>
      </c>
      <c r="B13" s="2" t="s">
        <v>72</v>
      </c>
      <c r="C13" s="2">
        <v>53</v>
      </c>
      <c r="D13" s="2">
        <v>19</v>
      </c>
      <c r="E13" s="2">
        <v>7</v>
      </c>
      <c r="F13" s="2">
        <v>1</v>
      </c>
      <c r="G13" s="2">
        <v>1</v>
      </c>
      <c r="H13" s="2">
        <v>6</v>
      </c>
      <c r="I13" s="2">
        <v>44</v>
      </c>
      <c r="J13" s="2">
        <v>1</v>
      </c>
      <c r="K13" s="2">
        <v>27</v>
      </c>
      <c r="L13" s="70">
        <v>15</v>
      </c>
      <c r="M13" s="2">
        <v>53</v>
      </c>
    </row>
    <row r="14" spans="1:13" ht="14.5">
      <c r="A14" s="3">
        <v>6</v>
      </c>
      <c r="B14" s="4" t="s">
        <v>73</v>
      </c>
      <c r="C14" s="4">
        <v>222</v>
      </c>
      <c r="D14" s="4">
        <v>101</v>
      </c>
      <c r="E14" s="4">
        <v>0</v>
      </c>
      <c r="F14" s="4">
        <v>5</v>
      </c>
      <c r="G14" s="4">
        <v>4</v>
      </c>
      <c r="H14" s="4">
        <v>57</v>
      </c>
      <c r="I14" s="4">
        <v>140</v>
      </c>
      <c r="J14" s="4">
        <v>7</v>
      </c>
      <c r="K14" s="4">
        <v>192</v>
      </c>
      <c r="L14" s="69">
        <v>46</v>
      </c>
      <c r="M14" s="4">
        <v>529</v>
      </c>
    </row>
    <row r="15" spans="1:13" ht="14.5">
      <c r="A15" s="1">
        <v>7</v>
      </c>
      <c r="B15" s="2" t="s">
        <v>74</v>
      </c>
      <c r="C15" s="2">
        <v>0</v>
      </c>
      <c r="D15" s="2">
        <v>0</v>
      </c>
      <c r="E15" s="2">
        <v>0</v>
      </c>
      <c r="F15" s="2">
        <v>0</v>
      </c>
      <c r="G15" s="2">
        <v>0</v>
      </c>
      <c r="H15" s="2">
        <v>0</v>
      </c>
      <c r="I15" s="2">
        <v>0</v>
      </c>
      <c r="J15" s="2">
        <v>0</v>
      </c>
      <c r="K15" s="2">
        <v>0</v>
      </c>
      <c r="L15" s="70">
        <v>0</v>
      </c>
      <c r="M15" s="2">
        <v>0</v>
      </c>
    </row>
    <row r="16" spans="1:13" ht="14.5">
      <c r="A16" s="3">
        <v>8</v>
      </c>
      <c r="B16" s="4" t="s">
        <v>75</v>
      </c>
      <c r="C16" s="4">
        <v>10</v>
      </c>
      <c r="D16" s="4">
        <v>3</v>
      </c>
      <c r="E16" s="4">
        <v>4</v>
      </c>
      <c r="F16" s="4">
        <v>0</v>
      </c>
      <c r="G16" s="4">
        <v>0</v>
      </c>
      <c r="H16" s="4">
        <v>1</v>
      </c>
      <c r="I16" s="4">
        <v>12</v>
      </c>
      <c r="J16" s="4">
        <v>0</v>
      </c>
      <c r="K16" s="4">
        <v>3</v>
      </c>
      <c r="L16" s="69">
        <v>2</v>
      </c>
      <c r="M16" s="4">
        <v>10</v>
      </c>
    </row>
    <row r="17" spans="1:13" ht="14.5">
      <c r="A17" s="1">
        <v>9</v>
      </c>
      <c r="B17" s="2" t="s">
        <v>76</v>
      </c>
      <c r="C17" s="2">
        <v>129</v>
      </c>
      <c r="D17" s="2">
        <v>43</v>
      </c>
      <c r="E17" s="2">
        <v>2</v>
      </c>
      <c r="F17" s="2">
        <v>4</v>
      </c>
      <c r="G17" s="2">
        <v>0</v>
      </c>
      <c r="H17" s="2">
        <v>11</v>
      </c>
      <c r="I17" s="2">
        <v>100</v>
      </c>
      <c r="J17" s="2">
        <v>2</v>
      </c>
      <c r="K17" s="2">
        <v>61</v>
      </c>
      <c r="L17" s="70">
        <v>43</v>
      </c>
      <c r="M17" s="2">
        <v>92</v>
      </c>
    </row>
    <row r="18" spans="1:13" ht="14.5">
      <c r="A18" s="3">
        <v>10</v>
      </c>
      <c r="B18" s="4" t="s">
        <v>77</v>
      </c>
      <c r="C18" s="4">
        <v>157</v>
      </c>
      <c r="D18" s="4">
        <v>58</v>
      </c>
      <c r="E18" s="4">
        <v>13</v>
      </c>
      <c r="F18" s="4">
        <v>7</v>
      </c>
      <c r="G18" s="4">
        <v>0</v>
      </c>
      <c r="H18" s="4">
        <v>21</v>
      </c>
      <c r="I18" s="4">
        <v>98</v>
      </c>
      <c r="J18" s="4">
        <v>2</v>
      </c>
      <c r="K18" s="4">
        <v>34</v>
      </c>
      <c r="L18" s="69">
        <v>39</v>
      </c>
      <c r="M18" s="4">
        <v>80</v>
      </c>
    </row>
    <row r="19" spans="1:13" ht="14.5">
      <c r="A19" s="1">
        <v>11</v>
      </c>
      <c r="B19" s="2" t="s">
        <v>78</v>
      </c>
      <c r="C19" s="2">
        <v>105</v>
      </c>
      <c r="D19" s="2">
        <v>29</v>
      </c>
      <c r="E19" s="2">
        <v>17</v>
      </c>
      <c r="F19" s="2">
        <v>2</v>
      </c>
      <c r="G19" s="2">
        <v>0</v>
      </c>
      <c r="H19" s="2">
        <v>6</v>
      </c>
      <c r="I19" s="2">
        <v>69</v>
      </c>
      <c r="J19" s="2">
        <v>0</v>
      </c>
      <c r="K19" s="2">
        <v>27</v>
      </c>
      <c r="L19" s="70">
        <v>32</v>
      </c>
      <c r="M19" s="2">
        <v>97</v>
      </c>
    </row>
    <row r="20" spans="1:13" ht="14.5">
      <c r="A20" s="3">
        <v>12</v>
      </c>
      <c r="B20" s="4" t="s">
        <v>79</v>
      </c>
      <c r="C20" s="4">
        <v>8</v>
      </c>
      <c r="D20" s="4">
        <v>2</v>
      </c>
      <c r="E20" s="4">
        <v>0</v>
      </c>
      <c r="F20" s="4">
        <v>0</v>
      </c>
      <c r="G20" s="4">
        <v>0</v>
      </c>
      <c r="H20" s="4">
        <v>0</v>
      </c>
      <c r="I20" s="4">
        <v>2</v>
      </c>
      <c r="J20" s="4">
        <v>0</v>
      </c>
      <c r="K20" s="4">
        <v>1</v>
      </c>
      <c r="L20" s="69">
        <v>1</v>
      </c>
      <c r="M20" s="4">
        <v>10</v>
      </c>
    </row>
    <row r="21" spans="1:13" ht="14.5">
      <c r="A21" s="1">
        <v>13</v>
      </c>
      <c r="B21" s="2" t="s">
        <v>80</v>
      </c>
      <c r="C21" s="2">
        <v>23</v>
      </c>
      <c r="D21" s="2">
        <v>9</v>
      </c>
      <c r="E21" s="2">
        <v>1</v>
      </c>
      <c r="F21" s="2">
        <v>0</v>
      </c>
      <c r="G21" s="2">
        <v>0</v>
      </c>
      <c r="H21" s="2">
        <v>1</v>
      </c>
      <c r="I21" s="2">
        <v>8</v>
      </c>
      <c r="J21" s="2">
        <v>1</v>
      </c>
      <c r="K21" s="2">
        <v>7</v>
      </c>
      <c r="L21" s="70">
        <v>5</v>
      </c>
      <c r="M21" s="2">
        <v>12</v>
      </c>
    </row>
    <row r="22" spans="1:13" ht="14.5">
      <c r="A22" s="3">
        <v>14</v>
      </c>
      <c r="B22" s="4" t="s">
        <v>81</v>
      </c>
      <c r="C22" s="4">
        <v>6</v>
      </c>
      <c r="D22" s="4">
        <v>6</v>
      </c>
      <c r="E22" s="4">
        <v>1</v>
      </c>
      <c r="F22" s="4">
        <v>0</v>
      </c>
      <c r="G22" s="4">
        <v>0</v>
      </c>
      <c r="H22" s="4">
        <v>2</v>
      </c>
      <c r="I22" s="4">
        <v>2</v>
      </c>
      <c r="J22" s="4">
        <v>0</v>
      </c>
      <c r="K22" s="4">
        <v>2</v>
      </c>
      <c r="L22" s="69">
        <v>2</v>
      </c>
      <c r="M22" s="4">
        <v>2</v>
      </c>
    </row>
    <row r="23" spans="1:13" ht="14.5">
      <c r="A23" s="1">
        <v>15</v>
      </c>
      <c r="B23" s="2" t="s">
        <v>82</v>
      </c>
      <c r="C23" s="2">
        <v>9</v>
      </c>
      <c r="D23" s="2">
        <v>4</v>
      </c>
      <c r="E23" s="2">
        <v>0</v>
      </c>
      <c r="F23" s="2">
        <v>0</v>
      </c>
      <c r="G23" s="2">
        <v>0</v>
      </c>
      <c r="H23" s="2">
        <v>1</v>
      </c>
      <c r="I23" s="2">
        <v>3</v>
      </c>
      <c r="J23" s="2">
        <v>0</v>
      </c>
      <c r="K23" s="2">
        <v>1</v>
      </c>
      <c r="L23" s="70">
        <v>0</v>
      </c>
      <c r="M23" s="2">
        <v>56</v>
      </c>
    </row>
    <row r="24" spans="1:13" ht="14.5">
      <c r="A24" s="3">
        <v>16</v>
      </c>
      <c r="B24" s="4" t="s">
        <v>83</v>
      </c>
      <c r="C24" s="4">
        <v>2</v>
      </c>
      <c r="D24" s="4">
        <v>1</v>
      </c>
      <c r="E24" s="4">
        <v>0</v>
      </c>
      <c r="F24" s="4">
        <v>0</v>
      </c>
      <c r="G24" s="4">
        <v>0</v>
      </c>
      <c r="H24" s="4">
        <v>0</v>
      </c>
      <c r="I24" s="4">
        <v>3</v>
      </c>
      <c r="J24" s="4">
        <v>0</v>
      </c>
      <c r="K24" s="4">
        <v>0</v>
      </c>
      <c r="L24" s="69">
        <v>0</v>
      </c>
      <c r="M24" s="4">
        <v>21</v>
      </c>
    </row>
    <row r="25" spans="1:13" ht="14.5">
      <c r="A25" s="1">
        <v>17</v>
      </c>
      <c r="B25" s="2" t="s">
        <v>84</v>
      </c>
      <c r="C25" s="2">
        <v>3</v>
      </c>
      <c r="D25" s="2">
        <v>2</v>
      </c>
      <c r="E25" s="2">
        <v>0</v>
      </c>
      <c r="F25" s="2">
        <v>0</v>
      </c>
      <c r="G25" s="2">
        <v>0</v>
      </c>
      <c r="H25" s="2">
        <v>0</v>
      </c>
      <c r="I25" s="2">
        <v>3</v>
      </c>
      <c r="J25" s="2">
        <v>0</v>
      </c>
      <c r="K25" s="2">
        <v>0</v>
      </c>
      <c r="L25" s="70">
        <v>0</v>
      </c>
      <c r="M25" s="2">
        <v>1</v>
      </c>
    </row>
    <row r="26" spans="1:13" ht="14.5">
      <c r="A26" s="3">
        <v>18</v>
      </c>
      <c r="B26" s="4" t="s">
        <v>85</v>
      </c>
      <c r="C26" s="4">
        <v>41</v>
      </c>
      <c r="D26" s="4">
        <v>6</v>
      </c>
      <c r="E26" s="4">
        <v>1</v>
      </c>
      <c r="F26" s="4">
        <v>0</v>
      </c>
      <c r="G26" s="4">
        <v>1</v>
      </c>
      <c r="H26" s="4">
        <v>1</v>
      </c>
      <c r="I26" s="4">
        <v>10</v>
      </c>
      <c r="J26" s="4">
        <v>0</v>
      </c>
      <c r="K26" s="4">
        <v>5</v>
      </c>
      <c r="L26" s="69">
        <v>7</v>
      </c>
      <c r="M26" s="4">
        <v>19</v>
      </c>
    </row>
    <row r="27" spans="1:13" ht="14.5">
      <c r="A27" s="1">
        <v>19</v>
      </c>
      <c r="B27" s="2" t="s">
        <v>86</v>
      </c>
      <c r="C27" s="2">
        <v>8</v>
      </c>
      <c r="D27" s="2">
        <v>2</v>
      </c>
      <c r="E27" s="2">
        <v>2</v>
      </c>
      <c r="F27" s="2">
        <v>0</v>
      </c>
      <c r="G27" s="2">
        <v>0</v>
      </c>
      <c r="H27" s="2">
        <v>1</v>
      </c>
      <c r="I27" s="2">
        <v>14</v>
      </c>
      <c r="J27" s="2">
        <v>0</v>
      </c>
      <c r="K27" s="2">
        <v>4</v>
      </c>
      <c r="L27" s="70">
        <v>2</v>
      </c>
      <c r="M27" s="2">
        <v>5</v>
      </c>
    </row>
    <row r="28" spans="1:13" ht="14.5">
      <c r="A28" s="3">
        <v>20</v>
      </c>
      <c r="B28" s="4" t="s">
        <v>87</v>
      </c>
      <c r="C28" s="4">
        <v>1</v>
      </c>
      <c r="D28" s="4">
        <v>0</v>
      </c>
      <c r="E28" s="4">
        <v>0</v>
      </c>
      <c r="F28" s="4">
        <v>0</v>
      </c>
      <c r="G28" s="4">
        <v>0</v>
      </c>
      <c r="H28" s="4">
        <v>0</v>
      </c>
      <c r="I28" s="4">
        <v>0</v>
      </c>
      <c r="J28" s="4">
        <v>1</v>
      </c>
      <c r="K28" s="4">
        <v>0</v>
      </c>
      <c r="L28" s="69">
        <v>0</v>
      </c>
      <c r="M28" s="4">
        <v>1</v>
      </c>
    </row>
    <row r="29" spans="1:13" ht="14.5">
      <c r="A29" s="1">
        <v>21</v>
      </c>
      <c r="B29" s="2" t="s">
        <v>88</v>
      </c>
      <c r="C29" s="2">
        <v>0</v>
      </c>
      <c r="D29" s="2">
        <v>0</v>
      </c>
      <c r="E29" s="2">
        <v>0</v>
      </c>
      <c r="F29" s="2">
        <v>0</v>
      </c>
      <c r="G29" s="2">
        <v>0</v>
      </c>
      <c r="H29" s="2">
        <v>0</v>
      </c>
      <c r="I29" s="2">
        <v>0</v>
      </c>
      <c r="J29" s="2">
        <v>0</v>
      </c>
      <c r="K29" s="2">
        <v>0</v>
      </c>
      <c r="L29" s="70">
        <v>0</v>
      </c>
      <c r="M29" s="2">
        <v>1</v>
      </c>
    </row>
    <row r="30" spans="1:13" ht="14.5">
      <c r="A30" s="3">
        <v>22</v>
      </c>
      <c r="B30" s="4" t="s">
        <v>89</v>
      </c>
      <c r="C30" s="4">
        <v>9</v>
      </c>
      <c r="D30" s="4">
        <v>14</v>
      </c>
      <c r="E30" s="4">
        <v>3</v>
      </c>
      <c r="F30" s="4">
        <v>4</v>
      </c>
      <c r="G30" s="4">
        <v>0</v>
      </c>
      <c r="H30" s="4">
        <v>1</v>
      </c>
      <c r="I30" s="4">
        <v>19</v>
      </c>
      <c r="J30" s="4">
        <v>0</v>
      </c>
      <c r="K30" s="4">
        <v>16</v>
      </c>
      <c r="L30" s="69">
        <v>6</v>
      </c>
      <c r="M30" s="4">
        <v>14</v>
      </c>
    </row>
    <row r="31" spans="1:13" ht="14.5">
      <c r="A31" s="1">
        <v>23</v>
      </c>
      <c r="B31" s="2" t="s">
        <v>90</v>
      </c>
      <c r="C31" s="2">
        <v>7</v>
      </c>
      <c r="D31" s="2">
        <v>2</v>
      </c>
      <c r="E31" s="2">
        <v>0</v>
      </c>
      <c r="F31" s="2">
        <v>0</v>
      </c>
      <c r="G31" s="2">
        <v>0</v>
      </c>
      <c r="H31" s="2">
        <v>0</v>
      </c>
      <c r="I31" s="2">
        <v>3</v>
      </c>
      <c r="J31" s="2">
        <v>0</v>
      </c>
      <c r="K31" s="2">
        <v>1</v>
      </c>
      <c r="L31" s="70">
        <v>0</v>
      </c>
      <c r="M31" s="2">
        <v>4</v>
      </c>
    </row>
    <row r="32" spans="1:13" ht="14.5">
      <c r="A32" s="3">
        <v>24</v>
      </c>
      <c r="B32" s="4" t="s">
        <v>91</v>
      </c>
      <c r="C32" s="4">
        <v>5</v>
      </c>
      <c r="D32" s="4">
        <v>1</v>
      </c>
      <c r="E32" s="4">
        <v>0</v>
      </c>
      <c r="F32" s="4">
        <v>0</v>
      </c>
      <c r="G32" s="4">
        <v>0</v>
      </c>
      <c r="H32" s="4">
        <v>0</v>
      </c>
      <c r="I32" s="4">
        <v>2</v>
      </c>
      <c r="J32" s="4">
        <v>1</v>
      </c>
      <c r="K32" s="4">
        <v>0</v>
      </c>
      <c r="L32" s="69">
        <v>0</v>
      </c>
      <c r="M32" s="4">
        <v>2</v>
      </c>
    </row>
    <row r="33" spans="1:13" ht="14.5">
      <c r="A33" s="1">
        <v>25</v>
      </c>
      <c r="B33" s="2" t="s">
        <v>92</v>
      </c>
      <c r="C33" s="2">
        <v>1</v>
      </c>
      <c r="D33" s="2">
        <v>0</v>
      </c>
      <c r="E33" s="2">
        <v>0</v>
      </c>
      <c r="F33" s="2">
        <v>0</v>
      </c>
      <c r="G33" s="2">
        <v>0</v>
      </c>
      <c r="H33" s="2">
        <v>0</v>
      </c>
      <c r="I33" s="2">
        <v>1</v>
      </c>
      <c r="J33" s="2">
        <v>0</v>
      </c>
      <c r="K33" s="2">
        <v>1</v>
      </c>
      <c r="L33" s="70">
        <v>0</v>
      </c>
      <c r="M33" s="2">
        <v>0</v>
      </c>
    </row>
    <row r="34" spans="1:13" ht="14.5">
      <c r="A34" s="3">
        <v>26</v>
      </c>
      <c r="B34" s="4" t="s">
        <v>93</v>
      </c>
      <c r="C34" s="4">
        <v>25</v>
      </c>
      <c r="D34" s="4">
        <v>5</v>
      </c>
      <c r="E34" s="4">
        <v>4</v>
      </c>
      <c r="F34" s="4">
        <v>0</v>
      </c>
      <c r="G34" s="4">
        <v>0</v>
      </c>
      <c r="H34" s="4">
        <v>1</v>
      </c>
      <c r="I34" s="4">
        <v>7</v>
      </c>
      <c r="J34" s="4">
        <v>0</v>
      </c>
      <c r="K34" s="4">
        <v>1</v>
      </c>
      <c r="L34" s="69">
        <v>4</v>
      </c>
      <c r="M34" s="4">
        <v>9</v>
      </c>
    </row>
    <row r="35" spans="1:13" ht="14.5">
      <c r="A35" s="1">
        <v>27</v>
      </c>
      <c r="B35" s="2" t="s">
        <v>94</v>
      </c>
      <c r="C35" s="2">
        <v>2</v>
      </c>
      <c r="D35" s="2">
        <v>0</v>
      </c>
      <c r="E35" s="2">
        <v>0</v>
      </c>
      <c r="F35" s="2">
        <v>0</v>
      </c>
      <c r="G35" s="2">
        <v>0</v>
      </c>
      <c r="H35" s="2">
        <v>0</v>
      </c>
      <c r="I35" s="2">
        <v>0</v>
      </c>
      <c r="J35" s="2">
        <v>0</v>
      </c>
      <c r="K35" s="2">
        <v>0</v>
      </c>
      <c r="L35" s="70">
        <v>0</v>
      </c>
      <c r="M35" s="2">
        <v>0</v>
      </c>
    </row>
    <row r="36" spans="1:13" ht="14.5">
      <c r="A36" s="3">
        <v>28</v>
      </c>
      <c r="B36" s="4" t="s">
        <v>95</v>
      </c>
      <c r="C36" s="4">
        <v>10</v>
      </c>
      <c r="D36" s="4">
        <v>8</v>
      </c>
      <c r="E36" s="4">
        <v>2</v>
      </c>
      <c r="F36" s="4">
        <v>0</v>
      </c>
      <c r="G36" s="4">
        <v>0</v>
      </c>
      <c r="H36" s="4">
        <v>0</v>
      </c>
      <c r="I36" s="4">
        <v>5</v>
      </c>
      <c r="J36" s="4">
        <v>0</v>
      </c>
      <c r="K36" s="4">
        <v>7</v>
      </c>
      <c r="L36" s="69">
        <v>0</v>
      </c>
      <c r="M36" s="4">
        <v>5</v>
      </c>
    </row>
    <row r="37" spans="1:13" ht="14.5">
      <c r="A37" s="1">
        <v>29</v>
      </c>
      <c r="B37" s="2" t="s">
        <v>96</v>
      </c>
      <c r="C37" s="2">
        <v>5</v>
      </c>
      <c r="D37" s="2">
        <v>1</v>
      </c>
      <c r="E37" s="2">
        <v>0</v>
      </c>
      <c r="F37" s="2">
        <v>0</v>
      </c>
      <c r="G37" s="2">
        <v>0</v>
      </c>
      <c r="H37" s="2">
        <v>0</v>
      </c>
      <c r="I37" s="2">
        <v>2</v>
      </c>
      <c r="J37" s="2">
        <v>0</v>
      </c>
      <c r="K37" s="2">
        <v>2</v>
      </c>
      <c r="L37" s="70">
        <v>1</v>
      </c>
      <c r="M37" s="2">
        <v>2</v>
      </c>
    </row>
    <row r="38" spans="1:13" ht="14.5">
      <c r="A38" s="3">
        <v>30</v>
      </c>
      <c r="B38" s="4" t="s">
        <v>97</v>
      </c>
      <c r="C38" s="4">
        <v>13</v>
      </c>
      <c r="D38" s="4">
        <v>15</v>
      </c>
      <c r="E38" s="4">
        <v>1</v>
      </c>
      <c r="F38" s="4">
        <v>0</v>
      </c>
      <c r="G38" s="4">
        <v>0</v>
      </c>
      <c r="H38" s="4">
        <v>0</v>
      </c>
      <c r="I38" s="4">
        <v>16</v>
      </c>
      <c r="J38" s="4">
        <v>0</v>
      </c>
      <c r="K38" s="4">
        <v>19</v>
      </c>
      <c r="L38" s="69">
        <v>1</v>
      </c>
      <c r="M38" s="4">
        <v>5</v>
      </c>
    </row>
    <row r="39" spans="1:13" ht="14.5">
      <c r="A39" s="1">
        <v>31</v>
      </c>
      <c r="B39" s="2" t="s">
        <v>98</v>
      </c>
      <c r="C39" s="2">
        <v>3</v>
      </c>
      <c r="D39" s="2">
        <v>2</v>
      </c>
      <c r="E39" s="2">
        <v>0</v>
      </c>
      <c r="F39" s="2">
        <v>0</v>
      </c>
      <c r="G39" s="2">
        <v>0</v>
      </c>
      <c r="H39" s="2">
        <v>0</v>
      </c>
      <c r="I39" s="2">
        <v>2</v>
      </c>
      <c r="J39" s="2">
        <v>0</v>
      </c>
      <c r="K39" s="2">
        <v>0</v>
      </c>
      <c r="L39" s="70">
        <v>0</v>
      </c>
      <c r="M39" s="2">
        <v>12</v>
      </c>
    </row>
    <row r="40" spans="1:13" ht="14.5">
      <c r="A40" s="3">
        <v>32</v>
      </c>
      <c r="B40" s="4" t="s">
        <v>99</v>
      </c>
      <c r="C40" s="4">
        <v>28</v>
      </c>
      <c r="D40" s="4">
        <v>4</v>
      </c>
      <c r="E40" s="4">
        <v>2</v>
      </c>
      <c r="F40" s="4">
        <v>0</v>
      </c>
      <c r="G40" s="4">
        <v>0</v>
      </c>
      <c r="H40" s="4">
        <v>3</v>
      </c>
      <c r="I40" s="4">
        <v>15</v>
      </c>
      <c r="J40" s="4">
        <v>0</v>
      </c>
      <c r="K40" s="4">
        <v>1</v>
      </c>
      <c r="L40" s="69">
        <v>6</v>
      </c>
      <c r="M40" s="4">
        <v>10</v>
      </c>
    </row>
    <row r="41" spans="1:13" ht="14.5">
      <c r="A41" s="1">
        <v>33</v>
      </c>
      <c r="B41" s="2" t="s">
        <v>100</v>
      </c>
      <c r="C41" s="2">
        <v>21</v>
      </c>
      <c r="D41" s="2">
        <v>13</v>
      </c>
      <c r="E41" s="2">
        <v>5</v>
      </c>
      <c r="F41" s="2">
        <v>0</v>
      </c>
      <c r="G41" s="2">
        <v>0</v>
      </c>
      <c r="H41" s="2">
        <v>0</v>
      </c>
      <c r="I41" s="2">
        <v>3</v>
      </c>
      <c r="J41" s="2">
        <v>0</v>
      </c>
      <c r="K41" s="2">
        <v>17</v>
      </c>
      <c r="L41" s="70">
        <v>3</v>
      </c>
      <c r="M41" s="2">
        <v>12</v>
      </c>
    </row>
    <row r="42" spans="1:13" ht="14.5">
      <c r="A42" s="3">
        <v>34</v>
      </c>
      <c r="B42" s="4" t="s">
        <v>101</v>
      </c>
      <c r="C42" s="4">
        <v>27</v>
      </c>
      <c r="D42" s="4">
        <v>7</v>
      </c>
      <c r="E42" s="4">
        <v>5</v>
      </c>
      <c r="F42" s="4">
        <v>0</v>
      </c>
      <c r="G42" s="4">
        <v>1</v>
      </c>
      <c r="H42" s="4">
        <v>3</v>
      </c>
      <c r="I42" s="4">
        <v>18</v>
      </c>
      <c r="J42" s="4">
        <v>0</v>
      </c>
      <c r="K42" s="4">
        <v>2</v>
      </c>
      <c r="L42" s="69">
        <v>9</v>
      </c>
      <c r="M42" s="4">
        <v>20</v>
      </c>
    </row>
    <row r="43" spans="1:13" ht="14.5">
      <c r="A43" s="1">
        <v>35</v>
      </c>
      <c r="B43" s="2" t="s">
        <v>102</v>
      </c>
      <c r="C43" s="2">
        <v>0</v>
      </c>
      <c r="D43" s="2">
        <v>0</v>
      </c>
      <c r="E43" s="2">
        <v>0</v>
      </c>
      <c r="F43" s="2">
        <v>1</v>
      </c>
      <c r="G43" s="2">
        <v>0</v>
      </c>
      <c r="H43" s="2">
        <v>2</v>
      </c>
      <c r="I43" s="2">
        <v>0</v>
      </c>
      <c r="J43" s="2">
        <v>0</v>
      </c>
      <c r="K43" s="2">
        <v>0</v>
      </c>
      <c r="L43" s="70">
        <v>0</v>
      </c>
      <c r="M43" s="2">
        <v>1</v>
      </c>
    </row>
    <row r="44" spans="1:13" ht="14.5">
      <c r="A44" s="259" t="s">
        <v>103</v>
      </c>
      <c r="B44" s="260"/>
      <c r="C44" s="5">
        <f t="shared" ref="C44:M44" si="0">SUM(C9:C43)</f>
        <v>1098</v>
      </c>
      <c r="D44" s="5">
        <f t="shared" si="0"/>
        <v>388</v>
      </c>
      <c r="E44" s="5">
        <f t="shared" si="0"/>
        <v>84</v>
      </c>
      <c r="F44" s="5">
        <f t="shared" si="0"/>
        <v>26</v>
      </c>
      <c r="G44" s="5">
        <f t="shared" si="0"/>
        <v>7</v>
      </c>
      <c r="H44" s="5">
        <f t="shared" si="0"/>
        <v>129</v>
      </c>
      <c r="I44" s="5">
        <f t="shared" si="0"/>
        <v>664</v>
      </c>
      <c r="J44" s="5">
        <f t="shared" si="0"/>
        <v>20</v>
      </c>
      <c r="K44" s="5">
        <f t="shared" si="0"/>
        <v>474</v>
      </c>
      <c r="L44" s="5">
        <f t="shared" si="0"/>
        <v>264</v>
      </c>
      <c r="M44" s="5">
        <f t="shared" si="0"/>
        <v>1139</v>
      </c>
    </row>
    <row r="45" spans="1:13">
      <c r="A45" t="s">
        <v>163</v>
      </c>
    </row>
    <row r="46" spans="1:13">
      <c r="A46" t="s">
        <v>169</v>
      </c>
    </row>
    <row r="47" spans="1:13">
      <c r="A47" t="s">
        <v>170</v>
      </c>
    </row>
  </sheetData>
  <mergeCells count="4">
    <mergeCell ref="A7:A8"/>
    <mergeCell ref="B7:B8"/>
    <mergeCell ref="C7:M7"/>
    <mergeCell ref="A44:B4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86C58A9ADD764198E32F7C0CC83883" ma:contentTypeVersion="1" ma:contentTypeDescription="Create a new document." ma:contentTypeScope="" ma:versionID="a4c0e98a583f5e8674c5e8a066d5dd3d">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85C61D9-F72D-4995-B778-D68CAF0C1FC1}"/>
</file>

<file path=customXml/itemProps2.xml><?xml version="1.0" encoding="utf-8"?>
<ds:datastoreItem xmlns:ds="http://schemas.openxmlformats.org/officeDocument/2006/customXml" ds:itemID="{0C1F28EE-938C-4408-83C2-6D896CC093B4}"/>
</file>

<file path=customXml/itemProps3.xml><?xml version="1.0" encoding="utf-8"?>
<ds:datastoreItem xmlns:ds="http://schemas.openxmlformats.org/officeDocument/2006/customXml" ds:itemID="{BA3B45B4-662D-45A0-81BE-F1E11825A4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vt:i4>
      </vt:variant>
    </vt:vector>
  </HeadingPairs>
  <TitlesOfParts>
    <vt:vector size="25" baseType="lpstr">
      <vt:lpstr>Halaman Judul</vt:lpstr>
      <vt:lpstr>Penafian</vt:lpstr>
      <vt:lpstr>Daftar Isi</vt:lpstr>
      <vt:lpstr>Ia.Edu OJK Segmen</vt:lpstr>
      <vt:lpstr>Ib.Edu OJK Bentuk</vt:lpstr>
      <vt:lpstr>Ic.Edu OJK KonvenSyariah</vt:lpstr>
      <vt:lpstr>Id.Diseminasi Info OJK</vt:lpstr>
      <vt:lpstr>Ie.Edu PUJK KonvenSyariah</vt:lpstr>
      <vt:lpstr>If.Edu PUJK Segmen</vt:lpstr>
      <vt:lpstr>Ig.Edu PUJK Bentuk</vt:lpstr>
      <vt:lpstr>Ih.Edu PUJK Topik</vt:lpstr>
      <vt:lpstr>Ii.Edu PUJK Sektor</vt:lpstr>
      <vt:lpstr>Ij.Database TPAKD</vt:lpstr>
      <vt:lpstr>Ik. Data KEJAR&amp;SIMUDA</vt:lpstr>
      <vt:lpstr>IIa. Jumlah Layanan Domisili</vt:lpstr>
      <vt:lpstr>IIb. Jumlah Layanan Sub Sektor</vt:lpstr>
      <vt:lpstr>IIc. Pengaduan Sub Sektor Prov.</vt:lpstr>
      <vt:lpstr>IId. Pengaduan Keuangan Ilegal</vt:lpstr>
      <vt:lpstr>IIe. Aktivitas Keuangan Ilegal</vt:lpstr>
      <vt:lpstr>IIf. Penyelesaian Sengketa LAPS</vt:lpstr>
      <vt:lpstr>IIIa. Penilaian Sendiri</vt:lpstr>
      <vt:lpstr>IIIb. Pengenaan Sanksi</vt:lpstr>
      <vt:lpstr>IIIc. Pemantauan Iklan</vt:lpstr>
      <vt:lpstr>IV. Glossary</vt:lpstr>
      <vt:lpstr>'Halaman Judul'!Print_Area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Athaya Islami T</dc:creator>
  <cp:keywords/>
  <dc:description/>
  <cp:lastModifiedBy>Athaya Islami T</cp:lastModifiedBy>
  <cp:revision/>
  <dcterms:created xsi:type="dcterms:W3CDTF">2024-04-22T04:39:59Z</dcterms:created>
  <dcterms:modified xsi:type="dcterms:W3CDTF">2024-10-11T02:17:52Z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0x0101006486C58A9ADD764198E32F7C0CC83883</vt:lpwstr>
  </property>
</Properties>
</file>