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worksheets/sheet23.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worksheets/sheet20.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mc:AlternateContent xmlns:mc="http://schemas.openxmlformats.org/markup-compatibility/2006">
    <mc:Choice Requires="x15">
      <x15ac:absPath xmlns:x15ac="http://schemas.microsoft.com/office/spreadsheetml/2010/11/ac" url="D:\OJK\DPLK DPBK\Data &amp; Informasi\Statistik Bulanan\Data Jan-Apr\"/>
    </mc:Choice>
  </mc:AlternateContent>
  <xr:revisionPtr revIDLastSave="0" documentId="13_ncr:1_{F2BAE3A9-5C4F-422B-9851-3BA2AE708C95}" xr6:coauthVersionLast="36" xr6:coauthVersionMax="47" xr10:uidLastSave="{00000000-0000-0000-0000-000000000000}"/>
  <bookViews>
    <workbookView xWindow="0" yWindow="0" windowWidth="19200" windowHeight="8010" tabRatio="872" activeTab="6" xr2:uid="{00000000-000D-0000-FFFF-FFFF00000000}"/>
  </bookViews>
  <sheets>
    <sheet name="Halaman Judul" sheetId="33" r:id="rId1"/>
    <sheet name="Penafian" sheetId="31" r:id="rId2"/>
    <sheet name="Daftar Isi" sheetId="22" r:id="rId3"/>
    <sheet name="Ia.Edu OJK Segmen" sheetId="1" state="hidden" r:id="rId4"/>
    <sheet name="Ib.Edu OJK Bentuk" sheetId="5" state="hidden" r:id="rId5"/>
    <sheet name="Ic.Edu OJK KonvenSyariah" sheetId="25" state="hidden" r:id="rId6"/>
    <sheet name="Id.Diseminasi Info OJK" sheetId="13" r:id="rId7"/>
    <sheet name="Ie.Edu PUJK KonvenSyariah" sheetId="29" r:id="rId8"/>
    <sheet name="If.Edu PUJK Segmen" sheetId="11" state="hidden" r:id="rId9"/>
    <sheet name="Ig.Edu PUJK Bentuk" sheetId="17" state="hidden" r:id="rId10"/>
    <sheet name="Ih.Edu PUJK Topik" sheetId="6" state="hidden" r:id="rId11"/>
    <sheet name="Ii.Edu PUJK Sektor" sheetId="19" state="hidden" r:id="rId12"/>
    <sheet name="Ij. Data KEJAR&amp;SIMUDA" sheetId="30" r:id="rId13"/>
    <sheet name="IIa. Jumlah Layanan Domisili" sheetId="4" r:id="rId14"/>
    <sheet name="IIb. Jumlah Layanan Sub Sektor" sheetId="10" r:id="rId15"/>
    <sheet name="IIc. Pengaduan Sub Sektor Prov." sheetId="9" r:id="rId16"/>
    <sheet name="IId. Pengaduan Keuangan Ilegal" sheetId="12" r:id="rId17"/>
    <sheet name="IIe. Aktivitas Keuangan Ilegal" sheetId="16" r:id="rId18"/>
    <sheet name="IIf. Penyelesaian Sengketa LAPS" sheetId="28" r:id="rId19"/>
    <sheet name="IIIa. Penilaian Sendiri" sheetId="20" r:id="rId20"/>
    <sheet name="IIIb. Pengenaan Sanksi" sheetId="21" r:id="rId21"/>
    <sheet name="IIIc. Pemantauan Iklan" sheetId="23" r:id="rId22"/>
    <sheet name="IV. Glossary" sheetId="32" r:id="rId23"/>
  </sheets>
  <definedNames>
    <definedName name="_xlnm._FilterDatabase" localSheetId="22" hidden="1">'IV. Glossary'!$C$24:$E$43</definedName>
    <definedName name="_xlnm.Print_Area" localSheetId="0">'Halaman Judul'!$A$1:$I$38</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29" l="1"/>
  <c r="D11" i="29"/>
  <c r="D10" i="29"/>
  <c r="D44" i="6"/>
  <c r="E44" i="6"/>
  <c r="F44" i="6"/>
  <c r="G44" i="6"/>
  <c r="C44" i="6"/>
  <c r="M44" i="11"/>
  <c r="D44" i="11"/>
  <c r="E44" i="11"/>
  <c r="F44" i="11"/>
  <c r="G44" i="11"/>
  <c r="H44" i="11"/>
  <c r="I44" i="11"/>
  <c r="J44" i="11"/>
  <c r="K44" i="11"/>
  <c r="L44" i="11"/>
  <c r="C44" i="11"/>
  <c r="I45" i="12"/>
  <c r="F11" i="16"/>
  <c r="E11" i="16"/>
  <c r="D11" i="16"/>
  <c r="C11" i="16"/>
  <c r="J45" i="12"/>
  <c r="H45" i="12"/>
  <c r="G45" i="12"/>
  <c r="F45" i="12"/>
  <c r="E45" i="12"/>
  <c r="D45" i="12"/>
  <c r="C45" i="12"/>
  <c r="C55" i="23"/>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D44" i="9"/>
  <c r="E44" i="9"/>
  <c r="F44" i="9"/>
  <c r="G44" i="9"/>
  <c r="H44" i="9"/>
  <c r="I44" i="9"/>
  <c r="C44" i="9"/>
  <c r="L17" i="10"/>
  <c r="L16" i="10"/>
  <c r="L15" i="10"/>
  <c r="L14" i="10"/>
  <c r="L13" i="10"/>
  <c r="L12" i="10"/>
  <c r="L11" i="10"/>
  <c r="L10" i="10"/>
  <c r="L18" i="10"/>
  <c r="D18" i="10"/>
  <c r="E18" i="10"/>
  <c r="F18" i="10"/>
  <c r="G18" i="10"/>
  <c r="H18" i="10"/>
  <c r="I18" i="10"/>
  <c r="J18" i="10"/>
  <c r="K18" i="10"/>
  <c r="C18" i="10"/>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D45" i="4"/>
  <c r="E45" i="4"/>
  <c r="F45" i="4"/>
  <c r="G45" i="4"/>
  <c r="H45" i="4"/>
  <c r="I45" i="4"/>
  <c r="J45" i="4"/>
  <c r="K45" i="4"/>
  <c r="C45" i="4"/>
  <c r="L45" i="4" l="1"/>
  <c r="J44" i="9"/>
  <c r="D29" i="13" l="1"/>
  <c r="E29" i="13" s="1"/>
  <c r="F29" i="13" s="1"/>
  <c r="D28" i="13"/>
  <c r="E28" i="13" s="1"/>
  <c r="F28" i="13" s="1"/>
  <c r="D26" i="13"/>
  <c r="E26" i="13" s="1"/>
  <c r="F26" i="13" s="1"/>
  <c r="D25" i="13"/>
  <c r="E25" i="13" s="1"/>
  <c r="F25" i="13" s="1"/>
  <c r="D23" i="13"/>
  <c r="E23" i="13" s="1"/>
  <c r="F23" i="13" s="1"/>
  <c r="D22" i="13"/>
  <c r="E22" i="13" s="1"/>
  <c r="F22" i="13" s="1"/>
  <c r="D20" i="13"/>
  <c r="E20" i="13" s="1"/>
  <c r="F20" i="13" s="1"/>
  <c r="D19" i="13"/>
  <c r="E19" i="13" s="1"/>
  <c r="F19" i="13" s="1"/>
  <c r="D17" i="13"/>
  <c r="E17" i="13" s="1"/>
  <c r="F17" i="13" s="1"/>
  <c r="D16" i="13"/>
  <c r="E16" i="13" s="1"/>
  <c r="F16" i="13" s="1"/>
  <c r="D12" i="13"/>
  <c r="E12" i="13" s="1"/>
  <c r="F12" i="13" s="1"/>
  <c r="D11" i="13"/>
  <c r="E11" i="13" s="1"/>
  <c r="F11" i="13" s="1"/>
  <c r="D10" i="13"/>
  <c r="E10" i="13" s="1"/>
  <c r="F10" i="13" s="1"/>
  <c r="C39" i="23" l="1"/>
  <c r="C44" i="23" s="1"/>
  <c r="C32" i="23"/>
  <c r="C37" i="23" s="1"/>
  <c r="C25" i="23"/>
  <c r="C30" i="23" s="1"/>
  <c r="C18" i="23"/>
  <c r="C23" i="23" s="1"/>
  <c r="C11" i="23"/>
  <c r="C16" i="23" s="1"/>
  <c r="C45" i="23" s="1"/>
  <c r="G21" i="21"/>
  <c r="F21" i="21"/>
  <c r="E21" i="21"/>
  <c r="D21" i="21"/>
  <c r="C21" i="21"/>
  <c r="H21" i="21" s="1"/>
  <c r="H20" i="21"/>
  <c r="H19" i="21"/>
  <c r="H18" i="21"/>
  <c r="H16" i="21"/>
  <c r="H15" i="21"/>
  <c r="H14" i="21"/>
  <c r="H12" i="21"/>
  <c r="H11" i="21"/>
  <c r="H10" i="21"/>
  <c r="L15" i="20"/>
  <c r="H15" i="20"/>
  <c r="F15" i="20"/>
  <c r="D15" i="20"/>
  <c r="L14" i="20"/>
  <c r="H14" i="20"/>
  <c r="F14" i="20"/>
  <c r="D14" i="20"/>
  <c r="L13" i="20"/>
  <c r="H13" i="20"/>
  <c r="F13" i="20"/>
  <c r="D13" i="20"/>
  <c r="L12" i="20"/>
  <c r="H12" i="20"/>
  <c r="F12" i="20"/>
  <c r="D12" i="20"/>
  <c r="L11" i="20"/>
  <c r="H11" i="20"/>
  <c r="F11" i="20"/>
  <c r="D11" i="20"/>
  <c r="L10" i="20"/>
  <c r="H10" i="20"/>
  <c r="F10" i="20"/>
  <c r="D10" i="20"/>
</calcChain>
</file>

<file path=xl/sharedStrings.xml><?xml version="1.0" encoding="utf-8"?>
<sst xmlns="http://schemas.openxmlformats.org/spreadsheetml/2006/main" count="1074" uniqueCount="329">
  <si>
    <t> </t>
  </si>
  <si>
    <t>Departemen Pelindungan Konsumen</t>
  </si>
  <si>
    <t>DAFTAR ISI</t>
  </si>
  <si>
    <t>I.</t>
  </si>
  <si>
    <t>Literasi dan Inklusi Keuangan</t>
  </si>
  <si>
    <t>Periode Pengkinian Data</t>
  </si>
  <si>
    <t>Keterangan</t>
  </si>
  <si>
    <t>a.</t>
  </si>
  <si>
    <t>Edukasi OJK Berdasarkan Provinsi dan Segmen Peserta</t>
  </si>
  <si>
    <t>Bulanan</t>
  </si>
  <si>
    <t>Data Belum Tersedia</t>
  </si>
  <si>
    <t>b.</t>
  </si>
  <si>
    <t>Edukasi OJK Berdasarkan Provinsi dan Bentuk Kegiatan</t>
  </si>
  <si>
    <t>c.</t>
  </si>
  <si>
    <t>Edukasi OJK Berdasarkan Konvensional/Syariah</t>
  </si>
  <si>
    <t>d.</t>
  </si>
  <si>
    <t>Diseminasi Informasi OJK melalui Platform Digital</t>
  </si>
  <si>
    <t>Tersedia</t>
  </si>
  <si>
    <t>e.</t>
  </si>
  <si>
    <t>Edukasi PUJK Berdasarkan Konvensional/Syariah</t>
  </si>
  <si>
    <t>Semesteran</t>
  </si>
  <si>
    <t>f.</t>
  </si>
  <si>
    <t>Edukasi PUJK Berdasarkan Provinsi dan Segmen Peserta</t>
  </si>
  <si>
    <t>g.</t>
  </si>
  <si>
    <t>Edukasi PUJK Berdasarkan Provinsi dan Bentuk Kegiatan</t>
  </si>
  <si>
    <t>h.</t>
  </si>
  <si>
    <t>Edukasi PUJK Berdasarkan Provinsi dan Topik Materi</t>
  </si>
  <si>
    <t>i.</t>
  </si>
  <si>
    <t>Edukasi PUJK Berdasarkan Provinsi dan Sektor PUJK Pelaksana</t>
  </si>
  <si>
    <t>j.</t>
  </si>
  <si>
    <t>Database Satu Rekening Satu Pelajar (KEJAR) dan Simpanan Mahasiswa dan Pemuda (SIMUDA)</t>
  </si>
  <si>
    <t>Triwulanan</t>
  </si>
  <si>
    <t>II.</t>
  </si>
  <si>
    <t>Pelindungan Konsumen</t>
  </si>
  <si>
    <t>Layanan Konsumen Berdasarkan Domisili Konsumen</t>
  </si>
  <si>
    <t>Layanan Konsumen Berdasarkan Sub Sektor</t>
  </si>
  <si>
    <t>Pengaduan Konsumen Tiap Sub-Sektor Berdasarkan Domisili Konsumen</t>
  </si>
  <si>
    <t>Pengaduan Masyarakat Terhadap Aktivitas Keuangan Ilegal Berdasarkan Provinsi</t>
  </si>
  <si>
    <t>Penghentian/Pemblokiran Aktivitas Keuangan Ilegal</t>
  </si>
  <si>
    <t>Penyelesaian Sengketa LAPS SJK</t>
  </si>
  <si>
    <t>III.</t>
  </si>
  <si>
    <t>Pengawasan Perilaku Pelaku Usaha Jasa Keuangan</t>
  </si>
  <si>
    <t>Penilaian Sendiri PUJK terhadap Tingkat Kepatuhan Ketentuan Pelindungan Konsumen</t>
  </si>
  <si>
    <t>Tahunan</t>
  </si>
  <si>
    <t xml:space="preserve">b. </t>
  </si>
  <si>
    <t>Pengenaan Sanksi</t>
  </si>
  <si>
    <t>Pemantauan Iklan Sektor Jasa Keuangan</t>
  </si>
  <si>
    <t>IV.</t>
  </si>
  <si>
    <t>Daftar Istilah</t>
  </si>
  <si>
    <t>Hal - 1</t>
  </si>
  <si>
    <t>Statistik Bulanan Bidang PEPK | Bulanan |</t>
  </si>
  <si>
    <t>April 2024</t>
  </si>
  <si>
    <t>Penyajian periode data secara Year-to-Date*)</t>
  </si>
  <si>
    <t>No</t>
  </si>
  <si>
    <t>Wilayah Pelaksanaan (Provinsi)</t>
  </si>
  <si>
    <t>Segmen Peserta Kegiatan</t>
  </si>
  <si>
    <t>Pelajar/Mahasiswa</t>
  </si>
  <si>
    <t>Profesi</t>
  </si>
  <si>
    <t>Petani/Nelayan</t>
  </si>
  <si>
    <t>TKI &amp; Calon TKI</t>
  </si>
  <si>
    <t>Masyarakat 3T</t>
  </si>
  <si>
    <t>Komunitas</t>
  </si>
  <si>
    <t>UMKM</t>
  </si>
  <si>
    <t>Difabel</t>
  </si>
  <si>
    <t>Karyawan</t>
  </si>
  <si>
    <t>Perempuan</t>
  </si>
  <si>
    <t>Lainnya</t>
  </si>
  <si>
    <t>ACEH</t>
  </si>
  <si>
    <t>BALI</t>
  </si>
  <si>
    <t>BANTEN</t>
  </si>
  <si>
    <t>BENGKULU</t>
  </si>
  <si>
    <t>D.I. YOGYAKARTA</t>
  </si>
  <si>
    <t>DKI. JAKARTA</t>
  </si>
  <si>
    <t>GORONTALO</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</si>
  <si>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</si>
  <si>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</si>
  <si>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</si>
  <si>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</si>
  <si>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</si>
  <si>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</si>
  <si>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</si>
  <si>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</si>
  <si>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</si>
  <si>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</si>
  <si>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</si>
  <si>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</si>
  <si>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</si>
  <si>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</si>
  <si>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</si>
  <si>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</si>
  <si>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</si>
  <si>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</si>
  <si>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</si>
  <si>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</si>
  <si>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</si>
  <si>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</si>
  <si>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</si>
  <si>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</si>
  <si>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</si>
  <si>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</si>
  <si>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</si>
  <si>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LUAR NEGERI</t>
  </si>
  <si>
    <t>Grand Total</t>
  </si>
  <si>
    <t>*Beberapa segmen dapat disampaikan dalam 1 (satu) kegiatan yang sama</t>
  </si>
  <si>
    <t>Hal - 2</t>
  </si>
  <si>
    <t>Penyajian periode data secara Year-to-Date</t>
  </si>
  <si>
    <r>
      <t>Provinsi/</t>
    </r>
    <r>
      <rPr>
        <b/>
        <i/>
        <sz val="11"/>
        <color rgb="FFFFFFFF"/>
        <rFont val="Calibri"/>
        <family val="2"/>
      </rPr>
      <t>Province</t>
    </r>
  </si>
  <si>
    <t>Bentuk Kegiatan</t>
  </si>
  <si>
    <t>Total</t>
  </si>
  <si>
    <t>Sosialisasi</t>
  </si>
  <si>
    <t>Workshop</t>
  </si>
  <si>
    <t>Pendampingan</t>
  </si>
  <si>
    <t>Gamification</t>
  </si>
  <si>
    <t>Training of Community</t>
  </si>
  <si>
    <t>Outreach Program</t>
  </si>
  <si>
    <t>Training of Trainers/Training of Facilitator</t>
  </si>
  <si>
    <t>Pengembangan Infrastruktur (e-learning, website, aplikasi mobile, dan modul/materi)</t>
  </si>
  <si>
    <t>Hal - 3</t>
  </si>
  <si>
    <t>Penyajian periode data secara Year-to-Date per 31 Desember 2023*)</t>
  </si>
  <si>
    <t>Jenis</t>
  </si>
  <si>
    <t>Jan 24</t>
  </si>
  <si>
    <t>Feb 24</t>
  </si>
  <si>
    <t>Mar 24</t>
  </si>
  <si>
    <t>Apr 24</t>
  </si>
  <si>
    <t>Jumlah Kegiatan Edukasi oleh OJK</t>
  </si>
  <si>
    <t>Konvensional</t>
  </si>
  <si>
    <t>Syariah</t>
  </si>
  <si>
    <t>Konvensional dan Syariah*)</t>
  </si>
  <si>
    <t>*Konvensional dan syariah menampilkan jumlah kegiatan yang memuat materi konvensional dan syariah secara bersamaan (tidak menghitung kembali baris konvensional dan baris syariah)</t>
  </si>
  <si>
    <t>Hal - 4</t>
  </si>
  <si>
    <t>Statistik Berkala Bidang PEPK | Bulanan |</t>
  </si>
  <si>
    <t>Platform</t>
  </si>
  <si>
    <t>Website OJK</t>
  </si>
  <si>
    <t>Konten</t>
  </si>
  <si>
    <t>Visitors</t>
  </si>
  <si>
    <t>Page Views</t>
  </si>
  <si>
    <t>Media Sosial OJK</t>
  </si>
  <si>
    <t>Instagram</t>
  </si>
  <si>
    <t>Impressions</t>
  </si>
  <si>
    <t>Facebook</t>
  </si>
  <si>
    <t>Youtube</t>
  </si>
  <si>
    <t>X</t>
  </si>
  <si>
    <t>TikTok</t>
  </si>
  <si>
    <t>Minisite dan Media Sosial Sikapi Uangmu</t>
  </si>
  <si>
    <t>Viewers</t>
  </si>
  <si>
    <t>LMSKU OJK</t>
  </si>
  <si>
    <t>Pengguna</t>
  </si>
  <si>
    <t>Akses Modul</t>
  </si>
  <si>
    <t>Kelulusan Modul</t>
  </si>
  <si>
    <t>Hal - 5</t>
  </si>
  <si>
    <t>Statistik Berkala Bidang PEPK | Semesteran |</t>
  </si>
  <si>
    <t>Penyajian periode data secara Year-to-Date per 31 Desember 2023*)**)</t>
  </si>
  <si>
    <t>Semester I - 2023</t>
  </si>
  <si>
    <t>Semester II - 2023</t>
  </si>
  <si>
    <t>Jumlah Kegiatan Edukasi oleh PUJK</t>
  </si>
  <si>
    <t>Konvensional dan Syariah</t>
  </si>
  <si>
    <t>*Statistik akan diupdate secara semesteran berdasarkan Laporan Realisasi Pelaksanaan Edukasi Keuangan</t>
  </si>
  <si>
    <t>**Konvensional dan syariah menampilkan jumlah kegiatan yang memuat materi konvensional dan syariah secara bersamaan (tidak menghitung kembali baris konvensional dan baris syariah)</t>
  </si>
  <si>
    <t>Hal - 7</t>
  </si>
  <si>
    <t>Statistik Bulanan Bidang PEPK | Semesteran |</t>
  </si>
  <si>
    <t>Penyajian periode data secara Year-to-Date per 31 Desember 2023*) **) ***)</t>
  </si>
  <si>
    <t>Segmen</t>
  </si>
  <si>
    <t>**Beberapa segmen dapat disampaikan dalam 1 (satu) kegiatan yang sama</t>
  </si>
  <si>
    <t>***1 (satu) kegiatan dapat dilaksanakan di beberapa provinsi</t>
  </si>
  <si>
    <t>Hal - 8</t>
  </si>
  <si>
    <t>Penyajian periode data secara Year-to-Date per 31 Desember 2023*) **)</t>
  </si>
  <si>
    <t>**1 (satu) kegiatan dapat dilaksanakan di beberapa provinsi</t>
  </si>
  <si>
    <t>Hal - 9</t>
  </si>
  <si>
    <t>Penyajian periode data secara Year-to-Date per 31 Desember 2023*) **)***)</t>
  </si>
  <si>
    <t>Karakteristik Sektor Jasa Keuangan</t>
  </si>
  <si>
    <t>Karakteristik Produk/Layanan Keuangan</t>
  </si>
  <si>
    <t>Karakteristik Pengelolaan Keuangan</t>
  </si>
  <si>
    <t>Perpajakan</t>
  </si>
  <si>
    <t>Keuangan Digital</t>
  </si>
  <si>
    <t>**Beberapa topik dapat disampaikan dalam 1 (satu) kegiatan yang sama</t>
  </si>
  <si>
    <t>Hal - 10</t>
  </si>
  <si>
    <t>Sektor PUJK Pelaksana</t>
  </si>
  <si>
    <t>Bank Umum</t>
  </si>
  <si>
    <t>BPR</t>
  </si>
  <si>
    <t>Perusahaan Efek</t>
  </si>
  <si>
    <t>Dana Pensiun</t>
  </si>
  <si>
    <t>Asuransi</t>
  </si>
  <si>
    <t>Pergadaian</t>
  </si>
  <si>
    <t>Peer-to-peer Lending</t>
  </si>
  <si>
    <t>Securities Crowdfunding</t>
  </si>
  <si>
    <t>Perusahaan Pembiayaan</t>
  </si>
  <si>
    <t>Modal Ventura</t>
  </si>
  <si>
    <t>Perusahaan Penjaminan</t>
  </si>
  <si>
    <t>LJK Lainnya</t>
  </si>
  <si>
    <t>Statistik Berkala Bidang PEPK | Triwulanan |</t>
  </si>
  <si>
    <t>Penyajian data dari awal program KEJAR (tahun 2015) dan SIMUDA (tahun 2018)</t>
  </si>
  <si>
    <t>Triwulan I - 2024</t>
  </si>
  <si>
    <t>KEJAR</t>
  </si>
  <si>
    <t>Jumlah Rekening</t>
  </si>
  <si>
    <t>Nominal</t>
  </si>
  <si>
    <t>SIMUDA</t>
  </si>
  <si>
    <t>Hal - 11</t>
  </si>
  <si>
    <t>Layanan</t>
  </si>
  <si>
    <t>Penerimaan Informasi</t>
  </si>
  <si>
    <t>Pertanyaan</t>
  </si>
  <si>
    <t>Pengaduan</t>
  </si>
  <si>
    <t>Selesai</t>
  </si>
  <si>
    <t>Proses</t>
  </si>
  <si>
    <t>Subtotal</t>
  </si>
  <si>
    <t>N/A (Lain-lain)</t>
  </si>
  <si>
    <t>Hal - 12</t>
  </si>
  <si>
    <t>Sub Sektor</t>
  </si>
  <si>
    <t>Perbankan</t>
  </si>
  <si>
    <t>Pasar Modal</t>
  </si>
  <si>
    <t>IKNB-Asuransi</t>
  </si>
  <si>
    <t>IKNB-Dana Pensiun</t>
  </si>
  <si>
    <t>IKNB-Lembaga Pembiayaan</t>
  </si>
  <si>
    <t>IKNB-Fintech</t>
  </si>
  <si>
    <t>IKNB-Lainnya</t>
  </si>
  <si>
    <t>Hal - 13</t>
  </si>
  <si>
    <t>Sub-Sektor</t>
  </si>
  <si>
    <t>Hal - 14</t>
  </si>
  <si>
    <t>Investasi Ilegal</t>
  </si>
  <si>
    <t>Pinjol Ilegal</t>
  </si>
  <si>
    <t>PAPUA SELATAN</t>
  </si>
  <si>
    <t>PAPUA TENGAH</t>
  </si>
  <si>
    <t>Hal - 15</t>
  </si>
  <si>
    <t>Entitas</t>
  </si>
  <si>
    <t>INVESTASI ILEGAL</t>
  </si>
  <si>
    <t>PINJAMAN ONLINE ILEGAL</t>
  </si>
  <si>
    <t>Hal - 16</t>
  </si>
  <si>
    <t>PENYELESAIAN SENGKETA OLEH LAPS SJK</t>
  </si>
  <si>
    <t>Jumlah permohonan sengketa masuk</t>
  </si>
  <si>
    <t>Pembiayaan</t>
  </si>
  <si>
    <t>Fintech</t>
  </si>
  <si>
    <t>Perasuransian</t>
  </si>
  <si>
    <t>Sektor lainnya</t>
  </si>
  <si>
    <t>Jumlah sengketa dalam proses*</t>
  </si>
  <si>
    <t>Jumlah sengketa selesai*</t>
  </si>
  <si>
    <t>331**</t>
  </si>
  <si>
    <t>*Penyajian data dari awal LAPS SJK beroperasi tahun 2021</t>
  </si>
  <si>
    <t>**Sebanyak 33,23% dari jumlah sengketa yang selesai ditangani oleh LAPS SJK merupakan sengketa yang tidak memenuhi persyaratan</t>
  </si>
  <si>
    <t>Hal - 17</t>
  </si>
  <si>
    <t>Statistik Berkala Bidang PEPK | Tahunan |</t>
  </si>
  <si>
    <t>PPDP</t>
  </si>
  <si>
    <t>PVML</t>
  </si>
  <si>
    <t>IAKD</t>
  </si>
  <si>
    <t>Jumlah PUJK</t>
  </si>
  <si>
    <t>Persentase</t>
  </si>
  <si>
    <t>Tingkat Kepatuhan PUJK terhadap Ketentuan Pelindungan Konsumen</t>
  </si>
  <si>
    <t xml:space="preserve">   Sangat Baik</t>
  </si>
  <si>
    <t>N/A</t>
  </si>
  <si>
    <t xml:space="preserve">   Baik</t>
  </si>
  <si>
    <t xml:space="preserve">   Cukup Baik</t>
  </si>
  <si>
    <t xml:space="preserve">   Kurang Baik</t>
  </si>
  <si>
    <t xml:space="preserve">   Tidak Baik</t>
  </si>
  <si>
    <t>Jumlah Total</t>
  </si>
  <si>
    <t>Menyampaikan Tepat Waktu</t>
  </si>
  <si>
    <t>Terlambat dan/atau Tidak Menyampaikan</t>
  </si>
  <si>
    <t>Tingkat Kepatuhan PUJK terhadap Pelaporan Penilaian Sendiri</t>
  </si>
  <si>
    <t>Hasil Pelaporan Penilaian Sendiri</t>
  </si>
  <si>
    <t>Tahun Pelaporan: 2023</t>
  </si>
  <si>
    <t>No.</t>
  </si>
  <si>
    <t>Kertas Kerja</t>
  </si>
  <si>
    <t>Nilai (0-100)</t>
  </si>
  <si>
    <t>Aspek Umum terhadap Penerapan Pelindungan Konsumen</t>
  </si>
  <si>
    <t>Pelaksanaan Kegiatan dalam rangka Meningkatkan Literasi dan Inklusi Keuangan</t>
  </si>
  <si>
    <t>Desain Produk dan/atau Layanan</t>
  </si>
  <si>
    <t>Penyediaan dan Penyampaian Informasi Produk dan/atau Layanan Jasa Keuangan</t>
  </si>
  <si>
    <t>Pemasaran Produk dan/atau Layanan Jasa Keuangan</t>
  </si>
  <si>
    <t>Pemberian Layanan atas Penggunaan Produk dan/atau Layanan Jasa Keuangan</t>
  </si>
  <si>
    <t>Penanganan Pengaduan dan Penyelesaian Sengketa Konsumen</t>
  </si>
  <si>
    <t>Kerahasiaan dan Keamanan Data dan/atau Informasi Pribadi Konsumen dan/atau Masyarakat</t>
  </si>
  <si>
    <t>Penyusunan Perjanjian terkait Produk dan/atau Layanan Jasa Keuangan</t>
  </si>
  <si>
    <t>Hal - 18</t>
  </si>
  <si>
    <t>Pengenaan Sanksi Administratif atas Keterlambatan Pelaporan Penilaian Sendiri</t>
  </si>
  <si>
    <t>Sanksi Administratif Berupa Denda</t>
  </si>
  <si>
    <t>Sanksi Administratif Berupa Peringatan Tertulis</t>
  </si>
  <si>
    <t>Sanksi Administratif Lainnya</t>
  </si>
  <si>
    <t>Pengenaan Sanksi Administratif atas Pengawasan Langsung</t>
  </si>
  <si>
    <t>Pengenaan Sanksi Administratif atas Pengawasan Tidak Langsung</t>
  </si>
  <si>
    <t>Hal - 19</t>
  </si>
  <si>
    <t>Jumlah Iklan</t>
  </si>
  <si>
    <t>Triwulan I</t>
  </si>
  <si>
    <t>Melanggar</t>
  </si>
  <si>
    <t>Tidak Jelas</t>
  </si>
  <si>
    <t>Menyesatkan</t>
  </si>
  <si>
    <t>Tidak Akurat</t>
  </si>
  <si>
    <t>Tidak Melanggar</t>
  </si>
  <si>
    <t>Tindak Lanjut Hasil Pemantauan</t>
  </si>
  <si>
    <t>Konsumen</t>
  </si>
  <si>
    <t>:</t>
  </si>
  <si>
    <t>Konsumen adalah setiap orang yang memiliki dan/atau memanfaatkan produk dan/atau layanan yang disediakan oleh PUJK</t>
  </si>
  <si>
    <t>Lembaga Alternatif Penyelesaian Sengketa Sektor Jasa Keuangan (LAPS SJK)</t>
  </si>
  <si>
    <t>LAPS SJK adalah lembaga yang melakukan penyelesaian Sengketa antara Konsumen dan PUJK di luar pengadilan.</t>
  </si>
  <si>
    <t>Penilaian Sendiri</t>
  </si>
  <si>
    <t>PUJK melakukan penilaian sendiri terhadap pemenuhan ketentuan Pelindungan Konsumen dan masyarakat. Yang dimaksud dengan “ketentuan Pelindungan Konsumen dan masyarakat” adalah ketentuan mengenai segala upaya yang menjamin adanya kepastian hukum untuk memberikan pelindungan kepada Konsumen dan masyarakat.</t>
  </si>
  <si>
    <t>Pinjaman Online</t>
  </si>
  <si>
    <t>Pinjaman online atau layanan pinjam meminjam uang berbasis teknologi informasi adalah kegiatan penyelenggaraan jasa keuangan untuk mempertemukan pemberi pinjaman (lender) dengan penerima pinjaman (borrower) dalam rangka melakukan perjanjian pinjam meminjam dalam mata uang rupiah secara langsung melalui sistem elektronik dengan menggunakan jaringan internet.</t>
  </si>
  <si>
    <t>Sengketa</t>
  </si>
  <si>
    <t>Sengketa adalah perselisihan antara Konsumen dengan PUJK yang telah melalui proses penyelesaian Pengaduan oleh PUJK.</t>
  </si>
  <si>
    <t>Tim Percepatan Akses Keuangan Daerah</t>
  </si>
  <si>
    <t>TPAKD merupakan forum koordinasi antar instansi dan stakeholders untuk meningkatkan percepatan akses keuangan dalam rangka mendorong pertumbuhan ekonomi daerah serta mewujudkan masyarakat yang lebih sejahtera.</t>
  </si>
  <si>
    <t>Daftar Singkatan</t>
  </si>
  <si>
    <t>3T</t>
  </si>
  <si>
    <t>Tertinggal, Terdepan dan Terluar</t>
  </si>
  <si>
    <t>Bank Perekonomian Rakyat</t>
  </si>
  <si>
    <t>Financial Technology</t>
  </si>
  <si>
    <t>FSP</t>
  </si>
  <si>
    <t>Financial Service Provider</t>
  </si>
  <si>
    <t>Bidang Pengawasan Sektor Inovasi Teknologi Sektor Keuangan, Aset Keuangan Digital dan Aset Kripto</t>
  </si>
  <si>
    <t>IKNB</t>
  </si>
  <si>
    <t>Industri Keuangan Non Bank</t>
  </si>
  <si>
    <t>Satu Rekening Satu Pelajar</t>
  </si>
  <si>
    <t>LAPS SJK</t>
  </si>
  <si>
    <t>Lembaga Alternatif Penyelesaian Sengketa Sektor Jasa Keuangan</t>
  </si>
  <si>
    <t>LJK</t>
  </si>
  <si>
    <t>Lembaga Jasa Keuangan</t>
  </si>
  <si>
    <t>LMSKU</t>
  </si>
  <si>
    <r>
      <rPr>
        <i/>
        <sz val="11"/>
        <color rgb="FF000000"/>
        <rFont val="Aptos Display"/>
        <scheme val="major"/>
      </rPr>
      <t xml:space="preserve">Learning Management System </t>
    </r>
    <r>
      <rPr>
        <sz val="11"/>
        <color rgb="FF000000"/>
        <rFont val="Aptos Display"/>
        <scheme val="major"/>
      </rPr>
      <t>Edukasi Keuangan</t>
    </r>
  </si>
  <si>
    <t>PINJOL</t>
  </si>
  <si>
    <t>Bidang Pengawasan Sektor Perasuransian, Penjaminan dan Dana Pensiun</t>
  </si>
  <si>
    <t>PUJK</t>
  </si>
  <si>
    <t>Pelaku Usaha Jasa Keuangan</t>
  </si>
  <si>
    <t>Bidang Pengawasan Sektor Lembaga Pembiayaan, Perusahaan Modal Ventura, Lembaga Keuangan Mikro dan Lembaga Jasa Keuangan Lainnya</t>
  </si>
  <si>
    <t>Simpanan Mahasiswa dan Pemuda</t>
  </si>
  <si>
    <t>SJK</t>
  </si>
  <si>
    <t>Sektor Jasa Keuangan</t>
  </si>
  <si>
    <t>TKI</t>
  </si>
  <si>
    <t>Tenaga Kerja Indonesia</t>
  </si>
  <si>
    <t>TPAKD</t>
  </si>
  <si>
    <t xml:space="preserve">Tim Percepatan Akses Keuangan Daerah </t>
  </si>
  <si>
    <t>Usaha Mikro Kecil dan Menengah</t>
  </si>
  <si>
    <t>Statistik Berkala Pengawasan Perilaku Pelaku Usaha Jasa Keuangan, 
Edukasi, dan Pelindungan Konsumen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</si>
</sst>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quot;Rp&quot;#,##0"/>
    <numFmt numFmtId="166" formatCode="_(* #,##0_);_(* \(#,##0\);_(* &quot;-&quot;??_);_(@_)"/>
  </numFmts>
  <fonts count="57">
    <font>
      <sz val="11"/>
      <color theme="1"/>
      <name val="Aptos Narrow"/>
      <family val="2"/>
      <scheme val="minor"/>
    </font>
    <font>
      <b/>
      <sz val="11"/>
      <color rgb="FFFFFFFF"/>
      <name val="Calibri"/>
      <family val="2"/>
    </font>
    <font>
      <b/>
      <i/>
      <sz val="11"/>
      <color rgb="FFFFFFFF"/>
      <name val="Calibri"/>
      <family val="2"/>
    </font>
    <font>
      <sz val="11"/>
      <color rgb="FF000000"/>
      <name val="Calibri"/>
      <family val="2"/>
    </font>
    <font>
      <sz val="11"/>
      <name val="Calibri"/>
      <family val="2"/>
    </font>
    <font>
      <b/>
      <sz val="11"/>
      <color rgb="FF000000"/>
      <name val="Calibri"/>
      <family val="2"/>
    </font>
    <font>
      <sz val="10"/>
      <color theme="1"/>
      <name val="Aptos Narrow"/>
    </font>
    <font>
      <b/>
      <u/>
      <sz val="18"/>
      <color theme="1"/>
      <name val="Aptos Display"/>
    </font>
    <font>
      <b/>
      <sz val="9"/>
      <color theme="0"/>
      <name val="Aptos Narrow"/>
      <family val="2"/>
      <scheme val="minor"/>
    </font>
    <font>
      <b/>
      <i/>
      <sz val="14"/>
      <color theme="1"/>
      <name val="Aptos Display"/>
      <scheme val="major"/>
    </font>
    <font>
      <i/>
      <sz val="9"/>
      <color theme="1"/>
      <name val="Aptos Narrow"/>
      <family val="2"/>
      <scheme val="minor"/>
    </font>
    <font>
      <b/>
      <i/>
      <sz val="8"/>
      <color theme="0"/>
      <name val="Aptos Narrow"/>
      <family val="2"/>
      <scheme val="minor"/>
    </font>
    <font>
      <u/>
      <sz val="22"/>
      <color rgb="FF000000"/>
      <name val="Aharoni"/>
      <charset val="177"/>
    </font>
    <font>
      <sz val="22"/>
      <color rgb="FF000000"/>
      <name val="Aharoni"/>
      <charset val="177"/>
    </font>
    <font>
      <b/>
      <sz val="16"/>
      <color rgb="FF000000"/>
      <name val="Calibri"/>
      <family val="2"/>
    </font>
    <font>
      <sz val="14"/>
      <color rgb="FF000000"/>
      <name val="Calibri"/>
      <family val="2"/>
    </font>
    <font>
      <b/>
      <sz val="11"/>
      <color rgb="FF262626"/>
      <name val="Calibri"/>
      <family val="2"/>
    </font>
    <font>
      <b/>
      <sz val="28"/>
      <color rgb="FFFFFFFF"/>
      <name val="Aptos Display"/>
      <scheme val="major"/>
    </font>
    <font>
      <b/>
      <i/>
      <sz val="18"/>
      <color rgb="FFFFFFFF"/>
      <name val="Aptos Display"/>
      <scheme val="major"/>
    </font>
    <font>
      <b/>
      <sz val="16"/>
      <color rgb="FF000000"/>
      <name val="Aptos Display"/>
      <scheme val="major"/>
    </font>
    <font>
      <sz val="16"/>
      <color rgb="FF000000"/>
      <name val="Aptos Display"/>
      <scheme val="major"/>
    </font>
    <font>
      <sz val="14"/>
      <color rgb="FF000000"/>
      <name val="Aptos Display"/>
      <scheme val="major"/>
    </font>
    <font>
      <sz val="11"/>
      <color rgb="FF000000"/>
      <name val="Aptos Narrow"/>
      <family val="2"/>
    </font>
    <font>
      <b/>
      <sz val="11"/>
      <name val="Calibri"/>
      <family val="2"/>
    </font>
    <font>
      <b/>
      <u/>
      <sz val="18"/>
      <color rgb="FF000000"/>
      <name val="Aptos Display"/>
    </font>
    <font>
      <b/>
      <i/>
      <sz val="14"/>
      <color rgb="FF000000"/>
      <name val="Aptos Display"/>
      <family val="2"/>
    </font>
    <font>
      <b/>
      <sz val="11"/>
      <color theme="1"/>
      <name val="Calibri"/>
      <family val="2"/>
    </font>
    <font>
      <sz val="16"/>
      <color rgb="FF000000"/>
      <name val="Aptos Display"/>
    </font>
    <font>
      <sz val="11"/>
      <color theme="1"/>
      <name val="Aptos Narrow"/>
      <family val="2"/>
      <scheme val="minor"/>
    </font>
    <font>
      <b/>
      <sz val="11"/>
      <color theme="0"/>
      <name val="Calibri"/>
      <family val="2"/>
    </font>
    <font>
      <sz val="10"/>
      <name val="Aptos Narrow"/>
      <scheme val="minor"/>
    </font>
    <font>
      <b/>
      <i/>
      <sz val="16"/>
      <color rgb="FF000000"/>
      <name val="Calibri"/>
      <family val="2"/>
    </font>
    <font>
      <b/>
      <sz val="10"/>
      <color theme="1"/>
      <name val="Aptos Narrow"/>
    </font>
    <font>
      <b/>
      <i/>
      <sz val="11"/>
      <color rgb="FF000000"/>
      <name val="Arial Narrow"/>
      <family val="2"/>
    </font>
    <font>
      <sz val="11"/>
      <color rgb="FF000000"/>
      <name val="Arial Narrow"/>
      <family val="2"/>
    </font>
    <font>
      <i/>
      <sz val="11"/>
      <color rgb="FF000000"/>
      <name val="Arial Narrow"/>
      <family val="2"/>
    </font>
    <font>
      <b/>
      <sz val="20"/>
      <color rgb="FFC00000"/>
      <name val="Aptos Display"/>
      <scheme val="major"/>
    </font>
    <font>
      <sz val="11"/>
      <color rgb="FF31869B"/>
      <name val="Aptos Display"/>
      <scheme val="major"/>
    </font>
    <font>
      <b/>
      <i/>
      <sz val="20"/>
      <color rgb="FFC00000"/>
      <name val="Aptos Display"/>
      <scheme val="major"/>
    </font>
    <font>
      <sz val="11"/>
      <color rgb="FF000000"/>
      <name val="Aptos Display"/>
      <scheme val="major"/>
    </font>
    <font>
      <sz val="7"/>
      <name val="Aptos Display"/>
      <scheme val="major"/>
    </font>
    <font>
      <i/>
      <sz val="7"/>
      <name val="Aptos Display"/>
      <scheme val="major"/>
    </font>
    <font>
      <b/>
      <sz val="11"/>
      <name val="Aptos Display"/>
      <scheme val="major"/>
    </font>
    <font>
      <b/>
      <i/>
      <sz val="11"/>
      <name val="Aptos Display"/>
      <scheme val="major"/>
    </font>
    <font>
      <sz val="11"/>
      <name val="Aptos Display"/>
      <scheme val="major"/>
    </font>
    <font>
      <i/>
      <sz val="11"/>
      <color rgb="FF000000"/>
      <name val="Aptos Display"/>
      <scheme val="major"/>
    </font>
    <font>
      <i/>
      <sz val="11"/>
      <color theme="1"/>
      <name val="Aptos Narrow"/>
      <family val="2"/>
      <scheme val="minor"/>
    </font>
    <font>
      <sz val="11"/>
      <color theme="1"/>
      <name val="Aptos Narrow"/>
    </font>
    <font>
      <sz val="11"/>
      <name val="Aptos Display"/>
      <family val="2"/>
      <scheme val="major"/>
    </font>
    <font>
      <b/>
      <sz val="11"/>
      <color theme="1"/>
      <name val="Aptos Narrow"/>
      <family val="2"/>
      <scheme val="minor"/>
    </font>
    <font>
      <u/>
      <sz val="11"/>
      <color theme="10"/>
      <name val="Aptos Narrow"/>
      <family val="2"/>
      <scheme val="minor"/>
    </font>
    <font>
      <sz val="16"/>
      <color theme="1"/>
      <name val="Aptos Display"/>
      <scheme val="major"/>
    </font>
    <font>
      <sz val="16"/>
      <color theme="0" tint="-0.34998626667073579"/>
      <name val="Aptos Display"/>
      <scheme val="major"/>
    </font>
    <font>
      <sz val="11"/>
      <color theme="0" tint="-0.34998626667073579"/>
      <name val="Aptos Narrow"/>
      <family val="2"/>
      <scheme val="minor"/>
    </font>
    <font>
      <b/>
      <sz val="16"/>
      <color theme="0" tint="-0.34998626667073579"/>
      <name val="Aptos Display"/>
      <scheme val="major"/>
    </font>
    <font>
      <sz val="14"/>
      <color theme="1"/>
      <name val="Aptos Display"/>
      <scheme val="major"/>
    </font>
    <font>
      <sz val="11"/>
      <color rgb="FF000000"/>
      <name val="Aptos Narrow"/>
    </font>
  </fonts>
  <fills count="19">
    <fill>
      <patternFill patternType="none"/>
    </fill>
    <fill>
      <patternFill patternType="gray125"/>
    </fill>
    <fill>
      <patternFill patternType="solid">
        <fgColor rgb="FFC00000"/>
        <bgColor rgb="FF000000"/>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
      <patternFill patternType="solid">
        <fgColor theme="2"/>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E8E8E8"/>
        <bgColor rgb="FF000000"/>
      </patternFill>
    </fill>
    <fill>
      <patternFill patternType="solid">
        <fgColor rgb="FFF2DCDB"/>
        <bgColor rgb="FF000000"/>
      </patternFill>
    </fill>
    <fill>
      <patternFill patternType="solid">
        <fgColor theme="0" tint="-4.9989318521683403E-2"/>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0" tint="-4.9989318521683403E-2"/>
        <bgColor rgb="FF000000"/>
      </patternFill>
    </fill>
    <fill>
      <patternFill patternType="solid">
        <fgColor theme="2"/>
        <bgColor rgb="FF000000"/>
      </patternFill>
    </fill>
    <fill>
      <patternFill patternType="solid">
        <fgColor rgb="FFFFFFFF"/>
        <bgColor rgb="FFFFFFFF"/>
      </patternFill>
    </fill>
    <fill>
      <patternFill patternType="solid">
        <fgColor rgb="FFF2F2F2"/>
        <bgColor rgb="FFF2F2F2"/>
      </patternFill>
    </fill>
  </fills>
  <borders count="104">
    <border>
      <left/>
      <right/>
      <top/>
      <bottom/>
      <diagonal/>
    </border>
    <border>
      <left style="thin">
        <color rgb="FFBFBFBF"/>
      </left>
      <right style="thin">
        <color rgb="FFFFFFFF"/>
      </right>
      <top style="thin">
        <color rgb="FFFFFFFF"/>
      </top>
      <bottom/>
      <diagonal/>
    </border>
    <border>
      <left style="thin">
        <color rgb="FFBFBFBF"/>
      </left>
      <right style="thin">
        <color rgb="FFFFFFFF"/>
      </right>
      <top/>
      <bottom style="thin">
        <color rgb="FFFFFFFF"/>
      </bottom>
      <diagonal/>
    </border>
    <border>
      <left style="thin">
        <color rgb="FFBFBFBF"/>
      </left>
      <right style="thin">
        <color rgb="FFA6A6A6"/>
      </right>
      <top/>
      <bottom style="thin">
        <color rgb="FFA6A6A6"/>
      </bottom>
      <diagonal/>
    </border>
    <border>
      <left/>
      <right style="thin">
        <color rgb="FFA6A6A6"/>
      </right>
      <top/>
      <bottom style="thin">
        <color rgb="FFA6A6A6"/>
      </bottom>
      <diagonal/>
    </border>
    <border>
      <left style="thin">
        <color rgb="FFBFBFBF"/>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FFFFFF"/>
      </left>
      <right/>
      <top/>
      <bottom/>
      <diagonal/>
    </border>
    <border>
      <left style="thin">
        <color rgb="FFFFFFFF"/>
      </left>
      <right/>
      <top style="thin">
        <color rgb="FFFFFFFF"/>
      </top>
      <bottom/>
      <diagonal/>
    </border>
    <border>
      <left/>
      <right style="thin">
        <color rgb="FFFFFFFF"/>
      </right>
      <top style="thin">
        <color rgb="FFFFFFFF"/>
      </top>
      <bottom/>
      <diagonal/>
    </border>
    <border>
      <left/>
      <right style="thin">
        <color rgb="FFFFFFFF"/>
      </right>
      <top/>
      <bottom style="thin">
        <color rgb="FFFFFFFF"/>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FFFFFF"/>
      </left>
      <right/>
      <top/>
      <bottom style="thin">
        <color rgb="FFFFFFFF"/>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style="thin">
        <color rgb="FFA6A6A6"/>
      </right>
      <top style="thin">
        <color theme="0"/>
      </top>
      <bottom style="thin">
        <color rgb="FFA6A6A6"/>
      </bottom>
      <diagonal/>
    </border>
    <border>
      <left style="thin">
        <color rgb="FFA6A6A6"/>
      </left>
      <right/>
      <top style="thin">
        <color rgb="FFA6A6A6"/>
      </top>
      <bottom style="thin">
        <color rgb="FFA6A6A6"/>
      </bottom>
      <diagonal/>
    </border>
    <border>
      <left style="thin">
        <color rgb="FFBFBFBF"/>
      </left>
      <right style="thin">
        <color rgb="FFFFFFFF"/>
      </right>
      <top/>
      <bottom/>
      <diagonal/>
    </border>
    <border>
      <left style="thin">
        <color rgb="FFA6A6A6"/>
      </left>
      <right/>
      <top/>
      <bottom style="thin">
        <color rgb="FFA6A6A6"/>
      </bottom>
      <diagonal/>
    </border>
    <border>
      <left style="thin">
        <color rgb="FFBFBFBF"/>
      </left>
      <right/>
      <top style="thin">
        <color theme="0"/>
      </top>
      <bottom style="thin">
        <color rgb="FFA6A6A6"/>
      </bottom>
      <diagonal/>
    </border>
    <border>
      <left/>
      <right/>
      <top/>
      <bottom style="thin">
        <color theme="0"/>
      </bottom>
      <diagonal/>
    </border>
    <border>
      <left/>
      <right/>
      <top style="thin">
        <color rgb="FFA6A6A6"/>
      </top>
      <bottom style="thin">
        <color rgb="FFA6A6A6"/>
      </bottom>
      <diagonal/>
    </border>
    <border>
      <left style="thin">
        <color rgb="FFBFBFBF"/>
      </left>
      <right/>
      <top/>
      <bottom/>
      <diagonal/>
    </border>
    <border>
      <left/>
      <right style="thin">
        <color rgb="FFBFBFBF"/>
      </right>
      <top/>
      <bottom/>
      <diagonal/>
    </border>
    <border>
      <left style="thin">
        <color rgb="FFBFBFBF"/>
      </left>
      <right/>
      <top style="thin">
        <color rgb="FFBFBFBF"/>
      </top>
      <bottom/>
      <diagonal/>
    </border>
    <border>
      <left style="thin">
        <color rgb="FFBFBFBF"/>
      </left>
      <right/>
      <top/>
      <bottom style="thin">
        <color rgb="FFBFBFBF"/>
      </bottom>
      <diagonal/>
    </border>
    <border>
      <left/>
      <right/>
      <top style="thin">
        <color rgb="FFBFBFBF"/>
      </top>
      <bottom/>
      <diagonal/>
    </border>
    <border>
      <left/>
      <right/>
      <top/>
      <bottom style="thin">
        <color rgb="FFBFBFBF"/>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A6A6A6"/>
      </bottom>
      <diagonal/>
    </border>
    <border>
      <left/>
      <right/>
      <top style="thin">
        <color theme="0"/>
      </top>
      <bottom/>
      <diagonal/>
    </border>
    <border>
      <left/>
      <right/>
      <top style="thin">
        <color theme="0"/>
      </top>
      <bottom style="thin">
        <color rgb="FFA6A6A6"/>
      </bottom>
      <diagonal/>
    </border>
    <border>
      <left style="thin">
        <color rgb="FFBFBFBF"/>
      </left>
      <right/>
      <top style="thin">
        <color rgb="FFFFFFFF"/>
      </top>
      <bottom/>
      <diagonal/>
    </border>
    <border>
      <left/>
      <right style="thin">
        <color rgb="FFBFBFBF"/>
      </right>
      <top style="thin">
        <color rgb="FFFFFFFF"/>
      </top>
      <bottom/>
      <diagonal/>
    </border>
    <border>
      <left style="thin">
        <color rgb="FFBFBFBF"/>
      </left>
      <right/>
      <top/>
      <bottom style="thin">
        <color rgb="FFFFFFFF"/>
      </bottom>
      <diagonal/>
    </border>
    <border>
      <left/>
      <right style="thin">
        <color rgb="FFBFBFBF"/>
      </right>
      <top/>
      <bottom style="thin">
        <color rgb="FFFFFFFF"/>
      </bottom>
      <diagonal/>
    </border>
    <border>
      <left style="thin">
        <color rgb="FFBFBFBF"/>
      </left>
      <right/>
      <top style="thin">
        <color rgb="FFFFFFFF"/>
      </top>
      <bottom style="thin">
        <color rgb="FFA6A6A6"/>
      </bottom>
      <diagonal/>
    </border>
    <border>
      <left/>
      <right style="thin">
        <color rgb="FFA6A6A6"/>
      </right>
      <top style="thin">
        <color rgb="FFFFFFFF"/>
      </top>
      <bottom style="thin">
        <color rgb="FFA6A6A6"/>
      </bottom>
      <diagonal/>
    </border>
    <border>
      <left/>
      <right/>
      <top style="thin">
        <color rgb="FFFFFFFF"/>
      </top>
      <bottom style="thin">
        <color theme="0"/>
      </bottom>
      <diagonal/>
    </border>
    <border>
      <left style="thin">
        <color theme="0"/>
      </left>
      <right/>
      <top style="thin">
        <color rgb="FFFFFFFF"/>
      </top>
      <bottom style="thin">
        <color theme="0"/>
      </bottom>
      <diagonal/>
    </border>
    <border>
      <left/>
      <right style="thin">
        <color rgb="FFFFFFFF"/>
      </right>
      <top style="thin">
        <color rgb="FFFFFFFF"/>
      </top>
      <bottom style="thin">
        <color theme="0"/>
      </bottom>
      <diagonal/>
    </border>
    <border>
      <left/>
      <right style="thin">
        <color rgb="FFBFBFBF"/>
      </right>
      <top style="thin">
        <color theme="0"/>
      </top>
      <bottom style="thin">
        <color rgb="FFA6A6A6"/>
      </bottom>
      <diagonal/>
    </border>
    <border>
      <left/>
      <right style="thin">
        <color rgb="FFBFBFBF"/>
      </right>
      <top style="thin">
        <color rgb="FFA6A6A6"/>
      </top>
      <bottom style="thin">
        <color rgb="FFA6A6A6"/>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A6A6A6"/>
      </left>
      <right/>
      <top style="thin">
        <color rgb="FFFFFFFF"/>
      </top>
      <bottom style="thin">
        <color rgb="FFA6A6A6"/>
      </bottom>
      <diagonal/>
    </border>
    <border>
      <left style="thin">
        <color theme="0"/>
      </left>
      <right/>
      <top/>
      <bottom/>
      <diagonal/>
    </border>
    <border>
      <left/>
      <right style="thin">
        <color theme="0"/>
      </right>
      <top/>
      <bottom/>
      <diagonal/>
    </border>
    <border>
      <left style="thin">
        <color rgb="FFFFFFFF"/>
      </left>
      <right/>
      <top style="thin">
        <color theme="0"/>
      </top>
      <bottom style="thin">
        <color theme="0"/>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rgb="FFA6A6A6"/>
      </top>
      <bottom style="thin">
        <color rgb="FFA6A6A6"/>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34998626667073579"/>
      </left>
      <right/>
      <top style="thin">
        <color theme="0"/>
      </top>
      <bottom style="thin">
        <color rgb="FFA6A6A6"/>
      </bottom>
      <diagonal/>
    </border>
    <border>
      <left style="thin">
        <color theme="0" tint="-0.34998626667073579"/>
      </left>
      <right/>
      <top style="thin">
        <color rgb="FFA6A6A6"/>
      </top>
      <bottom style="thin">
        <color rgb="FFA6A6A6"/>
      </bottom>
      <diagonal/>
    </border>
    <border>
      <left/>
      <right style="thin">
        <color theme="0" tint="-0.34998626667073579"/>
      </right>
      <top/>
      <bottom style="thin">
        <color rgb="FFA6A6A6"/>
      </bottom>
      <diagonal/>
    </border>
    <border>
      <left style="thin">
        <color theme="0" tint="-0.34998626667073579"/>
      </left>
      <right/>
      <top style="thin">
        <color rgb="FFA6A6A6"/>
      </top>
      <bottom style="thin">
        <color theme="0" tint="-0.34998626667073579"/>
      </bottom>
      <diagonal/>
    </border>
    <border>
      <left/>
      <right style="thin">
        <color rgb="FFA6A6A6"/>
      </right>
      <top style="thin">
        <color rgb="FFA6A6A6"/>
      </top>
      <bottom style="thin">
        <color theme="0" tint="-0.34998626667073579"/>
      </bottom>
      <diagonal/>
    </border>
    <border>
      <left style="thin">
        <color theme="0" tint="-0.34998626667073579"/>
      </left>
      <right style="thin">
        <color theme="0" tint="-0.34998626667073579"/>
      </right>
      <top style="thin">
        <color theme="0" tint="-0.34998626667073579"/>
      </top>
      <bottom style="thin">
        <color rgb="FFA6A6A6"/>
      </bottom>
      <diagonal/>
    </border>
    <border>
      <left style="thin">
        <color theme="0" tint="-0.34998626667073579"/>
      </left>
      <right style="thin">
        <color theme="0" tint="-0.34998626667073579"/>
      </right>
      <top/>
      <bottom style="thin">
        <color rgb="FFA6A6A6"/>
      </bottom>
      <diagonal/>
    </border>
    <border>
      <left style="thin">
        <color theme="0" tint="-0.34998626667073579"/>
      </left>
      <right style="thin">
        <color theme="0" tint="-0.34998626667073579"/>
      </right>
      <top/>
      <bottom style="thin">
        <color theme="0" tint="-0.34998626667073579"/>
      </bottom>
      <diagonal/>
    </border>
    <border>
      <left/>
      <right/>
      <top style="thin">
        <color rgb="FFA6A6A6"/>
      </top>
      <bottom style="thin">
        <color theme="0" tint="-0.34998626667073579"/>
      </bottom>
      <diagonal/>
    </border>
    <border>
      <left style="thin">
        <color theme="0" tint="-0.34998626667073579"/>
      </left>
      <right/>
      <top/>
      <bottom style="thin">
        <color rgb="FFA6A6A6"/>
      </bottom>
      <diagonal/>
    </border>
    <border>
      <left/>
      <right style="thin">
        <color theme="0" tint="-0.34998626667073579"/>
      </right>
      <top/>
      <bottom/>
      <diagonal/>
    </border>
    <border>
      <left style="thin">
        <color theme="0" tint="-0.34998626667073579"/>
      </left>
      <right style="thin">
        <color theme="0" tint="-0.34998626667073579"/>
      </right>
      <top style="thin">
        <color rgb="FFA6A6A6"/>
      </top>
      <bottom style="thin">
        <color rgb="FFA6A6A6"/>
      </bottom>
      <diagonal/>
    </border>
    <border>
      <left style="thin">
        <color theme="0" tint="-0.34998626667073579"/>
      </left>
      <right style="thin">
        <color theme="0" tint="-0.34998626667073579"/>
      </right>
      <top style="thin">
        <color rgb="FFA6A6A6"/>
      </top>
      <bottom style="thin">
        <color theme="0" tint="-0.34998626667073579"/>
      </bottom>
      <diagonal/>
    </border>
    <border>
      <left style="thin">
        <color theme="0" tint="-0.34998626667073579"/>
      </left>
      <right/>
      <top style="thin">
        <color theme="0" tint="-0.34998626667073579"/>
      </top>
      <bottom style="thin">
        <color rgb="FFA6A6A6"/>
      </bottom>
      <diagonal/>
    </border>
    <border>
      <left/>
      <right/>
      <top style="thin">
        <color theme="0" tint="-0.34998626667073579"/>
      </top>
      <bottom style="thin">
        <color rgb="FFA6A6A6"/>
      </bottom>
      <diagonal/>
    </border>
    <border>
      <left/>
      <right style="thin">
        <color theme="0" tint="-0.34998626667073579"/>
      </right>
      <top style="thin">
        <color theme="0" tint="-0.34998626667073579"/>
      </top>
      <bottom style="thin">
        <color rgb="FFA6A6A6"/>
      </bottom>
      <diagonal/>
    </border>
    <border>
      <left style="thin">
        <color rgb="FFA6A6A6"/>
      </left>
      <right style="thin">
        <color theme="0" tint="-0.34998626667073579"/>
      </right>
      <top style="thin">
        <color rgb="FFA6A6A6"/>
      </top>
      <bottom style="thin">
        <color rgb="FFA6A6A6"/>
      </bottom>
      <diagonal/>
    </border>
    <border>
      <left style="thin">
        <color rgb="FFA6A6A6"/>
      </left>
      <right style="thin">
        <color theme="0" tint="-0.34998626667073579"/>
      </right>
      <top/>
      <bottom style="thin">
        <color rgb="FFA6A6A6"/>
      </bottom>
      <diagonal/>
    </border>
    <border>
      <left style="thin">
        <color rgb="FFA6A6A6"/>
      </left>
      <right/>
      <top style="thin">
        <color rgb="FFA6A6A6"/>
      </top>
      <bottom style="thin">
        <color theme="0" tint="-0.34998626667073579"/>
      </bottom>
      <diagonal/>
    </border>
    <border>
      <left style="thin">
        <color rgb="FFA6A6A6"/>
      </left>
      <right style="thin">
        <color theme="0" tint="-0.34998626667073579"/>
      </right>
      <top style="thin">
        <color rgb="FFA6A6A6"/>
      </top>
      <bottom style="thin">
        <color theme="0" tint="-0.34998626667073579"/>
      </bottom>
      <diagonal/>
    </border>
    <border>
      <left/>
      <right/>
      <top style="thin">
        <color rgb="FFFFFFFF"/>
      </top>
      <bottom/>
      <diagonal/>
    </border>
    <border>
      <left/>
      <right/>
      <top/>
      <bottom style="thin">
        <color rgb="FFFFFFFF"/>
      </bottom>
      <diagonal/>
    </border>
    <border>
      <left/>
      <right style="thin">
        <color theme="0" tint="-0.34998626667073579"/>
      </right>
      <top style="thin">
        <color rgb="FFA6A6A6"/>
      </top>
      <bottom style="thin">
        <color rgb="FFA6A6A6"/>
      </bottom>
      <diagonal/>
    </border>
    <border>
      <left/>
      <right style="thin">
        <color theme="0" tint="-0.34998626667073579"/>
      </right>
      <top style="thin">
        <color rgb="FFA6A6A6"/>
      </top>
      <bottom style="thin">
        <color theme="0" tint="-0.34998626667073579"/>
      </bottom>
      <diagonal/>
    </border>
    <border>
      <left/>
      <right style="thin">
        <color rgb="FFBFBFBF"/>
      </right>
      <top style="thin">
        <color theme="0"/>
      </top>
      <bottom/>
      <diagonal/>
    </border>
    <border>
      <left style="thin">
        <color rgb="FFBFBFBF"/>
      </left>
      <right style="thin">
        <color rgb="FFFFFFFF"/>
      </right>
      <top style="thin">
        <color theme="0"/>
      </top>
      <bottom/>
      <diagonal/>
    </border>
    <border>
      <left style="thin">
        <color rgb="FFBFBFBF"/>
      </left>
      <right style="thin">
        <color theme="0"/>
      </right>
      <top style="thin">
        <color theme="0"/>
      </top>
      <bottom/>
      <diagonal/>
    </border>
    <border>
      <left/>
      <right style="thin">
        <color rgb="FFBFBFBF"/>
      </right>
      <top/>
      <bottom style="thin">
        <color theme="0"/>
      </bottom>
      <diagonal/>
    </border>
    <border>
      <left style="thin">
        <color rgb="FFBFBFBF"/>
      </left>
      <right style="thin">
        <color rgb="FFFFFFFF"/>
      </right>
      <top/>
      <bottom style="thin">
        <color theme="0"/>
      </bottom>
      <diagonal/>
    </border>
    <border>
      <left style="thin">
        <color rgb="FFBFBFBF"/>
      </left>
      <right style="thin">
        <color theme="0"/>
      </right>
      <top/>
      <bottom style="thin">
        <color theme="0"/>
      </bottom>
      <diagonal/>
    </border>
    <border>
      <left style="thin">
        <color rgb="FFBFBFBF"/>
      </left>
      <right/>
      <top/>
      <bottom style="thin">
        <color rgb="FFA6A6A6"/>
      </bottom>
      <diagonal/>
    </border>
    <border>
      <left style="thin">
        <color rgb="FFBFBFBF"/>
      </left>
      <right/>
      <top style="thin">
        <color rgb="FFA6A6A6"/>
      </top>
      <bottom/>
      <diagonal/>
    </border>
    <border>
      <left/>
      <right style="thin">
        <color rgb="FFA6A6A6"/>
      </right>
      <top style="thin">
        <color rgb="FFA6A6A6"/>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diagonal/>
    </border>
    <border>
      <left style="thin">
        <color rgb="FFBFBFBF"/>
      </left>
      <right style="thin">
        <color rgb="FFBFBFBF"/>
      </right>
      <top style="thin">
        <color rgb="FFFFFFFF"/>
      </top>
      <bottom/>
      <diagonal/>
    </border>
    <border>
      <left style="thin">
        <color rgb="FFBFBFBF"/>
      </left>
      <right style="thin">
        <color rgb="FFBFBFBF"/>
      </right>
      <top/>
      <bottom style="thin">
        <color rgb="FFFFFFFF"/>
      </bottom>
      <diagonal/>
    </border>
  </borders>
  <cellStyleXfs count="4">
    <xf numFmtId="0" fontId="0" fillId="0" borderId="0"/>
    <xf numFmtId="9" fontId="28" fillId="0" borderId="0" applyFont="0" applyFill="0" applyBorder="0" applyAlignment="0" applyProtection="0"/>
    <xf numFmtId="43" fontId="28" fillId="0" borderId="0" applyFont="0" applyFill="0" applyBorder="0" applyAlignment="0" applyProtection="0"/>
    <xf numFmtId="0" fontId="50" fillId="0" borderId="0" applyNumberFormat="0" applyFill="0" applyBorder="0" applyAlignment="0" applyProtection="0"/>
  </cellStyleXfs>
  <cellXfs count="432">
    <xf numFmtId="0" fontId="0" fillId="0" borderId="0" xfId="0"/>
    <xf numFmtId="0" fontId="3" fillId="3" borderId="3" xfId="0" applyFont="1" applyFill="1" applyBorder="1"/>
    <xf numFmtId="0" fontId="4" fillId="3" borderId="4" xfId="0" applyFont="1" applyFill="1" applyBorder="1"/>
    <xf numFmtId="0" fontId="3" fillId="4" borderId="3" xfId="0" applyFont="1" applyFill="1" applyBorder="1"/>
    <xf numFmtId="0" fontId="4" fillId="4" borderId="4" xfId="0" applyFont="1" applyFill="1" applyBorder="1"/>
    <xf numFmtId="0" fontId="5" fillId="5" borderId="6" xfId="0" applyFont="1" applyFill="1" applyBorder="1"/>
    <xf numFmtId="0" fontId="0" fillId="0" borderId="0" xfId="0" applyAlignment="1">
      <alignment horizontal="center"/>
    </xf>
    <xf numFmtId="0" fontId="0" fillId="6" borderId="0" xfId="0" applyFill="1"/>
    <xf numFmtId="0" fontId="0" fillId="6" borderId="0" xfId="0" applyFill="1" applyAlignment="1">
      <alignment horizontal="center"/>
    </xf>
    <xf numFmtId="0" fontId="6" fillId="6" borderId="0" xfId="0" applyFont="1" applyFill="1" applyAlignment="1">
      <alignment horizontal="right"/>
    </xf>
    <xf numFmtId="49" fontId="6" fillId="6" borderId="0" xfId="0" quotePrefix="1" applyNumberFormat="1" applyFont="1" applyFill="1" applyAlignment="1">
      <alignment horizontal="right"/>
    </xf>
    <xf numFmtId="0" fontId="7" fillId="6" borderId="0" xfId="0" applyFont="1" applyFill="1"/>
    <xf numFmtId="0" fontId="8" fillId="7" borderId="0" xfId="0" applyFont="1" applyFill="1"/>
    <xf numFmtId="0" fontId="9" fillId="6" borderId="0" xfId="0" applyFont="1" applyFill="1"/>
    <xf numFmtId="49" fontId="6" fillId="6" borderId="0" xfId="0" applyNumberFormat="1" applyFont="1" applyFill="1" applyAlignment="1">
      <alignment horizontal="right"/>
    </xf>
    <xf numFmtId="0" fontId="1" fillId="2" borderId="11" xfId="0" applyFont="1" applyFill="1" applyBorder="1" applyAlignment="1">
      <alignment horizontal="center" vertical="center"/>
    </xf>
    <xf numFmtId="0" fontId="1" fillId="2" borderId="11" xfId="0" applyFont="1" applyFill="1" applyBorder="1" applyAlignment="1">
      <alignment horizontal="center" vertical="center" wrapText="1"/>
    </xf>
    <xf numFmtId="0" fontId="3" fillId="3" borderId="4" xfId="0" applyFont="1" applyFill="1" applyBorder="1"/>
    <xf numFmtId="0" fontId="3" fillId="4" borderId="4" xfId="0" applyFont="1" applyFill="1" applyBorder="1"/>
    <xf numFmtId="0" fontId="3" fillId="4" borderId="3" xfId="0" applyFont="1" applyFill="1" applyBorder="1" applyAlignment="1">
      <alignment horizontal="left" indent="1"/>
    </xf>
    <xf numFmtId="0" fontId="3" fillId="4" borderId="27" xfId="0" applyFont="1" applyFill="1" applyBorder="1"/>
    <xf numFmtId="0" fontId="3" fillId="4" borderId="0" xfId="0" applyFont="1" applyFill="1"/>
    <xf numFmtId="0" fontId="3" fillId="4" borderId="28" xfId="0" applyFont="1" applyFill="1" applyBorder="1"/>
    <xf numFmtId="0" fontId="12" fillId="4" borderId="27" xfId="0" applyFont="1" applyFill="1" applyBorder="1"/>
    <xf numFmtId="0" fontId="12" fillId="4" borderId="0" xfId="0" applyFont="1" applyFill="1"/>
    <xf numFmtId="0" fontId="13" fillId="4" borderId="28" xfId="0" applyFont="1" applyFill="1" applyBorder="1"/>
    <xf numFmtId="0" fontId="14" fillId="4" borderId="27" xfId="0" applyFont="1" applyFill="1" applyBorder="1"/>
    <xf numFmtId="0" fontId="14" fillId="4" borderId="0" xfId="0" applyFont="1" applyFill="1"/>
    <xf numFmtId="0" fontId="14" fillId="4" borderId="28" xfId="0" applyFont="1" applyFill="1" applyBorder="1"/>
    <xf numFmtId="0" fontId="15" fillId="4" borderId="0" xfId="0" applyFont="1" applyFill="1"/>
    <xf numFmtId="0" fontId="15" fillId="4" borderId="28" xfId="0" applyFont="1" applyFill="1" applyBorder="1"/>
    <xf numFmtId="0" fontId="3" fillId="8" borderId="27" xfId="0" applyFont="1" applyFill="1" applyBorder="1"/>
    <xf numFmtId="0" fontId="3" fillId="8" borderId="0" xfId="0" applyFont="1" applyFill="1"/>
    <xf numFmtId="0" fontId="3" fillId="8" borderId="28" xfId="0" applyFont="1" applyFill="1" applyBorder="1"/>
    <xf numFmtId="0" fontId="19" fillId="4" borderId="27" xfId="0" applyFont="1" applyFill="1" applyBorder="1" applyAlignment="1">
      <alignment horizontal="right"/>
    </xf>
    <xf numFmtId="0" fontId="19" fillId="4" borderId="0" xfId="0" applyFont="1" applyFill="1"/>
    <xf numFmtId="0" fontId="19" fillId="4" borderId="28" xfId="0" applyFont="1" applyFill="1" applyBorder="1"/>
    <xf numFmtId="0" fontId="20" fillId="4" borderId="0" xfId="0" applyFont="1" applyFill="1" applyAlignment="1">
      <alignment wrapText="1"/>
    </xf>
    <xf numFmtId="0" fontId="20" fillId="4" borderId="28" xfId="0" applyFont="1" applyFill="1" applyBorder="1" applyAlignment="1">
      <alignment horizontal="left" vertical="top"/>
    </xf>
    <xf numFmtId="0" fontId="21" fillId="4" borderId="27" xfId="0" applyFont="1" applyFill="1" applyBorder="1" applyAlignment="1">
      <alignment horizontal="right"/>
    </xf>
    <xf numFmtId="0" fontId="21" fillId="4" borderId="0" xfId="0" applyFont="1" applyFill="1"/>
    <xf numFmtId="0" fontId="21" fillId="4" borderId="28" xfId="0" applyFont="1" applyFill="1" applyBorder="1"/>
    <xf numFmtId="0" fontId="20" fillId="4" borderId="0" xfId="0" applyFont="1" applyFill="1" applyAlignment="1">
      <alignment vertical="top" wrapText="1"/>
    </xf>
    <xf numFmtId="0" fontId="4" fillId="3" borderId="35" xfId="0" applyFont="1" applyFill="1" applyBorder="1"/>
    <xf numFmtId="0" fontId="4" fillId="4" borderId="35" xfId="0" applyFont="1" applyFill="1" applyBorder="1"/>
    <xf numFmtId="17" fontId="1" fillId="2" borderId="11" xfId="0" applyNumberFormat="1" applyFont="1" applyFill="1" applyBorder="1" applyAlignment="1">
      <alignment horizontal="center" vertical="center"/>
    </xf>
    <xf numFmtId="0" fontId="1" fillId="2" borderId="16" xfId="0" applyFont="1" applyFill="1" applyBorder="1" applyAlignment="1">
      <alignment horizontal="center" vertical="center"/>
    </xf>
    <xf numFmtId="0" fontId="1" fillId="2" borderId="18" xfId="0" applyFont="1" applyFill="1" applyBorder="1" applyAlignment="1">
      <alignment horizontal="center" vertical="center"/>
    </xf>
    <xf numFmtId="0" fontId="22" fillId="0" borderId="0" xfId="0" applyFont="1"/>
    <xf numFmtId="0" fontId="4" fillId="3" borderId="23" xfId="0" applyFont="1" applyFill="1" applyBorder="1" applyAlignment="1">
      <alignment horizontal="center" vertical="center"/>
    </xf>
    <xf numFmtId="0" fontId="4" fillId="4" borderId="21" xfId="0" applyFont="1" applyFill="1" applyBorder="1" applyAlignment="1">
      <alignment horizontal="center" vertical="center"/>
    </xf>
    <xf numFmtId="0" fontId="0" fillId="0" borderId="0" xfId="0" applyAlignment="1">
      <alignment vertical="center"/>
    </xf>
    <xf numFmtId="0" fontId="1" fillId="0" borderId="17" xfId="0" applyFont="1" applyBorder="1" applyAlignment="1">
      <alignment horizontal="center" vertical="center"/>
    </xf>
    <xf numFmtId="0" fontId="1" fillId="0" borderId="19" xfId="0" applyFont="1" applyBorder="1" applyAlignment="1">
      <alignment horizontal="center" vertical="center"/>
    </xf>
    <xf numFmtId="0" fontId="24" fillId="10" borderId="0" xfId="0" applyFont="1" applyFill="1"/>
    <xf numFmtId="0" fontId="25" fillId="10" borderId="0" xfId="0" applyFont="1" applyFill="1"/>
    <xf numFmtId="0" fontId="4" fillId="3" borderId="4" xfId="0" applyFont="1" applyFill="1" applyBorder="1" applyAlignment="1">
      <alignment wrapText="1"/>
    </xf>
    <xf numFmtId="0" fontId="11" fillId="8" borderId="0" xfId="0" applyFont="1" applyFill="1"/>
    <xf numFmtId="0" fontId="0" fillId="8" borderId="0" xfId="0" applyFill="1"/>
    <xf numFmtId="0" fontId="0" fillId="8" borderId="0" xfId="0" applyFill="1" applyAlignment="1">
      <alignment horizontal="center"/>
    </xf>
    <xf numFmtId="0" fontId="10" fillId="8" borderId="0" xfId="0" applyFont="1" applyFill="1" applyAlignment="1">
      <alignment horizontal="center"/>
    </xf>
    <xf numFmtId="0" fontId="10" fillId="8" borderId="0" xfId="0" applyFont="1" applyFill="1" applyAlignment="1">
      <alignment horizontal="right"/>
    </xf>
    <xf numFmtId="0" fontId="26" fillId="6" borderId="0" xfId="0" applyFont="1" applyFill="1"/>
    <xf numFmtId="0" fontId="27" fillId="4" borderId="0" xfId="0" applyFont="1" applyFill="1" applyAlignment="1">
      <alignment wrapText="1"/>
    </xf>
    <xf numFmtId="0" fontId="4" fillId="3" borderId="26" xfId="0" applyFont="1" applyFill="1" applyBorder="1" applyAlignment="1">
      <alignment horizontal="left" indent="1"/>
    </xf>
    <xf numFmtId="0" fontId="3" fillId="0" borderId="3" xfId="0" applyFont="1" applyBorder="1" applyAlignment="1">
      <alignment horizontal="left" indent="1"/>
    </xf>
    <xf numFmtId="0" fontId="4" fillId="3" borderId="21" xfId="0" applyFont="1" applyFill="1" applyBorder="1" applyAlignment="1">
      <alignment horizontal="left" indent="1"/>
    </xf>
    <xf numFmtId="0" fontId="5" fillId="5" borderId="26" xfId="0" applyFont="1" applyFill="1" applyBorder="1"/>
    <xf numFmtId="0" fontId="4" fillId="4" borderId="6" xfId="0" applyFont="1" applyFill="1" applyBorder="1"/>
    <xf numFmtId="0" fontId="4" fillId="3" borderId="20" xfId="0" applyFont="1" applyFill="1" applyBorder="1"/>
    <xf numFmtId="0" fontId="30" fillId="6" borderId="0" xfId="0" applyFont="1" applyFill="1" applyAlignment="1">
      <alignment horizontal="left"/>
    </xf>
    <xf numFmtId="0" fontId="29" fillId="2" borderId="11" xfId="0" applyFont="1" applyFill="1" applyBorder="1" applyAlignment="1">
      <alignment horizontal="center" vertical="center"/>
    </xf>
    <xf numFmtId="0" fontId="29" fillId="2" borderId="11" xfId="0" applyFont="1" applyFill="1" applyBorder="1" applyAlignment="1">
      <alignment horizontal="center" vertical="center" wrapText="1"/>
    </xf>
    <xf numFmtId="0" fontId="3" fillId="0" borderId="4" xfId="0" applyFont="1" applyBorder="1"/>
    <xf numFmtId="0" fontId="31" fillId="4" borderId="0" xfId="0" applyFont="1" applyFill="1"/>
    <xf numFmtId="49" fontId="32" fillId="6" borderId="0" xfId="0" quotePrefix="1" applyNumberFormat="1" applyFont="1" applyFill="1" applyAlignment="1">
      <alignment horizontal="right"/>
    </xf>
    <xf numFmtId="0" fontId="3" fillId="0" borderId="0" xfId="0" applyFont="1"/>
    <xf numFmtId="0" fontId="33" fillId="0" borderId="0" xfId="0" applyFont="1" applyAlignment="1">
      <alignment wrapText="1"/>
    </xf>
    <xf numFmtId="0" fontId="34" fillId="0" borderId="0" xfId="0" applyFont="1" applyAlignment="1">
      <alignment wrapText="1"/>
    </xf>
    <xf numFmtId="0" fontId="35" fillId="0" borderId="0" xfId="0" applyFont="1" applyAlignment="1">
      <alignment wrapText="1"/>
    </xf>
    <xf numFmtId="0" fontId="3" fillId="11" borderId="0" xfId="0" applyFont="1" applyFill="1"/>
    <xf numFmtId="0" fontId="36" fillId="0" borderId="0" xfId="0" applyFont="1" applyAlignment="1">
      <alignment wrapText="1"/>
    </xf>
    <xf numFmtId="0" fontId="38" fillId="0" borderId="0" xfId="0" applyFont="1" applyAlignment="1">
      <alignment wrapText="1"/>
    </xf>
    <xf numFmtId="0" fontId="39" fillId="0" borderId="0" xfId="0" applyFont="1"/>
    <xf numFmtId="0" fontId="40" fillId="0" borderId="0" xfId="0" applyFont="1" applyAlignment="1">
      <alignment wrapText="1"/>
    </xf>
    <xf numFmtId="0" fontId="41" fillId="0" borderId="0" xfId="0" applyFont="1" applyAlignment="1">
      <alignment wrapText="1"/>
    </xf>
    <xf numFmtId="0" fontId="44" fillId="0" borderId="0" xfId="0" applyFont="1"/>
    <xf numFmtId="0" fontId="46" fillId="0" borderId="0" xfId="0" applyFont="1"/>
    <xf numFmtId="0" fontId="42" fillId="0" borderId="0" xfId="0" applyFont="1" applyAlignment="1">
      <alignment vertical="top" wrapText="1"/>
    </xf>
    <xf numFmtId="0" fontId="44" fillId="0" borderId="0" xfId="0" applyFont="1" applyAlignment="1">
      <alignment vertical="top" wrapText="1"/>
    </xf>
    <xf numFmtId="0" fontId="39" fillId="0" borderId="0" xfId="0" applyFont="1" applyAlignment="1">
      <alignment vertical="top" wrapText="1"/>
    </xf>
    <xf numFmtId="0" fontId="39" fillId="0" borderId="0" xfId="0" applyFont="1" applyAlignment="1">
      <alignment vertical="top"/>
    </xf>
    <xf numFmtId="0" fontId="44" fillId="0" borderId="0" xfId="0" applyFont="1" applyAlignment="1">
      <alignment horizontal="left" vertical="top" wrapText="1"/>
    </xf>
    <xf numFmtId="0" fontId="47" fillId="0" borderId="0" xfId="0" applyFont="1"/>
    <xf numFmtId="0" fontId="36" fillId="0" borderId="0" xfId="0" applyFont="1" applyAlignment="1">
      <alignment horizontal="left"/>
    </xf>
    <xf numFmtId="0" fontId="3" fillId="0" borderId="0" xfId="0" applyFont="1" applyAlignment="1">
      <alignment horizontal="center" vertical="center"/>
    </xf>
    <xf numFmtId="0" fontId="37" fillId="0" borderId="0" xfId="0" applyFont="1" applyAlignment="1">
      <alignment horizontal="center" vertical="center"/>
    </xf>
    <xf numFmtId="0" fontId="39" fillId="0" borderId="0" xfId="0" applyFont="1" applyAlignment="1">
      <alignment horizontal="center" vertical="center"/>
    </xf>
    <xf numFmtId="0" fontId="44" fillId="0" borderId="0" xfId="0" applyFont="1" applyAlignment="1">
      <alignment horizontal="center" vertical="center"/>
    </xf>
    <xf numFmtId="0" fontId="41" fillId="0" borderId="0" xfId="0" applyFont="1" applyAlignment="1">
      <alignment horizontal="center" vertical="center" wrapText="1"/>
    </xf>
    <xf numFmtId="0" fontId="48" fillId="0" borderId="0" xfId="0" applyFont="1" applyAlignment="1">
      <alignment horizontal="center" vertical="center"/>
    </xf>
    <xf numFmtId="0" fontId="0" fillId="0" borderId="0" xfId="0" applyAlignment="1">
      <alignment horizontal="center" vertical="center"/>
    </xf>
    <xf numFmtId="0" fontId="44" fillId="0" borderId="0" xfId="0" applyFont="1" applyAlignment="1">
      <alignment horizontal="center" vertical="top"/>
    </xf>
    <xf numFmtId="0" fontId="43" fillId="0" borderId="0" xfId="0" applyFont="1" applyAlignment="1">
      <alignment horizontal="center" vertical="top" wrapText="1"/>
    </xf>
    <xf numFmtId="0" fontId="20" fillId="0" borderId="0" xfId="0" applyFont="1" applyAlignment="1">
      <alignment vertical="top" wrapText="1"/>
    </xf>
    <xf numFmtId="0" fontId="27" fillId="0" borderId="0" xfId="0" applyFont="1" applyAlignment="1">
      <alignment wrapText="1"/>
    </xf>
    <xf numFmtId="0" fontId="20" fillId="0" borderId="0" xfId="0" applyFont="1" applyAlignment="1">
      <alignment wrapText="1"/>
    </xf>
    <xf numFmtId="0" fontId="17" fillId="0" borderId="0" xfId="0" applyFont="1" applyAlignment="1">
      <alignment wrapText="1"/>
    </xf>
    <xf numFmtId="0" fontId="18" fillId="0" borderId="0" xfId="0" applyFont="1"/>
    <xf numFmtId="0" fontId="19" fillId="0" borderId="0" xfId="0" applyFont="1"/>
    <xf numFmtId="0" fontId="21" fillId="0" borderId="0" xfId="0" applyFont="1"/>
    <xf numFmtId="0" fontId="20" fillId="0" borderId="0" xfId="0" applyFont="1" applyAlignment="1">
      <alignment vertical="top"/>
    </xf>
    <xf numFmtId="0" fontId="31" fillId="0" borderId="0" xfId="0" applyFont="1"/>
    <xf numFmtId="0" fontId="1" fillId="2" borderId="8" xfId="0" applyFont="1" applyFill="1" applyBorder="1" applyAlignment="1">
      <alignment horizontal="center" vertical="center" wrapText="1"/>
    </xf>
    <xf numFmtId="0" fontId="5" fillId="5" borderId="5" xfId="0" applyFont="1" applyFill="1" applyBorder="1" applyAlignment="1">
      <alignment horizontal="left"/>
    </xf>
    <xf numFmtId="0" fontId="4" fillId="3" borderId="55" xfId="0" applyFont="1" applyFill="1" applyBorder="1" applyAlignment="1">
      <alignment horizontal="center"/>
    </xf>
    <xf numFmtId="0" fontId="4" fillId="4" borderId="55" xfId="0" applyFont="1" applyFill="1" applyBorder="1" applyAlignment="1">
      <alignment horizontal="center"/>
    </xf>
    <xf numFmtId="10" fontId="4" fillId="4" borderId="55" xfId="0" applyNumberFormat="1" applyFont="1" applyFill="1" applyBorder="1" applyAlignment="1">
      <alignment horizontal="center"/>
    </xf>
    <xf numFmtId="10" fontId="0" fillId="12" borderId="55" xfId="0" applyNumberFormat="1" applyFill="1" applyBorder="1" applyAlignment="1">
      <alignment horizontal="center" vertical="center"/>
    </xf>
    <xf numFmtId="10" fontId="4" fillId="0" borderId="55" xfId="0" applyNumberFormat="1" applyFont="1" applyBorder="1" applyAlignment="1">
      <alignment horizontal="center"/>
    </xf>
    <xf numFmtId="10" fontId="0" fillId="0" borderId="55" xfId="0" applyNumberFormat="1" applyBorder="1" applyAlignment="1">
      <alignment horizontal="center" vertical="center"/>
    </xf>
    <xf numFmtId="0" fontId="5" fillId="5" borderId="55" xfId="0" applyFont="1" applyFill="1" applyBorder="1" applyAlignment="1">
      <alignment horizontal="center"/>
    </xf>
    <xf numFmtId="10" fontId="23" fillId="13" borderId="55" xfId="0" applyNumberFormat="1" applyFont="1" applyFill="1" applyBorder="1" applyAlignment="1">
      <alignment horizontal="center"/>
    </xf>
    <xf numFmtId="10" fontId="49" fillId="14" borderId="55" xfId="0" applyNumberFormat="1" applyFont="1" applyFill="1" applyBorder="1" applyAlignment="1">
      <alignment horizontal="center" vertical="center"/>
    </xf>
    <xf numFmtId="0" fontId="4" fillId="4" borderId="55" xfId="0" applyFont="1" applyFill="1" applyBorder="1" applyAlignment="1">
      <alignment horizontal="left"/>
    </xf>
    <xf numFmtId="0" fontId="4" fillId="3" borderId="55" xfId="0" applyFont="1" applyFill="1" applyBorder="1" applyAlignment="1">
      <alignment horizontal="left"/>
    </xf>
    <xf numFmtId="3" fontId="3" fillId="4" borderId="4" xfId="0" applyNumberFormat="1" applyFont="1" applyFill="1" applyBorder="1" applyAlignment="1">
      <alignment horizontal="right" vertical="center"/>
    </xf>
    <xf numFmtId="3" fontId="3" fillId="3" borderId="4" xfId="0" applyNumberFormat="1" applyFont="1" applyFill="1" applyBorder="1"/>
    <xf numFmtId="3" fontId="3" fillId="4" borderId="4" xfId="0" applyNumberFormat="1" applyFont="1" applyFill="1" applyBorder="1"/>
    <xf numFmtId="3" fontId="3" fillId="0" borderId="4" xfId="0" applyNumberFormat="1" applyFont="1" applyBorder="1"/>
    <xf numFmtId="0" fontId="3" fillId="4" borderId="4" xfId="0" applyFont="1" applyFill="1" applyBorder="1" applyAlignment="1">
      <alignment horizontal="left" indent="1"/>
    </xf>
    <xf numFmtId="0" fontId="3" fillId="0" borderId="4" xfId="0" applyFont="1" applyBorder="1" applyAlignment="1">
      <alignment horizontal="left" indent="1"/>
    </xf>
    <xf numFmtId="0" fontId="14" fillId="0" borderId="0" xfId="0" applyFont="1"/>
    <xf numFmtId="0" fontId="15" fillId="0" borderId="0" xfId="0" applyFont="1"/>
    <xf numFmtId="0" fontId="16" fillId="0" borderId="0" xfId="0" applyFont="1" applyAlignment="1">
      <alignment wrapText="1"/>
    </xf>
    <xf numFmtId="0" fontId="13" fillId="4" borderId="0" xfId="0" applyFont="1" applyFill="1"/>
    <xf numFmtId="0" fontId="20" fillId="4" borderId="0" xfId="0" applyFont="1" applyFill="1" applyAlignment="1">
      <alignment vertical="top"/>
    </xf>
    <xf numFmtId="0" fontId="20" fillId="4" borderId="0" xfId="0" applyFont="1" applyFill="1" applyAlignment="1">
      <alignment horizontal="left" vertical="top"/>
    </xf>
    <xf numFmtId="0" fontId="20" fillId="4" borderId="0" xfId="0" applyFont="1" applyFill="1"/>
    <xf numFmtId="0" fontId="51" fillId="4" borderId="0" xfId="3" applyFont="1" applyFill="1" applyBorder="1" applyAlignment="1">
      <alignment wrapText="1"/>
    </xf>
    <xf numFmtId="0" fontId="51" fillId="4" borderId="0" xfId="3" applyFont="1" applyFill="1" applyBorder="1" applyAlignment="1">
      <alignment vertical="top" wrapText="1"/>
    </xf>
    <xf numFmtId="0" fontId="52" fillId="4" borderId="0" xfId="0" applyFont="1" applyFill="1" applyAlignment="1">
      <alignment horizontal="left" vertical="top"/>
    </xf>
    <xf numFmtId="0" fontId="52" fillId="4" borderId="28" xfId="0" applyFont="1" applyFill="1" applyBorder="1" applyAlignment="1">
      <alignment horizontal="left" vertical="top"/>
    </xf>
    <xf numFmtId="0" fontId="53" fillId="0" borderId="0" xfId="0" applyFont="1"/>
    <xf numFmtId="0" fontId="52" fillId="4" borderId="0" xfId="0" applyFont="1" applyFill="1" applyAlignment="1">
      <alignment wrapText="1"/>
    </xf>
    <xf numFmtId="0" fontId="54" fillId="4" borderId="27" xfId="0" applyFont="1" applyFill="1" applyBorder="1" applyAlignment="1">
      <alignment horizontal="right"/>
    </xf>
    <xf numFmtId="0" fontId="52" fillId="4" borderId="0" xfId="0" applyFont="1" applyFill="1" applyAlignment="1">
      <alignment vertical="top"/>
    </xf>
    <xf numFmtId="0" fontId="54" fillId="4" borderId="0" xfId="0" applyFont="1" applyFill="1"/>
    <xf numFmtId="0" fontId="1" fillId="2" borderId="36" xfId="0" applyFont="1" applyFill="1" applyBorder="1" applyAlignment="1">
      <alignment horizontal="center" vertical="center"/>
    </xf>
    <xf numFmtId="0" fontId="1" fillId="2" borderId="25" xfId="0" applyFont="1" applyFill="1" applyBorder="1" applyAlignment="1">
      <alignment horizontal="center" vertical="center"/>
    </xf>
    <xf numFmtId="0" fontId="1" fillId="2" borderId="12" xfId="0" applyFont="1" applyFill="1" applyBorder="1" applyAlignment="1">
      <alignment horizontal="center" vertical="center"/>
    </xf>
    <xf numFmtId="0" fontId="4" fillId="4" borderId="81" xfId="0" applyFont="1" applyFill="1" applyBorder="1" applyAlignment="1">
      <alignment horizontal="center" vertical="center"/>
    </xf>
    <xf numFmtId="0" fontId="4" fillId="3" borderId="82" xfId="0" applyFont="1" applyFill="1" applyBorder="1" applyAlignment="1">
      <alignment horizontal="center" vertical="center"/>
    </xf>
    <xf numFmtId="0" fontId="5" fillId="5" borderId="68" xfId="0" applyFont="1" applyFill="1" applyBorder="1" applyAlignment="1">
      <alignment vertical="center"/>
    </xf>
    <xf numFmtId="0" fontId="5" fillId="5" borderId="83" xfId="0" applyFont="1" applyFill="1" applyBorder="1" applyAlignment="1">
      <alignment vertical="center"/>
    </xf>
    <xf numFmtId="0" fontId="5" fillId="5" borderId="83" xfId="0" applyFont="1" applyFill="1" applyBorder="1" applyAlignment="1">
      <alignment horizontal="center" vertical="center"/>
    </xf>
    <xf numFmtId="0" fontId="5" fillId="5" borderId="84" xfId="0" applyFont="1" applyFill="1" applyBorder="1" applyAlignment="1">
      <alignment horizontal="center" vertical="center"/>
    </xf>
    <xf numFmtId="0" fontId="1" fillId="2" borderId="12" xfId="0" applyFont="1" applyFill="1" applyBorder="1" applyAlignment="1">
      <alignment horizontal="center" vertical="center" wrapText="1"/>
    </xf>
    <xf numFmtId="164" fontId="4" fillId="4" borderId="81" xfId="2" applyNumberFormat="1" applyFont="1" applyFill="1" applyBorder="1" applyAlignment="1">
      <alignment horizontal="center"/>
    </xf>
    <xf numFmtId="165" fontId="4" fillId="3" borderId="82" xfId="0" applyNumberFormat="1" applyFont="1" applyFill="1" applyBorder="1"/>
    <xf numFmtId="0" fontId="4" fillId="4" borderId="81" xfId="0" applyFont="1" applyFill="1" applyBorder="1" applyAlignment="1">
      <alignment horizontal="center"/>
    </xf>
    <xf numFmtId="164" fontId="4" fillId="3" borderId="82" xfId="2" applyNumberFormat="1" applyFont="1" applyFill="1" applyBorder="1"/>
    <xf numFmtId="165" fontId="4" fillId="4" borderId="84" xfId="0" applyNumberFormat="1" applyFont="1" applyFill="1" applyBorder="1" applyAlignment="1">
      <alignment horizontal="right"/>
    </xf>
    <xf numFmtId="0" fontId="4" fillId="3" borderId="82" xfId="0" applyFont="1" applyFill="1" applyBorder="1"/>
    <xf numFmtId="0" fontId="5" fillId="3" borderId="55" xfId="0" applyFont="1" applyFill="1" applyBorder="1" applyAlignment="1">
      <alignment horizontal="center" wrapText="1"/>
    </xf>
    <xf numFmtId="10" fontId="4" fillId="4" borderId="55" xfId="1" applyNumberFormat="1" applyFont="1" applyFill="1" applyBorder="1" applyAlignment="1">
      <alignment horizontal="center"/>
    </xf>
    <xf numFmtId="10" fontId="4" fillId="0" borderId="55" xfId="1" applyNumberFormat="1" applyFont="1" applyFill="1" applyBorder="1" applyAlignment="1">
      <alignment horizontal="center"/>
    </xf>
    <xf numFmtId="10" fontId="23" fillId="13" borderId="55" xfId="1" applyNumberFormat="1" applyFont="1" applyFill="1" applyBorder="1" applyAlignment="1">
      <alignment horizontal="center"/>
    </xf>
    <xf numFmtId="0" fontId="4" fillId="3" borderId="70" xfId="0" applyFont="1" applyFill="1" applyBorder="1" applyAlignment="1">
      <alignment horizontal="right"/>
    </xf>
    <xf numFmtId="164" fontId="4" fillId="4" borderId="71" xfId="2" applyNumberFormat="1" applyFont="1" applyFill="1" applyBorder="1" applyAlignment="1">
      <alignment horizontal="right" vertical="center"/>
    </xf>
    <xf numFmtId="164" fontId="4" fillId="3" borderId="71" xfId="2" applyNumberFormat="1" applyFont="1" applyFill="1" applyBorder="1" applyAlignment="1">
      <alignment horizontal="right" vertical="center"/>
    </xf>
    <xf numFmtId="164" fontId="4" fillId="3" borderId="72" xfId="2" applyNumberFormat="1" applyFont="1" applyFill="1" applyBorder="1" applyAlignment="1">
      <alignment horizontal="right" vertical="center"/>
    </xf>
    <xf numFmtId="1" fontId="4" fillId="3" borderId="71" xfId="0" applyNumberFormat="1" applyFont="1" applyFill="1" applyBorder="1" applyAlignment="1">
      <alignment horizontal="right"/>
    </xf>
    <xf numFmtId="3" fontId="4" fillId="4" borderId="76" xfId="0" applyNumberFormat="1" applyFont="1" applyFill="1" applyBorder="1" applyAlignment="1">
      <alignment horizontal="right"/>
    </xf>
    <xf numFmtId="3" fontId="3" fillId="5" borderId="76" xfId="0" applyNumberFormat="1" applyFont="1" applyFill="1" applyBorder="1" applyAlignment="1">
      <alignment horizontal="right"/>
    </xf>
    <xf numFmtId="3" fontId="3" fillId="5" borderId="77" xfId="0" applyNumberFormat="1" applyFont="1" applyFill="1" applyBorder="1" applyAlignment="1">
      <alignment horizontal="right"/>
    </xf>
    <xf numFmtId="3" fontId="4" fillId="3" borderId="71" xfId="0" applyNumberFormat="1" applyFont="1" applyFill="1" applyBorder="1" applyAlignment="1">
      <alignment horizontal="right"/>
    </xf>
    <xf numFmtId="3" fontId="4" fillId="9" borderId="76" xfId="0" applyNumberFormat="1" applyFont="1" applyFill="1" applyBorder="1" applyAlignment="1">
      <alignment horizontal="right"/>
    </xf>
    <xf numFmtId="3" fontId="4" fillId="3" borderId="26" xfId="0" applyNumberFormat="1" applyFont="1" applyFill="1" applyBorder="1" applyAlignment="1">
      <alignment horizontal="center"/>
    </xf>
    <xf numFmtId="3" fontId="4" fillId="3" borderId="66" xfId="0" applyNumberFormat="1" applyFont="1" applyFill="1" applyBorder="1" applyAlignment="1">
      <alignment horizontal="center"/>
    </xf>
    <xf numFmtId="3" fontId="4" fillId="3" borderId="87" xfId="0" applyNumberFormat="1" applyFont="1" applyFill="1" applyBorder="1" applyAlignment="1">
      <alignment horizontal="center"/>
    </xf>
    <xf numFmtId="3" fontId="4" fillId="15" borderId="26" xfId="0" applyNumberFormat="1" applyFont="1" applyFill="1" applyBorder="1" applyAlignment="1">
      <alignment horizontal="center"/>
    </xf>
    <xf numFmtId="3" fontId="4" fillId="15" borderId="66" xfId="0" applyNumberFormat="1" applyFont="1" applyFill="1" applyBorder="1" applyAlignment="1">
      <alignment horizontal="center"/>
    </xf>
    <xf numFmtId="3" fontId="4" fillId="15" borderId="87" xfId="0" applyNumberFormat="1" applyFont="1" applyFill="1" applyBorder="1" applyAlignment="1">
      <alignment horizontal="center"/>
    </xf>
    <xf numFmtId="3" fontId="4" fillId="3" borderId="35" xfId="0" applyNumberFormat="1" applyFont="1" applyFill="1" applyBorder="1"/>
    <xf numFmtId="3" fontId="4" fillId="3" borderId="23" xfId="0" applyNumberFormat="1" applyFont="1" applyFill="1" applyBorder="1"/>
    <xf numFmtId="3" fontId="4" fillId="3" borderId="74" xfId="0" applyNumberFormat="1" applyFont="1" applyFill="1" applyBorder="1"/>
    <xf numFmtId="3" fontId="4" fillId="3" borderId="82" xfId="0" applyNumberFormat="1" applyFont="1" applyFill="1" applyBorder="1"/>
    <xf numFmtId="3" fontId="4" fillId="4" borderId="35" xfId="0" applyNumberFormat="1" applyFont="1" applyFill="1" applyBorder="1"/>
    <xf numFmtId="3" fontId="4" fillId="4" borderId="21" xfId="0" applyNumberFormat="1" applyFont="1" applyFill="1" applyBorder="1"/>
    <xf numFmtId="3" fontId="4" fillId="4" borderId="66" xfId="0" applyNumberFormat="1" applyFont="1" applyFill="1" applyBorder="1"/>
    <xf numFmtId="3" fontId="4" fillId="4" borderId="81" xfId="0" applyNumberFormat="1" applyFont="1" applyFill="1" applyBorder="1"/>
    <xf numFmtId="3" fontId="4" fillId="4" borderId="0" xfId="0" applyNumberFormat="1" applyFont="1" applyFill="1"/>
    <xf numFmtId="3" fontId="5" fillId="5" borderId="100" xfId="0" applyNumberFormat="1" applyFont="1" applyFill="1" applyBorder="1"/>
    <xf numFmtId="3" fontId="5" fillId="5" borderId="98" xfId="0" applyNumberFormat="1" applyFont="1" applyFill="1" applyBorder="1"/>
    <xf numFmtId="3" fontId="4" fillId="0" borderId="100" xfId="0" applyNumberFormat="1" applyFont="1" applyBorder="1"/>
    <xf numFmtId="3" fontId="4" fillId="12" borderId="100" xfId="0" applyNumberFormat="1" applyFont="1" applyFill="1" applyBorder="1"/>
    <xf numFmtId="0" fontId="55" fillId="4" borderId="27" xfId="0" applyFont="1" applyFill="1" applyBorder="1" applyAlignment="1">
      <alignment horizontal="right"/>
    </xf>
    <xf numFmtId="0" fontId="51" fillId="4" borderId="0" xfId="0" applyFont="1" applyFill="1" applyAlignment="1">
      <alignment vertical="top" wrapText="1"/>
    </xf>
    <xf numFmtId="0" fontId="55" fillId="4" borderId="0" xfId="0" applyFont="1" applyFill="1"/>
    <xf numFmtId="0" fontId="51" fillId="4" borderId="0" xfId="0" applyFont="1" applyFill="1" applyAlignment="1">
      <alignment horizontal="left" vertical="top"/>
    </xf>
    <xf numFmtId="3" fontId="4" fillId="3" borderId="4" xfId="2" applyNumberFormat="1" applyFont="1" applyFill="1" applyBorder="1"/>
    <xf numFmtId="3" fontId="4" fillId="3" borderId="4" xfId="0" applyNumberFormat="1" applyFont="1" applyFill="1" applyBorder="1"/>
    <xf numFmtId="3" fontId="4" fillId="4" borderId="4" xfId="2" applyNumberFormat="1" applyFont="1" applyFill="1" applyBorder="1"/>
    <xf numFmtId="3" fontId="5" fillId="5" borderId="6" xfId="0" applyNumberFormat="1" applyFont="1" applyFill="1" applyBorder="1"/>
    <xf numFmtId="3" fontId="4" fillId="16" borderId="4" xfId="2" applyNumberFormat="1" applyFont="1" applyFill="1" applyBorder="1"/>
    <xf numFmtId="3" fontId="0" fillId="0" borderId="0" xfId="0" applyNumberFormat="1"/>
    <xf numFmtId="0" fontId="3" fillId="17" borderId="4" xfId="0" applyFont="1" applyFill="1" applyBorder="1"/>
    <xf numFmtId="0" fontId="3" fillId="18" borderId="4" xfId="0" applyFont="1" applyFill="1" applyBorder="1"/>
    <xf numFmtId="0" fontId="56" fillId="0" borderId="0" xfId="0" applyFont="1"/>
    <xf numFmtId="0" fontId="5" fillId="4" borderId="35" xfId="0" applyFont="1" applyFill="1" applyBorder="1" applyAlignment="1">
      <alignment horizontal="left"/>
    </xf>
    <xf numFmtId="0" fontId="3" fillId="3" borderId="26" xfId="0" applyFont="1" applyFill="1" applyBorder="1" applyAlignment="1">
      <alignment horizontal="center" indent="1"/>
    </xf>
    <xf numFmtId="0" fontId="3" fillId="4" borderId="26" xfId="0" applyFont="1" applyFill="1" applyBorder="1" applyAlignment="1">
      <alignment horizontal="center" indent="1"/>
    </xf>
    <xf numFmtId="0" fontId="51" fillId="12" borderId="0" xfId="3" applyFont="1" applyFill="1" applyBorder="1" applyAlignment="1">
      <alignment wrapText="1"/>
    </xf>
    <xf numFmtId="0" fontId="51" fillId="12" borderId="0" xfId="3" applyFont="1" applyFill="1"/>
    <xf numFmtId="0" fontId="51" fillId="4" borderId="0" xfId="3" applyFont="1" applyFill="1" applyAlignment="1">
      <alignment wrapText="1"/>
    </xf>
    <xf numFmtId="0" fontId="3" fillId="4" borderId="4" xfId="0" applyFont="1" applyFill="1" applyBorder="1" applyAlignment="1">
      <alignment horizontal="right"/>
    </xf>
    <xf numFmtId="166" fontId="3" fillId="4" borderId="4" xfId="0" applyNumberFormat="1" applyFont="1" applyFill="1" applyBorder="1" applyAlignment="1">
      <alignment horizontal="right" vertical="top"/>
    </xf>
    <xf numFmtId="166" fontId="3" fillId="4" borderId="4" xfId="0" applyNumberFormat="1" applyFont="1" applyFill="1" applyBorder="1" applyAlignment="1">
      <alignment horizontal="right"/>
    </xf>
    <xf numFmtId="166" fontId="3" fillId="0" borderId="4" xfId="0" applyNumberFormat="1" applyFont="1" applyBorder="1" applyAlignment="1">
      <alignment horizontal="right" vertical="top"/>
    </xf>
    <xf numFmtId="166" fontId="3" fillId="0" borderId="4" xfId="0" applyNumberFormat="1" applyFont="1" applyBorder="1"/>
    <xf numFmtId="166" fontId="3" fillId="3" borderId="4" xfId="0" applyNumberFormat="1" applyFont="1" applyFill="1" applyBorder="1" applyAlignment="1">
      <alignment horizontal="right" vertical="top"/>
    </xf>
    <xf numFmtId="166" fontId="3" fillId="3" borderId="4" xfId="0" applyNumberFormat="1" applyFont="1" applyFill="1" applyBorder="1" applyAlignment="1">
      <alignment horizontal="right"/>
    </xf>
    <xf numFmtId="1" fontId="4" fillId="4" borderId="76" xfId="0" applyNumberFormat="1" applyFont="1" applyFill="1" applyBorder="1" applyAlignment="1">
      <alignment horizontal="right" vertical="center"/>
    </xf>
    <xf numFmtId="3" fontId="4" fillId="3" borderId="71" xfId="0" applyNumberFormat="1" applyFont="1" applyFill="1" applyBorder="1" applyAlignment="1">
      <alignment horizontal="right" vertical="center"/>
    </xf>
    <xf numFmtId="3" fontId="4" fillId="4" borderId="71" xfId="0" applyNumberFormat="1" applyFont="1" applyFill="1" applyBorder="1" applyAlignment="1">
      <alignment horizontal="right" vertical="center"/>
    </xf>
    <xf numFmtId="3" fontId="4" fillId="4" borderId="76" xfId="0" applyNumberFormat="1" applyFont="1" applyFill="1" applyBorder="1" applyAlignment="1">
      <alignment horizontal="right" vertical="center"/>
    </xf>
    <xf numFmtId="0" fontId="17" fillId="7" borderId="27" xfId="0" applyFont="1" applyFill="1" applyBorder="1" applyAlignment="1">
      <alignment horizontal="center" wrapText="1"/>
    </xf>
    <xf numFmtId="0" fontId="17" fillId="7" borderId="0" xfId="0" applyFont="1" applyFill="1" applyAlignment="1">
      <alignment horizontal="center" wrapText="1"/>
    </xf>
    <xf numFmtId="0" fontId="17" fillId="7" borderId="28" xfId="0" applyFont="1" applyFill="1" applyBorder="1" applyAlignment="1">
      <alignment horizontal="center" wrapText="1"/>
    </xf>
    <xf numFmtId="0" fontId="18" fillId="7" borderId="27" xfId="0" applyFont="1" applyFill="1" applyBorder="1" applyAlignment="1">
      <alignment horizontal="center"/>
    </xf>
    <xf numFmtId="0" fontId="18" fillId="7" borderId="0" xfId="0" applyFont="1" applyFill="1" applyAlignment="1">
      <alignment horizontal="center"/>
    </xf>
    <xf numFmtId="0" fontId="18" fillId="7" borderId="28" xfId="0" applyFont="1" applyFill="1" applyBorder="1" applyAlignment="1">
      <alignment horizontal="center"/>
    </xf>
    <xf numFmtId="0" fontId="3" fillId="2" borderId="29" xfId="0" applyFont="1" applyFill="1" applyBorder="1" applyAlignment="1"/>
    <xf numFmtId="0" fontId="3" fillId="2" borderId="30" xfId="0" applyFont="1" applyFill="1" applyBorder="1" applyAlignment="1"/>
    <xf numFmtId="0" fontId="16" fillId="5" borderId="31" xfId="0" applyFont="1" applyFill="1" applyBorder="1" applyAlignment="1">
      <alignment horizontal="right" vertical="center" wrapText="1"/>
    </xf>
    <xf numFmtId="0" fontId="16" fillId="5" borderId="33" xfId="0" applyFont="1" applyFill="1" applyBorder="1" applyAlignment="1">
      <alignment horizontal="right" vertical="center" wrapText="1"/>
    </xf>
    <xf numFmtId="0" fontId="16" fillId="5" borderId="32" xfId="0" applyFont="1" applyFill="1" applyBorder="1" applyAlignment="1">
      <alignment horizontal="right" vertical="center" wrapText="1"/>
    </xf>
    <xf numFmtId="0" fontId="16" fillId="5" borderId="34" xfId="0" applyFont="1" applyFill="1" applyBorder="1" applyAlignment="1">
      <alignment horizontal="right" vertical="center" wrapText="1"/>
    </xf>
    <xf numFmtId="0" fontId="3" fillId="2" borderId="60" xfId="0" applyFont="1" applyFill="1" applyBorder="1" applyAlignment="1"/>
    <xf numFmtId="0" fontId="3" fillId="2" borderId="62" xfId="0" applyFont="1" applyFill="1" applyBorder="1" applyAlignment="1"/>
    <xf numFmtId="0" fontId="3" fillId="8" borderId="27" xfId="0" applyFont="1" applyFill="1" applyBorder="1" applyAlignment="1">
      <alignment horizontal="center"/>
    </xf>
    <xf numFmtId="0" fontId="3" fillId="8" borderId="0" xfId="0" applyFont="1" applyFill="1" applyAlignment="1">
      <alignment horizontal="center"/>
    </xf>
    <xf numFmtId="0" fontId="3" fillId="8" borderId="28" xfId="0" applyFont="1" applyFill="1" applyBorder="1" applyAlignment="1">
      <alignment horizontal="center"/>
    </xf>
    <xf numFmtId="0" fontId="16" fillId="5" borderId="60" xfId="0" applyFont="1" applyFill="1" applyBorder="1" applyAlignment="1">
      <alignment horizontal="right" vertical="center" wrapText="1"/>
    </xf>
    <xf numFmtId="0" fontId="16" fillId="5" borderId="59" xfId="0" applyFont="1" applyFill="1" applyBorder="1" applyAlignment="1">
      <alignment horizontal="right" vertical="center" wrapText="1"/>
    </xf>
    <xf numFmtId="0" fontId="16" fillId="5" borderId="61" xfId="0" applyFont="1" applyFill="1" applyBorder="1" applyAlignment="1">
      <alignment horizontal="right" vertical="center" wrapText="1"/>
    </xf>
    <xf numFmtId="0" fontId="16" fillId="5" borderId="62" xfId="0" applyFont="1" applyFill="1" applyBorder="1" applyAlignment="1">
      <alignment horizontal="right" vertical="center" wrapText="1"/>
    </xf>
    <xf numFmtId="0" fontId="16" fillId="5" borderId="63" xfId="0" applyFont="1" applyFill="1" applyBorder="1" applyAlignment="1">
      <alignment horizontal="right" vertical="center" wrapText="1"/>
    </xf>
    <xf numFmtId="0" fontId="16" fillId="5" borderId="64" xfId="0" applyFont="1" applyFill="1" applyBorder="1" applyAlignment="1">
      <alignment horizontal="right" vertical="center" wrapText="1"/>
    </xf>
    <xf numFmtId="0" fontId="1" fillId="2" borderId="11" xfId="0" applyFont="1" applyFill="1" applyBorder="1" applyAlignment="1">
      <alignment horizontal="center" vertical="center"/>
    </xf>
    <xf numFmtId="0" fontId="5" fillId="5" borderId="5" xfId="0" applyFont="1" applyFill="1" applyBorder="1" applyAlignment="1"/>
    <xf numFmtId="0" fontId="5" fillId="5" borderId="6" xfId="0" applyFont="1" applyFill="1" applyBorder="1" applyAlignment="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3" fillId="4" borderId="5" xfId="0" applyFont="1" applyFill="1" applyBorder="1" applyAlignment="1">
      <alignment horizontal="left" indent="1"/>
    </xf>
    <xf numFmtId="0" fontId="3" fillId="4" borderId="6" xfId="0" applyFont="1" applyFill="1" applyBorder="1" applyAlignment="1">
      <alignment horizontal="left" indent="1"/>
    </xf>
    <xf numFmtId="17" fontId="1" fillId="2" borderId="90" xfId="0" quotePrefix="1" applyNumberFormat="1" applyFont="1" applyFill="1" applyBorder="1" applyAlignment="1">
      <alignment horizontal="center" vertical="center"/>
    </xf>
    <xf numFmtId="0" fontId="1" fillId="2" borderId="93" xfId="0" applyFont="1" applyFill="1" applyBorder="1" applyAlignment="1">
      <alignment horizontal="center" vertical="center"/>
    </xf>
    <xf numFmtId="17" fontId="1" fillId="2" borderId="91" xfId="0" quotePrefix="1" applyNumberFormat="1" applyFont="1" applyFill="1" applyBorder="1" applyAlignment="1">
      <alignment horizontal="center" vertical="center"/>
    </xf>
    <xf numFmtId="0" fontId="1" fillId="2" borderId="94" xfId="0" applyFont="1" applyFill="1" applyBorder="1" applyAlignment="1">
      <alignment horizontal="center" vertical="center"/>
    </xf>
    <xf numFmtId="0" fontId="1" fillId="2" borderId="38" xfId="0" applyFont="1" applyFill="1" applyBorder="1" applyAlignment="1">
      <alignment horizontal="center" vertical="center"/>
    </xf>
    <xf numFmtId="0" fontId="1" fillId="2" borderId="39"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1" xfId="0" applyFont="1" applyFill="1" applyBorder="1" applyAlignment="1">
      <alignment horizontal="center" vertical="center"/>
    </xf>
    <xf numFmtId="0" fontId="5" fillId="3" borderId="42" xfId="0" applyFont="1" applyFill="1" applyBorder="1" applyAlignment="1">
      <alignment horizontal="left"/>
    </xf>
    <xf numFmtId="0" fontId="5" fillId="3" borderId="43" xfId="0" applyFont="1" applyFill="1" applyBorder="1" applyAlignment="1">
      <alignment horizontal="left"/>
    </xf>
    <xf numFmtId="0" fontId="3" fillId="3" borderId="5" xfId="0" applyFont="1" applyFill="1" applyBorder="1" applyAlignment="1">
      <alignment horizontal="left" indent="1"/>
    </xf>
    <xf numFmtId="0" fontId="3" fillId="3" borderId="6" xfId="0" applyFont="1" applyFill="1" applyBorder="1" applyAlignment="1">
      <alignment horizontal="left" indent="1"/>
    </xf>
    <xf numFmtId="0" fontId="1" fillId="2" borderId="16" xfId="0" applyFont="1" applyFill="1" applyBorder="1" applyAlignment="1">
      <alignment horizontal="center" vertical="center"/>
    </xf>
    <xf numFmtId="0" fontId="1" fillId="2" borderId="89"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92" xfId="0" applyFont="1" applyFill="1" applyBorder="1" applyAlignment="1">
      <alignment horizontal="center" vertical="center"/>
    </xf>
    <xf numFmtId="0" fontId="5" fillId="3" borderId="95" xfId="0" applyFont="1" applyFill="1" applyBorder="1" applyAlignment="1">
      <alignment horizontal="left"/>
    </xf>
    <xf numFmtId="0" fontId="5" fillId="3" borderId="4" xfId="0" applyFont="1" applyFill="1" applyBorder="1" applyAlignment="1">
      <alignment horizontal="left"/>
    </xf>
    <xf numFmtId="0" fontId="3" fillId="3" borderId="5" xfId="0" applyFont="1" applyFill="1" applyBorder="1" applyAlignment="1">
      <alignment horizontal="left" indent="2"/>
    </xf>
    <xf numFmtId="0" fontId="3" fillId="3" borderId="6" xfId="0" applyFont="1" applyFill="1" applyBorder="1" applyAlignment="1">
      <alignment horizontal="left" indent="2"/>
    </xf>
    <xf numFmtId="0" fontId="3" fillId="4" borderId="5" xfId="0" applyFont="1" applyFill="1" applyBorder="1" applyAlignment="1">
      <alignment horizontal="left" indent="2"/>
    </xf>
    <xf numFmtId="0" fontId="3" fillId="4" borderId="6" xfId="0" applyFont="1" applyFill="1" applyBorder="1" applyAlignment="1">
      <alignment horizontal="left" indent="2"/>
    </xf>
    <xf numFmtId="0" fontId="3" fillId="3" borderId="5" xfId="0" applyFont="1" applyFill="1" applyBorder="1" applyAlignment="1">
      <alignment horizontal="center"/>
    </xf>
    <xf numFmtId="0" fontId="3" fillId="3" borderId="6" xfId="0" applyFont="1" applyFill="1" applyBorder="1" applyAlignment="1">
      <alignment horizontal="center"/>
    </xf>
    <xf numFmtId="0" fontId="3" fillId="0" borderId="5" xfId="0" applyFont="1" applyBorder="1" applyAlignment="1">
      <alignment horizontal="left" indent="2"/>
    </xf>
    <xf numFmtId="0" fontId="3" fillId="0" borderId="6" xfId="0" applyFont="1" applyBorder="1" applyAlignment="1">
      <alignment horizontal="left" indent="2"/>
    </xf>
    <xf numFmtId="0" fontId="5" fillId="4" borderId="5" xfId="0" applyFont="1" applyFill="1" applyBorder="1" applyAlignment="1">
      <alignment horizontal="left"/>
    </xf>
    <xf numFmtId="0" fontId="5" fillId="4" borderId="6" xfId="0" applyFont="1" applyFill="1" applyBorder="1" applyAlignment="1">
      <alignment horizontal="left"/>
    </xf>
    <xf numFmtId="0" fontId="3" fillId="0" borderId="5" xfId="0" applyFont="1" applyBorder="1" applyAlignment="1">
      <alignment horizontal="left" indent="1"/>
    </xf>
    <xf numFmtId="0" fontId="3" fillId="0" borderId="6" xfId="0" applyFont="1" applyBorder="1" applyAlignment="1">
      <alignment horizontal="left" indent="1"/>
    </xf>
    <xf numFmtId="0" fontId="3" fillId="3" borderId="96" xfId="0" applyFont="1" applyFill="1" applyBorder="1" applyAlignment="1">
      <alignment horizontal="left" indent="1"/>
    </xf>
    <xf numFmtId="0" fontId="3" fillId="3" borderId="97" xfId="0" applyFont="1" applyFill="1" applyBorder="1" applyAlignment="1">
      <alignment horizontal="left" indent="1"/>
    </xf>
    <xf numFmtId="0" fontId="3" fillId="4" borderId="98" xfId="0" applyFont="1" applyFill="1" applyBorder="1" applyAlignment="1">
      <alignment horizontal="left" indent="1"/>
    </xf>
    <xf numFmtId="0" fontId="3" fillId="4" borderId="99" xfId="0" applyFont="1" applyFill="1" applyBorder="1" applyAlignment="1">
      <alignment horizontal="left" indent="1"/>
    </xf>
    <xf numFmtId="17" fontId="1" fillId="2" borderId="38" xfId="0" applyNumberFormat="1" applyFont="1" applyFill="1" applyBorder="1" applyAlignment="1">
      <alignment horizontal="center" vertical="center"/>
    </xf>
    <xf numFmtId="17" fontId="1" fillId="2" borderId="39" xfId="0" applyNumberFormat="1" applyFont="1" applyFill="1" applyBorder="1" applyAlignment="1">
      <alignment horizontal="center" vertical="center"/>
    </xf>
    <xf numFmtId="17" fontId="1" fillId="2" borderId="40" xfId="0" applyNumberFormat="1" applyFont="1" applyFill="1" applyBorder="1" applyAlignment="1">
      <alignment horizontal="center" vertical="center"/>
    </xf>
    <xf numFmtId="17" fontId="1" fillId="2" borderId="41" xfId="0" applyNumberFormat="1" applyFont="1" applyFill="1" applyBorder="1" applyAlignment="1">
      <alignment horizontal="center" vertical="center"/>
    </xf>
    <xf numFmtId="0" fontId="3" fillId="3" borderId="21" xfId="0" applyFont="1" applyFill="1" applyBorder="1" applyAlignment="1">
      <alignment horizontal="center"/>
    </xf>
    <xf numFmtId="0" fontId="3" fillId="4" borderId="21" xfId="0" applyFont="1" applyFill="1" applyBorder="1" applyAlignment="1">
      <alignment horizontal="center"/>
    </xf>
    <xf numFmtId="0" fontId="3" fillId="4" borderId="6" xfId="0" applyFont="1" applyFill="1" applyBorder="1" applyAlignment="1">
      <alignment horizontal="center"/>
    </xf>
    <xf numFmtId="0" fontId="3" fillId="4" borderId="51" xfId="0" applyFont="1" applyFill="1" applyBorder="1" applyAlignment="1">
      <alignment horizontal="center"/>
    </xf>
    <xf numFmtId="0" fontId="3" fillId="4" borderId="43" xfId="0" applyFont="1" applyFill="1" applyBorder="1" applyAlignment="1">
      <alignment horizontal="center"/>
    </xf>
    <xf numFmtId="0" fontId="1" fillId="2" borderId="102" xfId="0" applyFont="1" applyFill="1" applyBorder="1" applyAlignment="1">
      <alignment horizontal="center" vertical="center"/>
    </xf>
    <xf numFmtId="0" fontId="1" fillId="2" borderId="103" xfId="0" applyFont="1" applyFill="1" applyBorder="1" applyAlignment="1">
      <alignment horizontal="center" vertical="center"/>
    </xf>
    <xf numFmtId="0" fontId="23" fillId="4" borderId="66" xfId="0" applyFont="1" applyFill="1" applyBorder="1" applyAlignment="1">
      <alignment horizontal="left"/>
    </xf>
    <xf numFmtId="0" fontId="23" fillId="4" borderId="6" xfId="0" applyFont="1" applyFill="1" applyBorder="1" applyAlignment="1">
      <alignment horizontal="left"/>
    </xf>
    <xf numFmtId="0" fontId="3" fillId="3" borderId="65" xfId="0" applyFont="1" applyFill="1" applyBorder="1" applyAlignment="1">
      <alignment horizontal="left" indent="1"/>
    </xf>
    <xf numFmtId="0" fontId="3" fillId="3" borderId="20" xfId="0" applyFont="1" applyFill="1" applyBorder="1" applyAlignment="1">
      <alignment horizontal="left" indent="1"/>
    </xf>
    <xf numFmtId="0" fontId="4" fillId="4" borderId="68" xfId="0" applyFont="1" applyFill="1" applyBorder="1" applyAlignment="1">
      <alignment horizontal="left" indent="1"/>
    </xf>
    <xf numFmtId="0" fontId="4" fillId="4" borderId="69" xfId="0" applyFont="1" applyFill="1" applyBorder="1" applyAlignment="1">
      <alignment horizontal="left" indent="1"/>
    </xf>
    <xf numFmtId="0" fontId="7" fillId="6" borderId="0" xfId="0" applyFont="1" applyFill="1" applyAlignment="1">
      <alignment horizontal="left" wrapText="1"/>
    </xf>
    <xf numFmtId="0" fontId="4" fillId="4" borderId="66" xfId="0" applyFont="1" applyFill="1" applyBorder="1" applyAlignment="1">
      <alignment horizontal="left" indent="1"/>
    </xf>
    <xf numFmtId="0" fontId="4" fillId="4" borderId="6" xfId="0" applyFont="1" applyFill="1" applyBorder="1" applyAlignment="1">
      <alignment horizontal="left" indent="1"/>
    </xf>
    <xf numFmtId="0" fontId="1" fillId="2" borderId="17" xfId="0" applyFont="1" applyFill="1" applyBorder="1" applyAlignment="1">
      <alignment horizontal="center" vertical="center"/>
    </xf>
    <xf numFmtId="0" fontId="1" fillId="2" borderId="19" xfId="0" applyFont="1" applyFill="1" applyBorder="1" applyAlignment="1">
      <alignment horizontal="center" vertical="center"/>
    </xf>
    <xf numFmtId="17" fontId="1" fillId="2" borderId="11" xfId="0" applyNumberFormat="1" applyFont="1" applyFill="1" applyBorder="1" applyAlignment="1">
      <alignment horizontal="center" vertical="center"/>
    </xf>
    <xf numFmtId="0" fontId="5" fillId="3" borderId="74" xfId="0" applyFont="1" applyFill="1" applyBorder="1" applyAlignment="1">
      <alignment horizontal="left"/>
    </xf>
    <xf numFmtId="0" fontId="1" fillId="2" borderId="22"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17" fontId="1" fillId="2" borderId="12" xfId="0" quotePrefix="1" applyNumberFormat="1" applyFont="1" applyFill="1" applyBorder="1" applyAlignment="1">
      <alignment horizontal="center" vertical="center"/>
    </xf>
    <xf numFmtId="17" fontId="1" fillId="2" borderId="14" xfId="0" applyNumberFormat="1" applyFont="1" applyFill="1" applyBorder="1" applyAlignment="1">
      <alignment horizontal="center" vertical="center"/>
    </xf>
    <xf numFmtId="17" fontId="1" fillId="2" borderId="13" xfId="0" applyNumberFormat="1" applyFont="1" applyFill="1" applyBorder="1" applyAlignment="1">
      <alignment horizontal="center" vertical="center"/>
    </xf>
    <xf numFmtId="17" fontId="1" fillId="2" borderId="11" xfId="0" quotePrefix="1" applyNumberFormat="1" applyFont="1" applyFill="1" applyBorder="1" applyAlignment="1">
      <alignment horizontal="center" vertical="center"/>
    </xf>
    <xf numFmtId="0" fontId="1" fillId="2" borderId="101" xfId="0" applyFont="1" applyFill="1" applyBorder="1" applyAlignment="1">
      <alignment horizontal="center" vertical="center"/>
    </xf>
    <xf numFmtId="17" fontId="1" fillId="2" borderId="38" xfId="0" quotePrefix="1" applyNumberFormat="1" applyFont="1" applyFill="1" applyBorder="1" applyAlignment="1">
      <alignment horizontal="center" vertical="center"/>
    </xf>
    <xf numFmtId="0" fontId="1" fillId="2" borderId="27" xfId="0" applyFont="1" applyFill="1" applyBorder="1" applyAlignment="1">
      <alignment horizontal="center" vertical="center"/>
    </xf>
    <xf numFmtId="17" fontId="1" fillId="2" borderId="1" xfId="0" quotePrefix="1" applyNumberFormat="1" applyFont="1" applyFill="1" applyBorder="1" applyAlignment="1">
      <alignment horizontal="center" vertical="center"/>
    </xf>
    <xf numFmtId="0" fontId="23" fillId="3" borderId="74" xfId="0" applyFont="1" applyFill="1" applyBorder="1" applyAlignment="1">
      <alignment horizontal="left"/>
    </xf>
    <xf numFmtId="0" fontId="23" fillId="3" borderId="35" xfId="0" applyFont="1" applyFill="1" applyBorder="1" applyAlignment="1">
      <alignment horizontal="left"/>
    </xf>
    <xf numFmtId="0" fontId="23" fillId="3" borderId="75" xfId="0" applyFont="1" applyFill="1" applyBorder="1" applyAlignment="1">
      <alignment horizontal="left"/>
    </xf>
    <xf numFmtId="0" fontId="4" fillId="3" borderId="66" xfId="0" applyFont="1" applyFill="1" applyBorder="1" applyAlignment="1">
      <alignment horizontal="left"/>
    </xf>
    <xf numFmtId="0" fontId="4" fillId="3" borderId="26" xfId="0" applyFont="1" applyFill="1" applyBorder="1" applyAlignment="1">
      <alignment horizontal="left"/>
    </xf>
    <xf numFmtId="0" fontId="1" fillId="2" borderId="36" xfId="0" applyFont="1" applyFill="1" applyBorder="1" applyAlignment="1">
      <alignment horizontal="center" vertical="center"/>
    </xf>
    <xf numFmtId="0" fontId="1" fillId="2" borderId="25" xfId="0" applyFont="1" applyFill="1" applyBorder="1" applyAlignment="1">
      <alignment horizontal="center" vertical="center"/>
    </xf>
    <xf numFmtId="0" fontId="4" fillId="3" borderId="66" xfId="0" applyFont="1" applyFill="1" applyBorder="1" applyAlignment="1">
      <alignment horizontal="left" indent="1"/>
    </xf>
    <xf numFmtId="0" fontId="4" fillId="3" borderId="26" xfId="0" applyFont="1" applyFill="1" applyBorder="1" applyAlignment="1">
      <alignment horizontal="left" indent="1"/>
    </xf>
    <xf numFmtId="0" fontId="4" fillId="4" borderId="66" xfId="0" applyFont="1" applyFill="1" applyBorder="1" applyAlignment="1">
      <alignment horizontal="left"/>
    </xf>
    <xf numFmtId="0" fontId="4" fillId="4" borderId="26" xfId="0" applyFont="1" applyFill="1" applyBorder="1" applyAlignment="1">
      <alignment horizontal="left"/>
    </xf>
    <xf numFmtId="0" fontId="4" fillId="3" borderId="68" xfId="0" applyFont="1" applyFill="1" applyBorder="1" applyAlignment="1">
      <alignment horizontal="left"/>
    </xf>
    <xf numFmtId="0" fontId="4" fillId="3" borderId="73" xfId="0" applyFont="1" applyFill="1" applyBorder="1" applyAlignment="1">
      <alignment horizontal="left"/>
    </xf>
    <xf numFmtId="0" fontId="4" fillId="4" borderId="26" xfId="0" applyFont="1" applyFill="1" applyBorder="1" applyAlignment="1">
      <alignment horizontal="left" indent="1"/>
    </xf>
    <xf numFmtId="0" fontId="4" fillId="3" borderId="56" xfId="0" applyFont="1" applyFill="1" applyBorder="1" applyAlignment="1">
      <alignment horizontal="left" wrapText="1"/>
    </xf>
    <xf numFmtId="0" fontId="4" fillId="3" borderId="57" xfId="0" applyFont="1" applyFill="1" applyBorder="1" applyAlignment="1">
      <alignment horizontal="left" wrapText="1"/>
    </xf>
    <xf numFmtId="3" fontId="4" fillId="15" borderId="21" xfId="0" applyNumberFormat="1" applyFont="1" applyFill="1" applyBorder="1" applyAlignment="1">
      <alignment horizontal="center"/>
    </xf>
    <xf numFmtId="3" fontId="4" fillId="15" borderId="6" xfId="0" applyNumberFormat="1" applyFont="1" applyFill="1" applyBorder="1" applyAlignment="1">
      <alignment horizontal="center"/>
    </xf>
    <xf numFmtId="3" fontId="4" fillId="15" borderId="26" xfId="0" applyNumberFormat="1" applyFont="1" applyFill="1" applyBorder="1" applyAlignment="1">
      <alignment horizontal="center"/>
    </xf>
    <xf numFmtId="3" fontId="4" fillId="3" borderId="21" xfId="0" applyNumberFormat="1" applyFont="1" applyFill="1" applyBorder="1" applyAlignment="1">
      <alignment horizontal="center"/>
    </xf>
    <xf numFmtId="3" fontId="4" fillId="3" borderId="6" xfId="0" applyNumberFormat="1" applyFont="1" applyFill="1" applyBorder="1" applyAlignment="1">
      <alignment horizontal="center"/>
    </xf>
    <xf numFmtId="3" fontId="4" fillId="3" borderId="26" xfId="0" applyNumberFormat="1" applyFont="1" applyFill="1" applyBorder="1" applyAlignment="1">
      <alignment horizontal="center"/>
    </xf>
    <xf numFmtId="0" fontId="4" fillId="4" borderId="58" xfId="0" applyFont="1" applyFill="1" applyBorder="1" applyAlignment="1">
      <alignment horizontal="left" indent="1"/>
    </xf>
    <xf numFmtId="0" fontId="1" fillId="2" borderId="16"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53" xfId="0" applyFont="1" applyFill="1" applyBorder="1" applyAlignment="1">
      <alignment horizontal="center" vertical="center" wrapText="1"/>
    </xf>
    <xf numFmtId="0" fontId="5" fillId="3" borderId="78" xfId="0" applyFont="1" applyFill="1" applyBorder="1" applyAlignment="1">
      <alignment horizontal="center" wrapText="1"/>
    </xf>
    <xf numFmtId="0" fontId="5" fillId="3" borderId="79" xfId="0" applyFont="1" applyFill="1" applyBorder="1" applyAlignment="1">
      <alignment horizontal="center" wrapText="1"/>
    </xf>
    <xf numFmtId="0" fontId="5" fillId="3" borderId="80" xfId="0" applyFont="1" applyFill="1" applyBorder="1" applyAlignment="1">
      <alignment horizontal="center" wrapText="1"/>
    </xf>
    <xf numFmtId="0" fontId="5" fillId="3" borderId="24" xfId="0" applyFont="1" applyFill="1" applyBorder="1" applyAlignment="1">
      <alignment horizontal="left" wrapText="1"/>
    </xf>
    <xf numFmtId="0" fontId="5" fillId="3" borderId="20" xfId="0" applyFont="1" applyFill="1" applyBorder="1" applyAlignment="1">
      <alignment horizontal="left"/>
    </xf>
    <xf numFmtId="0" fontId="5" fillId="3" borderId="37" xfId="0" applyFont="1" applyFill="1" applyBorder="1" applyAlignment="1">
      <alignment horizontal="left"/>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1" fillId="2" borderId="86" xfId="0" applyFont="1" applyFill="1" applyBorder="1" applyAlignment="1">
      <alignment horizontal="center" vertical="center" wrapText="1"/>
    </xf>
    <xf numFmtId="3" fontId="4" fillId="4" borderId="66" xfId="0" applyNumberFormat="1" applyFont="1" applyFill="1" applyBorder="1" applyAlignment="1">
      <alignment horizontal="center"/>
    </xf>
    <xf numFmtId="3" fontId="4" fillId="4" borderId="26" xfId="0" applyNumberFormat="1" applyFont="1" applyFill="1" applyBorder="1" applyAlignment="1">
      <alignment horizontal="center"/>
    </xf>
    <xf numFmtId="3" fontId="4" fillId="4" borderId="87" xfId="0" applyNumberFormat="1" applyFont="1" applyFill="1" applyBorder="1" applyAlignment="1">
      <alignment horizontal="center"/>
    </xf>
    <xf numFmtId="3" fontId="5" fillId="5" borderId="68" xfId="0" applyNumberFormat="1" applyFont="1" applyFill="1" applyBorder="1" applyAlignment="1">
      <alignment horizontal="center"/>
    </xf>
    <xf numFmtId="3" fontId="5" fillId="5" borderId="73" xfId="0" applyNumberFormat="1" applyFont="1" applyFill="1" applyBorder="1" applyAlignment="1">
      <alignment horizontal="center"/>
    </xf>
    <xf numFmtId="3" fontId="5" fillId="5" borderId="88" xfId="0" applyNumberFormat="1" applyFont="1" applyFill="1" applyBorder="1" applyAlignment="1">
      <alignment horizontal="center"/>
    </xf>
    <xf numFmtId="0" fontId="4" fillId="4" borderId="21" xfId="0" applyFont="1" applyFill="1" applyBorder="1" applyAlignment="1">
      <alignment horizontal="left" indent="1"/>
    </xf>
    <xf numFmtId="3" fontId="4" fillId="4" borderId="21" xfId="0" applyNumberFormat="1" applyFont="1" applyFill="1" applyBorder="1" applyAlignment="1">
      <alignment horizontal="center"/>
    </xf>
    <xf numFmtId="3" fontId="4" fillId="4" borderId="6" xfId="0" applyNumberFormat="1" applyFont="1" applyFill="1" applyBorder="1" applyAlignment="1">
      <alignment horizontal="center"/>
    </xf>
    <xf numFmtId="0" fontId="4" fillId="3" borderId="21" xfId="0" applyFont="1" applyFill="1" applyBorder="1" applyAlignment="1">
      <alignment horizontal="left" indent="1"/>
    </xf>
    <xf numFmtId="3" fontId="4" fillId="3" borderId="66" xfId="0" applyNumberFormat="1" applyFont="1" applyFill="1" applyBorder="1" applyAlignment="1">
      <alignment horizontal="center"/>
    </xf>
    <xf numFmtId="3" fontId="4" fillId="3" borderId="87" xfId="0" applyNumberFormat="1" applyFont="1" applyFill="1" applyBorder="1" applyAlignment="1">
      <alignment horizontal="center"/>
    </xf>
    <xf numFmtId="0" fontId="1" fillId="2" borderId="45"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3" fillId="3" borderId="24"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3" fillId="3" borderId="47" xfId="0" applyFont="1" applyFill="1" applyBorder="1" applyAlignment="1">
      <alignment horizontal="left" vertical="center" wrapText="1"/>
    </xf>
    <xf numFmtId="0" fontId="4" fillId="4" borderId="21" xfId="0" applyFont="1" applyFill="1" applyBorder="1" applyAlignment="1">
      <alignment horizontal="left" vertical="center" wrapText="1"/>
    </xf>
    <xf numFmtId="0" fontId="4" fillId="4" borderId="26" xfId="0" applyFont="1" applyFill="1" applyBorder="1" applyAlignment="1">
      <alignment horizontal="left" vertical="center" wrapText="1"/>
    </xf>
    <xf numFmtId="0" fontId="4" fillId="4" borderId="6" xfId="0" applyFont="1" applyFill="1" applyBorder="1" applyAlignment="1">
      <alignment horizontal="left" vertical="center" wrapText="1"/>
    </xf>
    <xf numFmtId="0" fontId="5" fillId="5" borderId="26" xfId="0" applyFont="1" applyFill="1" applyBorder="1" applyAlignment="1"/>
    <xf numFmtId="3" fontId="5" fillId="5" borderId="21" xfId="0" applyNumberFormat="1" applyFont="1" applyFill="1" applyBorder="1" applyAlignment="1">
      <alignment horizontal="center"/>
    </xf>
    <xf numFmtId="3" fontId="5" fillId="5" borderId="6" xfId="0" applyNumberFormat="1" applyFont="1" applyFill="1" applyBorder="1" applyAlignment="1">
      <alignment horizontal="center"/>
    </xf>
    <xf numFmtId="3" fontId="5" fillId="5" borderId="26" xfId="0" applyNumberFormat="1" applyFont="1" applyFill="1" applyBorder="1" applyAlignment="1">
      <alignment horizontal="center"/>
    </xf>
    <xf numFmtId="0" fontId="3" fillId="3" borderId="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3" fillId="3" borderId="48" xfId="0" applyFont="1" applyFill="1" applyBorder="1" applyAlignment="1">
      <alignment horizontal="left" vertical="center" wrapText="1"/>
    </xf>
    <xf numFmtId="17" fontId="29" fillId="2" borderId="54" xfId="0" applyNumberFormat="1" applyFont="1" applyFill="1" applyBorder="1" applyAlignment="1">
      <alignment horizontal="center" vertical="center"/>
    </xf>
    <xf numFmtId="17" fontId="29" fillId="2" borderId="14" xfId="0" applyNumberFormat="1" applyFont="1" applyFill="1" applyBorder="1" applyAlignment="1">
      <alignment horizontal="center" vertical="center"/>
    </xf>
    <xf numFmtId="0" fontId="5" fillId="3" borderId="24" xfId="0" applyFont="1" applyFill="1" applyBorder="1" applyAlignment="1">
      <alignment horizontal="center" vertical="center" wrapText="1"/>
    </xf>
    <xf numFmtId="0" fontId="5" fillId="3" borderId="20" xfId="0" applyFont="1" applyFill="1" applyBorder="1" applyAlignment="1">
      <alignment horizontal="center" vertical="center"/>
    </xf>
    <xf numFmtId="0" fontId="23" fillId="4" borderId="21" xfId="0" applyFont="1" applyFill="1" applyBorder="1" applyAlignment="1">
      <alignment horizontal="center" vertical="center"/>
    </xf>
    <xf numFmtId="0" fontId="23" fillId="4" borderId="6" xfId="0" applyFont="1" applyFill="1" applyBorder="1" applyAlignment="1">
      <alignment horizontal="center" vertical="center"/>
    </xf>
    <xf numFmtId="0" fontId="5" fillId="3" borderId="37" xfId="0" applyFont="1" applyFill="1" applyBorder="1" applyAlignment="1">
      <alignment horizontal="left" wrapText="1"/>
    </xf>
    <xf numFmtId="0" fontId="1" fillId="2" borderId="49" xfId="0" applyFont="1" applyFill="1" applyBorder="1" applyAlignment="1">
      <alignment horizontal="center" wrapText="1"/>
    </xf>
    <xf numFmtId="0" fontId="1" fillId="2" borderId="50" xfId="0" applyFont="1" applyFill="1" applyBorder="1" applyAlignment="1">
      <alignment horizontal="center" wrapText="1"/>
    </xf>
    <xf numFmtId="0" fontId="4" fillId="4" borderId="66" xfId="0" applyFont="1" applyFill="1" applyBorder="1" applyAlignment="1">
      <alignment horizontal="left" vertical="center" wrapText="1"/>
    </xf>
    <xf numFmtId="0" fontId="4" fillId="3" borderId="66" xfId="0" applyFont="1" applyFill="1" applyBorder="1" applyAlignment="1">
      <alignment horizontal="left" vertical="center" wrapText="1"/>
    </xf>
    <xf numFmtId="0" fontId="4" fillId="3" borderId="6" xfId="0" applyFont="1" applyFill="1" applyBorder="1" applyAlignment="1">
      <alignment horizontal="left" vertical="center" wrapText="1"/>
    </xf>
    <xf numFmtId="0" fontId="23" fillId="3" borderId="74" xfId="0" applyFont="1" applyFill="1" applyBorder="1" applyAlignment="1">
      <alignment horizontal="left" vertical="center" wrapText="1"/>
    </xf>
    <xf numFmtId="0" fontId="23" fillId="3" borderId="35" xfId="0" applyFont="1" applyFill="1" applyBorder="1" applyAlignment="1">
      <alignment horizontal="left" vertical="center" wrapText="1"/>
    </xf>
    <xf numFmtId="0" fontId="23" fillId="3" borderId="67" xfId="0" applyFont="1" applyFill="1" applyBorder="1" applyAlignment="1">
      <alignment horizontal="left" vertical="center" wrapText="1"/>
    </xf>
    <xf numFmtId="0" fontId="4" fillId="4" borderId="26" xfId="0" applyFont="1" applyFill="1" applyBorder="1" applyAlignment="1">
      <alignment horizontal="left" vertical="center" wrapText="1" indent="1"/>
    </xf>
    <xf numFmtId="0" fontId="4" fillId="3" borderId="21" xfId="0" applyFont="1" applyFill="1" applyBorder="1" applyAlignment="1">
      <alignment horizontal="left" indent="2"/>
    </xf>
    <xf numFmtId="0" fontId="4" fillId="3" borderId="26" xfId="0" applyFont="1" applyFill="1" applyBorder="1" applyAlignment="1">
      <alignment horizontal="left" indent="2"/>
    </xf>
    <xf numFmtId="0" fontId="4" fillId="4" borderId="21" xfId="0" applyFont="1" applyFill="1" applyBorder="1" applyAlignment="1">
      <alignment horizontal="left" indent="2"/>
    </xf>
    <xf numFmtId="0" fontId="4" fillId="4" borderId="26" xfId="0" applyFont="1" applyFill="1" applyBorder="1" applyAlignment="1">
      <alignment horizontal="left" indent="2"/>
    </xf>
    <xf numFmtId="0" fontId="4" fillId="3" borderId="37" xfId="0" applyFont="1" applyFill="1" applyBorder="1" applyAlignment="1">
      <alignment horizontal="left" wrapText="1"/>
    </xf>
    <xf numFmtId="0" fontId="5" fillId="5" borderId="5" xfId="0" applyFont="1" applyFill="1" applyBorder="1" applyAlignment="1">
      <alignment horizontal="left" indent="1"/>
    </xf>
    <xf numFmtId="0" fontId="5" fillId="5" borderId="26" xfId="0" applyFont="1" applyFill="1" applyBorder="1" applyAlignment="1">
      <alignment horizontal="left" indent="1"/>
    </xf>
    <xf numFmtId="0" fontId="1" fillId="2" borderId="52" xfId="0" applyFont="1" applyFill="1" applyBorder="1" applyAlignment="1">
      <alignment horizontal="center" vertical="center"/>
    </xf>
    <xf numFmtId="0" fontId="1" fillId="2" borderId="0" xfId="0" applyFont="1" applyFill="1" applyAlignment="1">
      <alignment horizontal="center" vertical="center"/>
    </xf>
    <xf numFmtId="0" fontId="5" fillId="5" borderId="5" xfId="0" applyFont="1" applyFill="1" applyBorder="1" applyAlignment="1">
      <alignment horizontal="left"/>
    </xf>
    <xf numFmtId="0" fontId="5" fillId="5" borderId="26" xfId="0" applyFont="1" applyFill="1" applyBorder="1" applyAlignment="1">
      <alignment horizontal="left"/>
    </xf>
    <xf numFmtId="0" fontId="4" fillId="3" borderId="37" xfId="0" applyFont="1" applyFill="1" applyBorder="1" applyAlignment="1">
      <alignment horizontal="left" vertical="center" wrapText="1"/>
    </xf>
    <xf numFmtId="0" fontId="4" fillId="4" borderId="21" xfId="0" applyFont="1" applyFill="1" applyBorder="1" applyAlignment="1">
      <alignment horizontal="left"/>
    </xf>
    <xf numFmtId="0" fontId="4" fillId="3" borderId="26" xfId="0" applyFont="1" applyFill="1" applyBorder="1" applyAlignment="1">
      <alignment horizontal="left" vertical="center" wrapText="1"/>
    </xf>
    <xf numFmtId="0" fontId="4" fillId="3" borderId="21" xfId="0" applyFont="1" applyFill="1" applyBorder="1" applyAlignment="1">
      <alignment horizontal="left"/>
    </xf>
  </cellXfs>
  <cellStyles count="4">
    <cellStyle name="Comma" xfId="2" builtinId="3"/>
    <cellStyle name="Hyperlink" xfId="3" xr:uid="{00000000-000B-0000-0000-000008000000}"/>
    <cellStyle name="Normal" xfId="0" builtinId="0"/>
    <cellStyle name="Percent" xfId="1" builtinId="5"/>
  </cellStyles>
  <dxfs count="0"/>
  <tableStyles count="0" defaultTableStyle="TableStyleMedium2" defaultPivotStyle="PivotStyleMedium9"/>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13335</xdr:colOff>
      <xdr:row>0</xdr:row>
      <xdr:rowOff>22860</xdr:rowOff>
    </xdr:from>
    <xdr:to>
      <xdr:col>8</xdr:col>
      <xdr:colOff>767080</xdr:colOff>
      <xdr:row>37</xdr:row>
      <xdr:rowOff>162560</xdr:rowOff>
    </xdr:to>
    <xdr:pic>
      <xdr:nvPicPr>
        <xdr:cNvPr id="2" name="Picture 1">
          <a:extLst>
            <a:ext uri="{FF2B5EF4-FFF2-40B4-BE49-F238E27FC236}">
              <a16:creationId xmlns:a16="http://schemas.microsoft.com/office/drawing/2014/main" id="{C5DD8AFC-5089-1554-5BC4-DD572694411D}"/>
            </a:ext>
            <a:ext uri="{147F2762-F138-4A5C-976F-8EAC2B608ADB}">
              <a16:predDERef xmlns:a16="http://schemas.microsoft.com/office/drawing/2014/main" pred="{D9422920-0AFC-64A0-5D73-999FA0345C36}"/>
            </a:ext>
          </a:extLst>
        </xdr:cNvPr>
        <xdr:cNvPicPr>
          <a:picLocks noChangeAspect="1"/>
        </xdr:cNvPicPr>
      </xdr:nvPicPr>
      <xdr:blipFill>
        <a:blip xmlns:r="http://schemas.openxmlformats.org/officeDocument/2006/relationships" r:embed="rId1"/>
        <a:stretch>
          <a:fillRect/>
        </a:stretch>
      </xdr:blipFill>
      <xdr:spPr>
        <a:xfrm>
          <a:off x="13335" y="22860"/>
          <a:ext cx="6311265" cy="7952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6</xdr:row>
      <xdr:rowOff>9525</xdr:rowOff>
    </xdr:from>
    <xdr:to>
      <xdr:col>4</xdr:col>
      <xdr:colOff>1571625</xdr:colOff>
      <xdr:row>13</xdr:row>
      <xdr:rowOff>95250</xdr:rowOff>
    </xdr:to>
    <xdr:sp macro="" textlink="">
      <xdr:nvSpPr>
        <xdr:cNvPr id="3" name="TextBox 1">
          <a:extLst>
            <a:ext uri="{FF2B5EF4-FFF2-40B4-BE49-F238E27FC236}">
              <a16:creationId xmlns:a16="http://schemas.microsoft.com/office/drawing/2014/main" id="{CFE9A771-11C0-350A-05B8-E67A5172978D}"/>
            </a:ext>
          </a:extLst>
        </xdr:cNvPr>
        <xdr:cNvSpPr txBox="1"/>
      </xdr:nvSpPr>
      <xdr:spPr>
        <a:xfrm>
          <a:off x="942975" y="1981200"/>
          <a:ext cx="9629775" cy="1790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1600" b="1">
              <a:latin typeface="+mn-lt"/>
              <a:ea typeface="+mn-lt"/>
              <a:cs typeface="+mn-lt"/>
            </a:rPr>
            <a:t>Penafian</a:t>
          </a:r>
        </a:p>
        <a:p>
          <a:pPr marL="0" indent="0" algn="l"/>
          <a:r>
            <a:rPr lang="en-US" sz="1600" b="1">
              <a:latin typeface="+mn-lt"/>
              <a:ea typeface="+mn-lt"/>
              <a:cs typeface="+mn-lt"/>
            </a:rPr>
            <a:t>Data dan informasi dalam Statistik Bulanan Pengawasan Perilaku Pelaku Usaha Jasa Keuangan, Edukasi, dan Pelindungan Konsumen </a:t>
          </a:r>
          <a:r>
            <a:rPr lang="en-US" sz="1600" b="1" i="0" u="none" strike="noStrike">
              <a:solidFill>
                <a:srgbClr val="000000"/>
              </a:solidFill>
              <a:latin typeface="Aptos Narrow" panose="020B0004020202020204" pitchFamily="34" charset="0"/>
            </a:rPr>
            <a:t>(PEPK) </a:t>
          </a:r>
          <a:r>
            <a:rPr lang="en-US" sz="1600" b="1">
              <a:latin typeface="+mn-lt"/>
              <a:ea typeface="+mn-lt"/>
              <a:cs typeface="+mn-lt"/>
            </a:rPr>
            <a:t>ini ditujukan untuk </a:t>
          </a:r>
          <a:r>
            <a:rPr lang="en-US" sz="1600" b="1" i="0" u="none" strike="noStrike">
              <a:solidFill>
                <a:srgbClr val="000000"/>
              </a:solidFill>
              <a:latin typeface="Aptos Narrow" panose="020B0004020202020204" pitchFamily="34" charset="0"/>
            </a:rPr>
            <a:t>kebutuhan </a:t>
          </a:r>
          <a:r>
            <a:rPr lang="en-US" sz="1600" b="1">
              <a:latin typeface="+mn-lt"/>
              <a:ea typeface="+mn-lt"/>
              <a:cs typeface="+mn-lt"/>
            </a:rPr>
            <a:t>publikasi. Otoritas Jasa Keuangan telah berupaya memastikan kualitas data dalam Statistik Bulanan</a:t>
          </a:r>
          <a:r>
            <a:rPr lang="en-US" sz="1600" b="1" i="0" u="none" strike="noStrike">
              <a:solidFill>
                <a:srgbClr val="000000"/>
              </a:solidFill>
              <a:latin typeface="Aptos Narrow" panose="020B0004020202020204" pitchFamily="34" charset="0"/>
            </a:rPr>
            <a:t> PEPK</a:t>
          </a:r>
          <a:r>
            <a:rPr lang="en-US" sz="1600" b="1">
              <a:latin typeface="+mn-lt"/>
              <a:ea typeface="+mn-lt"/>
              <a:cs typeface="+mn-lt"/>
            </a:rPr>
            <a:t> ini. Namun demikian, segala kerugian yang timbul akibat penggunaan data/informasi tidak menjadi tanggung jawab Otoritas Jasa Keuangan.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28575</xdr:rowOff>
    </xdr:from>
    <xdr:to>
      <xdr:col>2</xdr:col>
      <xdr:colOff>1739901</xdr:colOff>
      <xdr:row>5</xdr:row>
      <xdr:rowOff>69850</xdr:rowOff>
    </xdr:to>
    <xdr:pic>
      <xdr:nvPicPr>
        <xdr:cNvPr id="2" name="Gambar 1">
          <a:extLst>
            <a:ext uri="{FF2B5EF4-FFF2-40B4-BE49-F238E27FC236}">
              <a16:creationId xmlns:a16="http://schemas.microsoft.com/office/drawing/2014/main" id="{C1F69E99-E172-584E-C67A-3039BC13C4CA}"/>
            </a:ext>
          </a:extLst>
        </xdr:cNvPr>
        <xdr:cNvPicPr>
          <a:picLocks noChangeAspect="1"/>
        </xdr:cNvPicPr>
      </xdr:nvPicPr>
      <xdr:blipFill>
        <a:blip xmlns:r="http://schemas.openxmlformats.org/officeDocument/2006/relationships" r:embed="rId1"/>
        <a:stretch>
          <a:fillRect/>
        </a:stretch>
      </xdr:blipFill>
      <xdr:spPr>
        <a:xfrm>
          <a:off x="457201" y="212725"/>
          <a:ext cx="2159000" cy="879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hyperlink" Target="https://1drv.ms/x/s!ApJHixUmnpuigrNQ1kS36qSUQeA9og?e=eAMKla&amp;nav=MTVfezdGNjY1MTQ5LTM5NjUtNEFDMS05N0QzLTJDQzI3MTE4QUU4Q30" TargetMode="External"/><Relationship Id="rId13" Type="http://schemas.openxmlformats.org/officeDocument/2006/relationships/printerSettings" Target="../printerSettings/printerSettings2.bin"/><Relationship Id="rId3" Type="http://schemas.openxmlformats.org/officeDocument/2006/relationships/hyperlink" Target="https://1drv.ms/x/s!ApJHixUmnpuigrNQ1kS36qSUQeA9og?e=jkX9cE&amp;nav=MTVfezQ3QzQ4RDhCLUI1MDktNEQ1Qy04RUJCLUU0MTAyNURCQkU4MH0" TargetMode="External"/><Relationship Id="rId7" Type="http://schemas.openxmlformats.org/officeDocument/2006/relationships/hyperlink" Target="https://1drv.ms/x/s!ApJHixUmnpuigrNQ1kS36qSUQeA9og?e=V0fWxv&amp;nav=MTVfe0JENjcwQkI2LUQ0RjQtNEIwNC05NDkzLTExRkQ0ODJFQTRENn0" TargetMode="External"/><Relationship Id="rId12" Type="http://schemas.openxmlformats.org/officeDocument/2006/relationships/hyperlink" Target="https://1drv.ms/x/s!ApJHixUmnpuigrNQ1kS36qSUQeA9og?e=9wagAc&amp;nav=MTVfe0I2MjE4OUQ2LUZGREMtNEM1QS1CODA2LUY4ODQ3OEYxMjAyMn0" TargetMode="External"/><Relationship Id="rId2" Type="http://schemas.openxmlformats.org/officeDocument/2006/relationships/hyperlink" Target="https://1drv.ms/x/s!ApJHixUmnpuigrNQ1kS36qSUQeA9og?e=xrw9C9&amp;nav=MTVfezk2QUIzNjEyLUI0QjQtNDlBMy1CNTVFLTFEMUZCNTRGMkVGQn0" TargetMode="External"/><Relationship Id="rId1" Type="http://schemas.openxmlformats.org/officeDocument/2006/relationships/hyperlink" Target="https://1drv.ms/x/s!ApJHixUmnpuigrNQ1kS36qSUQeA9og?e=bLKcJ0&amp;nav=MTVfe0QzMjlCQTgzLUVBMUYtOTk0NC05RDRELTg2RTJFQkYyRkVEMn0" TargetMode="External"/><Relationship Id="rId6" Type="http://schemas.openxmlformats.org/officeDocument/2006/relationships/hyperlink" Target="https://1drv.ms/x/s!ApJHixUmnpuigrNQ1kS36qSUQeA9og?e=69QLXC&amp;nav=MTVfe0U5OTk2MkVDLUI0MkYtNDlDOS1BOTJDLTU2NDBCNTZERDhGOX0" TargetMode="External"/><Relationship Id="rId11" Type="http://schemas.openxmlformats.org/officeDocument/2006/relationships/hyperlink" Target="https://1drv.ms/x/s!ApJHixUmnpuigrNQ1kS36qSUQeA9og?e=zqTByd&amp;nav=MTVfezU0MzNGRUU2LTQwQkItNDg3RC1CODA2LUI5MjQ0MkM2RUVCNX0" TargetMode="External"/><Relationship Id="rId5" Type="http://schemas.openxmlformats.org/officeDocument/2006/relationships/hyperlink" Target="https://1drv.ms/x/s!ApJHixUmnpuigrNQ1kS36qSUQeA9og?e=DlOl9i&amp;nav=MTVfezdCMEQ1QzdBLTYyRDYtNEI3Mi04OTdELUYzNDhGNjZCNTM0NX0" TargetMode="External"/><Relationship Id="rId10" Type="http://schemas.openxmlformats.org/officeDocument/2006/relationships/hyperlink" Target="https://1drv.ms/x/s!ApJHixUmnpuigrNQ1kS36qSUQeA9og?e=peWtZk&amp;nav=MTVfezY3NUUyOUNDLUYzQzQtNEM2Qy04MDZGLTUxMjM0MDlCOUNGNX0" TargetMode="External"/><Relationship Id="rId4" Type="http://schemas.openxmlformats.org/officeDocument/2006/relationships/hyperlink" Target="https://1drv.ms/x/s!ApJHixUmnpuigrNQ1kS36qSUQeA9og?e=r4VgfT&amp;nav=MTVfezM5RjM4MjRFLTExQkUtNEQ5Mi1CNzkzLURCNUVGNUE2MTNCMH0" TargetMode="External"/><Relationship Id="rId9" Type="http://schemas.openxmlformats.org/officeDocument/2006/relationships/hyperlink" Target="https://1drv.ms/x/s!ApJHixUmnpuigrNQ1kS36qSUQeA9og?e=UUkaAx&amp;nav=MTVfezU4Nzg5RjgwLUY2RUItNEQ1Ni1BM0ZFLUNERjUyOEU0MDk2MH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7307-FFEA-4ED4-8D86-8E1ED2946B9C}">
  <dimension ref="A1:E37"/>
  <sheetViews>
    <sheetView showGridLines="0" view="pageBreakPreview" zoomScale="125" zoomScaleNormal="55" workbookViewId="0">
      <selection activeCell="K9" sqref="K9"/>
    </sheetView>
  </sheetViews>
  <sheetFormatPr defaultColWidth="8.83203125" defaultRowHeight="14"/>
  <cols>
    <col min="1" max="6" width="9.1640625" customWidth="1"/>
    <col min="9" max="9" width="10.25" customWidth="1"/>
  </cols>
  <sheetData>
    <row r="1" spans="1:5" ht="21" customHeight="1">
      <c r="A1" s="107"/>
      <c r="B1" s="107"/>
      <c r="C1" s="107"/>
      <c r="D1" s="107"/>
      <c r="E1" s="107"/>
    </row>
    <row r="2" spans="1:5" ht="22.5" customHeight="1">
      <c r="A2" s="108"/>
      <c r="B2" s="108"/>
      <c r="C2" s="108"/>
      <c r="D2" s="108"/>
      <c r="E2" s="108"/>
    </row>
    <row r="3" spans="1:5" ht="9.75" customHeight="1">
      <c r="A3" s="76"/>
      <c r="B3" s="76"/>
      <c r="C3" s="76"/>
      <c r="D3" s="76"/>
      <c r="E3" s="76"/>
    </row>
    <row r="4" spans="1:5" ht="14.5">
      <c r="A4" s="76"/>
      <c r="B4" s="76"/>
      <c r="C4" s="76"/>
      <c r="D4" s="76"/>
      <c r="E4" s="76"/>
    </row>
    <row r="5" spans="1:5" ht="14.5">
      <c r="A5" s="76"/>
      <c r="B5" s="76"/>
      <c r="C5" s="76"/>
      <c r="D5" s="76"/>
      <c r="E5" s="76"/>
    </row>
    <row r="6" spans="1:5" ht="14.5">
      <c r="A6" s="76"/>
      <c r="B6" s="76"/>
      <c r="C6" s="76"/>
      <c r="D6" s="76"/>
      <c r="E6" s="76"/>
    </row>
    <row r="7" spans="1:5" ht="20">
      <c r="A7" s="109"/>
      <c r="B7" s="109"/>
      <c r="C7" s="109"/>
      <c r="D7" s="109"/>
      <c r="E7" s="109"/>
    </row>
    <row r="8" spans="1:5" ht="20">
      <c r="A8" s="110"/>
      <c r="B8" s="104"/>
      <c r="C8" s="104"/>
      <c r="D8" s="110"/>
      <c r="E8" s="111"/>
    </row>
    <row r="9" spans="1:5" ht="20">
      <c r="A9" s="110"/>
      <c r="B9" s="104"/>
      <c r="C9" s="104"/>
      <c r="D9" s="110"/>
      <c r="E9" s="111"/>
    </row>
    <row r="10" spans="1:5" ht="20">
      <c r="A10" s="110"/>
      <c r="B10" s="104"/>
      <c r="C10" s="105"/>
      <c r="D10" s="110"/>
      <c r="E10" s="111"/>
    </row>
    <row r="11" spans="1:5" ht="20">
      <c r="B11" s="104"/>
      <c r="C11" s="105"/>
      <c r="D11" s="110"/>
      <c r="E11" s="111"/>
    </row>
    <row r="12" spans="1:5" ht="20">
      <c r="A12" s="110"/>
      <c r="B12" s="104"/>
      <c r="C12" s="106"/>
      <c r="D12" s="110"/>
      <c r="E12" s="111"/>
    </row>
    <row r="13" spans="1:5" ht="20">
      <c r="A13" s="110"/>
      <c r="B13" s="104"/>
      <c r="C13" s="106"/>
      <c r="D13" s="110"/>
      <c r="E13" s="111"/>
    </row>
    <row r="14" spans="1:5" ht="20">
      <c r="A14" s="110"/>
      <c r="B14" s="104"/>
      <c r="C14" s="106"/>
      <c r="D14" s="110"/>
      <c r="E14" s="111"/>
    </row>
    <row r="15" spans="1:5" ht="17.5">
      <c r="A15" s="110"/>
      <c r="B15" s="110"/>
      <c r="C15" s="110"/>
      <c r="D15" s="110"/>
      <c r="E15" s="110"/>
    </row>
    <row r="16" spans="1:5" ht="20">
      <c r="A16" s="109"/>
      <c r="B16" s="109"/>
      <c r="C16" s="110"/>
      <c r="D16" s="110"/>
      <c r="E16" s="110"/>
    </row>
    <row r="17" spans="1:5" ht="20">
      <c r="A17" s="110"/>
      <c r="B17" s="104"/>
      <c r="C17" s="106"/>
      <c r="D17" s="110"/>
      <c r="E17" s="111"/>
    </row>
    <row r="18" spans="1:5" ht="20">
      <c r="A18" s="110"/>
      <c r="B18" s="104"/>
      <c r="C18" s="105"/>
      <c r="D18" s="110"/>
      <c r="E18" s="111"/>
    </row>
    <row r="19" spans="1:5" ht="20">
      <c r="A19" s="110"/>
      <c r="B19" s="104"/>
      <c r="C19" s="106"/>
      <c r="D19" s="110"/>
      <c r="E19" s="111"/>
    </row>
    <row r="20" spans="1:5" ht="17.5">
      <c r="A20" s="110"/>
      <c r="B20" s="110"/>
      <c r="C20" s="110"/>
      <c r="D20" s="110"/>
      <c r="E20" s="110"/>
    </row>
    <row r="21" spans="1:5" ht="21">
      <c r="A21" s="132"/>
      <c r="B21" s="112"/>
      <c r="C21" s="132"/>
      <c r="D21" s="133"/>
      <c r="E21" s="133"/>
    </row>
    <row r="22" spans="1:5" ht="14.5">
      <c r="A22" s="76"/>
      <c r="B22" s="76"/>
      <c r="C22" s="76"/>
      <c r="D22" s="76"/>
      <c r="E22" s="76"/>
    </row>
    <row r="23" spans="1:5" ht="15" customHeight="1">
      <c r="A23" s="76"/>
      <c r="B23" s="134"/>
      <c r="C23" s="134"/>
      <c r="D23" s="134"/>
      <c r="E23" s="134"/>
    </row>
    <row r="24" spans="1:5" ht="14.5">
      <c r="A24" s="76"/>
      <c r="B24" s="134"/>
      <c r="C24" s="134"/>
      <c r="D24" s="134"/>
      <c r="E24" s="134"/>
    </row>
    <row r="37" ht="10.5" customHeight="1"/>
  </sheetData>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F773-0A22-FB41-97EF-807293B749E2}">
  <sheetPr>
    <tabColor rgb="FFC00000"/>
  </sheetPr>
  <dimension ref="A1:K46"/>
  <sheetViews>
    <sheetView showGridLines="0" topLeftCell="F1" zoomScale="115" zoomScaleNormal="75" workbookViewId="0">
      <selection activeCell="A2" sqref="A2"/>
    </sheetView>
  </sheetViews>
  <sheetFormatPr defaultColWidth="8.83203125" defaultRowHeight="15" customHeight="1"/>
  <cols>
    <col min="2" max="2" width="29.83203125" bestFit="1" customWidth="1"/>
    <col min="3" max="3" width="10.1640625" bestFit="1" customWidth="1"/>
    <col min="4" max="4" width="10.25" bestFit="1" customWidth="1"/>
    <col min="5" max="5" width="13.1640625" customWidth="1"/>
    <col min="6" max="6" width="14.75" bestFit="1" customWidth="1"/>
    <col min="7" max="7" width="19" bestFit="1" customWidth="1"/>
    <col min="8" max="8" width="22" bestFit="1" customWidth="1"/>
    <col min="9" max="9" width="35.1640625" customWidth="1"/>
    <col min="10" max="10" width="39.4140625" customWidth="1"/>
    <col min="11" max="11" width="21.25" bestFit="1" customWidth="1"/>
  </cols>
  <sheetData>
    <row r="1" spans="1:11" ht="14">
      <c r="A1" s="12" t="s">
        <v>164</v>
      </c>
      <c r="B1" s="7"/>
      <c r="C1" s="8"/>
      <c r="D1" s="8"/>
      <c r="E1" s="8"/>
      <c r="F1" s="8"/>
      <c r="G1" s="8"/>
      <c r="H1" s="8"/>
      <c r="I1" s="8"/>
      <c r="J1" s="9" t="s">
        <v>159</v>
      </c>
      <c r="K1" s="75" t="s">
        <v>51</v>
      </c>
    </row>
    <row r="2" spans="1:11" ht="3.75" customHeight="1">
      <c r="A2" s="57"/>
      <c r="B2" s="58"/>
      <c r="C2" s="59"/>
      <c r="D2" s="59"/>
      <c r="E2" s="59"/>
      <c r="F2" s="59"/>
      <c r="G2" s="59"/>
      <c r="H2" s="59"/>
      <c r="I2" s="59"/>
      <c r="J2" s="59"/>
      <c r="K2" s="59"/>
    </row>
    <row r="3" spans="1:11" ht="14">
      <c r="A3" s="7"/>
      <c r="B3" s="7"/>
      <c r="C3" s="8"/>
      <c r="D3" s="8"/>
      <c r="E3" s="8"/>
      <c r="F3" s="8"/>
      <c r="G3" s="8"/>
      <c r="H3" s="8"/>
      <c r="I3" s="8"/>
      <c r="J3" s="8"/>
      <c r="K3" s="8"/>
    </row>
    <row r="4" spans="1:11" ht="23">
      <c r="A4" s="11" t="s">
        <v>24</v>
      </c>
      <c r="B4" s="7"/>
      <c r="C4" s="8"/>
      <c r="D4" s="8"/>
      <c r="E4" s="8"/>
      <c r="F4" s="8"/>
      <c r="G4" s="8"/>
      <c r="H4" s="8"/>
      <c r="I4" s="8"/>
      <c r="J4" s="8"/>
      <c r="K4" s="8"/>
    </row>
    <row r="5" spans="1:11" ht="17.5">
      <c r="A5" s="13"/>
      <c r="B5" s="7"/>
      <c r="C5" s="8"/>
      <c r="D5" s="8"/>
      <c r="E5" s="8"/>
      <c r="F5" s="8"/>
      <c r="G5" s="8"/>
      <c r="H5" s="8"/>
      <c r="I5" s="8"/>
      <c r="J5" s="8"/>
      <c r="K5" s="8"/>
    </row>
    <row r="6" spans="1:11" ht="14">
      <c r="A6" s="7" t="s">
        <v>165</v>
      </c>
      <c r="B6" s="7"/>
      <c r="C6" s="8"/>
      <c r="D6" s="8"/>
      <c r="E6" s="8"/>
      <c r="F6" s="8"/>
      <c r="G6" s="8"/>
      <c r="H6" s="8"/>
      <c r="I6" s="8"/>
      <c r="J6" s="8"/>
      <c r="K6" s="8"/>
    </row>
    <row r="7" spans="1:11" ht="14.5">
      <c r="A7" s="253" t="s">
        <v>53</v>
      </c>
      <c r="B7" s="255" t="s">
        <v>54</v>
      </c>
      <c r="C7" s="250" t="s">
        <v>107</v>
      </c>
      <c r="D7" s="250"/>
      <c r="E7" s="250"/>
      <c r="F7" s="250"/>
      <c r="G7" s="250"/>
      <c r="H7" s="250"/>
      <c r="I7" s="250"/>
      <c r="J7" s="250"/>
      <c r="K7" s="250"/>
    </row>
    <row r="8" spans="1:11" ht="29">
      <c r="A8" s="254"/>
      <c r="B8" s="256"/>
      <c r="C8" s="71" t="s">
        <v>109</v>
      </c>
      <c r="D8" s="71" t="s">
        <v>110</v>
      </c>
      <c r="E8" s="71" t="s">
        <v>111</v>
      </c>
      <c r="F8" s="71" t="s">
        <v>112</v>
      </c>
      <c r="G8" s="71" t="s">
        <v>113</v>
      </c>
      <c r="H8" s="71" t="s">
        <v>114</v>
      </c>
      <c r="I8" s="71" t="s">
        <v>115</v>
      </c>
      <c r="J8" s="72" t="s">
        <v>116</v>
      </c>
      <c r="K8" s="71" t="s">
        <v>66</v>
      </c>
    </row>
    <row r="9" spans="1:11" ht="14.5">
      <c r="A9" s="1">
        <v>1</v>
      </c>
      <c r="B9" s="2" t="s">
        <v>67</v>
      </c>
      <c r="C9" s="2"/>
      <c r="D9" s="2"/>
      <c r="E9" s="2"/>
      <c r="F9" s="2"/>
      <c r="G9" s="2"/>
      <c r="H9" s="2"/>
      <c r="I9" s="2"/>
      <c r="J9" s="56"/>
      <c r="K9" s="56"/>
    </row>
    <row r="10" spans="1:11" ht="14.5">
      <c r="A10" s="3">
        <v>2</v>
      </c>
      <c r="B10" s="4" t="s">
        <v>68</v>
      </c>
      <c r="C10" s="4"/>
      <c r="D10" s="4"/>
      <c r="E10" s="4"/>
      <c r="F10" s="4"/>
      <c r="G10" s="4"/>
      <c r="H10" s="4"/>
      <c r="I10" s="4"/>
      <c r="J10" s="4"/>
      <c r="K10" s="4"/>
    </row>
    <row r="11" spans="1:11" ht="14.5">
      <c r="A11" s="1">
        <v>3</v>
      </c>
      <c r="B11" s="2" t="s">
        <v>69</v>
      </c>
      <c r="C11" s="2"/>
      <c r="D11" s="2"/>
      <c r="E11" s="2"/>
      <c r="F11" s="2"/>
      <c r="G11" s="2"/>
      <c r="H11" s="2"/>
      <c r="I11" s="2"/>
      <c r="J11" s="56"/>
      <c r="K11" s="56"/>
    </row>
    <row r="12" spans="1:11" ht="14.5">
      <c r="A12" s="3">
        <v>4</v>
      </c>
      <c r="B12" s="4" t="s">
        <v>70</v>
      </c>
      <c r="C12" s="4"/>
      <c r="D12" s="4"/>
      <c r="E12" s="4"/>
      <c r="F12" s="4"/>
      <c r="G12" s="4"/>
      <c r="H12" s="4"/>
      <c r="I12" s="4"/>
      <c r="J12" s="4"/>
      <c r="K12" s="4"/>
    </row>
    <row r="13" spans="1:11" ht="14.5">
      <c r="A13" s="1">
        <v>5</v>
      </c>
      <c r="B13" s="2" t="s">
        <v>71</v>
      </c>
      <c r="C13" s="2"/>
      <c r="D13" s="2"/>
      <c r="E13" s="2"/>
      <c r="F13" s="2"/>
      <c r="G13" s="2"/>
      <c r="H13" s="2"/>
      <c r="I13" s="2"/>
      <c r="J13" s="56"/>
      <c r="K13" s="56"/>
    </row>
    <row r="14" spans="1:11" ht="14.5">
      <c r="A14" s="3">
        <v>6</v>
      </c>
      <c r="B14" s="4" t="s">
        <v>72</v>
      </c>
      <c r="C14" s="4"/>
      <c r="D14" s="4"/>
      <c r="E14" s="4"/>
      <c r="F14" s="4"/>
      <c r="G14" s="4"/>
      <c r="H14" s="4"/>
      <c r="I14" s="4"/>
      <c r="J14" s="4"/>
      <c r="K14" s="4"/>
    </row>
    <row r="15" spans="1:11" ht="14.5">
      <c r="A15" s="1">
        <v>7</v>
      </c>
      <c r="B15" s="2" t="s">
        <v>73</v>
      </c>
      <c r="C15" s="2"/>
      <c r="D15" s="2"/>
      <c r="E15" s="2"/>
      <c r="F15" s="2"/>
      <c r="G15" s="2"/>
      <c r="H15" s="2"/>
      <c r="I15" s="2"/>
      <c r="J15" s="56"/>
      <c r="K15" s="56"/>
    </row>
    <row r="16" spans="1:11" ht="14.5">
      <c r="A16" s="3">
        <v>8</v>
      </c>
      <c r="B16" s="4" t="s">
        <v>74</v>
      </c>
      <c r="C16" s="4"/>
      <c r="D16" s="4"/>
      <c r="E16" s="4"/>
      <c r="F16" s="4"/>
      <c r="G16" s="4"/>
      <c r="H16" s="4"/>
      <c r="I16" s="4"/>
      <c r="J16" s="4"/>
      <c r="K16" s="4"/>
    </row>
    <row r="17" spans="1:11" ht="14.5">
      <c r="A17" s="1">
        <v>9</v>
      </c>
      <c r="B17" s="2" t="s">
        <v>75</v>
      </c>
      <c r="C17" s="2"/>
      <c r="D17" s="2"/>
      <c r="E17" s="2"/>
      <c r="F17" s="2"/>
      <c r="G17" s="2"/>
      <c r="H17" s="2"/>
      <c r="I17" s="2"/>
      <c r="J17" s="56"/>
      <c r="K17" s="56"/>
    </row>
    <row r="18" spans="1:11" ht="14.5">
      <c r="A18" s="3">
        <v>10</v>
      </c>
      <c r="B18" s="4" t="s">
        <v>76</v>
      </c>
      <c r="C18" s="4"/>
      <c r="D18" s="4"/>
      <c r="E18" s="4"/>
      <c r="F18" s="4"/>
      <c r="G18" s="4"/>
      <c r="H18" s="4"/>
      <c r="I18" s="4"/>
      <c r="J18" s="4"/>
      <c r="K18" s="4"/>
    </row>
    <row r="19" spans="1:11" ht="14.5">
      <c r="A19" s="1">
        <v>11</v>
      </c>
      <c r="B19" s="2" t="s">
        <v>77</v>
      </c>
      <c r="C19" s="2"/>
      <c r="D19" s="2"/>
      <c r="E19" s="2"/>
      <c r="F19" s="2"/>
      <c r="G19" s="2"/>
      <c r="H19" s="2"/>
      <c r="I19" s="2"/>
      <c r="J19" s="56"/>
      <c r="K19" s="56"/>
    </row>
    <row r="20" spans="1:11" ht="14.5">
      <c r="A20" s="3">
        <v>12</v>
      </c>
      <c r="B20" s="4" t="s">
        <v>78</v>
      </c>
      <c r="C20" s="4"/>
      <c r="D20" s="4"/>
      <c r="E20" s="4"/>
      <c r="F20" s="4"/>
      <c r="G20" s="4"/>
      <c r="H20" s="4"/>
      <c r="I20" s="4"/>
      <c r="J20" s="4"/>
      <c r="K20" s="4"/>
    </row>
    <row r="21" spans="1:11" ht="14.5">
      <c r="A21" s="1">
        <v>13</v>
      </c>
      <c r="B21" s="2" t="s">
        <v>79</v>
      </c>
      <c r="C21" s="2"/>
      <c r="D21" s="2"/>
      <c r="E21" s="2"/>
      <c r="F21" s="2"/>
      <c r="G21" s="2"/>
      <c r="H21" s="2"/>
      <c r="I21" s="2"/>
      <c r="J21" s="56"/>
      <c r="K21" s="56"/>
    </row>
    <row r="22" spans="1:11" ht="14.5">
      <c r="A22" s="3">
        <v>14</v>
      </c>
      <c r="B22" s="4" t="s">
        <v>80</v>
      </c>
      <c r="C22" s="4"/>
      <c r="D22" s="4"/>
      <c r="E22" s="4"/>
      <c r="F22" s="4"/>
      <c r="G22" s="4"/>
      <c r="H22" s="4"/>
      <c r="I22" s="4"/>
      <c r="J22" s="4"/>
      <c r="K22" s="4"/>
    </row>
    <row r="23" spans="1:11" ht="14.5">
      <c r="A23" s="1">
        <v>15</v>
      </c>
      <c r="B23" s="2" t="s">
        <v>81</v>
      </c>
      <c r="C23" s="2"/>
      <c r="D23" s="2"/>
      <c r="E23" s="2"/>
      <c r="F23" s="2"/>
      <c r="G23" s="2"/>
      <c r="H23" s="2"/>
      <c r="I23" s="2"/>
      <c r="J23" s="56"/>
      <c r="K23" s="56"/>
    </row>
    <row r="24" spans="1:11" ht="14.5">
      <c r="A24" s="3">
        <v>16</v>
      </c>
      <c r="B24" s="4" t="s">
        <v>82</v>
      </c>
      <c r="C24" s="4"/>
      <c r="D24" s="4"/>
      <c r="E24" s="4"/>
      <c r="F24" s="4"/>
      <c r="G24" s="4"/>
      <c r="H24" s="4"/>
      <c r="I24" s="4"/>
      <c r="J24" s="4"/>
      <c r="K24" s="4"/>
    </row>
    <row r="25" spans="1:11" ht="14.5">
      <c r="A25" s="1">
        <v>17</v>
      </c>
      <c r="B25" s="2" t="s">
        <v>83</v>
      </c>
      <c r="C25" s="2"/>
      <c r="D25" s="2"/>
      <c r="E25" s="2"/>
      <c r="F25" s="2"/>
      <c r="G25" s="2"/>
      <c r="H25" s="2"/>
      <c r="I25" s="2"/>
      <c r="J25" s="56"/>
      <c r="K25" s="56"/>
    </row>
    <row r="26" spans="1:11" ht="14.5">
      <c r="A26" s="3">
        <v>18</v>
      </c>
      <c r="B26" s="4" t="s">
        <v>84</v>
      </c>
      <c r="C26" s="4"/>
      <c r="D26" s="4"/>
      <c r="E26" s="4"/>
      <c r="F26" s="4"/>
      <c r="G26" s="4"/>
      <c r="H26" s="4"/>
      <c r="I26" s="4"/>
      <c r="J26" s="4"/>
      <c r="K26" s="4"/>
    </row>
    <row r="27" spans="1:11" ht="14.5">
      <c r="A27" s="1">
        <v>19</v>
      </c>
      <c r="B27" s="2" t="s">
        <v>85</v>
      </c>
      <c r="C27" s="2"/>
      <c r="D27" s="2"/>
      <c r="E27" s="2"/>
      <c r="F27" s="2"/>
      <c r="G27" s="2"/>
      <c r="H27" s="2"/>
      <c r="I27" s="2"/>
      <c r="J27" s="56"/>
      <c r="K27" s="56"/>
    </row>
    <row r="28" spans="1:11" ht="14.5">
      <c r="A28" s="3">
        <v>20</v>
      </c>
      <c r="B28" s="4" t="s">
        <v>86</v>
      </c>
      <c r="C28" s="4"/>
      <c r="D28" s="4"/>
      <c r="E28" s="4"/>
      <c r="F28" s="4"/>
      <c r="G28" s="4"/>
      <c r="H28" s="4"/>
      <c r="I28" s="4"/>
      <c r="J28" s="4"/>
      <c r="K28" s="4"/>
    </row>
    <row r="29" spans="1:11" ht="14.5">
      <c r="A29" s="1">
        <v>21</v>
      </c>
      <c r="B29" s="2" t="s">
        <v>87</v>
      </c>
      <c r="C29" s="2"/>
      <c r="D29" s="2"/>
      <c r="E29" s="2"/>
      <c r="F29" s="2"/>
      <c r="G29" s="2"/>
      <c r="H29" s="2"/>
      <c r="I29" s="2"/>
      <c r="J29" s="56"/>
      <c r="K29" s="56"/>
    </row>
    <row r="30" spans="1:11" ht="14.5">
      <c r="A30" s="3">
        <v>22</v>
      </c>
      <c r="B30" s="4" t="s">
        <v>88</v>
      </c>
      <c r="C30" s="4"/>
      <c r="D30" s="4"/>
      <c r="E30" s="4"/>
      <c r="F30" s="4"/>
      <c r="G30" s="4"/>
      <c r="H30" s="4"/>
      <c r="I30" s="4"/>
      <c r="J30" s="4"/>
      <c r="K30" s="4"/>
    </row>
    <row r="31" spans="1:11" ht="14.5">
      <c r="A31" s="1">
        <v>23</v>
      </c>
      <c r="B31" s="2" t="s">
        <v>89</v>
      </c>
      <c r="C31" s="2"/>
      <c r="D31" s="2"/>
      <c r="E31" s="2"/>
      <c r="F31" s="2"/>
      <c r="G31" s="2"/>
      <c r="H31" s="2"/>
      <c r="I31" s="2"/>
      <c r="J31" s="56"/>
      <c r="K31" s="56"/>
    </row>
    <row r="32" spans="1:11" ht="14.5">
      <c r="A32" s="3">
        <v>24</v>
      </c>
      <c r="B32" s="4" t="s">
        <v>90</v>
      </c>
      <c r="C32" s="4"/>
      <c r="D32" s="4"/>
      <c r="E32" s="4"/>
      <c r="F32" s="4"/>
      <c r="G32" s="4"/>
      <c r="H32" s="4"/>
      <c r="I32" s="4"/>
      <c r="J32" s="4"/>
      <c r="K32" s="4"/>
    </row>
    <row r="33" spans="1:11" ht="14.5">
      <c r="A33" s="1">
        <v>25</v>
      </c>
      <c r="B33" s="2" t="s">
        <v>91</v>
      </c>
      <c r="C33" s="2"/>
      <c r="D33" s="2"/>
      <c r="E33" s="2"/>
      <c r="F33" s="2"/>
      <c r="G33" s="2"/>
      <c r="H33" s="2"/>
      <c r="I33" s="2"/>
      <c r="J33" s="56"/>
      <c r="K33" s="56"/>
    </row>
    <row r="34" spans="1:11" ht="14.5">
      <c r="A34" s="3">
        <v>26</v>
      </c>
      <c r="B34" s="4" t="s">
        <v>92</v>
      </c>
      <c r="C34" s="4"/>
      <c r="D34" s="4"/>
      <c r="E34" s="4"/>
      <c r="F34" s="4"/>
      <c r="G34" s="4"/>
      <c r="H34" s="4"/>
      <c r="I34" s="4"/>
      <c r="J34" s="4"/>
      <c r="K34" s="4"/>
    </row>
    <row r="35" spans="1:11" ht="14.5">
      <c r="A35" s="1">
        <v>27</v>
      </c>
      <c r="B35" s="2" t="s">
        <v>93</v>
      </c>
      <c r="C35" s="2"/>
      <c r="D35" s="2"/>
      <c r="E35" s="2"/>
      <c r="F35" s="2"/>
      <c r="G35" s="2"/>
      <c r="H35" s="2"/>
      <c r="I35" s="2"/>
      <c r="J35" s="56"/>
      <c r="K35" s="56"/>
    </row>
    <row r="36" spans="1:11" ht="14.5">
      <c r="A36" s="3">
        <v>28</v>
      </c>
      <c r="B36" s="4" t="s">
        <v>94</v>
      </c>
      <c r="C36" s="4"/>
      <c r="D36" s="4"/>
      <c r="E36" s="4"/>
      <c r="F36" s="4"/>
      <c r="G36" s="4"/>
      <c r="H36" s="4"/>
      <c r="I36" s="4"/>
      <c r="J36" s="4"/>
      <c r="K36" s="4"/>
    </row>
    <row r="37" spans="1:11" ht="14.5">
      <c r="A37" s="1">
        <v>29</v>
      </c>
      <c r="B37" s="2" t="s">
        <v>95</v>
      </c>
      <c r="C37" s="2"/>
      <c r="D37" s="2"/>
      <c r="E37" s="2"/>
      <c r="F37" s="2"/>
      <c r="G37" s="2"/>
      <c r="H37" s="2"/>
      <c r="I37" s="2"/>
      <c r="J37" s="56"/>
      <c r="K37" s="56"/>
    </row>
    <row r="38" spans="1:11" ht="14.5">
      <c r="A38" s="3">
        <v>30</v>
      </c>
      <c r="B38" s="4" t="s">
        <v>96</v>
      </c>
      <c r="C38" s="4"/>
      <c r="D38" s="4"/>
      <c r="E38" s="4"/>
      <c r="F38" s="4"/>
      <c r="G38" s="4"/>
      <c r="H38" s="4"/>
      <c r="I38" s="4"/>
      <c r="J38" s="4"/>
      <c r="K38" s="4"/>
    </row>
    <row r="39" spans="1:11" ht="14.5">
      <c r="A39" s="1">
        <v>31</v>
      </c>
      <c r="B39" s="2" t="s">
        <v>97</v>
      </c>
      <c r="C39" s="2"/>
      <c r="D39" s="2"/>
      <c r="E39" s="2"/>
      <c r="F39" s="2"/>
      <c r="G39" s="2"/>
      <c r="H39" s="2"/>
      <c r="I39" s="2"/>
      <c r="J39" s="56"/>
      <c r="K39" s="56"/>
    </row>
    <row r="40" spans="1:11" ht="14.5">
      <c r="A40" s="3">
        <v>32</v>
      </c>
      <c r="B40" s="4" t="s">
        <v>98</v>
      </c>
      <c r="C40" s="4"/>
      <c r="D40" s="4"/>
      <c r="E40" s="4"/>
      <c r="F40" s="4"/>
      <c r="G40" s="4"/>
      <c r="H40" s="4"/>
      <c r="I40" s="4"/>
      <c r="J40" s="4"/>
      <c r="K40" s="4"/>
    </row>
    <row r="41" spans="1:11" ht="14.5">
      <c r="A41" s="1">
        <v>33</v>
      </c>
      <c r="B41" s="2" t="s">
        <v>99</v>
      </c>
      <c r="C41" s="2"/>
      <c r="D41" s="2"/>
      <c r="E41" s="2"/>
      <c r="F41" s="2"/>
      <c r="G41" s="2"/>
      <c r="H41" s="2"/>
      <c r="I41" s="2"/>
      <c r="J41" s="56"/>
      <c r="K41" s="56"/>
    </row>
    <row r="42" spans="1:11" ht="14.5">
      <c r="A42" s="3">
        <v>34</v>
      </c>
      <c r="B42" s="4" t="s">
        <v>100</v>
      </c>
      <c r="C42" s="4"/>
      <c r="D42" s="4"/>
      <c r="E42" s="4"/>
      <c r="F42" s="4"/>
      <c r="G42" s="4"/>
      <c r="H42" s="4"/>
      <c r="I42" s="4"/>
      <c r="J42" s="4"/>
      <c r="K42" s="4"/>
    </row>
    <row r="43" spans="1:11" ht="14.5">
      <c r="A43" s="1">
        <v>35</v>
      </c>
      <c r="B43" s="2" t="s">
        <v>101</v>
      </c>
      <c r="C43" s="2"/>
      <c r="D43" s="2"/>
      <c r="E43" s="2"/>
      <c r="F43" s="2"/>
      <c r="G43" s="2"/>
      <c r="H43" s="2"/>
      <c r="I43" s="2"/>
      <c r="J43" s="2"/>
      <c r="K43" s="56"/>
    </row>
    <row r="44" spans="1:11" ht="14.5">
      <c r="A44" s="251" t="s">
        <v>102</v>
      </c>
      <c r="B44" s="252"/>
      <c r="C44" s="5"/>
      <c r="D44" s="5"/>
      <c r="E44" s="5"/>
      <c r="F44" s="5"/>
      <c r="G44" s="5"/>
      <c r="H44" s="5"/>
      <c r="I44" s="5"/>
      <c r="J44" s="5"/>
      <c r="K44" s="5"/>
    </row>
    <row r="45" spans="1:11" ht="14">
      <c r="A45" t="s">
        <v>156</v>
      </c>
    </row>
    <row r="46" spans="1:11" ht="15" customHeight="1">
      <c r="A46" t="s">
        <v>166</v>
      </c>
    </row>
  </sheetData>
  <mergeCells count="4">
    <mergeCell ref="A7:A8"/>
    <mergeCell ref="B7:B8"/>
    <mergeCell ref="C7:K7"/>
    <mergeCell ref="A44:B4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D2C2B-59E4-8E4F-A61A-1DEF6FDC1008}">
  <sheetPr>
    <tabColor rgb="FFC00000"/>
  </sheetPr>
  <dimension ref="A1:G47"/>
  <sheetViews>
    <sheetView showGridLines="0" topLeftCell="A28" workbookViewId="0">
      <selection activeCell="B48" sqref="B48"/>
    </sheetView>
  </sheetViews>
  <sheetFormatPr defaultColWidth="8.83203125" defaultRowHeight="14"/>
  <cols>
    <col min="2" max="2" width="29.83203125" bestFit="1" customWidth="1"/>
    <col min="3" max="3" width="31" customWidth="1"/>
    <col min="4" max="4" width="31.83203125" customWidth="1"/>
    <col min="5" max="5" width="21.75" customWidth="1"/>
    <col min="6" max="6" width="12.75" customWidth="1"/>
    <col min="7" max="7" width="11" customWidth="1"/>
  </cols>
  <sheetData>
    <row r="1" spans="1:7">
      <c r="A1" s="12" t="s">
        <v>167</v>
      </c>
      <c r="B1" s="7"/>
      <c r="C1" s="8"/>
      <c r="D1" s="8"/>
      <c r="E1" s="8"/>
      <c r="F1" s="9" t="s">
        <v>159</v>
      </c>
      <c r="G1" s="75" t="s">
        <v>51</v>
      </c>
    </row>
    <row r="2" spans="1:7" ht="3" customHeight="1">
      <c r="A2" s="57"/>
      <c r="B2" s="58"/>
      <c r="C2" s="59"/>
      <c r="D2" s="59"/>
      <c r="E2" s="59"/>
      <c r="F2" s="59"/>
      <c r="G2" s="59"/>
    </row>
    <row r="3" spans="1:7">
      <c r="A3" s="7"/>
      <c r="B3" s="7"/>
      <c r="C3" s="8"/>
      <c r="D3" s="8"/>
      <c r="E3" s="8"/>
      <c r="F3" s="8"/>
      <c r="G3" s="8"/>
    </row>
    <row r="4" spans="1:7" ht="23">
      <c r="A4" s="11" t="s">
        <v>26</v>
      </c>
      <c r="B4" s="11"/>
      <c r="C4" s="8"/>
      <c r="D4" s="8"/>
      <c r="E4" s="8"/>
      <c r="F4" s="8"/>
      <c r="G4" s="8"/>
    </row>
    <row r="5" spans="1:7" ht="17.5">
      <c r="A5" s="13"/>
      <c r="B5" s="7"/>
      <c r="C5" s="8"/>
      <c r="D5" s="8"/>
      <c r="E5" s="8"/>
      <c r="F5" s="8"/>
      <c r="G5" s="8"/>
    </row>
    <row r="6" spans="1:7">
      <c r="A6" s="7" t="s">
        <v>168</v>
      </c>
      <c r="B6" s="7"/>
      <c r="C6" s="8"/>
      <c r="D6" s="8"/>
      <c r="E6" s="8"/>
      <c r="F6" s="8"/>
      <c r="G6" s="8"/>
    </row>
    <row r="7" spans="1:7" ht="14.5">
      <c r="A7" s="253" t="s">
        <v>53</v>
      </c>
      <c r="B7" s="255" t="s">
        <v>54</v>
      </c>
      <c r="C7" s="250"/>
      <c r="D7" s="250"/>
      <c r="E7" s="250"/>
      <c r="F7" s="250"/>
      <c r="G7" s="250"/>
    </row>
    <row r="8" spans="1:7" ht="29">
      <c r="A8" s="254"/>
      <c r="B8" s="256"/>
      <c r="C8" s="15" t="s">
        <v>169</v>
      </c>
      <c r="D8" s="16" t="s">
        <v>170</v>
      </c>
      <c r="E8" s="16" t="s">
        <v>171</v>
      </c>
      <c r="F8" s="15" t="s">
        <v>172</v>
      </c>
      <c r="G8" s="16" t="s">
        <v>173</v>
      </c>
    </row>
    <row r="9" spans="1:7" ht="14.5">
      <c r="A9" s="1">
        <v>1</v>
      </c>
      <c r="B9" s="2" t="s">
        <v>67</v>
      </c>
      <c r="C9" s="207"/>
      <c r="D9" s="207"/>
      <c r="E9" s="207"/>
      <c r="F9" s="207"/>
      <c r="G9" s="207"/>
    </row>
    <row r="10" spans="1:7" ht="14.5">
      <c r="A10" s="3">
        <v>2</v>
      </c>
      <c r="B10" s="4" t="s">
        <v>68</v>
      </c>
      <c r="C10" s="208"/>
      <c r="D10" s="208"/>
      <c r="E10" s="208"/>
      <c r="F10" s="208"/>
      <c r="G10" s="208"/>
    </row>
    <row r="11" spans="1:7" ht="14.5">
      <c r="A11" s="1">
        <v>3</v>
      </c>
      <c r="B11" s="2" t="s">
        <v>69</v>
      </c>
      <c r="C11" s="207"/>
      <c r="D11" s="207"/>
      <c r="E11" s="207"/>
      <c r="F11" s="207"/>
      <c r="G11" s="207"/>
    </row>
    <row r="12" spans="1:7" ht="14.5">
      <c r="A12" s="3">
        <v>4</v>
      </c>
      <c r="B12" s="4" t="s">
        <v>70</v>
      </c>
      <c r="C12" s="208"/>
      <c r="D12" s="208"/>
      <c r="E12" s="208"/>
      <c r="F12" s="208"/>
      <c r="G12" s="208"/>
    </row>
    <row r="13" spans="1:7" ht="14.5">
      <c r="A13" s="1">
        <v>5</v>
      </c>
      <c r="B13" s="2" t="s">
        <v>71</v>
      </c>
      <c r="C13" s="207"/>
      <c r="D13" s="207"/>
      <c r="E13" s="207"/>
      <c r="F13" s="207"/>
      <c r="G13" s="207"/>
    </row>
    <row r="14" spans="1:7" ht="14.5">
      <c r="A14" s="3">
        <v>6</v>
      </c>
      <c r="B14" s="4" t="s">
        <v>72</v>
      </c>
      <c r="C14" s="208"/>
      <c r="D14" s="208"/>
      <c r="E14" s="208"/>
      <c r="F14" s="208"/>
      <c r="G14" s="208"/>
    </row>
    <row r="15" spans="1:7" ht="14.5">
      <c r="A15" s="1">
        <v>7</v>
      </c>
      <c r="B15" s="2" t="s">
        <v>73</v>
      </c>
      <c r="C15" s="207"/>
      <c r="D15" s="207"/>
      <c r="E15" s="207"/>
      <c r="F15" s="207"/>
      <c r="G15" s="207"/>
    </row>
    <row r="16" spans="1:7" ht="14.5">
      <c r="A16" s="3">
        <v>8</v>
      </c>
      <c r="B16" s="4" t="s">
        <v>74</v>
      </c>
      <c r="C16" s="208"/>
      <c r="D16" s="208"/>
      <c r="E16" s="208"/>
      <c r="F16" s="208"/>
      <c r="G16" s="208"/>
    </row>
    <row r="17" spans="1:7" ht="14.5">
      <c r="A17" s="1">
        <v>9</v>
      </c>
      <c r="B17" s="2" t="s">
        <v>75</v>
      </c>
      <c r="C17" s="207"/>
      <c r="D17" s="207"/>
      <c r="E17" s="207"/>
      <c r="F17" s="207"/>
      <c r="G17" s="207"/>
    </row>
    <row r="18" spans="1:7" ht="14.5">
      <c r="A18" s="3">
        <v>10</v>
      </c>
      <c r="B18" s="4" t="s">
        <v>76</v>
      </c>
      <c r="C18" s="208"/>
      <c r="D18" s="208"/>
      <c r="E18" s="208"/>
      <c r="F18" s="208"/>
      <c r="G18" s="208"/>
    </row>
    <row r="19" spans="1:7" ht="14.5">
      <c r="A19" s="1">
        <v>11</v>
      </c>
      <c r="B19" s="2" t="s">
        <v>77</v>
      </c>
      <c r="C19" s="207"/>
      <c r="D19" s="207"/>
      <c r="E19" s="207"/>
      <c r="F19" s="207"/>
      <c r="G19" s="207"/>
    </row>
    <row r="20" spans="1:7" ht="14.5">
      <c r="A20" s="3">
        <v>12</v>
      </c>
      <c r="B20" s="4" t="s">
        <v>78</v>
      </c>
      <c r="C20" s="208"/>
      <c r="D20" s="208"/>
      <c r="E20" s="208"/>
      <c r="F20" s="208"/>
      <c r="G20" s="208"/>
    </row>
    <row r="21" spans="1:7" ht="14.5">
      <c r="A21" s="1">
        <v>13</v>
      </c>
      <c r="B21" s="2" t="s">
        <v>79</v>
      </c>
      <c r="C21" s="207"/>
      <c r="D21" s="207"/>
      <c r="E21" s="207"/>
      <c r="F21" s="207"/>
      <c r="G21" s="207"/>
    </row>
    <row r="22" spans="1:7" ht="14.5">
      <c r="A22" s="3">
        <v>14</v>
      </c>
      <c r="B22" s="4" t="s">
        <v>80</v>
      </c>
      <c r="C22" s="208"/>
      <c r="D22" s="208"/>
      <c r="E22" s="208"/>
      <c r="F22" s="208"/>
      <c r="G22" s="208"/>
    </row>
    <row r="23" spans="1:7" ht="14.5">
      <c r="A23" s="1">
        <v>15</v>
      </c>
      <c r="B23" s="2" t="s">
        <v>81</v>
      </c>
      <c r="C23" s="207"/>
      <c r="D23" s="207"/>
      <c r="E23" s="207"/>
      <c r="F23" s="207"/>
      <c r="G23" s="207"/>
    </row>
    <row r="24" spans="1:7" ht="14.5">
      <c r="A24" s="3">
        <v>16</v>
      </c>
      <c r="B24" s="4" t="s">
        <v>82</v>
      </c>
      <c r="C24" s="208"/>
      <c r="D24" s="208"/>
      <c r="E24" s="208"/>
      <c r="F24" s="208"/>
      <c r="G24" s="208"/>
    </row>
    <row r="25" spans="1:7" ht="14.5">
      <c r="A25" s="1">
        <v>17</v>
      </c>
      <c r="B25" s="2" t="s">
        <v>83</v>
      </c>
      <c r="C25" s="207"/>
      <c r="D25" s="207"/>
      <c r="E25" s="207"/>
      <c r="F25" s="207"/>
      <c r="G25" s="207"/>
    </row>
    <row r="26" spans="1:7" ht="14.5">
      <c r="A26" s="3">
        <v>18</v>
      </c>
      <c r="B26" s="4" t="s">
        <v>84</v>
      </c>
      <c r="C26" s="208"/>
      <c r="D26" s="208"/>
      <c r="E26" s="208"/>
      <c r="F26" s="208"/>
      <c r="G26" s="208"/>
    </row>
    <row r="27" spans="1:7" ht="14.5">
      <c r="A27" s="1">
        <v>19</v>
      </c>
      <c r="B27" s="2" t="s">
        <v>85</v>
      </c>
      <c r="C27" s="207"/>
      <c r="D27" s="207"/>
      <c r="E27" s="207"/>
      <c r="F27" s="207"/>
      <c r="G27" s="207"/>
    </row>
    <row r="28" spans="1:7" ht="14.5">
      <c r="A28" s="3">
        <v>20</v>
      </c>
      <c r="B28" s="4" t="s">
        <v>86</v>
      </c>
      <c r="C28" s="208"/>
      <c r="D28" s="208"/>
      <c r="E28" s="208"/>
      <c r="F28" s="208"/>
      <c r="G28" s="208"/>
    </row>
    <row r="29" spans="1:7" ht="14.5">
      <c r="A29" s="1">
        <v>21</v>
      </c>
      <c r="B29" s="2" t="s">
        <v>87</v>
      </c>
      <c r="C29" s="207"/>
      <c r="D29" s="207"/>
      <c r="E29" s="207"/>
      <c r="F29" s="207"/>
      <c r="G29" s="207"/>
    </row>
    <row r="30" spans="1:7" ht="14.5">
      <c r="A30" s="3">
        <v>22</v>
      </c>
      <c r="B30" s="4" t="s">
        <v>88</v>
      </c>
      <c r="C30" s="208"/>
      <c r="D30" s="208"/>
      <c r="E30" s="208"/>
      <c r="F30" s="208"/>
      <c r="G30" s="208"/>
    </row>
    <row r="31" spans="1:7" ht="14.5">
      <c r="A31" s="1">
        <v>23</v>
      </c>
      <c r="B31" s="2" t="s">
        <v>89</v>
      </c>
      <c r="C31" s="207"/>
      <c r="D31" s="207"/>
      <c r="E31" s="207"/>
      <c r="F31" s="207"/>
      <c r="G31" s="207"/>
    </row>
    <row r="32" spans="1:7" ht="14.5">
      <c r="A32" s="3">
        <v>24</v>
      </c>
      <c r="B32" s="4" t="s">
        <v>90</v>
      </c>
      <c r="C32" s="208"/>
      <c r="D32" s="208"/>
      <c r="E32" s="208"/>
      <c r="F32" s="208"/>
      <c r="G32" s="208"/>
    </row>
    <row r="33" spans="1:7" ht="14.5">
      <c r="A33" s="1">
        <v>25</v>
      </c>
      <c r="B33" s="2" t="s">
        <v>91</v>
      </c>
      <c r="C33" s="207"/>
      <c r="D33" s="207"/>
      <c r="E33" s="207"/>
      <c r="F33" s="207"/>
      <c r="G33" s="207"/>
    </row>
    <row r="34" spans="1:7" ht="14.5">
      <c r="A34" s="3">
        <v>26</v>
      </c>
      <c r="B34" s="4" t="s">
        <v>92</v>
      </c>
      <c r="C34" s="208"/>
      <c r="D34" s="208"/>
      <c r="E34" s="208"/>
      <c r="F34" s="208"/>
      <c r="G34" s="208"/>
    </row>
    <row r="35" spans="1:7" ht="14.5">
      <c r="A35" s="1">
        <v>27</v>
      </c>
      <c r="B35" s="2" t="s">
        <v>93</v>
      </c>
      <c r="C35" s="207"/>
      <c r="D35" s="207"/>
      <c r="E35" s="207"/>
      <c r="F35" s="207"/>
      <c r="G35" s="207"/>
    </row>
    <row r="36" spans="1:7" ht="14.5">
      <c r="A36" s="3">
        <v>28</v>
      </c>
      <c r="B36" s="4" t="s">
        <v>94</v>
      </c>
      <c r="C36" s="208"/>
      <c r="D36" s="208"/>
      <c r="E36" s="208"/>
      <c r="F36" s="208"/>
      <c r="G36" s="208"/>
    </row>
    <row r="37" spans="1:7" ht="14.5">
      <c r="A37" s="1">
        <v>29</v>
      </c>
      <c r="B37" s="2" t="s">
        <v>95</v>
      </c>
      <c r="C37" s="207"/>
      <c r="D37" s="207"/>
      <c r="E37" s="207"/>
      <c r="F37" s="207"/>
      <c r="G37" s="207"/>
    </row>
    <row r="38" spans="1:7" ht="14.5">
      <c r="A38" s="3">
        <v>30</v>
      </c>
      <c r="B38" s="4" t="s">
        <v>96</v>
      </c>
      <c r="C38" s="208"/>
      <c r="D38" s="208"/>
      <c r="E38" s="208"/>
      <c r="F38" s="208"/>
      <c r="G38" s="208"/>
    </row>
    <row r="39" spans="1:7" ht="14.5">
      <c r="A39" s="1">
        <v>31</v>
      </c>
      <c r="B39" s="2" t="s">
        <v>97</v>
      </c>
      <c r="C39" s="207"/>
      <c r="D39" s="207"/>
      <c r="E39" s="207"/>
      <c r="F39" s="207"/>
      <c r="G39" s="207"/>
    </row>
    <row r="40" spans="1:7" ht="14.5">
      <c r="A40" s="3">
        <v>32</v>
      </c>
      <c r="B40" s="4" t="s">
        <v>98</v>
      </c>
      <c r="C40" s="208"/>
      <c r="D40" s="208"/>
      <c r="E40" s="208"/>
      <c r="F40" s="208"/>
      <c r="G40" s="208"/>
    </row>
    <row r="41" spans="1:7" ht="14.5">
      <c r="A41" s="1">
        <v>33</v>
      </c>
      <c r="B41" s="2" t="s">
        <v>99</v>
      </c>
      <c r="C41" s="207"/>
      <c r="D41" s="207"/>
      <c r="E41" s="207"/>
      <c r="F41" s="207"/>
      <c r="G41" s="207"/>
    </row>
    <row r="42" spans="1:7" ht="14.5">
      <c r="A42" s="3">
        <v>34</v>
      </c>
      <c r="B42" s="4" t="s">
        <v>100</v>
      </c>
      <c r="C42" s="208"/>
      <c r="D42" s="208"/>
      <c r="E42" s="208"/>
      <c r="F42" s="208"/>
      <c r="G42" s="208"/>
    </row>
    <row r="43" spans="1:7" ht="14.5">
      <c r="A43" s="1">
        <v>35</v>
      </c>
      <c r="B43" s="2" t="s">
        <v>101</v>
      </c>
      <c r="C43" s="207"/>
      <c r="D43" s="207"/>
      <c r="E43" s="207"/>
      <c r="F43" s="207"/>
      <c r="G43" s="207"/>
    </row>
    <row r="44" spans="1:7" ht="14.5">
      <c r="A44" s="251" t="s">
        <v>102</v>
      </c>
      <c r="B44" s="252"/>
      <c r="C44" s="5">
        <f>SUM(C9:C43)</f>
        <v>0</v>
      </c>
      <c r="D44" s="5">
        <f t="shared" ref="D44:G44" si="0">SUM(D9:D43)</f>
        <v>0</v>
      </c>
      <c r="E44" s="5">
        <f t="shared" si="0"/>
        <v>0</v>
      </c>
      <c r="F44" s="5">
        <f t="shared" si="0"/>
        <v>0</v>
      </c>
      <c r="G44" s="5">
        <f t="shared" si="0"/>
        <v>0</v>
      </c>
    </row>
    <row r="45" spans="1:7">
      <c r="A45" t="s">
        <v>156</v>
      </c>
    </row>
    <row r="46" spans="1:7">
      <c r="A46" t="s">
        <v>174</v>
      </c>
    </row>
    <row r="47" spans="1:7">
      <c r="A47" t="s">
        <v>163</v>
      </c>
    </row>
  </sheetData>
  <mergeCells count="4">
    <mergeCell ref="A7:A8"/>
    <mergeCell ref="B7:B8"/>
    <mergeCell ref="C7:G7"/>
    <mergeCell ref="A44:B4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2573A-5AD8-4642-9FE5-1D94428B6350}">
  <sheetPr>
    <tabColor rgb="FFC00000"/>
  </sheetPr>
  <dimension ref="A1:N46"/>
  <sheetViews>
    <sheetView showGridLines="0" zoomScale="95" workbookViewId="0">
      <selection activeCell="B17" sqref="B17"/>
    </sheetView>
  </sheetViews>
  <sheetFormatPr defaultColWidth="8.83203125" defaultRowHeight="14"/>
  <cols>
    <col min="2" max="2" width="29.83203125" bestFit="1" customWidth="1"/>
    <col min="3" max="3" width="12.83203125" customWidth="1"/>
    <col min="4" max="4" width="9.75" customWidth="1"/>
    <col min="5" max="5" width="18.1640625" customWidth="1"/>
    <col min="6" max="6" width="15" customWidth="1"/>
    <col min="7" max="7" width="13.1640625" customWidth="1"/>
    <col min="8" max="8" width="12.83203125" customWidth="1"/>
    <col min="9" max="9" width="21" customWidth="1"/>
    <col min="10" max="10" width="22" customWidth="1"/>
    <col min="11" max="11" width="21.75" customWidth="1"/>
    <col min="12" max="12" width="16" customWidth="1"/>
    <col min="13" max="13" width="22.4140625" customWidth="1"/>
    <col min="14" max="14" width="12.4140625" customWidth="1"/>
  </cols>
  <sheetData>
    <row r="1" spans="1:14">
      <c r="A1" s="12" t="s">
        <v>175</v>
      </c>
      <c r="B1" s="7"/>
      <c r="C1" s="8"/>
      <c r="D1" s="8"/>
      <c r="E1" s="8"/>
      <c r="F1" s="8"/>
      <c r="G1" s="8"/>
      <c r="H1" s="8"/>
      <c r="I1" s="8"/>
      <c r="J1" s="8"/>
      <c r="K1" s="8"/>
      <c r="L1" s="8"/>
      <c r="M1" s="9" t="s">
        <v>159</v>
      </c>
      <c r="N1" s="75" t="s">
        <v>51</v>
      </c>
    </row>
    <row r="2" spans="1:14" ht="3" customHeight="1">
      <c r="A2" s="57"/>
      <c r="B2" s="58"/>
      <c r="C2" s="59"/>
      <c r="D2" s="59"/>
      <c r="E2" s="59"/>
      <c r="F2" s="59"/>
      <c r="G2" s="59"/>
      <c r="H2" s="59"/>
      <c r="I2" s="59"/>
      <c r="J2" s="59"/>
      <c r="K2" s="59"/>
      <c r="L2" s="59"/>
      <c r="M2" s="59"/>
      <c r="N2" s="59"/>
    </row>
    <row r="3" spans="1:14">
      <c r="A3" s="7"/>
      <c r="B3" s="7"/>
      <c r="C3" s="8"/>
      <c r="D3" s="8"/>
      <c r="E3" s="8"/>
      <c r="F3" s="8"/>
      <c r="G3" s="8"/>
      <c r="H3" s="8"/>
      <c r="I3" s="8"/>
      <c r="J3" s="8"/>
      <c r="K3" s="8"/>
      <c r="L3" s="8"/>
      <c r="M3" s="8"/>
      <c r="N3" s="8"/>
    </row>
    <row r="4" spans="1:14" ht="23">
      <c r="A4" s="11" t="s">
        <v>28</v>
      </c>
      <c r="B4" s="11"/>
      <c r="C4" s="8"/>
      <c r="D4" s="8"/>
      <c r="E4" s="8"/>
      <c r="F4" s="8"/>
      <c r="G4" s="8"/>
      <c r="H4" s="8"/>
      <c r="I4" s="8"/>
      <c r="J4" s="8"/>
      <c r="K4" s="8"/>
      <c r="L4" s="8"/>
      <c r="M4" s="8"/>
      <c r="N4" s="8"/>
    </row>
    <row r="5" spans="1:14" ht="17.5">
      <c r="A5" s="13"/>
      <c r="B5" s="7"/>
      <c r="C5" s="8"/>
      <c r="D5" s="8"/>
      <c r="E5" s="8"/>
      <c r="F5" s="8"/>
      <c r="G5" s="8"/>
      <c r="H5" s="8"/>
      <c r="I5" s="8"/>
      <c r="J5" s="8"/>
      <c r="K5" s="8"/>
      <c r="L5" s="8"/>
      <c r="M5" s="8"/>
      <c r="N5" s="8"/>
    </row>
    <row r="6" spans="1:14">
      <c r="A6" s="7" t="s">
        <v>151</v>
      </c>
      <c r="B6" s="7"/>
      <c r="C6" s="8"/>
      <c r="D6" s="8"/>
      <c r="E6" s="8"/>
      <c r="F6" s="8"/>
      <c r="G6" s="8"/>
      <c r="H6" s="8"/>
      <c r="I6" s="8"/>
      <c r="J6" s="8"/>
      <c r="K6" s="8"/>
      <c r="L6" s="8"/>
      <c r="M6" s="8"/>
      <c r="N6" s="8"/>
    </row>
    <row r="7" spans="1:14" ht="14.5" customHeight="1">
      <c r="A7" s="253" t="s">
        <v>53</v>
      </c>
      <c r="B7" s="255" t="s">
        <v>54</v>
      </c>
      <c r="C7" s="250" t="s">
        <v>176</v>
      </c>
      <c r="D7" s="250"/>
      <c r="E7" s="250"/>
      <c r="F7" s="250"/>
      <c r="G7" s="250"/>
      <c r="H7" s="250"/>
      <c r="I7" s="250"/>
      <c r="J7" s="250"/>
      <c r="K7" s="250"/>
      <c r="L7" s="250"/>
      <c r="M7" s="250"/>
      <c r="N7" s="250"/>
    </row>
    <row r="8" spans="1:14" ht="14.5" customHeight="1">
      <c r="A8" s="254"/>
      <c r="B8" s="256"/>
      <c r="C8" s="71" t="s">
        <v>177</v>
      </c>
      <c r="D8" s="71" t="s">
        <v>178</v>
      </c>
      <c r="E8" s="71" t="s">
        <v>179</v>
      </c>
      <c r="F8" s="71" t="s">
        <v>180</v>
      </c>
      <c r="G8" s="71" t="s">
        <v>181</v>
      </c>
      <c r="H8" s="71" t="s">
        <v>182</v>
      </c>
      <c r="I8" s="71" t="s">
        <v>183</v>
      </c>
      <c r="J8" s="71" t="s">
        <v>184</v>
      </c>
      <c r="K8" s="71" t="s">
        <v>185</v>
      </c>
      <c r="L8" s="71" t="s">
        <v>186</v>
      </c>
      <c r="M8" s="71" t="s">
        <v>187</v>
      </c>
      <c r="N8" s="71" t="s">
        <v>188</v>
      </c>
    </row>
    <row r="9" spans="1:14" ht="14.5">
      <c r="A9" s="1">
        <v>1</v>
      </c>
      <c r="B9" s="2" t="s">
        <v>67</v>
      </c>
      <c r="C9" s="207"/>
      <c r="D9" s="207"/>
      <c r="E9" s="207"/>
      <c r="F9" s="207"/>
      <c r="G9" s="207"/>
      <c r="H9" s="207"/>
      <c r="I9" s="207"/>
      <c r="J9" s="207"/>
      <c r="K9" s="207"/>
      <c r="L9" s="207"/>
      <c r="M9" s="207"/>
      <c r="N9" s="207"/>
    </row>
    <row r="10" spans="1:14" ht="14.5">
      <c r="A10" s="3">
        <v>2</v>
      </c>
      <c r="B10" s="4" t="s">
        <v>68</v>
      </c>
      <c r="C10" s="208"/>
      <c r="D10" s="208"/>
      <c r="E10" s="208"/>
      <c r="F10" s="208"/>
      <c r="G10" s="208"/>
      <c r="H10" s="208"/>
      <c r="I10" s="208"/>
      <c r="J10" s="208"/>
      <c r="K10" s="208"/>
      <c r="L10" s="208"/>
      <c r="M10" s="208"/>
      <c r="N10" s="208"/>
    </row>
    <row r="11" spans="1:14" ht="14.5">
      <c r="A11" s="1">
        <v>3</v>
      </c>
      <c r="B11" s="2" t="s">
        <v>69</v>
      </c>
      <c r="C11" s="207"/>
      <c r="D11" s="207"/>
      <c r="E11" s="207"/>
      <c r="F11" s="207"/>
      <c r="G11" s="207"/>
      <c r="H11" s="207"/>
      <c r="I11" s="207"/>
      <c r="J11" s="207"/>
      <c r="K11" s="207"/>
      <c r="L11" s="207"/>
      <c r="M11" s="207"/>
      <c r="N11" s="207"/>
    </row>
    <row r="12" spans="1:14" ht="14.5">
      <c r="A12" s="3">
        <v>4</v>
      </c>
      <c r="B12" s="4" t="s">
        <v>70</v>
      </c>
      <c r="C12" s="208"/>
      <c r="D12" s="208"/>
      <c r="E12" s="208"/>
      <c r="F12" s="208"/>
      <c r="G12" s="208"/>
      <c r="H12" s="208"/>
      <c r="I12" s="208"/>
      <c r="J12" s="208"/>
      <c r="K12" s="208"/>
      <c r="L12" s="208"/>
      <c r="M12" s="208"/>
      <c r="N12" s="208"/>
    </row>
    <row r="13" spans="1:14" ht="14.5">
      <c r="A13" s="1">
        <v>5</v>
      </c>
      <c r="B13" s="2" t="s">
        <v>71</v>
      </c>
      <c r="C13" s="207"/>
      <c r="D13" s="207"/>
      <c r="E13" s="207"/>
      <c r="F13" s="207"/>
      <c r="G13" s="207"/>
      <c r="H13" s="207"/>
      <c r="I13" s="207"/>
      <c r="J13" s="207"/>
      <c r="K13" s="207"/>
      <c r="L13" s="207"/>
      <c r="M13" s="207"/>
      <c r="N13" s="207"/>
    </row>
    <row r="14" spans="1:14" ht="14.5">
      <c r="A14" s="3">
        <v>6</v>
      </c>
      <c r="B14" s="4" t="s">
        <v>72</v>
      </c>
      <c r="C14" s="208"/>
      <c r="D14" s="208"/>
      <c r="E14" s="208"/>
      <c r="F14" s="208"/>
      <c r="G14" s="208"/>
      <c r="H14" s="208"/>
      <c r="I14" s="208"/>
      <c r="J14" s="208"/>
      <c r="K14" s="208"/>
      <c r="L14" s="208"/>
      <c r="M14" s="208"/>
      <c r="N14" s="208"/>
    </row>
    <row r="15" spans="1:14" ht="14.5">
      <c r="A15" s="1">
        <v>7</v>
      </c>
      <c r="B15" s="2" t="s">
        <v>73</v>
      </c>
      <c r="C15" s="207"/>
      <c r="D15" s="207"/>
      <c r="E15" s="207"/>
      <c r="F15" s="207"/>
      <c r="G15" s="207"/>
      <c r="H15" s="207"/>
      <c r="I15" s="207"/>
      <c r="J15" s="207"/>
      <c r="K15" s="207"/>
      <c r="L15" s="207"/>
      <c r="M15" s="207"/>
      <c r="N15" s="207"/>
    </row>
    <row r="16" spans="1:14" ht="14.5">
      <c r="A16" s="3">
        <v>8</v>
      </c>
      <c r="B16" s="4" t="s">
        <v>74</v>
      </c>
      <c r="C16" s="208"/>
      <c r="D16" s="208"/>
      <c r="E16" s="208"/>
      <c r="F16" s="208"/>
      <c r="G16" s="208"/>
      <c r="H16" s="208"/>
      <c r="I16" s="208"/>
      <c r="J16" s="208"/>
      <c r="K16" s="208"/>
      <c r="L16" s="208"/>
      <c r="M16" s="208"/>
      <c r="N16" s="208"/>
    </row>
    <row r="17" spans="1:14" ht="14.5">
      <c r="A17" s="1">
        <v>9</v>
      </c>
      <c r="B17" s="2" t="s">
        <v>75</v>
      </c>
      <c r="C17" s="207"/>
      <c r="D17" s="207"/>
      <c r="E17" s="207"/>
      <c r="F17" s="207"/>
      <c r="G17" s="207"/>
      <c r="H17" s="207"/>
      <c r="I17" s="207"/>
      <c r="J17" s="207"/>
      <c r="K17" s="207"/>
      <c r="L17" s="207"/>
      <c r="M17" s="207"/>
      <c r="N17" s="207"/>
    </row>
    <row r="18" spans="1:14" ht="14.5">
      <c r="A18" s="3">
        <v>10</v>
      </c>
      <c r="B18" s="4" t="s">
        <v>76</v>
      </c>
      <c r="C18" s="208"/>
      <c r="D18" s="208"/>
      <c r="E18" s="208"/>
      <c r="F18" s="208"/>
      <c r="G18" s="208"/>
      <c r="H18" s="208"/>
      <c r="I18" s="208"/>
      <c r="J18" s="208"/>
      <c r="K18" s="208"/>
      <c r="L18" s="208"/>
      <c r="M18" s="208"/>
      <c r="N18" s="208"/>
    </row>
    <row r="19" spans="1:14" ht="14.5">
      <c r="A19" s="1">
        <v>11</v>
      </c>
      <c r="B19" s="2" t="s">
        <v>77</v>
      </c>
      <c r="C19" s="207"/>
      <c r="D19" s="207"/>
      <c r="E19" s="207"/>
      <c r="F19" s="207"/>
      <c r="G19" s="207"/>
      <c r="H19" s="207"/>
      <c r="I19" s="207"/>
      <c r="J19" s="207"/>
      <c r="K19" s="207"/>
      <c r="L19" s="207"/>
      <c r="M19" s="207"/>
      <c r="N19" s="207"/>
    </row>
    <row r="20" spans="1:14" ht="14.5">
      <c r="A20" s="3">
        <v>12</v>
      </c>
      <c r="B20" s="4" t="s">
        <v>78</v>
      </c>
      <c r="C20" s="208"/>
      <c r="D20" s="208"/>
      <c r="E20" s="208"/>
      <c r="F20" s="208"/>
      <c r="G20" s="208"/>
      <c r="H20" s="208"/>
      <c r="I20" s="208"/>
      <c r="J20" s="208"/>
      <c r="K20" s="208"/>
      <c r="L20" s="208"/>
      <c r="M20" s="208"/>
      <c r="N20" s="208"/>
    </row>
    <row r="21" spans="1:14" ht="14.5">
      <c r="A21" s="1">
        <v>13</v>
      </c>
      <c r="B21" s="2" t="s">
        <v>79</v>
      </c>
      <c r="C21" s="207"/>
      <c r="D21" s="207"/>
      <c r="E21" s="207"/>
      <c r="F21" s="207"/>
      <c r="G21" s="207"/>
      <c r="H21" s="207"/>
      <c r="I21" s="207"/>
      <c r="J21" s="207"/>
      <c r="K21" s="207"/>
      <c r="L21" s="207"/>
      <c r="M21" s="207"/>
      <c r="N21" s="207"/>
    </row>
    <row r="22" spans="1:14" ht="14.5">
      <c r="A22" s="3">
        <v>14</v>
      </c>
      <c r="B22" s="4" t="s">
        <v>80</v>
      </c>
      <c r="C22" s="208"/>
      <c r="D22" s="208"/>
      <c r="E22" s="208"/>
      <c r="F22" s="208"/>
      <c r="G22" s="208"/>
      <c r="H22" s="208"/>
      <c r="I22" s="208"/>
      <c r="J22" s="208"/>
      <c r="K22" s="208"/>
      <c r="L22" s="208"/>
      <c r="M22" s="208"/>
      <c r="N22" s="208"/>
    </row>
    <row r="23" spans="1:14" ht="14.5">
      <c r="A23" s="1">
        <v>15</v>
      </c>
      <c r="B23" s="2" t="s">
        <v>81</v>
      </c>
      <c r="C23" s="207"/>
      <c r="D23" s="207"/>
      <c r="E23" s="207"/>
      <c r="F23" s="207"/>
      <c r="G23" s="207"/>
      <c r="H23" s="207"/>
      <c r="I23" s="207"/>
      <c r="J23" s="207"/>
      <c r="K23" s="207"/>
      <c r="L23" s="207"/>
      <c r="M23" s="207"/>
      <c r="N23" s="207"/>
    </row>
    <row r="24" spans="1:14" ht="14.5">
      <c r="A24" s="3">
        <v>16</v>
      </c>
      <c r="B24" s="4" t="s">
        <v>82</v>
      </c>
      <c r="C24" s="208"/>
      <c r="D24" s="208"/>
      <c r="E24" s="208"/>
      <c r="F24" s="208"/>
      <c r="G24" s="208"/>
      <c r="H24" s="208"/>
      <c r="I24" s="208"/>
      <c r="J24" s="208"/>
      <c r="K24" s="208"/>
      <c r="L24" s="208"/>
      <c r="M24" s="208"/>
      <c r="N24" s="208"/>
    </row>
    <row r="25" spans="1:14" ht="14.5">
      <c r="A25" s="1">
        <v>17</v>
      </c>
      <c r="B25" s="2" t="s">
        <v>83</v>
      </c>
      <c r="C25" s="207"/>
      <c r="D25" s="207"/>
      <c r="E25" s="207"/>
      <c r="F25" s="207"/>
      <c r="G25" s="207"/>
      <c r="H25" s="207"/>
      <c r="I25" s="207"/>
      <c r="J25" s="207"/>
      <c r="K25" s="207"/>
      <c r="L25" s="207"/>
      <c r="M25" s="207"/>
      <c r="N25" s="207"/>
    </row>
    <row r="26" spans="1:14" ht="14.5">
      <c r="A26" s="3">
        <v>18</v>
      </c>
      <c r="B26" s="4" t="s">
        <v>84</v>
      </c>
      <c r="C26" s="208"/>
      <c r="D26" s="208"/>
      <c r="E26" s="208"/>
      <c r="F26" s="208"/>
      <c r="G26" s="208"/>
      <c r="H26" s="208"/>
      <c r="I26" s="208"/>
      <c r="J26" s="208"/>
      <c r="K26" s="208"/>
      <c r="L26" s="208"/>
      <c r="M26" s="208"/>
      <c r="N26" s="208"/>
    </row>
    <row r="27" spans="1:14" ht="14.5">
      <c r="A27" s="1">
        <v>19</v>
      </c>
      <c r="B27" s="2" t="s">
        <v>85</v>
      </c>
      <c r="C27" s="207"/>
      <c r="D27" s="207"/>
      <c r="E27" s="207"/>
      <c r="F27" s="207"/>
      <c r="G27" s="207"/>
      <c r="H27" s="207"/>
      <c r="I27" s="207"/>
      <c r="J27" s="207"/>
      <c r="K27" s="207"/>
      <c r="L27" s="207"/>
      <c r="M27" s="207"/>
      <c r="N27" s="207"/>
    </row>
    <row r="28" spans="1:14" ht="14.5">
      <c r="A28" s="3">
        <v>20</v>
      </c>
      <c r="B28" s="4" t="s">
        <v>86</v>
      </c>
      <c r="C28" s="208"/>
      <c r="D28" s="208"/>
      <c r="E28" s="208"/>
      <c r="F28" s="208"/>
      <c r="G28" s="208"/>
      <c r="H28" s="208"/>
      <c r="I28" s="208"/>
      <c r="J28" s="208"/>
      <c r="K28" s="208"/>
      <c r="L28" s="208"/>
      <c r="M28" s="208"/>
      <c r="N28" s="208"/>
    </row>
    <row r="29" spans="1:14" ht="14.5">
      <c r="A29" s="1">
        <v>21</v>
      </c>
      <c r="B29" s="2" t="s">
        <v>87</v>
      </c>
      <c r="C29" s="207"/>
      <c r="D29" s="207"/>
      <c r="E29" s="207"/>
      <c r="F29" s="207"/>
      <c r="G29" s="207"/>
      <c r="H29" s="207"/>
      <c r="I29" s="207"/>
      <c r="J29" s="207"/>
      <c r="K29" s="207"/>
      <c r="L29" s="207"/>
      <c r="M29" s="207"/>
      <c r="N29" s="207"/>
    </row>
    <row r="30" spans="1:14" ht="14.5">
      <c r="A30" s="3">
        <v>22</v>
      </c>
      <c r="B30" s="4" t="s">
        <v>88</v>
      </c>
      <c r="C30" s="208"/>
      <c r="D30" s="208"/>
      <c r="E30" s="208"/>
      <c r="F30" s="208"/>
      <c r="G30" s="208"/>
      <c r="H30" s="208"/>
      <c r="I30" s="208"/>
      <c r="J30" s="208"/>
      <c r="K30" s="208"/>
      <c r="L30" s="208"/>
      <c r="M30" s="208"/>
      <c r="N30" s="208"/>
    </row>
    <row r="31" spans="1:14" ht="14.5">
      <c r="A31" s="1">
        <v>23</v>
      </c>
      <c r="B31" s="2" t="s">
        <v>89</v>
      </c>
      <c r="C31" s="207"/>
      <c r="D31" s="207"/>
      <c r="E31" s="207"/>
      <c r="F31" s="207"/>
      <c r="G31" s="207"/>
      <c r="H31" s="207"/>
      <c r="I31" s="207"/>
      <c r="J31" s="207"/>
      <c r="K31" s="207"/>
      <c r="L31" s="207"/>
      <c r="M31" s="207"/>
      <c r="N31" s="207"/>
    </row>
    <row r="32" spans="1:14" ht="14.5">
      <c r="A32" s="3">
        <v>24</v>
      </c>
      <c r="B32" s="4" t="s">
        <v>90</v>
      </c>
      <c r="C32" s="208"/>
      <c r="D32" s="208"/>
      <c r="E32" s="208"/>
      <c r="F32" s="208"/>
      <c r="G32" s="208"/>
      <c r="H32" s="208"/>
      <c r="I32" s="208"/>
      <c r="J32" s="208"/>
      <c r="K32" s="208"/>
      <c r="L32" s="208"/>
      <c r="M32" s="208"/>
      <c r="N32" s="208"/>
    </row>
    <row r="33" spans="1:14" ht="14.5">
      <c r="A33" s="1">
        <v>25</v>
      </c>
      <c r="B33" s="2" t="s">
        <v>91</v>
      </c>
      <c r="C33" s="207"/>
      <c r="D33" s="207"/>
      <c r="E33" s="207"/>
      <c r="F33" s="207"/>
      <c r="G33" s="207"/>
      <c r="H33" s="207"/>
      <c r="I33" s="207"/>
      <c r="J33" s="207"/>
      <c r="K33" s="207"/>
      <c r="L33" s="207"/>
      <c r="M33" s="207"/>
      <c r="N33" s="207"/>
    </row>
    <row r="34" spans="1:14" ht="14.5">
      <c r="A34" s="3">
        <v>26</v>
      </c>
      <c r="B34" s="4" t="s">
        <v>92</v>
      </c>
      <c r="C34" s="208"/>
      <c r="D34" s="208"/>
      <c r="E34" s="208"/>
      <c r="F34" s="208"/>
      <c r="G34" s="208"/>
      <c r="H34" s="208"/>
      <c r="I34" s="208"/>
      <c r="J34" s="208"/>
      <c r="K34" s="208"/>
      <c r="L34" s="208"/>
      <c r="M34" s="208"/>
      <c r="N34" s="208"/>
    </row>
    <row r="35" spans="1:14" ht="14.5">
      <c r="A35" s="1">
        <v>27</v>
      </c>
      <c r="B35" s="2" t="s">
        <v>93</v>
      </c>
      <c r="C35" s="207"/>
      <c r="D35" s="207"/>
      <c r="E35" s="207"/>
      <c r="F35" s="207"/>
      <c r="G35" s="207"/>
      <c r="H35" s="207"/>
      <c r="I35" s="207"/>
      <c r="J35" s="207"/>
      <c r="K35" s="207"/>
      <c r="L35" s="207"/>
      <c r="M35" s="207"/>
      <c r="N35" s="207"/>
    </row>
    <row r="36" spans="1:14" ht="14.5">
      <c r="A36" s="3">
        <v>28</v>
      </c>
      <c r="B36" s="4" t="s">
        <v>94</v>
      </c>
      <c r="C36" s="208"/>
      <c r="D36" s="208"/>
      <c r="E36" s="208"/>
      <c r="F36" s="208"/>
      <c r="G36" s="208"/>
      <c r="H36" s="208"/>
      <c r="I36" s="208"/>
      <c r="J36" s="208"/>
      <c r="K36" s="208"/>
      <c r="L36" s="208"/>
      <c r="M36" s="208"/>
      <c r="N36" s="208"/>
    </row>
    <row r="37" spans="1:14" ht="14.5">
      <c r="A37" s="1">
        <v>29</v>
      </c>
      <c r="B37" s="2" t="s">
        <v>95</v>
      </c>
      <c r="C37" s="207"/>
      <c r="D37" s="207"/>
      <c r="E37" s="207"/>
      <c r="F37" s="207"/>
      <c r="G37" s="207"/>
      <c r="H37" s="207"/>
      <c r="I37" s="207"/>
      <c r="J37" s="207"/>
      <c r="K37" s="207"/>
      <c r="L37" s="207"/>
      <c r="M37" s="207"/>
      <c r="N37" s="207"/>
    </row>
    <row r="38" spans="1:14" ht="14.5">
      <c r="A38" s="3">
        <v>30</v>
      </c>
      <c r="B38" s="4" t="s">
        <v>96</v>
      </c>
      <c r="C38" s="208"/>
      <c r="D38" s="208"/>
      <c r="E38" s="208"/>
      <c r="F38" s="208"/>
      <c r="G38" s="208"/>
      <c r="H38" s="208"/>
      <c r="I38" s="208"/>
      <c r="J38" s="208"/>
      <c r="K38" s="208"/>
      <c r="L38" s="208"/>
      <c r="M38" s="208"/>
      <c r="N38" s="208"/>
    </row>
    <row r="39" spans="1:14" ht="14.5">
      <c r="A39" s="1">
        <v>31</v>
      </c>
      <c r="B39" s="2" t="s">
        <v>97</v>
      </c>
      <c r="C39" s="207"/>
      <c r="D39" s="207"/>
      <c r="E39" s="207"/>
      <c r="F39" s="207"/>
      <c r="G39" s="207"/>
      <c r="H39" s="207"/>
      <c r="I39" s="207"/>
      <c r="J39" s="207"/>
      <c r="K39" s="207"/>
      <c r="L39" s="207"/>
      <c r="M39" s="207"/>
      <c r="N39" s="207"/>
    </row>
    <row r="40" spans="1:14" ht="14.5">
      <c r="A40" s="3">
        <v>32</v>
      </c>
      <c r="B40" s="4" t="s">
        <v>98</v>
      </c>
      <c r="C40" s="208"/>
      <c r="D40" s="208"/>
      <c r="E40" s="208"/>
      <c r="F40" s="208"/>
      <c r="G40" s="208"/>
      <c r="H40" s="208"/>
      <c r="I40" s="208"/>
      <c r="J40" s="208"/>
      <c r="K40" s="208"/>
      <c r="L40" s="208"/>
      <c r="M40" s="208"/>
      <c r="N40" s="208"/>
    </row>
    <row r="41" spans="1:14" ht="14.5">
      <c r="A41" s="1">
        <v>33</v>
      </c>
      <c r="B41" s="2" t="s">
        <v>99</v>
      </c>
      <c r="C41" s="207"/>
      <c r="D41" s="207"/>
      <c r="E41" s="207"/>
      <c r="F41" s="207"/>
      <c r="G41" s="207"/>
      <c r="H41" s="207"/>
      <c r="I41" s="207"/>
      <c r="J41" s="207"/>
      <c r="K41" s="207"/>
      <c r="L41" s="207"/>
      <c r="M41" s="207"/>
      <c r="N41" s="207"/>
    </row>
    <row r="42" spans="1:14" ht="14.5">
      <c r="A42" s="3">
        <v>34</v>
      </c>
      <c r="B42" s="4" t="s">
        <v>100</v>
      </c>
      <c r="C42" s="208"/>
      <c r="D42" s="208"/>
      <c r="E42" s="208"/>
      <c r="F42" s="208"/>
      <c r="G42" s="208"/>
      <c r="H42" s="208"/>
      <c r="I42" s="208"/>
      <c r="J42" s="208"/>
      <c r="K42" s="208"/>
      <c r="L42" s="208"/>
      <c r="M42" s="208"/>
      <c r="N42" s="208"/>
    </row>
    <row r="43" spans="1:14" ht="14.5">
      <c r="A43" s="1">
        <v>35</v>
      </c>
      <c r="B43" s="2" t="s">
        <v>101</v>
      </c>
      <c r="C43" s="207"/>
      <c r="D43" s="207"/>
      <c r="E43" s="207"/>
      <c r="F43" s="207"/>
      <c r="G43" s="207"/>
      <c r="H43" s="207"/>
      <c r="I43" s="207"/>
      <c r="J43" s="207"/>
      <c r="K43" s="207"/>
      <c r="L43" s="207"/>
      <c r="M43" s="207"/>
      <c r="N43" s="207"/>
    </row>
    <row r="44" spans="1:14" ht="14.5">
      <c r="A44" s="251" t="s">
        <v>102</v>
      </c>
      <c r="B44" s="252"/>
      <c r="C44" s="5"/>
      <c r="D44" s="5"/>
      <c r="E44" s="5"/>
      <c r="F44" s="5"/>
      <c r="G44" s="5"/>
      <c r="H44" s="5"/>
      <c r="I44" s="5"/>
      <c r="J44" s="5"/>
      <c r="K44" s="5"/>
      <c r="L44" s="5"/>
      <c r="M44" s="5"/>
      <c r="N44" s="5"/>
    </row>
    <row r="45" spans="1:14">
      <c r="A45" t="s">
        <v>156</v>
      </c>
    </row>
    <row r="46" spans="1:14">
      <c r="A46" s="209" t="s">
        <v>166</v>
      </c>
    </row>
  </sheetData>
  <mergeCells count="4">
    <mergeCell ref="A7:A8"/>
    <mergeCell ref="B7:B8"/>
    <mergeCell ref="C7:N7"/>
    <mergeCell ref="A44:B4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3612-B4B4-49A3-B55E-1D1FB54F2EFB}">
  <sheetPr>
    <tabColor rgb="FFC00000"/>
  </sheetPr>
  <dimension ref="A1:C14"/>
  <sheetViews>
    <sheetView showGridLines="0" workbookViewId="0">
      <selection activeCell="B2" sqref="B2"/>
    </sheetView>
  </sheetViews>
  <sheetFormatPr defaultColWidth="8.83203125" defaultRowHeight="14"/>
  <cols>
    <col min="2" max="2" width="42.4140625" customWidth="1"/>
    <col min="3" max="3" width="20" bestFit="1" customWidth="1"/>
  </cols>
  <sheetData>
    <row r="1" spans="1:3">
      <c r="A1" s="12" t="s">
        <v>175</v>
      </c>
      <c r="B1" s="9" t="s">
        <v>189</v>
      </c>
      <c r="C1" s="75" t="s">
        <v>51</v>
      </c>
    </row>
    <row r="2" spans="1:3" ht="4" customHeight="1">
      <c r="A2" s="57"/>
      <c r="B2" s="58"/>
      <c r="C2" s="59"/>
    </row>
    <row r="3" spans="1:3">
      <c r="A3" s="7"/>
      <c r="B3" s="7"/>
      <c r="C3" s="8"/>
    </row>
    <row r="4" spans="1:3" ht="45" customHeight="1">
      <c r="A4" s="312" t="s">
        <v>30</v>
      </c>
      <c r="B4" s="312"/>
      <c r="C4" s="312"/>
    </row>
    <row r="5" spans="1:3" ht="17.5">
      <c r="A5" s="13"/>
      <c r="B5" s="7"/>
      <c r="C5" s="8"/>
    </row>
    <row r="6" spans="1:3">
      <c r="A6" s="70" t="s">
        <v>190</v>
      </c>
      <c r="B6" s="8"/>
      <c r="C6" s="8"/>
    </row>
    <row r="7" spans="1:3" ht="14.15" customHeight="1">
      <c r="A7" s="273"/>
      <c r="B7" s="315"/>
      <c r="C7" s="317" t="s">
        <v>191</v>
      </c>
    </row>
    <row r="8" spans="1:3" ht="14.15" customHeight="1">
      <c r="A8" s="275"/>
      <c r="B8" s="316"/>
      <c r="C8" s="250"/>
    </row>
    <row r="9" spans="1:3" ht="14.5">
      <c r="A9" s="318" t="s">
        <v>192</v>
      </c>
      <c r="B9" s="278"/>
      <c r="C9" s="163"/>
    </row>
    <row r="10" spans="1:3" ht="14.5">
      <c r="A10" s="313" t="s">
        <v>193</v>
      </c>
      <c r="B10" s="314"/>
      <c r="C10" s="158">
        <v>57051014</v>
      </c>
    </row>
    <row r="11" spans="1:3" ht="14.5">
      <c r="A11" s="308" t="s">
        <v>194</v>
      </c>
      <c r="B11" s="309"/>
      <c r="C11" s="159">
        <v>32839929024900</v>
      </c>
    </row>
    <row r="12" spans="1:3" ht="14.5">
      <c r="A12" s="306" t="s">
        <v>195</v>
      </c>
      <c r="B12" s="307"/>
      <c r="C12" s="160"/>
    </row>
    <row r="13" spans="1:3" ht="14.5">
      <c r="A13" s="308" t="s">
        <v>193</v>
      </c>
      <c r="B13" s="309"/>
      <c r="C13" s="161">
        <v>697012</v>
      </c>
    </row>
    <row r="14" spans="1:3" ht="14.5">
      <c r="A14" s="310" t="s">
        <v>194</v>
      </c>
      <c r="B14" s="311"/>
      <c r="C14" s="162">
        <v>4220074913476</v>
      </c>
    </row>
  </sheetData>
  <mergeCells count="9">
    <mergeCell ref="A12:B12"/>
    <mergeCell ref="A13:B13"/>
    <mergeCell ref="A14:B14"/>
    <mergeCell ref="A4:C4"/>
    <mergeCell ref="A10:B10"/>
    <mergeCell ref="A11:B11"/>
    <mergeCell ref="A7:B8"/>
    <mergeCell ref="C7:C8"/>
    <mergeCell ref="A9:B9"/>
  </mergeCells>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48D8B-B509-4D5C-8EBB-E41025DBBE80}">
  <sheetPr>
    <tabColor rgb="FFFFC000"/>
  </sheetPr>
  <dimension ref="A1:L45"/>
  <sheetViews>
    <sheetView showGridLines="0" zoomScale="78" workbookViewId="0">
      <selection activeCell="K2" sqref="K2"/>
    </sheetView>
  </sheetViews>
  <sheetFormatPr defaultColWidth="8.83203125" defaultRowHeight="14"/>
  <cols>
    <col min="1" max="1" width="7.1640625" customWidth="1"/>
    <col min="2" max="2" width="29.1640625" customWidth="1"/>
    <col min="3" max="3" width="10.25" customWidth="1"/>
    <col min="4" max="4" width="11.83203125" customWidth="1"/>
    <col min="5" max="7" width="11" style="6" customWidth="1"/>
    <col min="8" max="10" width="12.4140625" style="6" customWidth="1"/>
    <col min="11" max="11" width="11.4140625" style="6" customWidth="1"/>
    <col min="12" max="12" width="10.4140625" customWidth="1"/>
  </cols>
  <sheetData>
    <row r="1" spans="1:12">
      <c r="A1" s="12" t="s">
        <v>196</v>
      </c>
      <c r="B1" s="7"/>
      <c r="C1" s="7"/>
      <c r="D1" s="7"/>
      <c r="E1" s="8"/>
      <c r="F1" s="8"/>
      <c r="G1" s="8"/>
      <c r="H1" s="8"/>
      <c r="I1" s="8"/>
      <c r="J1" s="8"/>
      <c r="K1" s="9" t="s">
        <v>130</v>
      </c>
      <c r="L1" s="75" t="s">
        <v>51</v>
      </c>
    </row>
    <row r="2" spans="1:12" ht="4.5" customHeight="1">
      <c r="A2" s="57"/>
      <c r="B2" s="58"/>
      <c r="C2" s="58"/>
      <c r="D2" s="58"/>
      <c r="E2" s="59"/>
      <c r="F2" s="59"/>
      <c r="G2" s="59"/>
      <c r="H2" s="59"/>
      <c r="I2" s="59"/>
      <c r="J2" s="59"/>
      <c r="K2" s="61"/>
      <c r="L2" s="60"/>
    </row>
    <row r="3" spans="1:12">
      <c r="A3" s="7"/>
      <c r="B3" s="7"/>
      <c r="C3" s="7"/>
      <c r="D3" s="7"/>
      <c r="E3" s="8"/>
      <c r="F3" s="8"/>
      <c r="G3" s="8"/>
      <c r="H3" s="8"/>
      <c r="I3" s="8"/>
      <c r="J3" s="8"/>
      <c r="K3" s="8"/>
      <c r="L3" s="8"/>
    </row>
    <row r="4" spans="1:12" ht="23">
      <c r="A4" s="11" t="s">
        <v>34</v>
      </c>
      <c r="B4" s="7"/>
      <c r="C4" s="7"/>
      <c r="D4" s="7"/>
      <c r="E4" s="8"/>
      <c r="F4" s="8"/>
      <c r="G4" s="8"/>
      <c r="H4" s="8"/>
      <c r="I4" s="8"/>
      <c r="J4" s="8"/>
      <c r="K4" s="8"/>
      <c r="L4" s="8"/>
    </row>
    <row r="5" spans="1:12" ht="17.5">
      <c r="A5" s="13"/>
      <c r="B5" s="7"/>
      <c r="C5" s="7"/>
      <c r="D5" s="7"/>
      <c r="E5" s="8"/>
      <c r="F5" s="8"/>
      <c r="G5" s="8"/>
      <c r="H5" s="8"/>
      <c r="I5" s="8"/>
      <c r="J5" s="8"/>
      <c r="K5" s="8"/>
      <c r="L5" s="8"/>
    </row>
    <row r="6" spans="1:12">
      <c r="A6" s="7" t="s">
        <v>105</v>
      </c>
      <c r="B6" s="7"/>
      <c r="C6" s="7"/>
      <c r="D6" s="7"/>
      <c r="E6" s="8"/>
      <c r="F6" s="8"/>
      <c r="G6" s="8"/>
      <c r="H6" s="8"/>
      <c r="I6" s="8"/>
      <c r="J6" s="8"/>
      <c r="K6" s="8"/>
      <c r="L6" s="8"/>
    </row>
    <row r="7" spans="1:12" ht="14.5">
      <c r="A7" s="250" t="s">
        <v>53</v>
      </c>
      <c r="B7" s="250" t="s">
        <v>106</v>
      </c>
      <c r="C7" s="250" t="s">
        <v>197</v>
      </c>
      <c r="D7" s="250"/>
      <c r="E7" s="250"/>
      <c r="F7" s="250"/>
      <c r="G7" s="250"/>
      <c r="H7" s="250"/>
      <c r="I7" s="250"/>
      <c r="J7" s="250"/>
      <c r="K7" s="250"/>
      <c r="L7" s="250" t="s">
        <v>108</v>
      </c>
    </row>
    <row r="8" spans="1:12" ht="14.5">
      <c r="A8" s="250"/>
      <c r="B8" s="250"/>
      <c r="C8" s="250" t="s">
        <v>198</v>
      </c>
      <c r="D8" s="250"/>
      <c r="E8" s="250"/>
      <c r="F8" s="250" t="s">
        <v>199</v>
      </c>
      <c r="G8" s="250"/>
      <c r="H8" s="250"/>
      <c r="I8" s="250" t="s">
        <v>200</v>
      </c>
      <c r="J8" s="250"/>
      <c r="K8" s="250"/>
      <c r="L8" s="250"/>
    </row>
    <row r="9" spans="1:12" ht="14.5">
      <c r="A9" s="250"/>
      <c r="B9" s="250"/>
      <c r="C9" s="15" t="s">
        <v>201</v>
      </c>
      <c r="D9" s="15" t="s">
        <v>202</v>
      </c>
      <c r="E9" s="15" t="s">
        <v>203</v>
      </c>
      <c r="F9" s="15" t="s">
        <v>201</v>
      </c>
      <c r="G9" s="15" t="s">
        <v>202</v>
      </c>
      <c r="H9" s="15" t="s">
        <v>203</v>
      </c>
      <c r="I9" s="15" t="s">
        <v>201</v>
      </c>
      <c r="J9" s="15" t="s">
        <v>202</v>
      </c>
      <c r="K9" s="15" t="s">
        <v>203</v>
      </c>
      <c r="L9" s="250"/>
    </row>
    <row r="10" spans="1:12" ht="14.5">
      <c r="A10" s="1">
        <v>1</v>
      </c>
      <c r="B10" s="2" t="s">
        <v>67</v>
      </c>
      <c r="C10" s="201">
        <v>35</v>
      </c>
      <c r="D10" s="201">
        <v>1</v>
      </c>
      <c r="E10" s="201">
        <v>36</v>
      </c>
      <c r="F10" s="201">
        <v>549</v>
      </c>
      <c r="G10" s="201">
        <v>1</v>
      </c>
      <c r="H10" s="201">
        <v>550</v>
      </c>
      <c r="I10" s="201">
        <v>40</v>
      </c>
      <c r="J10" s="201">
        <v>3</v>
      </c>
      <c r="K10" s="201">
        <v>43</v>
      </c>
      <c r="L10" s="202">
        <f>SUM(E10,H10,K10)</f>
        <v>629</v>
      </c>
    </row>
    <row r="11" spans="1:12" ht="14.5">
      <c r="A11" s="3">
        <v>2</v>
      </c>
      <c r="B11" s="4" t="s">
        <v>68</v>
      </c>
      <c r="C11" s="205">
        <v>126</v>
      </c>
      <c r="D11" s="205">
        <v>13</v>
      </c>
      <c r="E11" s="205">
        <v>139</v>
      </c>
      <c r="F11" s="205">
        <v>1536</v>
      </c>
      <c r="G11" s="205">
        <v>2</v>
      </c>
      <c r="H11" s="205">
        <v>1538</v>
      </c>
      <c r="I11" s="205">
        <v>153</v>
      </c>
      <c r="J11" s="205">
        <v>7</v>
      </c>
      <c r="K11" s="205">
        <v>160</v>
      </c>
      <c r="L11" s="205">
        <f t="shared" ref="L11:L44" si="0">SUM(E11,H11,K11)</f>
        <v>1837</v>
      </c>
    </row>
    <row r="12" spans="1:12" ht="14.5">
      <c r="A12" s="1">
        <v>3</v>
      </c>
      <c r="B12" s="2" t="s">
        <v>69</v>
      </c>
      <c r="C12" s="201">
        <v>463</v>
      </c>
      <c r="D12" s="201">
        <v>37</v>
      </c>
      <c r="E12" s="201">
        <v>500</v>
      </c>
      <c r="F12" s="201">
        <v>6624</v>
      </c>
      <c r="G12" s="201">
        <v>2</v>
      </c>
      <c r="H12" s="201">
        <v>6626</v>
      </c>
      <c r="I12" s="201">
        <v>555</v>
      </c>
      <c r="J12" s="201">
        <v>37</v>
      </c>
      <c r="K12" s="201">
        <v>592</v>
      </c>
      <c r="L12" s="202">
        <f t="shared" si="0"/>
        <v>7718</v>
      </c>
    </row>
    <row r="13" spans="1:12" ht="14.5">
      <c r="A13" s="3">
        <v>4</v>
      </c>
      <c r="B13" s="4" t="s">
        <v>70</v>
      </c>
      <c r="C13" s="205">
        <v>22</v>
      </c>
      <c r="D13" s="205">
        <v>3</v>
      </c>
      <c r="E13" s="205">
        <v>25</v>
      </c>
      <c r="F13" s="205">
        <v>429</v>
      </c>
      <c r="G13" s="205">
        <v>0</v>
      </c>
      <c r="H13" s="205">
        <v>429</v>
      </c>
      <c r="I13" s="205">
        <v>60</v>
      </c>
      <c r="J13" s="205">
        <v>3</v>
      </c>
      <c r="K13" s="205">
        <v>63</v>
      </c>
      <c r="L13" s="205">
        <f t="shared" si="0"/>
        <v>517</v>
      </c>
    </row>
    <row r="14" spans="1:12" ht="14.5">
      <c r="A14" s="1">
        <v>5</v>
      </c>
      <c r="B14" s="2" t="s">
        <v>71</v>
      </c>
      <c r="C14" s="201">
        <v>162</v>
      </c>
      <c r="D14" s="201">
        <v>38</v>
      </c>
      <c r="E14" s="201">
        <v>200</v>
      </c>
      <c r="F14" s="201">
        <v>2019</v>
      </c>
      <c r="G14" s="201">
        <v>3</v>
      </c>
      <c r="H14" s="201">
        <v>2022</v>
      </c>
      <c r="I14" s="201">
        <v>161</v>
      </c>
      <c r="J14" s="201">
        <v>7</v>
      </c>
      <c r="K14" s="201">
        <v>168</v>
      </c>
      <c r="L14" s="202">
        <f t="shared" si="0"/>
        <v>2390</v>
      </c>
    </row>
    <row r="15" spans="1:12" ht="14.5">
      <c r="A15" s="3">
        <v>6</v>
      </c>
      <c r="B15" s="4" t="s">
        <v>72</v>
      </c>
      <c r="C15" s="205">
        <v>1005</v>
      </c>
      <c r="D15" s="205">
        <v>68</v>
      </c>
      <c r="E15" s="205">
        <v>1073</v>
      </c>
      <c r="F15" s="205">
        <v>13660</v>
      </c>
      <c r="G15" s="205">
        <v>6</v>
      </c>
      <c r="H15" s="205">
        <v>13666</v>
      </c>
      <c r="I15" s="205">
        <v>1318</v>
      </c>
      <c r="J15" s="205">
        <v>112</v>
      </c>
      <c r="K15" s="205">
        <v>1430</v>
      </c>
      <c r="L15" s="205">
        <f t="shared" si="0"/>
        <v>16169</v>
      </c>
    </row>
    <row r="16" spans="1:12" ht="14.5">
      <c r="A16" s="1">
        <v>7</v>
      </c>
      <c r="B16" s="2" t="s">
        <v>73</v>
      </c>
      <c r="C16" s="201">
        <v>22</v>
      </c>
      <c r="D16" s="201">
        <v>0</v>
      </c>
      <c r="E16" s="201">
        <v>22</v>
      </c>
      <c r="F16" s="201">
        <v>269</v>
      </c>
      <c r="G16" s="201">
        <v>1</v>
      </c>
      <c r="H16" s="201">
        <v>270</v>
      </c>
      <c r="I16" s="201">
        <v>20</v>
      </c>
      <c r="J16" s="201">
        <v>0</v>
      </c>
      <c r="K16" s="201">
        <v>20</v>
      </c>
      <c r="L16" s="202">
        <f t="shared" si="0"/>
        <v>312</v>
      </c>
    </row>
    <row r="17" spans="1:12" ht="14.5">
      <c r="A17" s="3">
        <v>8</v>
      </c>
      <c r="B17" s="4" t="s">
        <v>74</v>
      </c>
      <c r="C17" s="205">
        <v>71</v>
      </c>
      <c r="D17" s="205">
        <v>21</v>
      </c>
      <c r="E17" s="205">
        <v>92</v>
      </c>
      <c r="F17" s="205">
        <v>692</v>
      </c>
      <c r="G17" s="205">
        <v>0</v>
      </c>
      <c r="H17" s="205">
        <v>692</v>
      </c>
      <c r="I17" s="205">
        <v>50</v>
      </c>
      <c r="J17" s="205">
        <v>5</v>
      </c>
      <c r="K17" s="205">
        <v>55</v>
      </c>
      <c r="L17" s="205">
        <f t="shared" si="0"/>
        <v>839</v>
      </c>
    </row>
    <row r="18" spans="1:12" ht="14.5">
      <c r="A18" s="1">
        <v>9</v>
      </c>
      <c r="B18" s="2" t="s">
        <v>75</v>
      </c>
      <c r="C18" s="201">
        <v>1604</v>
      </c>
      <c r="D18" s="201">
        <v>131</v>
      </c>
      <c r="E18" s="201">
        <v>1735</v>
      </c>
      <c r="F18" s="201">
        <v>20030</v>
      </c>
      <c r="G18" s="201">
        <v>2</v>
      </c>
      <c r="H18" s="201">
        <v>20032</v>
      </c>
      <c r="I18" s="201">
        <v>1738</v>
      </c>
      <c r="J18" s="201">
        <v>93</v>
      </c>
      <c r="K18" s="201">
        <v>1831</v>
      </c>
      <c r="L18" s="202">
        <f t="shared" si="0"/>
        <v>23598</v>
      </c>
    </row>
    <row r="19" spans="1:12" ht="14.5">
      <c r="A19" s="3">
        <v>10</v>
      </c>
      <c r="B19" s="4" t="s">
        <v>76</v>
      </c>
      <c r="C19" s="205">
        <v>642</v>
      </c>
      <c r="D19" s="205">
        <v>125</v>
      </c>
      <c r="E19" s="205">
        <v>767</v>
      </c>
      <c r="F19" s="205">
        <v>8324</v>
      </c>
      <c r="G19" s="205">
        <v>1</v>
      </c>
      <c r="H19" s="205">
        <v>8325</v>
      </c>
      <c r="I19" s="205">
        <v>967</v>
      </c>
      <c r="J19" s="205">
        <v>22</v>
      </c>
      <c r="K19" s="205">
        <v>989</v>
      </c>
      <c r="L19" s="205">
        <f t="shared" si="0"/>
        <v>10081</v>
      </c>
    </row>
    <row r="20" spans="1:12" ht="14.5">
      <c r="A20" s="1">
        <v>11</v>
      </c>
      <c r="B20" s="2" t="s">
        <v>77</v>
      </c>
      <c r="C20" s="201">
        <v>1241</v>
      </c>
      <c r="D20" s="201">
        <v>211</v>
      </c>
      <c r="E20" s="201">
        <v>1452</v>
      </c>
      <c r="F20" s="201">
        <v>10973</v>
      </c>
      <c r="G20" s="201">
        <v>4</v>
      </c>
      <c r="H20" s="201">
        <v>10977</v>
      </c>
      <c r="I20" s="201">
        <v>1426</v>
      </c>
      <c r="J20" s="201">
        <v>58</v>
      </c>
      <c r="K20" s="201">
        <v>1484</v>
      </c>
      <c r="L20" s="202">
        <f t="shared" si="0"/>
        <v>13913</v>
      </c>
    </row>
    <row r="21" spans="1:12" ht="14.5">
      <c r="A21" s="3">
        <v>12</v>
      </c>
      <c r="B21" s="4" t="s">
        <v>78</v>
      </c>
      <c r="C21" s="205">
        <v>68</v>
      </c>
      <c r="D21" s="205">
        <v>1</v>
      </c>
      <c r="E21" s="205">
        <v>69</v>
      </c>
      <c r="F21" s="205">
        <v>853</v>
      </c>
      <c r="G21" s="205">
        <v>0</v>
      </c>
      <c r="H21" s="205">
        <v>853</v>
      </c>
      <c r="I21" s="205">
        <v>46</v>
      </c>
      <c r="J21" s="205">
        <v>3</v>
      </c>
      <c r="K21" s="205">
        <v>49</v>
      </c>
      <c r="L21" s="205">
        <f t="shared" si="0"/>
        <v>971</v>
      </c>
    </row>
    <row r="22" spans="1:12" ht="14.5">
      <c r="A22" s="1">
        <v>13</v>
      </c>
      <c r="B22" s="2" t="s">
        <v>79</v>
      </c>
      <c r="C22" s="201">
        <v>84</v>
      </c>
      <c r="D22" s="201">
        <v>4</v>
      </c>
      <c r="E22" s="201">
        <v>88</v>
      </c>
      <c r="F22" s="201">
        <v>1013</v>
      </c>
      <c r="G22" s="201">
        <v>1</v>
      </c>
      <c r="H22" s="201">
        <v>1014</v>
      </c>
      <c r="I22" s="201">
        <v>98</v>
      </c>
      <c r="J22" s="201">
        <v>4</v>
      </c>
      <c r="K22" s="201">
        <v>102</v>
      </c>
      <c r="L22" s="202">
        <f t="shared" si="0"/>
        <v>1204</v>
      </c>
    </row>
    <row r="23" spans="1:12" ht="14.5">
      <c r="A23" s="3">
        <v>14</v>
      </c>
      <c r="B23" s="4" t="s">
        <v>80</v>
      </c>
      <c r="C23" s="205">
        <v>70</v>
      </c>
      <c r="D23" s="205">
        <v>2</v>
      </c>
      <c r="E23" s="205">
        <v>72</v>
      </c>
      <c r="F23" s="205">
        <v>581</v>
      </c>
      <c r="G23" s="205">
        <v>0</v>
      </c>
      <c r="H23" s="205">
        <v>581</v>
      </c>
      <c r="I23" s="205">
        <v>37</v>
      </c>
      <c r="J23" s="205">
        <v>6</v>
      </c>
      <c r="K23" s="205">
        <v>43</v>
      </c>
      <c r="L23" s="205">
        <f t="shared" si="0"/>
        <v>696</v>
      </c>
    </row>
    <row r="24" spans="1:12" ht="14.5">
      <c r="A24" s="1">
        <v>15</v>
      </c>
      <c r="B24" s="2" t="s">
        <v>81</v>
      </c>
      <c r="C24" s="201">
        <v>103</v>
      </c>
      <c r="D24" s="201">
        <v>6</v>
      </c>
      <c r="E24" s="201">
        <v>109</v>
      </c>
      <c r="F24" s="201">
        <v>1324</v>
      </c>
      <c r="G24" s="201">
        <v>0</v>
      </c>
      <c r="H24" s="201">
        <v>1324</v>
      </c>
      <c r="I24" s="201">
        <v>93</v>
      </c>
      <c r="J24" s="201">
        <v>1</v>
      </c>
      <c r="K24" s="201">
        <v>94</v>
      </c>
      <c r="L24" s="202">
        <f t="shared" si="0"/>
        <v>1527</v>
      </c>
    </row>
    <row r="25" spans="1:12" ht="14.5">
      <c r="A25" s="3">
        <v>16</v>
      </c>
      <c r="B25" s="4" t="s">
        <v>82</v>
      </c>
      <c r="C25" s="205">
        <v>13</v>
      </c>
      <c r="D25" s="205">
        <v>0</v>
      </c>
      <c r="E25" s="205">
        <v>13</v>
      </c>
      <c r="F25" s="205">
        <v>136</v>
      </c>
      <c r="G25" s="205">
        <v>0</v>
      </c>
      <c r="H25" s="205">
        <v>136</v>
      </c>
      <c r="I25" s="205">
        <v>12</v>
      </c>
      <c r="J25" s="205">
        <v>0</v>
      </c>
      <c r="K25" s="205">
        <v>12</v>
      </c>
      <c r="L25" s="205">
        <f t="shared" si="0"/>
        <v>161</v>
      </c>
    </row>
    <row r="26" spans="1:12" ht="14.5">
      <c r="A26" s="1">
        <v>17</v>
      </c>
      <c r="B26" s="2" t="s">
        <v>83</v>
      </c>
      <c r="C26" s="201">
        <v>18</v>
      </c>
      <c r="D26" s="201">
        <v>0</v>
      </c>
      <c r="E26" s="201">
        <v>18</v>
      </c>
      <c r="F26" s="201">
        <v>326</v>
      </c>
      <c r="G26" s="201">
        <v>0</v>
      </c>
      <c r="H26" s="201">
        <v>326</v>
      </c>
      <c r="I26" s="201">
        <v>23</v>
      </c>
      <c r="J26" s="201">
        <v>1</v>
      </c>
      <c r="K26" s="201">
        <v>24</v>
      </c>
      <c r="L26" s="202">
        <f t="shared" si="0"/>
        <v>368</v>
      </c>
    </row>
    <row r="27" spans="1:12" ht="14.5">
      <c r="A27" s="3">
        <v>18</v>
      </c>
      <c r="B27" s="4" t="s">
        <v>84</v>
      </c>
      <c r="C27" s="205">
        <v>49</v>
      </c>
      <c r="D27" s="205">
        <v>10</v>
      </c>
      <c r="E27" s="205">
        <v>59</v>
      </c>
      <c r="F27" s="205">
        <v>1083</v>
      </c>
      <c r="G27" s="205">
        <v>0</v>
      </c>
      <c r="H27" s="205">
        <v>1083</v>
      </c>
      <c r="I27" s="205">
        <v>117</v>
      </c>
      <c r="J27" s="205">
        <v>4</v>
      </c>
      <c r="K27" s="205">
        <v>121</v>
      </c>
      <c r="L27" s="205">
        <f t="shared" si="0"/>
        <v>1263</v>
      </c>
    </row>
    <row r="28" spans="1:12" ht="14.5">
      <c r="A28" s="1">
        <v>19</v>
      </c>
      <c r="B28" s="2" t="s">
        <v>85</v>
      </c>
      <c r="C28" s="201">
        <v>112</v>
      </c>
      <c r="D28" s="201">
        <v>19</v>
      </c>
      <c r="E28" s="201">
        <v>131</v>
      </c>
      <c r="F28" s="201">
        <v>1543</v>
      </c>
      <c r="G28" s="201">
        <v>0</v>
      </c>
      <c r="H28" s="201">
        <v>1543</v>
      </c>
      <c r="I28" s="201">
        <v>142</v>
      </c>
      <c r="J28" s="201">
        <v>4</v>
      </c>
      <c r="K28" s="201">
        <v>146</v>
      </c>
      <c r="L28" s="202">
        <f t="shared" si="0"/>
        <v>1820</v>
      </c>
    </row>
    <row r="29" spans="1:12" ht="14.5">
      <c r="A29" s="3">
        <v>20</v>
      </c>
      <c r="B29" s="4" t="s">
        <v>86</v>
      </c>
      <c r="C29" s="205">
        <v>35</v>
      </c>
      <c r="D29" s="205">
        <v>0</v>
      </c>
      <c r="E29" s="205">
        <v>35</v>
      </c>
      <c r="F29" s="205">
        <v>223</v>
      </c>
      <c r="G29" s="205">
        <v>0</v>
      </c>
      <c r="H29" s="205">
        <v>223</v>
      </c>
      <c r="I29" s="205">
        <v>22</v>
      </c>
      <c r="J29" s="205">
        <v>1</v>
      </c>
      <c r="K29" s="205">
        <v>23</v>
      </c>
      <c r="L29" s="205">
        <f t="shared" si="0"/>
        <v>281</v>
      </c>
    </row>
    <row r="30" spans="1:12" ht="14.5">
      <c r="A30" s="1">
        <v>21</v>
      </c>
      <c r="B30" s="2" t="s">
        <v>87</v>
      </c>
      <c r="C30" s="201">
        <v>21</v>
      </c>
      <c r="D30" s="201">
        <v>0</v>
      </c>
      <c r="E30" s="201">
        <v>21</v>
      </c>
      <c r="F30" s="201">
        <v>159</v>
      </c>
      <c r="G30" s="201">
        <v>0</v>
      </c>
      <c r="H30" s="201">
        <v>159</v>
      </c>
      <c r="I30" s="201">
        <v>6</v>
      </c>
      <c r="J30" s="201">
        <v>1</v>
      </c>
      <c r="K30" s="201">
        <v>7</v>
      </c>
      <c r="L30" s="202">
        <f t="shared" si="0"/>
        <v>187</v>
      </c>
    </row>
    <row r="31" spans="1:12" ht="14.5">
      <c r="A31" s="3">
        <v>22</v>
      </c>
      <c r="B31" s="4" t="s">
        <v>88</v>
      </c>
      <c r="C31" s="205">
        <v>62</v>
      </c>
      <c r="D31" s="205">
        <v>1</v>
      </c>
      <c r="E31" s="205">
        <v>63</v>
      </c>
      <c r="F31" s="205">
        <v>703</v>
      </c>
      <c r="G31" s="205">
        <v>0</v>
      </c>
      <c r="H31" s="205">
        <v>703</v>
      </c>
      <c r="I31" s="205">
        <v>129</v>
      </c>
      <c r="J31" s="205">
        <v>3</v>
      </c>
      <c r="K31" s="205">
        <v>132</v>
      </c>
      <c r="L31" s="205">
        <f t="shared" si="0"/>
        <v>898</v>
      </c>
    </row>
    <row r="32" spans="1:12" ht="14.5">
      <c r="A32" s="1">
        <v>23</v>
      </c>
      <c r="B32" s="2" t="s">
        <v>89</v>
      </c>
      <c r="C32" s="201">
        <v>107</v>
      </c>
      <c r="D32" s="201">
        <v>17</v>
      </c>
      <c r="E32" s="201">
        <v>124</v>
      </c>
      <c r="F32" s="201">
        <v>546</v>
      </c>
      <c r="G32" s="201">
        <v>0</v>
      </c>
      <c r="H32" s="201">
        <v>546</v>
      </c>
      <c r="I32" s="201">
        <v>45</v>
      </c>
      <c r="J32" s="201">
        <v>0</v>
      </c>
      <c r="K32" s="201">
        <v>45</v>
      </c>
      <c r="L32" s="202">
        <f t="shared" si="0"/>
        <v>715</v>
      </c>
    </row>
    <row r="33" spans="1:12" ht="14.5">
      <c r="A33" s="3">
        <v>24</v>
      </c>
      <c r="B33" s="4" t="s">
        <v>90</v>
      </c>
      <c r="C33" s="205">
        <v>39</v>
      </c>
      <c r="D33" s="205">
        <v>4</v>
      </c>
      <c r="E33" s="205">
        <v>43</v>
      </c>
      <c r="F33" s="205">
        <v>292</v>
      </c>
      <c r="G33" s="205">
        <v>0</v>
      </c>
      <c r="H33" s="205">
        <v>292</v>
      </c>
      <c r="I33" s="205">
        <v>36</v>
      </c>
      <c r="J33" s="205">
        <v>3</v>
      </c>
      <c r="K33" s="205">
        <v>39</v>
      </c>
      <c r="L33" s="205">
        <f t="shared" si="0"/>
        <v>374</v>
      </c>
    </row>
    <row r="34" spans="1:12" ht="14.5">
      <c r="A34" s="1">
        <v>25</v>
      </c>
      <c r="B34" s="2" t="s">
        <v>91</v>
      </c>
      <c r="C34" s="201">
        <v>27</v>
      </c>
      <c r="D34" s="201">
        <v>0</v>
      </c>
      <c r="E34" s="201">
        <v>27</v>
      </c>
      <c r="F34" s="201">
        <v>141</v>
      </c>
      <c r="G34" s="201">
        <v>0</v>
      </c>
      <c r="H34" s="201">
        <v>141</v>
      </c>
      <c r="I34" s="201">
        <v>2</v>
      </c>
      <c r="J34" s="201">
        <v>2</v>
      </c>
      <c r="K34" s="201">
        <v>4</v>
      </c>
      <c r="L34" s="202">
        <f t="shared" si="0"/>
        <v>172</v>
      </c>
    </row>
    <row r="35" spans="1:12" ht="14.5">
      <c r="A35" s="3">
        <v>26</v>
      </c>
      <c r="B35" s="4" t="s">
        <v>92</v>
      </c>
      <c r="C35" s="205">
        <v>129</v>
      </c>
      <c r="D35" s="205">
        <v>28</v>
      </c>
      <c r="E35" s="205">
        <v>157</v>
      </c>
      <c r="F35" s="205">
        <v>1592</v>
      </c>
      <c r="G35" s="205">
        <v>0</v>
      </c>
      <c r="H35" s="205">
        <v>1592</v>
      </c>
      <c r="I35" s="205">
        <v>135</v>
      </c>
      <c r="J35" s="205">
        <v>8</v>
      </c>
      <c r="K35" s="205">
        <v>143</v>
      </c>
      <c r="L35" s="205">
        <f t="shared" si="0"/>
        <v>1892</v>
      </c>
    </row>
    <row r="36" spans="1:12" ht="14.5">
      <c r="A36" s="1">
        <v>27</v>
      </c>
      <c r="B36" s="2" t="s">
        <v>93</v>
      </c>
      <c r="C36" s="201">
        <v>10</v>
      </c>
      <c r="D36" s="201">
        <v>0</v>
      </c>
      <c r="E36" s="201">
        <v>10</v>
      </c>
      <c r="F36" s="201">
        <v>114</v>
      </c>
      <c r="G36" s="201">
        <v>0</v>
      </c>
      <c r="H36" s="201">
        <v>114</v>
      </c>
      <c r="I36" s="201">
        <v>4</v>
      </c>
      <c r="J36" s="201">
        <v>0</v>
      </c>
      <c r="K36" s="201">
        <v>4</v>
      </c>
      <c r="L36" s="202">
        <f t="shared" si="0"/>
        <v>128</v>
      </c>
    </row>
    <row r="37" spans="1:12" ht="14.5">
      <c r="A37" s="3">
        <v>28</v>
      </c>
      <c r="B37" s="4" t="s">
        <v>94</v>
      </c>
      <c r="C37" s="205">
        <v>152</v>
      </c>
      <c r="D37" s="205">
        <v>7</v>
      </c>
      <c r="E37" s="205">
        <v>159</v>
      </c>
      <c r="F37" s="205">
        <v>1673</v>
      </c>
      <c r="G37" s="205">
        <v>0</v>
      </c>
      <c r="H37" s="205">
        <v>1673</v>
      </c>
      <c r="I37" s="205">
        <v>145</v>
      </c>
      <c r="J37" s="205">
        <v>7</v>
      </c>
      <c r="K37" s="205">
        <v>152</v>
      </c>
      <c r="L37" s="205">
        <f t="shared" si="0"/>
        <v>1984</v>
      </c>
    </row>
    <row r="38" spans="1:12" ht="14.5">
      <c r="A38" s="1">
        <v>29</v>
      </c>
      <c r="B38" s="2" t="s">
        <v>95</v>
      </c>
      <c r="C38" s="201">
        <v>36</v>
      </c>
      <c r="D38" s="201">
        <v>5</v>
      </c>
      <c r="E38" s="201">
        <v>41</v>
      </c>
      <c r="F38" s="201">
        <v>530</v>
      </c>
      <c r="G38" s="201">
        <v>0</v>
      </c>
      <c r="H38" s="201">
        <v>530</v>
      </c>
      <c r="I38" s="201">
        <v>82</v>
      </c>
      <c r="J38" s="201">
        <v>1</v>
      </c>
      <c r="K38" s="201">
        <v>83</v>
      </c>
      <c r="L38" s="202">
        <f t="shared" si="0"/>
        <v>654</v>
      </c>
    </row>
    <row r="39" spans="1:12" ht="14.5">
      <c r="A39" s="3">
        <v>30</v>
      </c>
      <c r="B39" s="4" t="s">
        <v>96</v>
      </c>
      <c r="C39" s="205">
        <v>17</v>
      </c>
      <c r="D39" s="205">
        <v>1</v>
      </c>
      <c r="E39" s="205">
        <v>18</v>
      </c>
      <c r="F39" s="205">
        <v>379</v>
      </c>
      <c r="G39" s="205">
        <v>0</v>
      </c>
      <c r="H39" s="205">
        <v>379</v>
      </c>
      <c r="I39" s="205">
        <v>60</v>
      </c>
      <c r="J39" s="205">
        <v>16</v>
      </c>
      <c r="K39" s="205">
        <v>76</v>
      </c>
      <c r="L39" s="205">
        <f t="shared" si="0"/>
        <v>473</v>
      </c>
    </row>
    <row r="40" spans="1:12" ht="14.5">
      <c r="A40" s="1">
        <v>31</v>
      </c>
      <c r="B40" s="2" t="s">
        <v>97</v>
      </c>
      <c r="C40" s="201">
        <v>57</v>
      </c>
      <c r="D40" s="201">
        <v>3</v>
      </c>
      <c r="E40" s="201">
        <v>60</v>
      </c>
      <c r="F40" s="201">
        <v>713</v>
      </c>
      <c r="G40" s="201">
        <v>0</v>
      </c>
      <c r="H40" s="201">
        <v>713</v>
      </c>
      <c r="I40" s="201">
        <v>98</v>
      </c>
      <c r="J40" s="201">
        <v>13</v>
      </c>
      <c r="K40" s="201">
        <v>111</v>
      </c>
      <c r="L40" s="202">
        <f t="shared" si="0"/>
        <v>884</v>
      </c>
    </row>
    <row r="41" spans="1:12" ht="14.5">
      <c r="A41" s="3">
        <v>32</v>
      </c>
      <c r="B41" s="4" t="s">
        <v>98</v>
      </c>
      <c r="C41" s="205">
        <v>106</v>
      </c>
      <c r="D41" s="205">
        <v>22</v>
      </c>
      <c r="E41" s="205">
        <v>128</v>
      </c>
      <c r="F41" s="205">
        <v>1046</v>
      </c>
      <c r="G41" s="205">
        <v>0</v>
      </c>
      <c r="H41" s="205">
        <v>1046</v>
      </c>
      <c r="I41" s="205">
        <v>111</v>
      </c>
      <c r="J41" s="205">
        <v>6</v>
      </c>
      <c r="K41" s="205">
        <v>117</v>
      </c>
      <c r="L41" s="205">
        <f t="shared" si="0"/>
        <v>1291</v>
      </c>
    </row>
    <row r="42" spans="1:12" ht="14.5">
      <c r="A42" s="1">
        <v>33</v>
      </c>
      <c r="B42" s="2" t="s">
        <v>99</v>
      </c>
      <c r="C42" s="201">
        <v>120</v>
      </c>
      <c r="D42" s="201">
        <v>7</v>
      </c>
      <c r="E42" s="201">
        <v>127</v>
      </c>
      <c r="F42" s="201">
        <v>1654</v>
      </c>
      <c r="G42" s="201">
        <v>0</v>
      </c>
      <c r="H42" s="201">
        <v>1654</v>
      </c>
      <c r="I42" s="201">
        <v>183</v>
      </c>
      <c r="J42" s="201">
        <v>6</v>
      </c>
      <c r="K42" s="201">
        <v>189</v>
      </c>
      <c r="L42" s="202">
        <f t="shared" si="0"/>
        <v>1970</v>
      </c>
    </row>
    <row r="43" spans="1:12" ht="14.5">
      <c r="A43" s="3">
        <v>34</v>
      </c>
      <c r="B43" s="4" t="s">
        <v>100</v>
      </c>
      <c r="C43" s="205">
        <v>189</v>
      </c>
      <c r="D43" s="205">
        <v>33</v>
      </c>
      <c r="E43" s="205">
        <v>222</v>
      </c>
      <c r="F43" s="205">
        <v>3090</v>
      </c>
      <c r="G43" s="205">
        <v>1</v>
      </c>
      <c r="H43" s="205">
        <v>3091</v>
      </c>
      <c r="I43" s="205">
        <v>355</v>
      </c>
      <c r="J43" s="205">
        <v>25</v>
      </c>
      <c r="K43" s="205">
        <v>380</v>
      </c>
      <c r="L43" s="205">
        <f t="shared" si="0"/>
        <v>3693</v>
      </c>
    </row>
    <row r="44" spans="1:12" ht="14.5">
      <c r="A44" s="1">
        <v>35</v>
      </c>
      <c r="B44" s="2" t="s">
        <v>204</v>
      </c>
      <c r="C44" s="201">
        <v>6142</v>
      </c>
      <c r="D44" s="201">
        <v>91</v>
      </c>
      <c r="E44" s="201">
        <v>6233</v>
      </c>
      <c r="F44" s="201">
        <v>19205</v>
      </c>
      <c r="G44" s="201">
        <v>3</v>
      </c>
      <c r="H44" s="201">
        <v>19208</v>
      </c>
      <c r="I44" s="201">
        <v>168</v>
      </c>
      <c r="J44" s="201">
        <v>2</v>
      </c>
      <c r="K44" s="201">
        <v>170</v>
      </c>
      <c r="L44" s="202">
        <f t="shared" si="0"/>
        <v>25611</v>
      </c>
    </row>
    <row r="45" spans="1:12" ht="14.5">
      <c r="A45" s="251" t="s">
        <v>102</v>
      </c>
      <c r="B45" s="252"/>
      <c r="C45" s="204">
        <f>SUM(C10:C44)</f>
        <v>13159</v>
      </c>
      <c r="D45" s="204">
        <f t="shared" ref="D45:L45" si="1">SUM(D10:D44)</f>
        <v>909</v>
      </c>
      <c r="E45" s="204">
        <f t="shared" si="1"/>
        <v>14068</v>
      </c>
      <c r="F45" s="204">
        <f t="shared" si="1"/>
        <v>104024</v>
      </c>
      <c r="G45" s="204">
        <f t="shared" si="1"/>
        <v>27</v>
      </c>
      <c r="H45" s="204">
        <f t="shared" si="1"/>
        <v>104051</v>
      </c>
      <c r="I45" s="204">
        <f t="shared" si="1"/>
        <v>8637</v>
      </c>
      <c r="J45" s="204">
        <f t="shared" si="1"/>
        <v>464</v>
      </c>
      <c r="K45" s="204">
        <f t="shared" si="1"/>
        <v>9101</v>
      </c>
      <c r="L45" s="204">
        <f t="shared" si="1"/>
        <v>127220</v>
      </c>
    </row>
  </sheetData>
  <mergeCells count="8">
    <mergeCell ref="A45:B45"/>
    <mergeCell ref="L7:L9"/>
    <mergeCell ref="C8:E8"/>
    <mergeCell ref="A7:A9"/>
    <mergeCell ref="B7:B9"/>
    <mergeCell ref="F8:H8"/>
    <mergeCell ref="I8:K8"/>
    <mergeCell ref="C7:K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3824E-11BE-4D92-B793-DB5EF5A613B0}">
  <sheetPr>
    <tabColor rgb="FFFFC000"/>
  </sheetPr>
  <dimension ref="A1:L18"/>
  <sheetViews>
    <sheetView showGridLines="0" workbookViewId="0">
      <selection activeCell="K2" sqref="K2"/>
    </sheetView>
  </sheetViews>
  <sheetFormatPr defaultColWidth="8.83203125" defaultRowHeight="14"/>
  <cols>
    <col min="1" max="1" width="7.1640625" customWidth="1"/>
    <col min="2" max="2" width="29.1640625" customWidth="1"/>
    <col min="3" max="4" width="10.4140625" style="6" customWidth="1"/>
    <col min="5" max="5" width="11.4140625" style="6" customWidth="1"/>
    <col min="6" max="6" width="10.4140625" customWidth="1"/>
    <col min="12" max="12" width="10.75" bestFit="1" customWidth="1"/>
  </cols>
  <sheetData>
    <row r="1" spans="1:12">
      <c r="A1" s="12" t="s">
        <v>205</v>
      </c>
      <c r="B1" s="7"/>
      <c r="C1" s="8"/>
      <c r="D1" s="8"/>
      <c r="E1" s="9"/>
      <c r="F1" s="10"/>
      <c r="G1" s="14"/>
      <c r="H1" s="14"/>
      <c r="I1" s="14"/>
      <c r="J1" s="14"/>
      <c r="K1" s="9" t="s">
        <v>130</v>
      </c>
      <c r="L1" s="75" t="s">
        <v>51</v>
      </c>
    </row>
    <row r="2" spans="1:12" ht="4.5" customHeight="1">
      <c r="A2" s="57"/>
      <c r="B2" s="58"/>
      <c r="C2" s="59"/>
      <c r="D2" s="59"/>
      <c r="E2" s="61"/>
      <c r="F2" s="60"/>
      <c r="G2" s="60"/>
      <c r="H2" s="60"/>
      <c r="I2" s="60"/>
      <c r="J2" s="60"/>
      <c r="K2" s="61"/>
      <c r="L2" s="60"/>
    </row>
    <row r="3" spans="1:12">
      <c r="A3" s="7"/>
      <c r="B3" s="7"/>
      <c r="C3" s="8"/>
      <c r="D3" s="8"/>
      <c r="E3" s="8"/>
      <c r="F3" s="8"/>
      <c r="G3" s="8"/>
      <c r="H3" s="8"/>
      <c r="I3" s="8"/>
      <c r="J3" s="8"/>
      <c r="K3" s="8"/>
      <c r="L3" s="8"/>
    </row>
    <row r="4" spans="1:12" ht="23">
      <c r="A4" s="11" t="s">
        <v>35</v>
      </c>
      <c r="B4" s="7"/>
      <c r="C4" s="8"/>
      <c r="D4" s="8"/>
      <c r="E4" s="8"/>
      <c r="F4" s="8"/>
      <c r="G4" s="8"/>
      <c r="H4" s="8"/>
      <c r="I4" s="8"/>
      <c r="J4" s="8"/>
      <c r="K4" s="8"/>
      <c r="L4" s="8"/>
    </row>
    <row r="5" spans="1:12" ht="17.5">
      <c r="A5" s="13"/>
      <c r="B5" s="7"/>
      <c r="C5" s="8"/>
      <c r="D5" s="8"/>
      <c r="E5" s="8"/>
      <c r="F5" s="8"/>
      <c r="G5" s="8"/>
      <c r="H5" s="8"/>
      <c r="I5" s="8"/>
      <c r="J5" s="8"/>
      <c r="K5" s="8"/>
      <c r="L5" s="8"/>
    </row>
    <row r="6" spans="1:12">
      <c r="A6" s="7" t="s">
        <v>105</v>
      </c>
      <c r="B6" s="7"/>
      <c r="C6" s="8"/>
      <c r="D6" s="8"/>
      <c r="E6" s="8"/>
      <c r="F6" s="8"/>
      <c r="G6" s="8"/>
      <c r="H6" s="8"/>
      <c r="I6" s="8"/>
      <c r="J6" s="8"/>
      <c r="K6" s="8"/>
      <c r="L6" s="8"/>
    </row>
    <row r="7" spans="1:12" ht="14.5">
      <c r="A7" s="253" t="s">
        <v>53</v>
      </c>
      <c r="B7" s="255" t="s">
        <v>206</v>
      </c>
      <c r="C7" s="250" t="s">
        <v>197</v>
      </c>
      <c r="D7" s="250"/>
      <c r="E7" s="250"/>
      <c r="F7" s="250"/>
      <c r="G7" s="250"/>
      <c r="H7" s="250"/>
      <c r="I7" s="250"/>
      <c r="J7" s="250"/>
      <c r="K7" s="250"/>
      <c r="L7" s="250" t="s">
        <v>108</v>
      </c>
    </row>
    <row r="8" spans="1:12" ht="14.5">
      <c r="A8" s="319"/>
      <c r="B8" s="320"/>
      <c r="C8" s="250" t="s">
        <v>198</v>
      </c>
      <c r="D8" s="250"/>
      <c r="E8" s="250"/>
      <c r="F8" s="250" t="s">
        <v>199</v>
      </c>
      <c r="G8" s="250"/>
      <c r="H8" s="250"/>
      <c r="I8" s="250" t="s">
        <v>200</v>
      </c>
      <c r="J8" s="250"/>
      <c r="K8" s="250"/>
      <c r="L8" s="250"/>
    </row>
    <row r="9" spans="1:12" ht="14.5">
      <c r="A9" s="254"/>
      <c r="B9" s="256"/>
      <c r="C9" s="15" t="s">
        <v>201</v>
      </c>
      <c r="D9" s="15" t="s">
        <v>202</v>
      </c>
      <c r="E9" s="15" t="s">
        <v>203</v>
      </c>
      <c r="F9" s="15" t="s">
        <v>201</v>
      </c>
      <c r="G9" s="15" t="s">
        <v>202</v>
      </c>
      <c r="H9" s="15" t="s">
        <v>203</v>
      </c>
      <c r="I9" s="15" t="s">
        <v>201</v>
      </c>
      <c r="J9" s="15" t="s">
        <v>202</v>
      </c>
      <c r="K9" s="15" t="s">
        <v>203</v>
      </c>
      <c r="L9" s="250"/>
    </row>
    <row r="10" spans="1:12" ht="14.5">
      <c r="A10" s="1">
        <v>1</v>
      </c>
      <c r="B10" s="1" t="s">
        <v>207</v>
      </c>
      <c r="C10" s="201">
        <v>1173</v>
      </c>
      <c r="D10" s="201">
        <v>622</v>
      </c>
      <c r="E10" s="201">
        <v>1795</v>
      </c>
      <c r="F10" s="201">
        <v>20092</v>
      </c>
      <c r="G10" s="201">
        <v>7</v>
      </c>
      <c r="H10" s="201">
        <v>20099</v>
      </c>
      <c r="I10" s="201">
        <v>3148</v>
      </c>
      <c r="J10" s="201">
        <v>114</v>
      </c>
      <c r="K10" s="201">
        <v>3262</v>
      </c>
      <c r="L10" s="202">
        <f>SUM(E10,H10,K10)</f>
        <v>25156</v>
      </c>
    </row>
    <row r="11" spans="1:12" ht="14.5">
      <c r="A11" s="3">
        <v>2</v>
      </c>
      <c r="B11" s="3" t="s">
        <v>208</v>
      </c>
      <c r="C11" s="203">
        <v>9</v>
      </c>
      <c r="D11" s="203">
        <v>1</v>
      </c>
      <c r="E11" s="203">
        <v>10</v>
      </c>
      <c r="F11" s="203">
        <v>95</v>
      </c>
      <c r="G11" s="203">
        <v>0</v>
      </c>
      <c r="H11" s="203">
        <v>95</v>
      </c>
      <c r="I11" s="203">
        <v>26</v>
      </c>
      <c r="J11" s="203">
        <v>2</v>
      </c>
      <c r="K11" s="203">
        <v>28</v>
      </c>
      <c r="L11" s="203">
        <f t="shared" ref="L11:L17" si="0">SUM(E11,H11,K11)</f>
        <v>133</v>
      </c>
    </row>
    <row r="12" spans="1:12" ht="14.5">
      <c r="A12" s="1">
        <v>3</v>
      </c>
      <c r="B12" s="1" t="s">
        <v>209</v>
      </c>
      <c r="C12" s="201">
        <v>79</v>
      </c>
      <c r="D12" s="201">
        <v>45</v>
      </c>
      <c r="E12" s="201">
        <v>124</v>
      </c>
      <c r="F12" s="201">
        <v>521</v>
      </c>
      <c r="G12" s="201">
        <v>1</v>
      </c>
      <c r="H12" s="201">
        <v>522</v>
      </c>
      <c r="I12" s="201">
        <v>408</v>
      </c>
      <c r="J12" s="201">
        <v>15</v>
      </c>
      <c r="K12" s="201">
        <v>423</v>
      </c>
      <c r="L12" s="202">
        <f t="shared" si="0"/>
        <v>1069</v>
      </c>
    </row>
    <row r="13" spans="1:12" ht="14.5">
      <c r="A13" s="3">
        <v>4</v>
      </c>
      <c r="B13" s="3" t="s">
        <v>210</v>
      </c>
      <c r="C13" s="203">
        <v>3</v>
      </c>
      <c r="D13" s="203">
        <v>0</v>
      </c>
      <c r="E13" s="203">
        <v>3</v>
      </c>
      <c r="F13" s="203">
        <v>14</v>
      </c>
      <c r="G13" s="203">
        <v>1</v>
      </c>
      <c r="H13" s="203">
        <v>15</v>
      </c>
      <c r="I13" s="203">
        <v>9</v>
      </c>
      <c r="J13" s="203">
        <v>1</v>
      </c>
      <c r="K13" s="203">
        <v>10</v>
      </c>
      <c r="L13" s="203">
        <f t="shared" si="0"/>
        <v>28</v>
      </c>
    </row>
    <row r="14" spans="1:12" ht="14.5">
      <c r="A14" s="1">
        <v>5</v>
      </c>
      <c r="B14" s="1" t="s">
        <v>211</v>
      </c>
      <c r="C14" s="201">
        <v>475</v>
      </c>
      <c r="D14" s="201">
        <v>149</v>
      </c>
      <c r="E14" s="201">
        <v>624</v>
      </c>
      <c r="F14" s="201">
        <v>10183</v>
      </c>
      <c r="G14" s="201">
        <v>2</v>
      </c>
      <c r="H14" s="201">
        <v>10185</v>
      </c>
      <c r="I14" s="201">
        <v>1830</v>
      </c>
      <c r="J14" s="201">
        <v>122</v>
      </c>
      <c r="K14" s="201">
        <v>1952</v>
      </c>
      <c r="L14" s="202">
        <f t="shared" si="0"/>
        <v>12761</v>
      </c>
    </row>
    <row r="15" spans="1:12" ht="14.5">
      <c r="A15" s="3">
        <v>6</v>
      </c>
      <c r="B15" s="3" t="s">
        <v>212</v>
      </c>
      <c r="C15" s="203">
        <v>1384</v>
      </c>
      <c r="D15" s="203">
        <v>22</v>
      </c>
      <c r="E15" s="203">
        <v>1406</v>
      </c>
      <c r="F15" s="203">
        <v>27065</v>
      </c>
      <c r="G15" s="203">
        <v>0</v>
      </c>
      <c r="H15" s="203">
        <v>27065</v>
      </c>
      <c r="I15" s="203">
        <v>3146</v>
      </c>
      <c r="J15" s="203">
        <v>201</v>
      </c>
      <c r="K15" s="203">
        <v>3347</v>
      </c>
      <c r="L15" s="203">
        <f t="shared" si="0"/>
        <v>31818</v>
      </c>
    </row>
    <row r="16" spans="1:12" ht="14.5">
      <c r="A16" s="1">
        <v>7</v>
      </c>
      <c r="B16" s="1" t="s">
        <v>213</v>
      </c>
      <c r="C16" s="201">
        <v>18</v>
      </c>
      <c r="D16" s="201">
        <v>49</v>
      </c>
      <c r="E16" s="201">
        <v>67</v>
      </c>
      <c r="F16" s="201">
        <v>571</v>
      </c>
      <c r="G16" s="201">
        <v>0</v>
      </c>
      <c r="H16" s="201">
        <v>571</v>
      </c>
      <c r="I16" s="201">
        <v>70</v>
      </c>
      <c r="J16" s="201">
        <v>9</v>
      </c>
      <c r="K16" s="201">
        <v>79</v>
      </c>
      <c r="L16" s="202">
        <f t="shared" si="0"/>
        <v>717</v>
      </c>
    </row>
    <row r="17" spans="1:12" ht="14.5">
      <c r="A17" s="3">
        <v>8</v>
      </c>
      <c r="B17" s="3" t="s">
        <v>204</v>
      </c>
      <c r="C17" s="203">
        <v>10018</v>
      </c>
      <c r="D17" s="203">
        <v>21</v>
      </c>
      <c r="E17" s="203">
        <v>10039</v>
      </c>
      <c r="F17" s="203">
        <v>45483</v>
      </c>
      <c r="G17" s="203">
        <v>16</v>
      </c>
      <c r="H17" s="203">
        <v>45499</v>
      </c>
      <c r="I17" s="203">
        <v>0</v>
      </c>
      <c r="J17" s="203">
        <v>0</v>
      </c>
      <c r="K17" s="203">
        <v>0</v>
      </c>
      <c r="L17" s="203">
        <f t="shared" si="0"/>
        <v>55538</v>
      </c>
    </row>
    <row r="18" spans="1:12" ht="14.5">
      <c r="A18" s="251" t="s">
        <v>102</v>
      </c>
      <c r="B18" s="252"/>
      <c r="C18" s="204">
        <f>SUM(C10:C17)</f>
        <v>13159</v>
      </c>
      <c r="D18" s="204">
        <f t="shared" ref="D18:L18" si="1">SUM(D10:D17)</f>
        <v>909</v>
      </c>
      <c r="E18" s="204">
        <f t="shared" si="1"/>
        <v>14068</v>
      </c>
      <c r="F18" s="204">
        <f t="shared" si="1"/>
        <v>104024</v>
      </c>
      <c r="G18" s="204">
        <f t="shared" si="1"/>
        <v>27</v>
      </c>
      <c r="H18" s="204">
        <f t="shared" si="1"/>
        <v>104051</v>
      </c>
      <c r="I18" s="204">
        <f t="shared" si="1"/>
        <v>8637</v>
      </c>
      <c r="J18" s="204">
        <f t="shared" si="1"/>
        <v>464</v>
      </c>
      <c r="K18" s="204">
        <f t="shared" si="1"/>
        <v>9101</v>
      </c>
      <c r="L18" s="204">
        <f t="shared" si="1"/>
        <v>127220</v>
      </c>
    </row>
  </sheetData>
  <mergeCells count="8">
    <mergeCell ref="A18:B18"/>
    <mergeCell ref="C7:K7"/>
    <mergeCell ref="L7:L9"/>
    <mergeCell ref="C8:E8"/>
    <mergeCell ref="F8:H8"/>
    <mergeCell ref="I8:K8"/>
    <mergeCell ref="A7:A9"/>
    <mergeCell ref="B7:B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5C7A-62D6-4B72-897D-F348F66B5345}">
  <sheetPr>
    <tabColor rgb="FFFFC000"/>
  </sheetPr>
  <dimension ref="A1:J44"/>
  <sheetViews>
    <sheetView showGridLines="0" zoomScale="69" workbookViewId="0">
      <selection activeCell="I2" sqref="I2"/>
    </sheetView>
  </sheetViews>
  <sheetFormatPr defaultColWidth="8.83203125" defaultRowHeight="14"/>
  <cols>
    <col min="1" max="1" width="7.1640625" customWidth="1"/>
    <col min="2" max="2" width="29.1640625" customWidth="1"/>
    <col min="3" max="3" width="13" customWidth="1"/>
    <col min="4" max="4" width="12.4140625" style="6" customWidth="1"/>
    <col min="5" max="5" width="13.75" style="6" customWidth="1"/>
    <col min="6" max="6" width="12.4140625" style="6" customWidth="1"/>
    <col min="7" max="9" width="13.4140625" style="6" customWidth="1"/>
    <col min="10" max="10" width="10.4140625" customWidth="1"/>
  </cols>
  <sheetData>
    <row r="1" spans="1:10">
      <c r="A1" s="12" t="s">
        <v>214</v>
      </c>
      <c r="B1" s="7"/>
      <c r="C1" s="7"/>
      <c r="D1" s="8"/>
      <c r="E1" s="8"/>
      <c r="F1" s="8"/>
      <c r="G1" s="8"/>
      <c r="H1" s="9"/>
      <c r="I1" s="9" t="s">
        <v>130</v>
      </c>
      <c r="J1" s="75" t="s">
        <v>51</v>
      </c>
    </row>
    <row r="2" spans="1:10" ht="4.5" customHeight="1">
      <c r="A2" s="57"/>
      <c r="B2" s="58"/>
      <c r="C2" s="58"/>
      <c r="D2" s="59"/>
      <c r="E2" s="59"/>
      <c r="F2" s="59"/>
      <c r="G2" s="59"/>
      <c r="H2" s="61"/>
      <c r="I2" s="61"/>
      <c r="J2" s="60"/>
    </row>
    <row r="3" spans="1:10">
      <c r="A3" s="7"/>
      <c r="B3" s="7"/>
      <c r="C3" s="7"/>
      <c r="D3" s="8"/>
      <c r="E3" s="8"/>
      <c r="F3" s="8"/>
      <c r="G3" s="8"/>
      <c r="H3" s="8"/>
      <c r="I3" s="8"/>
      <c r="J3" s="8"/>
    </row>
    <row r="4" spans="1:10" ht="23">
      <c r="A4" s="11" t="s">
        <v>36</v>
      </c>
      <c r="B4" s="7"/>
      <c r="C4" s="7"/>
      <c r="D4" s="8"/>
      <c r="E4" s="8"/>
      <c r="F4" s="8"/>
      <c r="G4" s="8"/>
      <c r="H4" s="8"/>
      <c r="I4" s="8"/>
      <c r="J4" s="8"/>
    </row>
    <row r="5" spans="1:10" ht="17.5">
      <c r="A5" s="13"/>
      <c r="B5" s="7"/>
      <c r="C5" s="7"/>
      <c r="D5" s="8"/>
      <c r="E5" s="8"/>
      <c r="F5" s="8"/>
      <c r="G5" s="8"/>
      <c r="H5" s="8"/>
      <c r="I5" s="8"/>
      <c r="J5" s="8"/>
    </row>
    <row r="6" spans="1:10">
      <c r="A6" s="7" t="s">
        <v>105</v>
      </c>
      <c r="B6" s="7"/>
      <c r="C6" s="7"/>
      <c r="D6" s="8"/>
      <c r="E6" s="8"/>
      <c r="F6" s="8"/>
      <c r="G6" s="8"/>
      <c r="H6" s="8"/>
      <c r="I6" s="8"/>
      <c r="J6" s="8"/>
    </row>
    <row r="7" spans="1:10" ht="14.5">
      <c r="A7" s="250" t="s">
        <v>53</v>
      </c>
      <c r="B7" s="250" t="s">
        <v>106</v>
      </c>
      <c r="C7" s="321" t="s">
        <v>215</v>
      </c>
      <c r="D7" s="322"/>
      <c r="E7" s="322"/>
      <c r="F7" s="322"/>
      <c r="G7" s="322"/>
      <c r="H7" s="322"/>
      <c r="I7" s="323"/>
      <c r="J7" s="250" t="s">
        <v>108</v>
      </c>
    </row>
    <row r="8" spans="1:10" ht="29">
      <c r="A8" s="250"/>
      <c r="B8" s="250"/>
      <c r="C8" s="15" t="s">
        <v>207</v>
      </c>
      <c r="D8" s="15" t="s">
        <v>208</v>
      </c>
      <c r="E8" s="15" t="s">
        <v>209</v>
      </c>
      <c r="F8" s="16" t="s">
        <v>210</v>
      </c>
      <c r="G8" s="16" t="s">
        <v>211</v>
      </c>
      <c r="H8" s="15" t="s">
        <v>212</v>
      </c>
      <c r="I8" s="15" t="s">
        <v>213</v>
      </c>
      <c r="J8" s="250"/>
    </row>
    <row r="9" spans="1:10" ht="14.5">
      <c r="A9" s="1">
        <v>1</v>
      </c>
      <c r="B9" s="2" t="s">
        <v>67</v>
      </c>
      <c r="C9" s="201">
        <v>12</v>
      </c>
      <c r="D9" s="201">
        <v>1</v>
      </c>
      <c r="E9" s="201">
        <v>14</v>
      </c>
      <c r="F9" s="201">
        <v>0</v>
      </c>
      <c r="G9" s="201">
        <v>7</v>
      </c>
      <c r="H9" s="201">
        <v>9</v>
      </c>
      <c r="I9" s="201">
        <v>0</v>
      </c>
      <c r="J9" s="202">
        <f>SUM(C9:I9)</f>
        <v>43</v>
      </c>
    </row>
    <row r="10" spans="1:10" ht="14.5">
      <c r="A10" s="3">
        <v>2</v>
      </c>
      <c r="B10" s="4" t="s">
        <v>68</v>
      </c>
      <c r="C10" s="203">
        <v>56</v>
      </c>
      <c r="D10" s="203">
        <v>0</v>
      </c>
      <c r="E10" s="203">
        <v>5</v>
      </c>
      <c r="F10" s="203">
        <v>0</v>
      </c>
      <c r="G10" s="203">
        <v>17</v>
      </c>
      <c r="H10" s="203">
        <v>81</v>
      </c>
      <c r="I10" s="203">
        <v>1</v>
      </c>
      <c r="J10" s="203">
        <f t="shared" ref="J10:J43" si="0">SUM(C10:I10)</f>
        <v>160</v>
      </c>
    </row>
    <row r="11" spans="1:10" ht="14.5">
      <c r="A11" s="1">
        <v>3</v>
      </c>
      <c r="B11" s="2" t="s">
        <v>69</v>
      </c>
      <c r="C11" s="201">
        <v>179</v>
      </c>
      <c r="D11" s="201">
        <v>1</v>
      </c>
      <c r="E11" s="201">
        <v>15</v>
      </c>
      <c r="F11" s="201">
        <v>0</v>
      </c>
      <c r="G11" s="201">
        <v>107</v>
      </c>
      <c r="H11" s="201">
        <v>286</v>
      </c>
      <c r="I11" s="201">
        <v>4</v>
      </c>
      <c r="J11" s="202">
        <f t="shared" si="0"/>
        <v>592</v>
      </c>
    </row>
    <row r="12" spans="1:10" ht="14.5">
      <c r="A12" s="3">
        <v>4</v>
      </c>
      <c r="B12" s="4" t="s">
        <v>70</v>
      </c>
      <c r="C12" s="203">
        <v>29</v>
      </c>
      <c r="D12" s="203">
        <v>0</v>
      </c>
      <c r="E12" s="203">
        <v>4</v>
      </c>
      <c r="F12" s="203">
        <v>0</v>
      </c>
      <c r="G12" s="203">
        <v>24</v>
      </c>
      <c r="H12" s="203">
        <v>6</v>
      </c>
      <c r="I12" s="203">
        <v>0</v>
      </c>
      <c r="J12" s="203">
        <f t="shared" si="0"/>
        <v>63</v>
      </c>
    </row>
    <row r="13" spans="1:10" ht="14.5">
      <c r="A13" s="1">
        <v>5</v>
      </c>
      <c r="B13" s="2" t="s">
        <v>71</v>
      </c>
      <c r="C13" s="201">
        <v>42</v>
      </c>
      <c r="D13" s="201">
        <v>1</v>
      </c>
      <c r="E13" s="201">
        <v>5</v>
      </c>
      <c r="F13" s="201">
        <v>0</v>
      </c>
      <c r="G13" s="201">
        <v>52</v>
      </c>
      <c r="H13" s="201">
        <v>67</v>
      </c>
      <c r="I13" s="201">
        <v>1</v>
      </c>
      <c r="J13" s="202">
        <f t="shared" si="0"/>
        <v>168</v>
      </c>
    </row>
    <row r="14" spans="1:10" ht="14.5">
      <c r="A14" s="3">
        <v>6</v>
      </c>
      <c r="B14" s="4" t="s">
        <v>72</v>
      </c>
      <c r="C14" s="203">
        <v>500</v>
      </c>
      <c r="D14" s="203">
        <v>10</v>
      </c>
      <c r="E14" s="203">
        <v>42</v>
      </c>
      <c r="F14" s="203">
        <v>1</v>
      </c>
      <c r="G14" s="203">
        <v>281</v>
      </c>
      <c r="H14" s="203">
        <v>586</v>
      </c>
      <c r="I14" s="203">
        <v>10</v>
      </c>
      <c r="J14" s="203">
        <f t="shared" si="0"/>
        <v>1430</v>
      </c>
    </row>
    <row r="15" spans="1:10" ht="14.5">
      <c r="A15" s="1">
        <v>7</v>
      </c>
      <c r="B15" s="2" t="s">
        <v>73</v>
      </c>
      <c r="C15" s="201">
        <v>10</v>
      </c>
      <c r="D15" s="201">
        <v>0</v>
      </c>
      <c r="E15" s="201">
        <v>1</v>
      </c>
      <c r="F15" s="201">
        <v>0</v>
      </c>
      <c r="G15" s="201">
        <v>7</v>
      </c>
      <c r="H15" s="201">
        <v>1</v>
      </c>
      <c r="I15" s="201">
        <v>1</v>
      </c>
      <c r="J15" s="202">
        <f t="shared" si="0"/>
        <v>20</v>
      </c>
    </row>
    <row r="16" spans="1:10" ht="14.5">
      <c r="A16" s="3">
        <v>8</v>
      </c>
      <c r="B16" s="4" t="s">
        <v>74</v>
      </c>
      <c r="C16" s="203">
        <v>26</v>
      </c>
      <c r="D16" s="203">
        <v>0</v>
      </c>
      <c r="E16" s="203">
        <v>1</v>
      </c>
      <c r="F16" s="203">
        <v>0</v>
      </c>
      <c r="G16" s="203">
        <v>13</v>
      </c>
      <c r="H16" s="203">
        <v>14</v>
      </c>
      <c r="I16" s="203">
        <v>1</v>
      </c>
      <c r="J16" s="203">
        <f t="shared" si="0"/>
        <v>55</v>
      </c>
    </row>
    <row r="17" spans="1:10" ht="14.5">
      <c r="A17" s="1">
        <v>9</v>
      </c>
      <c r="B17" s="2" t="s">
        <v>75</v>
      </c>
      <c r="C17" s="201">
        <v>493</v>
      </c>
      <c r="D17" s="201">
        <v>5</v>
      </c>
      <c r="E17" s="201">
        <v>47</v>
      </c>
      <c r="F17" s="201">
        <v>1</v>
      </c>
      <c r="G17" s="201">
        <v>409</v>
      </c>
      <c r="H17" s="201">
        <v>861</v>
      </c>
      <c r="I17" s="201">
        <v>15</v>
      </c>
      <c r="J17" s="202">
        <f t="shared" si="0"/>
        <v>1831</v>
      </c>
    </row>
    <row r="18" spans="1:10" ht="14.5">
      <c r="A18" s="3">
        <v>10</v>
      </c>
      <c r="B18" s="4" t="s">
        <v>76</v>
      </c>
      <c r="C18" s="203">
        <v>345</v>
      </c>
      <c r="D18" s="203">
        <v>1</v>
      </c>
      <c r="E18" s="203">
        <v>47</v>
      </c>
      <c r="F18" s="203">
        <v>2</v>
      </c>
      <c r="G18" s="203">
        <v>168</v>
      </c>
      <c r="H18" s="203">
        <v>416</v>
      </c>
      <c r="I18" s="203">
        <v>10</v>
      </c>
      <c r="J18" s="203">
        <f t="shared" si="0"/>
        <v>989</v>
      </c>
    </row>
    <row r="19" spans="1:10" ht="14.5">
      <c r="A19" s="1">
        <v>11</v>
      </c>
      <c r="B19" s="2" t="s">
        <v>77</v>
      </c>
      <c r="C19" s="201">
        <v>635</v>
      </c>
      <c r="D19" s="201">
        <v>6</v>
      </c>
      <c r="E19" s="201">
        <v>36</v>
      </c>
      <c r="F19" s="201">
        <v>4</v>
      </c>
      <c r="G19" s="201">
        <v>378</v>
      </c>
      <c r="H19" s="201">
        <v>418</v>
      </c>
      <c r="I19" s="201">
        <v>7</v>
      </c>
      <c r="J19" s="202">
        <f t="shared" si="0"/>
        <v>1484</v>
      </c>
    </row>
    <row r="20" spans="1:10" ht="14.5">
      <c r="A20" s="3">
        <v>12</v>
      </c>
      <c r="B20" s="4" t="s">
        <v>78</v>
      </c>
      <c r="C20" s="203">
        <v>16</v>
      </c>
      <c r="D20" s="203">
        <v>0</v>
      </c>
      <c r="E20" s="203">
        <v>2</v>
      </c>
      <c r="F20" s="203">
        <v>0</v>
      </c>
      <c r="G20" s="203">
        <v>10</v>
      </c>
      <c r="H20" s="203">
        <v>21</v>
      </c>
      <c r="I20" s="203">
        <v>0</v>
      </c>
      <c r="J20" s="203">
        <f t="shared" si="0"/>
        <v>49</v>
      </c>
    </row>
    <row r="21" spans="1:10" ht="14.5">
      <c r="A21" s="1">
        <v>13</v>
      </c>
      <c r="B21" s="2" t="s">
        <v>79</v>
      </c>
      <c r="C21" s="201">
        <v>40</v>
      </c>
      <c r="D21" s="201">
        <v>0</v>
      </c>
      <c r="E21" s="201">
        <v>4</v>
      </c>
      <c r="F21" s="201">
        <v>0</v>
      </c>
      <c r="G21" s="201">
        <v>19</v>
      </c>
      <c r="H21" s="201">
        <v>39</v>
      </c>
      <c r="I21" s="201">
        <v>0</v>
      </c>
      <c r="J21" s="202">
        <f t="shared" si="0"/>
        <v>102</v>
      </c>
    </row>
    <row r="22" spans="1:10" ht="14.5">
      <c r="A22" s="3">
        <v>14</v>
      </c>
      <c r="B22" s="4" t="s">
        <v>80</v>
      </c>
      <c r="C22" s="203">
        <v>20</v>
      </c>
      <c r="D22" s="203">
        <v>0</v>
      </c>
      <c r="E22" s="203">
        <v>5</v>
      </c>
      <c r="F22" s="203">
        <v>0</v>
      </c>
      <c r="G22" s="203">
        <v>6</v>
      </c>
      <c r="H22" s="203">
        <v>11</v>
      </c>
      <c r="I22" s="203">
        <v>1</v>
      </c>
      <c r="J22" s="203">
        <f t="shared" si="0"/>
        <v>43</v>
      </c>
    </row>
    <row r="23" spans="1:10" ht="14.5">
      <c r="A23" s="1">
        <v>15</v>
      </c>
      <c r="B23" s="2" t="s">
        <v>81</v>
      </c>
      <c r="C23" s="201">
        <v>20</v>
      </c>
      <c r="D23" s="201">
        <v>0</v>
      </c>
      <c r="E23" s="201">
        <v>3</v>
      </c>
      <c r="F23" s="201">
        <v>0</v>
      </c>
      <c r="G23" s="201">
        <v>22</v>
      </c>
      <c r="H23" s="201">
        <v>48</v>
      </c>
      <c r="I23" s="201">
        <v>1</v>
      </c>
      <c r="J23" s="202">
        <f t="shared" si="0"/>
        <v>94</v>
      </c>
    </row>
    <row r="24" spans="1:10" ht="14.5">
      <c r="A24" s="3">
        <v>16</v>
      </c>
      <c r="B24" s="4" t="s">
        <v>82</v>
      </c>
      <c r="C24" s="203">
        <v>4</v>
      </c>
      <c r="D24" s="203">
        <v>0</v>
      </c>
      <c r="E24" s="203">
        <v>0</v>
      </c>
      <c r="F24" s="203">
        <v>0</v>
      </c>
      <c r="G24" s="203">
        <v>0</v>
      </c>
      <c r="H24" s="203">
        <v>8</v>
      </c>
      <c r="I24" s="203">
        <v>0</v>
      </c>
      <c r="J24" s="203">
        <f t="shared" si="0"/>
        <v>12</v>
      </c>
    </row>
    <row r="25" spans="1:10" ht="14.5">
      <c r="A25" s="1">
        <v>17</v>
      </c>
      <c r="B25" s="2" t="s">
        <v>83</v>
      </c>
      <c r="C25" s="201">
        <v>5</v>
      </c>
      <c r="D25" s="201">
        <v>0</v>
      </c>
      <c r="E25" s="201">
        <v>3</v>
      </c>
      <c r="F25" s="201">
        <v>0</v>
      </c>
      <c r="G25" s="201">
        <v>4</v>
      </c>
      <c r="H25" s="201">
        <v>11</v>
      </c>
      <c r="I25" s="201">
        <v>1</v>
      </c>
      <c r="J25" s="202">
        <f t="shared" si="0"/>
        <v>24</v>
      </c>
    </row>
    <row r="26" spans="1:10" ht="14.5">
      <c r="A26" s="3">
        <v>18</v>
      </c>
      <c r="B26" s="4" t="s">
        <v>84</v>
      </c>
      <c r="C26" s="203">
        <v>52</v>
      </c>
      <c r="D26" s="203">
        <v>0</v>
      </c>
      <c r="E26" s="203">
        <v>9</v>
      </c>
      <c r="F26" s="203">
        <v>0</v>
      </c>
      <c r="G26" s="203">
        <v>20</v>
      </c>
      <c r="H26" s="203">
        <v>35</v>
      </c>
      <c r="I26" s="203">
        <v>5</v>
      </c>
      <c r="J26" s="203">
        <f t="shared" si="0"/>
        <v>121</v>
      </c>
    </row>
    <row r="27" spans="1:10" ht="14.5">
      <c r="A27" s="1">
        <v>19</v>
      </c>
      <c r="B27" s="2" t="s">
        <v>85</v>
      </c>
      <c r="C27" s="201">
        <v>71</v>
      </c>
      <c r="D27" s="201">
        <v>0</v>
      </c>
      <c r="E27" s="201">
        <v>13</v>
      </c>
      <c r="F27" s="201">
        <v>0</v>
      </c>
      <c r="G27" s="201">
        <v>32</v>
      </c>
      <c r="H27" s="201">
        <v>27</v>
      </c>
      <c r="I27" s="201">
        <v>3</v>
      </c>
      <c r="J27" s="202">
        <f t="shared" si="0"/>
        <v>146</v>
      </c>
    </row>
    <row r="28" spans="1:10" ht="14.5">
      <c r="A28" s="3">
        <v>20</v>
      </c>
      <c r="B28" s="4" t="s">
        <v>86</v>
      </c>
      <c r="C28" s="203">
        <v>5</v>
      </c>
      <c r="D28" s="203">
        <v>0</v>
      </c>
      <c r="E28" s="203">
        <v>6</v>
      </c>
      <c r="F28" s="203">
        <v>0</v>
      </c>
      <c r="G28" s="203">
        <v>3</v>
      </c>
      <c r="H28" s="203">
        <v>8</v>
      </c>
      <c r="I28" s="203">
        <v>1</v>
      </c>
      <c r="J28" s="203">
        <f t="shared" si="0"/>
        <v>23</v>
      </c>
    </row>
    <row r="29" spans="1:10" ht="14.5">
      <c r="A29" s="1">
        <v>21</v>
      </c>
      <c r="B29" s="2" t="s">
        <v>87</v>
      </c>
      <c r="C29" s="201">
        <v>2</v>
      </c>
      <c r="D29" s="201">
        <v>0</v>
      </c>
      <c r="E29" s="201">
        <v>0</v>
      </c>
      <c r="F29" s="201">
        <v>0</v>
      </c>
      <c r="G29" s="201">
        <v>0</v>
      </c>
      <c r="H29" s="201">
        <v>5</v>
      </c>
      <c r="I29" s="201">
        <v>0</v>
      </c>
      <c r="J29" s="202">
        <f t="shared" si="0"/>
        <v>7</v>
      </c>
    </row>
    <row r="30" spans="1:10" ht="14.5">
      <c r="A30" s="3">
        <v>22</v>
      </c>
      <c r="B30" s="4" t="s">
        <v>88</v>
      </c>
      <c r="C30" s="203">
        <v>64</v>
      </c>
      <c r="D30" s="203">
        <v>0</v>
      </c>
      <c r="E30" s="203">
        <v>9</v>
      </c>
      <c r="F30" s="203">
        <v>0</v>
      </c>
      <c r="G30" s="203">
        <v>20</v>
      </c>
      <c r="H30" s="203">
        <v>37</v>
      </c>
      <c r="I30" s="203">
        <v>2</v>
      </c>
      <c r="J30" s="203">
        <f t="shared" si="0"/>
        <v>132</v>
      </c>
    </row>
    <row r="31" spans="1:10" ht="14.5">
      <c r="A31" s="1">
        <v>23</v>
      </c>
      <c r="B31" s="2" t="s">
        <v>89</v>
      </c>
      <c r="C31" s="201">
        <v>21</v>
      </c>
      <c r="D31" s="201">
        <v>0</v>
      </c>
      <c r="E31" s="201">
        <v>4</v>
      </c>
      <c r="F31" s="201">
        <v>0</v>
      </c>
      <c r="G31" s="201">
        <v>10</v>
      </c>
      <c r="H31" s="201">
        <v>8</v>
      </c>
      <c r="I31" s="201">
        <v>2</v>
      </c>
      <c r="J31" s="202">
        <f t="shared" si="0"/>
        <v>45</v>
      </c>
    </row>
    <row r="32" spans="1:10" ht="14.5">
      <c r="A32" s="3">
        <v>24</v>
      </c>
      <c r="B32" s="4" t="s">
        <v>90</v>
      </c>
      <c r="C32" s="203">
        <v>13</v>
      </c>
      <c r="D32" s="203">
        <v>0</v>
      </c>
      <c r="E32" s="203">
        <v>1</v>
      </c>
      <c r="F32" s="203">
        <v>0</v>
      </c>
      <c r="G32" s="203">
        <v>10</v>
      </c>
      <c r="H32" s="203">
        <v>15</v>
      </c>
      <c r="I32" s="203">
        <v>0</v>
      </c>
      <c r="J32" s="203">
        <f t="shared" si="0"/>
        <v>39</v>
      </c>
    </row>
    <row r="33" spans="1:10" ht="14.5">
      <c r="A33" s="1">
        <v>25</v>
      </c>
      <c r="B33" s="2" t="s">
        <v>91</v>
      </c>
      <c r="C33" s="201">
        <v>2</v>
      </c>
      <c r="D33" s="201">
        <v>0</v>
      </c>
      <c r="E33" s="201">
        <v>0</v>
      </c>
      <c r="F33" s="201">
        <v>0</v>
      </c>
      <c r="G33" s="201">
        <v>0</v>
      </c>
      <c r="H33" s="201">
        <v>2</v>
      </c>
      <c r="I33" s="201">
        <v>0</v>
      </c>
      <c r="J33" s="202">
        <f t="shared" si="0"/>
        <v>4</v>
      </c>
    </row>
    <row r="34" spans="1:10" ht="14.5">
      <c r="A34" s="3">
        <v>26</v>
      </c>
      <c r="B34" s="4" t="s">
        <v>92</v>
      </c>
      <c r="C34" s="203">
        <v>67</v>
      </c>
      <c r="D34" s="203">
        <v>0</v>
      </c>
      <c r="E34" s="203">
        <v>12</v>
      </c>
      <c r="F34" s="203">
        <v>0</v>
      </c>
      <c r="G34" s="203">
        <v>32</v>
      </c>
      <c r="H34" s="203">
        <v>31</v>
      </c>
      <c r="I34" s="203">
        <v>1</v>
      </c>
      <c r="J34" s="203">
        <f t="shared" si="0"/>
        <v>143</v>
      </c>
    </row>
    <row r="35" spans="1:10" ht="14.5">
      <c r="A35" s="1">
        <v>27</v>
      </c>
      <c r="B35" s="2" t="s">
        <v>93</v>
      </c>
      <c r="C35" s="201">
        <v>2</v>
      </c>
      <c r="D35" s="201">
        <v>0</v>
      </c>
      <c r="E35" s="201">
        <v>0</v>
      </c>
      <c r="F35" s="201">
        <v>0</v>
      </c>
      <c r="G35" s="201">
        <v>0</v>
      </c>
      <c r="H35" s="201">
        <v>2</v>
      </c>
      <c r="I35" s="201">
        <v>0</v>
      </c>
      <c r="J35" s="202">
        <f t="shared" si="0"/>
        <v>4</v>
      </c>
    </row>
    <row r="36" spans="1:10" ht="14.5">
      <c r="A36" s="3">
        <v>28</v>
      </c>
      <c r="B36" s="4" t="s">
        <v>94</v>
      </c>
      <c r="C36" s="203">
        <v>55</v>
      </c>
      <c r="D36" s="203">
        <v>0</v>
      </c>
      <c r="E36" s="203">
        <v>7</v>
      </c>
      <c r="F36" s="203">
        <v>1</v>
      </c>
      <c r="G36" s="203">
        <v>45</v>
      </c>
      <c r="H36" s="203">
        <v>41</v>
      </c>
      <c r="I36" s="203">
        <v>3</v>
      </c>
      <c r="J36" s="203">
        <f t="shared" si="0"/>
        <v>152</v>
      </c>
    </row>
    <row r="37" spans="1:10" ht="14.5">
      <c r="A37" s="1">
        <v>29</v>
      </c>
      <c r="B37" s="2" t="s">
        <v>95</v>
      </c>
      <c r="C37" s="201">
        <v>43</v>
      </c>
      <c r="D37" s="201">
        <v>0</v>
      </c>
      <c r="E37" s="201">
        <v>2</v>
      </c>
      <c r="F37" s="201">
        <v>0</v>
      </c>
      <c r="G37" s="201">
        <v>31</v>
      </c>
      <c r="H37" s="201">
        <v>5</v>
      </c>
      <c r="I37" s="201">
        <v>2</v>
      </c>
      <c r="J37" s="202">
        <f t="shared" si="0"/>
        <v>83</v>
      </c>
    </row>
    <row r="38" spans="1:10" ht="14.5">
      <c r="A38" s="3">
        <v>30</v>
      </c>
      <c r="B38" s="4" t="s">
        <v>96</v>
      </c>
      <c r="C38" s="203">
        <v>38</v>
      </c>
      <c r="D38" s="203">
        <v>0</v>
      </c>
      <c r="E38" s="203">
        <v>2</v>
      </c>
      <c r="F38" s="203">
        <v>0</v>
      </c>
      <c r="G38" s="203">
        <v>26</v>
      </c>
      <c r="H38" s="203">
        <v>10</v>
      </c>
      <c r="I38" s="203">
        <v>0</v>
      </c>
      <c r="J38" s="203">
        <f t="shared" si="0"/>
        <v>76</v>
      </c>
    </row>
    <row r="39" spans="1:10" ht="14.5">
      <c r="A39" s="1">
        <v>31</v>
      </c>
      <c r="B39" s="2" t="s">
        <v>97</v>
      </c>
      <c r="C39" s="201">
        <v>43</v>
      </c>
      <c r="D39" s="201">
        <v>0</v>
      </c>
      <c r="E39" s="201">
        <v>3</v>
      </c>
      <c r="F39" s="201">
        <v>0</v>
      </c>
      <c r="G39" s="201">
        <v>36</v>
      </c>
      <c r="H39" s="201">
        <v>29</v>
      </c>
      <c r="I39" s="201">
        <v>0</v>
      </c>
      <c r="J39" s="202">
        <f t="shared" si="0"/>
        <v>111</v>
      </c>
    </row>
    <row r="40" spans="1:10" ht="14.5">
      <c r="A40" s="3">
        <v>32</v>
      </c>
      <c r="B40" s="4" t="s">
        <v>98</v>
      </c>
      <c r="C40" s="203">
        <v>58</v>
      </c>
      <c r="D40" s="203">
        <v>0</v>
      </c>
      <c r="E40" s="203">
        <v>1</v>
      </c>
      <c r="F40" s="203">
        <v>0</v>
      </c>
      <c r="G40" s="203">
        <v>18</v>
      </c>
      <c r="H40" s="203">
        <v>39</v>
      </c>
      <c r="I40" s="203">
        <v>1</v>
      </c>
      <c r="J40" s="203">
        <f t="shared" si="0"/>
        <v>117</v>
      </c>
    </row>
    <row r="41" spans="1:10" ht="14.5">
      <c r="A41" s="1">
        <v>33</v>
      </c>
      <c r="B41" s="2" t="s">
        <v>99</v>
      </c>
      <c r="C41" s="201">
        <v>72</v>
      </c>
      <c r="D41" s="201">
        <v>1</v>
      </c>
      <c r="E41" s="201">
        <v>8</v>
      </c>
      <c r="F41" s="201">
        <v>1</v>
      </c>
      <c r="G41" s="201">
        <v>44</v>
      </c>
      <c r="H41" s="201">
        <v>63</v>
      </c>
      <c r="I41" s="201">
        <v>0</v>
      </c>
      <c r="J41" s="202">
        <f t="shared" si="0"/>
        <v>189</v>
      </c>
    </row>
    <row r="42" spans="1:10" ht="14.5">
      <c r="A42" s="3">
        <v>34</v>
      </c>
      <c r="B42" s="4" t="s">
        <v>100</v>
      </c>
      <c r="C42" s="203">
        <v>129</v>
      </c>
      <c r="D42" s="203">
        <v>2</v>
      </c>
      <c r="E42" s="203">
        <v>98</v>
      </c>
      <c r="F42" s="203">
        <v>0</v>
      </c>
      <c r="G42" s="203">
        <v>62</v>
      </c>
      <c r="H42" s="203">
        <v>87</v>
      </c>
      <c r="I42" s="203">
        <v>2</v>
      </c>
      <c r="J42" s="203">
        <f t="shared" si="0"/>
        <v>380</v>
      </c>
    </row>
    <row r="43" spans="1:10" ht="14.5">
      <c r="A43" s="1">
        <v>35</v>
      </c>
      <c r="B43" s="2" t="s">
        <v>204</v>
      </c>
      <c r="C43" s="201">
        <v>93</v>
      </c>
      <c r="D43" s="201">
        <v>0</v>
      </c>
      <c r="E43" s="201">
        <v>14</v>
      </c>
      <c r="F43" s="201">
        <v>0</v>
      </c>
      <c r="G43" s="201">
        <v>39</v>
      </c>
      <c r="H43" s="201">
        <v>20</v>
      </c>
      <c r="I43" s="201">
        <v>4</v>
      </c>
      <c r="J43" s="202">
        <f t="shared" si="0"/>
        <v>170</v>
      </c>
    </row>
    <row r="44" spans="1:10" ht="14.5">
      <c r="A44" s="251" t="s">
        <v>102</v>
      </c>
      <c r="B44" s="252"/>
      <c r="C44" s="204">
        <f>SUM(C9:C43)</f>
        <v>3262</v>
      </c>
      <c r="D44" s="204">
        <f t="shared" ref="D44:J44" si="1">SUM(D9:D43)</f>
        <v>28</v>
      </c>
      <c r="E44" s="204">
        <f t="shared" si="1"/>
        <v>423</v>
      </c>
      <c r="F44" s="204">
        <f t="shared" si="1"/>
        <v>10</v>
      </c>
      <c r="G44" s="204">
        <f t="shared" si="1"/>
        <v>1952</v>
      </c>
      <c r="H44" s="204">
        <f t="shared" si="1"/>
        <v>3347</v>
      </c>
      <c r="I44" s="204">
        <f t="shared" si="1"/>
        <v>79</v>
      </c>
      <c r="J44" s="204">
        <f t="shared" si="1"/>
        <v>9101</v>
      </c>
    </row>
  </sheetData>
  <mergeCells count="5">
    <mergeCell ref="A7:A8"/>
    <mergeCell ref="B7:B8"/>
    <mergeCell ref="J7:J8"/>
    <mergeCell ref="A44:B44"/>
    <mergeCell ref="C7:I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3FEE6-40BB-487D-B806-B92442C6EEB5}">
  <sheetPr>
    <tabColor rgb="FFFFC000"/>
  </sheetPr>
  <dimension ref="A1:P45"/>
  <sheetViews>
    <sheetView showGridLines="0" zoomScale="72" workbookViewId="0">
      <selection activeCell="I2" sqref="I2"/>
    </sheetView>
  </sheetViews>
  <sheetFormatPr defaultColWidth="8.83203125" defaultRowHeight="14"/>
  <cols>
    <col min="1" max="1" width="7.1640625" customWidth="1"/>
    <col min="2" max="2" width="29.1640625" customWidth="1"/>
    <col min="3" max="3" width="14.4140625" bestFit="1" customWidth="1"/>
    <col min="4" max="4" width="11.4140625" bestFit="1" customWidth="1"/>
    <col min="5" max="5" width="14.4140625" bestFit="1" customWidth="1"/>
    <col min="6" max="6" width="11.4140625" bestFit="1" customWidth="1"/>
    <col min="7" max="7" width="14.4140625" bestFit="1" customWidth="1"/>
    <col min="8" max="8" width="11.4140625" bestFit="1" customWidth="1"/>
    <col min="9" max="9" width="14.4140625" bestFit="1" customWidth="1"/>
    <col min="10" max="10" width="11.4140625" bestFit="1" customWidth="1"/>
  </cols>
  <sheetData>
    <row r="1" spans="1:16">
      <c r="A1" s="12" t="s">
        <v>216</v>
      </c>
      <c r="B1" s="7"/>
      <c r="C1" s="7"/>
      <c r="D1" s="7"/>
      <c r="E1" s="7"/>
      <c r="F1" s="7"/>
      <c r="G1" s="7"/>
      <c r="H1" s="7"/>
      <c r="I1" s="9" t="s">
        <v>130</v>
      </c>
      <c r="J1" s="75" t="s">
        <v>51</v>
      </c>
    </row>
    <row r="2" spans="1:16" ht="4.5" customHeight="1">
      <c r="A2" s="57"/>
      <c r="B2" s="58"/>
      <c r="C2" s="58"/>
      <c r="D2" s="58"/>
      <c r="E2" s="58"/>
      <c r="F2" s="58"/>
      <c r="G2" s="58"/>
      <c r="H2" s="58"/>
      <c r="I2" s="58"/>
      <c r="J2" s="58"/>
    </row>
    <row r="3" spans="1:16">
      <c r="A3" s="7"/>
      <c r="B3" s="7"/>
      <c r="C3" s="7"/>
      <c r="D3" s="7"/>
      <c r="E3" s="7"/>
      <c r="F3" s="7"/>
      <c r="G3" s="7"/>
      <c r="H3" s="7"/>
      <c r="I3" s="7"/>
      <c r="J3" s="7"/>
    </row>
    <row r="4" spans="1:16" ht="23">
      <c r="A4" s="11" t="s">
        <v>37</v>
      </c>
      <c r="B4" s="7"/>
      <c r="C4" s="7"/>
      <c r="D4" s="7"/>
      <c r="E4" s="7"/>
      <c r="F4" s="7"/>
      <c r="G4" s="7"/>
      <c r="H4" s="7"/>
      <c r="I4" s="7"/>
      <c r="J4" s="7"/>
    </row>
    <row r="5" spans="1:16" ht="18" customHeight="1">
      <c r="A5" s="13"/>
      <c r="B5" s="7"/>
      <c r="C5" s="7"/>
      <c r="D5" s="7"/>
      <c r="E5" s="7"/>
      <c r="F5" s="7"/>
      <c r="G5" s="7"/>
      <c r="H5" s="7"/>
      <c r="I5" s="7"/>
      <c r="J5" s="7"/>
    </row>
    <row r="6" spans="1:16">
      <c r="A6" s="7" t="s">
        <v>105</v>
      </c>
      <c r="B6" s="7"/>
      <c r="C6" s="7"/>
      <c r="D6" s="7"/>
      <c r="E6" s="7"/>
      <c r="F6" s="7"/>
      <c r="G6" s="7"/>
      <c r="H6" s="7"/>
      <c r="I6" s="7"/>
      <c r="J6" s="7"/>
    </row>
    <row r="7" spans="1:16" ht="14.5" customHeight="1">
      <c r="A7" s="250" t="s">
        <v>53</v>
      </c>
      <c r="B7" s="250" t="s">
        <v>106</v>
      </c>
      <c r="C7" s="324" t="s">
        <v>120</v>
      </c>
      <c r="D7" s="325"/>
      <c r="E7" s="324" t="s">
        <v>121</v>
      </c>
      <c r="F7" s="325"/>
      <c r="G7" s="324" t="s">
        <v>122</v>
      </c>
      <c r="H7" s="326"/>
      <c r="I7" s="324" t="s">
        <v>123</v>
      </c>
      <c r="J7" s="325"/>
    </row>
    <row r="8" spans="1:16" ht="14.5">
      <c r="A8" s="250"/>
      <c r="B8" s="250"/>
      <c r="C8" s="15" t="s">
        <v>217</v>
      </c>
      <c r="D8" s="15" t="s">
        <v>218</v>
      </c>
      <c r="E8" s="15" t="s">
        <v>217</v>
      </c>
      <c r="F8" s="15" t="s">
        <v>218</v>
      </c>
      <c r="G8" s="15" t="s">
        <v>217</v>
      </c>
      <c r="H8" s="150" t="s">
        <v>218</v>
      </c>
      <c r="I8" s="15" t="s">
        <v>217</v>
      </c>
      <c r="J8" s="15" t="s">
        <v>218</v>
      </c>
    </row>
    <row r="9" spans="1:16" ht="14.5">
      <c r="A9" s="1">
        <v>1</v>
      </c>
      <c r="B9" s="2" t="s">
        <v>67</v>
      </c>
      <c r="C9" s="184">
        <v>1</v>
      </c>
      <c r="D9" s="185">
        <v>8</v>
      </c>
      <c r="E9" s="185">
        <v>2</v>
      </c>
      <c r="F9" s="185">
        <v>13</v>
      </c>
      <c r="G9" s="185">
        <v>4</v>
      </c>
      <c r="H9" s="185">
        <v>24</v>
      </c>
      <c r="I9" s="186">
        <v>6</v>
      </c>
      <c r="J9" s="187">
        <v>28</v>
      </c>
      <c r="K9" s="206"/>
      <c r="L9" s="206"/>
      <c r="M9" s="206"/>
      <c r="N9" s="206"/>
      <c r="O9" s="206"/>
      <c r="P9" s="206"/>
    </row>
    <row r="10" spans="1:16" ht="14.5">
      <c r="A10" s="3">
        <v>2</v>
      </c>
      <c r="B10" s="4" t="s">
        <v>68</v>
      </c>
      <c r="C10" s="188">
        <v>1</v>
      </c>
      <c r="D10" s="189">
        <v>41</v>
      </c>
      <c r="E10" s="189">
        <v>2</v>
      </c>
      <c r="F10" s="189">
        <v>59</v>
      </c>
      <c r="G10" s="189">
        <v>8</v>
      </c>
      <c r="H10" s="189">
        <v>115</v>
      </c>
      <c r="I10" s="190">
        <v>8</v>
      </c>
      <c r="J10" s="191">
        <v>137</v>
      </c>
      <c r="K10" s="206"/>
      <c r="L10" s="206"/>
      <c r="M10" s="206"/>
      <c r="N10" s="206"/>
      <c r="O10" s="206"/>
      <c r="P10" s="206"/>
    </row>
    <row r="11" spans="1:16" ht="14.5">
      <c r="A11" s="1">
        <v>3</v>
      </c>
      <c r="B11" s="2" t="s">
        <v>69</v>
      </c>
      <c r="C11" s="184">
        <v>8</v>
      </c>
      <c r="D11" s="185">
        <v>148</v>
      </c>
      <c r="E11" s="185">
        <v>14</v>
      </c>
      <c r="F11" s="185">
        <v>283</v>
      </c>
      <c r="G11" s="185">
        <v>18</v>
      </c>
      <c r="H11" s="185">
        <v>425</v>
      </c>
      <c r="I11" s="186">
        <v>20</v>
      </c>
      <c r="J11" s="187">
        <v>478</v>
      </c>
      <c r="K11" s="206"/>
      <c r="L11" s="206"/>
      <c r="M11" s="206"/>
      <c r="N11" s="206"/>
      <c r="O11" s="206"/>
      <c r="P11" s="206"/>
    </row>
    <row r="12" spans="1:16" ht="14.5">
      <c r="A12" s="3">
        <v>4</v>
      </c>
      <c r="B12" s="4" t="s">
        <v>70</v>
      </c>
      <c r="C12" s="188">
        <v>2</v>
      </c>
      <c r="D12" s="189">
        <v>5</v>
      </c>
      <c r="E12" s="189">
        <v>3</v>
      </c>
      <c r="F12" s="189">
        <v>7</v>
      </c>
      <c r="G12" s="189">
        <v>4</v>
      </c>
      <c r="H12" s="189">
        <v>15</v>
      </c>
      <c r="I12" s="190">
        <v>5</v>
      </c>
      <c r="J12" s="191">
        <v>15</v>
      </c>
      <c r="K12" s="206"/>
      <c r="L12" s="206"/>
      <c r="M12" s="206"/>
      <c r="N12" s="206"/>
      <c r="O12" s="206"/>
      <c r="P12" s="206"/>
    </row>
    <row r="13" spans="1:16" ht="14.5">
      <c r="A13" s="1">
        <v>5</v>
      </c>
      <c r="B13" s="2" t="s">
        <v>71</v>
      </c>
      <c r="C13" s="184">
        <v>1</v>
      </c>
      <c r="D13" s="185">
        <v>43</v>
      </c>
      <c r="E13" s="185">
        <v>2</v>
      </c>
      <c r="F13" s="185">
        <v>76</v>
      </c>
      <c r="G13" s="185">
        <v>6</v>
      </c>
      <c r="H13" s="185">
        <v>126</v>
      </c>
      <c r="I13" s="186">
        <v>7</v>
      </c>
      <c r="J13" s="187">
        <v>139</v>
      </c>
      <c r="K13" s="206"/>
      <c r="L13" s="206"/>
      <c r="M13" s="206"/>
      <c r="N13" s="206"/>
      <c r="O13" s="206"/>
      <c r="P13" s="206"/>
    </row>
    <row r="14" spans="1:16" ht="14.5">
      <c r="A14" s="3">
        <v>6</v>
      </c>
      <c r="B14" s="4" t="s">
        <v>72</v>
      </c>
      <c r="C14" s="188">
        <v>23</v>
      </c>
      <c r="D14" s="189">
        <v>292</v>
      </c>
      <c r="E14" s="189">
        <v>37</v>
      </c>
      <c r="F14" s="189">
        <v>539</v>
      </c>
      <c r="G14" s="189">
        <v>44</v>
      </c>
      <c r="H14" s="189">
        <v>822</v>
      </c>
      <c r="I14" s="190">
        <v>52</v>
      </c>
      <c r="J14" s="191">
        <v>950</v>
      </c>
      <c r="K14" s="206"/>
      <c r="L14" s="206"/>
      <c r="M14" s="206"/>
      <c r="N14" s="206"/>
      <c r="O14" s="206"/>
      <c r="P14" s="206"/>
    </row>
    <row r="15" spans="1:16" ht="14.5">
      <c r="A15" s="1">
        <v>7</v>
      </c>
      <c r="B15" s="2" t="s">
        <v>73</v>
      </c>
      <c r="C15" s="184">
        <v>0</v>
      </c>
      <c r="D15" s="185">
        <v>1</v>
      </c>
      <c r="E15" s="185">
        <v>0</v>
      </c>
      <c r="F15" s="185">
        <v>2</v>
      </c>
      <c r="G15" s="185">
        <v>0</v>
      </c>
      <c r="H15" s="185">
        <v>8</v>
      </c>
      <c r="I15" s="186">
        <v>0</v>
      </c>
      <c r="J15" s="187">
        <v>9</v>
      </c>
      <c r="K15" s="206"/>
      <c r="L15" s="206"/>
      <c r="M15" s="206"/>
      <c r="N15" s="206"/>
      <c r="O15" s="206"/>
      <c r="P15" s="206"/>
    </row>
    <row r="16" spans="1:16" ht="14.5">
      <c r="A16" s="3">
        <v>8</v>
      </c>
      <c r="B16" s="4" t="s">
        <v>74</v>
      </c>
      <c r="C16" s="188">
        <v>0</v>
      </c>
      <c r="D16" s="189">
        <v>14</v>
      </c>
      <c r="E16" s="189">
        <v>0</v>
      </c>
      <c r="F16" s="189">
        <v>29</v>
      </c>
      <c r="G16" s="189">
        <v>0</v>
      </c>
      <c r="H16" s="189">
        <v>44</v>
      </c>
      <c r="I16" s="190">
        <v>3</v>
      </c>
      <c r="J16" s="191">
        <v>52</v>
      </c>
      <c r="K16" s="206"/>
      <c r="L16" s="206"/>
      <c r="M16" s="206"/>
      <c r="N16" s="206"/>
      <c r="O16" s="206"/>
      <c r="P16" s="206"/>
    </row>
    <row r="17" spans="1:16" ht="14.5">
      <c r="A17" s="1">
        <v>9</v>
      </c>
      <c r="B17" s="2" t="s">
        <v>75</v>
      </c>
      <c r="C17" s="184">
        <v>18</v>
      </c>
      <c r="D17" s="185">
        <v>383</v>
      </c>
      <c r="E17" s="185">
        <v>38</v>
      </c>
      <c r="F17" s="185">
        <v>758</v>
      </c>
      <c r="G17" s="185">
        <v>48</v>
      </c>
      <c r="H17" s="185">
        <v>1235</v>
      </c>
      <c r="I17" s="186">
        <v>57</v>
      </c>
      <c r="J17" s="187">
        <v>1416</v>
      </c>
      <c r="K17" s="206"/>
      <c r="L17" s="206"/>
      <c r="M17" s="206"/>
      <c r="N17" s="206"/>
      <c r="O17" s="206"/>
      <c r="P17" s="206"/>
    </row>
    <row r="18" spans="1:16" ht="14.5">
      <c r="A18" s="3">
        <v>10</v>
      </c>
      <c r="B18" s="4" t="s">
        <v>76</v>
      </c>
      <c r="C18" s="188">
        <v>9</v>
      </c>
      <c r="D18" s="189">
        <v>141</v>
      </c>
      <c r="E18" s="189">
        <v>17</v>
      </c>
      <c r="F18" s="189">
        <v>265</v>
      </c>
      <c r="G18" s="189">
        <v>28</v>
      </c>
      <c r="H18" s="189">
        <v>428</v>
      </c>
      <c r="I18" s="190">
        <v>33</v>
      </c>
      <c r="J18" s="191">
        <v>490</v>
      </c>
      <c r="K18" s="206"/>
      <c r="L18" s="206"/>
      <c r="M18" s="206"/>
      <c r="N18" s="206"/>
      <c r="O18" s="206"/>
      <c r="P18" s="206"/>
    </row>
    <row r="19" spans="1:16" ht="14.5">
      <c r="A19" s="1">
        <v>11</v>
      </c>
      <c r="B19" s="2" t="s">
        <v>77</v>
      </c>
      <c r="C19" s="184">
        <v>9</v>
      </c>
      <c r="D19" s="185">
        <v>187</v>
      </c>
      <c r="E19" s="185">
        <v>22</v>
      </c>
      <c r="F19" s="185">
        <v>349</v>
      </c>
      <c r="G19" s="185">
        <v>39</v>
      </c>
      <c r="H19" s="185">
        <v>577</v>
      </c>
      <c r="I19" s="186">
        <v>47</v>
      </c>
      <c r="J19" s="187">
        <v>685</v>
      </c>
      <c r="K19" s="206"/>
      <c r="L19" s="206"/>
      <c r="M19" s="206"/>
      <c r="N19" s="206"/>
      <c r="O19" s="206"/>
      <c r="P19" s="206"/>
    </row>
    <row r="20" spans="1:16" ht="14.5">
      <c r="A20" s="3">
        <v>12</v>
      </c>
      <c r="B20" s="4" t="s">
        <v>78</v>
      </c>
      <c r="C20" s="188">
        <v>1</v>
      </c>
      <c r="D20" s="189">
        <v>11</v>
      </c>
      <c r="E20" s="189">
        <v>2</v>
      </c>
      <c r="F20" s="189">
        <v>22</v>
      </c>
      <c r="G20" s="189">
        <v>3</v>
      </c>
      <c r="H20" s="189">
        <v>53</v>
      </c>
      <c r="I20" s="190">
        <v>3</v>
      </c>
      <c r="J20" s="191">
        <v>60</v>
      </c>
      <c r="K20" s="206"/>
      <c r="L20" s="206"/>
      <c r="M20" s="206"/>
      <c r="N20" s="206"/>
      <c r="O20" s="206"/>
      <c r="P20" s="206"/>
    </row>
    <row r="21" spans="1:16" ht="14.5">
      <c r="A21" s="1">
        <v>13</v>
      </c>
      <c r="B21" s="2" t="s">
        <v>79</v>
      </c>
      <c r="C21" s="184">
        <v>0</v>
      </c>
      <c r="D21" s="185">
        <v>13</v>
      </c>
      <c r="E21" s="185">
        <v>0</v>
      </c>
      <c r="F21" s="185">
        <v>31</v>
      </c>
      <c r="G21" s="185">
        <v>0</v>
      </c>
      <c r="H21" s="185">
        <v>53</v>
      </c>
      <c r="I21" s="186">
        <v>1</v>
      </c>
      <c r="J21" s="187">
        <v>62</v>
      </c>
      <c r="K21" s="206"/>
      <c r="L21" s="206"/>
      <c r="M21" s="206"/>
      <c r="N21" s="206"/>
      <c r="O21" s="206"/>
      <c r="P21" s="206"/>
    </row>
    <row r="22" spans="1:16" ht="14.5">
      <c r="A22" s="3">
        <v>14</v>
      </c>
      <c r="B22" s="4" t="s">
        <v>80</v>
      </c>
      <c r="C22" s="188">
        <v>1</v>
      </c>
      <c r="D22" s="189">
        <v>13</v>
      </c>
      <c r="E22" s="189">
        <v>2</v>
      </c>
      <c r="F22" s="189">
        <v>21</v>
      </c>
      <c r="G22" s="189">
        <v>2</v>
      </c>
      <c r="H22" s="189">
        <v>36</v>
      </c>
      <c r="I22" s="190">
        <v>2</v>
      </c>
      <c r="J22" s="191">
        <v>41</v>
      </c>
      <c r="K22" s="206"/>
      <c r="L22" s="206"/>
      <c r="M22" s="206"/>
      <c r="N22" s="206"/>
      <c r="O22" s="206"/>
      <c r="P22" s="206"/>
    </row>
    <row r="23" spans="1:16" ht="14.5">
      <c r="A23" s="1">
        <v>15</v>
      </c>
      <c r="B23" s="2" t="s">
        <v>81</v>
      </c>
      <c r="C23" s="184">
        <v>0</v>
      </c>
      <c r="D23" s="185">
        <v>57</v>
      </c>
      <c r="E23" s="185">
        <v>4</v>
      </c>
      <c r="F23" s="185">
        <v>92</v>
      </c>
      <c r="G23" s="185">
        <v>7</v>
      </c>
      <c r="H23" s="185">
        <v>139</v>
      </c>
      <c r="I23" s="186">
        <v>7</v>
      </c>
      <c r="J23" s="187">
        <v>158</v>
      </c>
      <c r="K23" s="206"/>
      <c r="L23" s="206"/>
      <c r="M23" s="206"/>
      <c r="N23" s="206"/>
      <c r="O23" s="206"/>
      <c r="P23" s="206"/>
    </row>
    <row r="24" spans="1:16" ht="14.5">
      <c r="A24" s="3">
        <v>16</v>
      </c>
      <c r="B24" s="4" t="s">
        <v>82</v>
      </c>
      <c r="C24" s="188">
        <v>0</v>
      </c>
      <c r="D24" s="189">
        <v>5</v>
      </c>
      <c r="E24" s="189">
        <v>0</v>
      </c>
      <c r="F24" s="189">
        <v>7</v>
      </c>
      <c r="G24" s="189">
        <v>0</v>
      </c>
      <c r="H24" s="189">
        <v>11</v>
      </c>
      <c r="I24" s="190">
        <v>0</v>
      </c>
      <c r="J24" s="191">
        <v>14</v>
      </c>
      <c r="K24" s="206"/>
      <c r="L24" s="206"/>
      <c r="M24" s="206"/>
      <c r="N24" s="206"/>
      <c r="O24" s="206"/>
      <c r="P24" s="206"/>
    </row>
    <row r="25" spans="1:16" ht="14.5">
      <c r="A25" s="1">
        <v>17</v>
      </c>
      <c r="B25" s="2" t="s">
        <v>83</v>
      </c>
      <c r="C25" s="184">
        <v>0</v>
      </c>
      <c r="D25" s="185">
        <v>22</v>
      </c>
      <c r="E25" s="185">
        <v>1</v>
      </c>
      <c r="F25" s="185">
        <v>29</v>
      </c>
      <c r="G25" s="185">
        <v>1</v>
      </c>
      <c r="H25" s="185">
        <v>34</v>
      </c>
      <c r="I25" s="186">
        <v>1</v>
      </c>
      <c r="J25" s="187">
        <v>37</v>
      </c>
      <c r="K25" s="206"/>
      <c r="L25" s="206"/>
      <c r="M25" s="206"/>
      <c r="N25" s="206"/>
      <c r="O25" s="206"/>
      <c r="P25" s="206"/>
    </row>
    <row r="26" spans="1:16" ht="14.5">
      <c r="A26" s="3">
        <v>18</v>
      </c>
      <c r="B26" s="4" t="s">
        <v>84</v>
      </c>
      <c r="C26" s="188">
        <v>1</v>
      </c>
      <c r="D26" s="189">
        <v>25</v>
      </c>
      <c r="E26" s="189">
        <v>2</v>
      </c>
      <c r="F26" s="189">
        <v>45</v>
      </c>
      <c r="G26" s="189">
        <v>2</v>
      </c>
      <c r="H26" s="189">
        <v>68</v>
      </c>
      <c r="I26" s="190">
        <v>2</v>
      </c>
      <c r="J26" s="191">
        <v>77</v>
      </c>
      <c r="K26" s="206"/>
      <c r="L26" s="206"/>
      <c r="M26" s="206"/>
      <c r="N26" s="206"/>
      <c r="O26" s="206"/>
      <c r="P26" s="206"/>
    </row>
    <row r="27" spans="1:16" ht="14.5">
      <c r="A27" s="1">
        <v>19</v>
      </c>
      <c r="B27" s="2" t="s">
        <v>85</v>
      </c>
      <c r="C27" s="184">
        <v>3</v>
      </c>
      <c r="D27" s="185">
        <v>20</v>
      </c>
      <c r="E27" s="185">
        <v>5</v>
      </c>
      <c r="F27" s="185">
        <v>38</v>
      </c>
      <c r="G27" s="185">
        <v>6</v>
      </c>
      <c r="H27" s="185">
        <v>69</v>
      </c>
      <c r="I27" s="186">
        <v>7</v>
      </c>
      <c r="J27" s="187">
        <v>79</v>
      </c>
      <c r="K27" s="206"/>
      <c r="L27" s="206"/>
      <c r="M27" s="206"/>
      <c r="N27" s="206"/>
      <c r="O27" s="206"/>
      <c r="P27" s="206"/>
    </row>
    <row r="28" spans="1:16" ht="14.5">
      <c r="A28" s="3">
        <v>20</v>
      </c>
      <c r="B28" s="4" t="s">
        <v>86</v>
      </c>
      <c r="C28" s="188">
        <v>0</v>
      </c>
      <c r="D28" s="189">
        <v>18</v>
      </c>
      <c r="E28" s="189">
        <v>0</v>
      </c>
      <c r="F28" s="189">
        <v>32</v>
      </c>
      <c r="G28" s="189">
        <v>0</v>
      </c>
      <c r="H28" s="189">
        <v>41</v>
      </c>
      <c r="I28" s="190">
        <v>0</v>
      </c>
      <c r="J28" s="191">
        <v>44</v>
      </c>
      <c r="K28" s="206"/>
      <c r="L28" s="206"/>
      <c r="M28" s="206"/>
      <c r="N28" s="206"/>
      <c r="O28" s="206"/>
      <c r="P28" s="206"/>
    </row>
    <row r="29" spans="1:16" ht="14.5">
      <c r="A29" s="1">
        <v>21</v>
      </c>
      <c r="B29" s="2" t="s">
        <v>87</v>
      </c>
      <c r="C29" s="184">
        <v>0</v>
      </c>
      <c r="D29" s="185">
        <v>10</v>
      </c>
      <c r="E29" s="185">
        <v>0</v>
      </c>
      <c r="F29" s="185">
        <v>12</v>
      </c>
      <c r="G29" s="185">
        <v>1</v>
      </c>
      <c r="H29" s="185">
        <v>18</v>
      </c>
      <c r="I29" s="186">
        <v>1</v>
      </c>
      <c r="J29" s="187">
        <v>20</v>
      </c>
      <c r="K29" s="206"/>
      <c r="L29" s="206"/>
      <c r="M29" s="206"/>
      <c r="N29" s="206"/>
      <c r="O29" s="206"/>
      <c r="P29" s="206"/>
    </row>
    <row r="30" spans="1:16" ht="14.5">
      <c r="A30" s="3">
        <v>22</v>
      </c>
      <c r="B30" s="4" t="s">
        <v>88</v>
      </c>
      <c r="C30" s="188">
        <v>0</v>
      </c>
      <c r="D30" s="189">
        <v>14</v>
      </c>
      <c r="E30" s="189">
        <v>0</v>
      </c>
      <c r="F30" s="189">
        <v>26</v>
      </c>
      <c r="G30" s="189">
        <v>1</v>
      </c>
      <c r="H30" s="189">
        <v>39</v>
      </c>
      <c r="I30" s="190">
        <v>1</v>
      </c>
      <c r="J30" s="191">
        <v>45</v>
      </c>
      <c r="K30" s="206"/>
      <c r="L30" s="206"/>
      <c r="M30" s="206"/>
      <c r="N30" s="206"/>
      <c r="O30" s="206"/>
      <c r="P30" s="206"/>
    </row>
    <row r="31" spans="1:16" ht="14.5">
      <c r="A31" s="1">
        <v>23</v>
      </c>
      <c r="B31" s="2" t="s">
        <v>89</v>
      </c>
      <c r="C31" s="184">
        <v>0</v>
      </c>
      <c r="D31" s="185">
        <v>15</v>
      </c>
      <c r="E31" s="185">
        <v>0</v>
      </c>
      <c r="F31" s="185">
        <v>25</v>
      </c>
      <c r="G31" s="185">
        <v>0</v>
      </c>
      <c r="H31" s="185">
        <v>59</v>
      </c>
      <c r="I31" s="186">
        <v>0</v>
      </c>
      <c r="J31" s="187">
        <v>68</v>
      </c>
      <c r="K31" s="206"/>
      <c r="L31" s="206"/>
      <c r="M31" s="206"/>
      <c r="N31" s="206"/>
      <c r="O31" s="206"/>
      <c r="P31" s="206"/>
    </row>
    <row r="32" spans="1:16" ht="14.5">
      <c r="A32" s="3">
        <v>24</v>
      </c>
      <c r="B32" s="4" t="s">
        <v>90</v>
      </c>
      <c r="C32" s="188">
        <v>1</v>
      </c>
      <c r="D32" s="189">
        <v>12</v>
      </c>
      <c r="E32" s="189">
        <v>1</v>
      </c>
      <c r="F32" s="189">
        <v>20</v>
      </c>
      <c r="G32" s="189">
        <v>1</v>
      </c>
      <c r="H32" s="189">
        <v>25</v>
      </c>
      <c r="I32" s="190">
        <v>1</v>
      </c>
      <c r="J32" s="191">
        <v>30</v>
      </c>
      <c r="K32" s="206"/>
      <c r="L32" s="206"/>
      <c r="M32" s="206"/>
      <c r="N32" s="206"/>
      <c r="O32" s="206"/>
      <c r="P32" s="206"/>
    </row>
    <row r="33" spans="1:16" ht="14.5">
      <c r="A33" s="1">
        <v>25</v>
      </c>
      <c r="B33" s="2" t="s">
        <v>91</v>
      </c>
      <c r="C33" s="184">
        <v>0</v>
      </c>
      <c r="D33" s="185">
        <v>0</v>
      </c>
      <c r="E33" s="185">
        <v>0</v>
      </c>
      <c r="F33" s="185">
        <v>1</v>
      </c>
      <c r="G33" s="185">
        <v>0</v>
      </c>
      <c r="H33" s="185">
        <v>4</v>
      </c>
      <c r="I33" s="186">
        <v>0</v>
      </c>
      <c r="J33" s="187">
        <v>5</v>
      </c>
      <c r="K33" s="206"/>
      <c r="L33" s="206"/>
      <c r="M33" s="206"/>
      <c r="N33" s="206"/>
      <c r="O33" s="206"/>
      <c r="P33" s="206"/>
    </row>
    <row r="34" spans="1:16" ht="14.5">
      <c r="A34" s="3">
        <v>26</v>
      </c>
      <c r="B34" s="4" t="s">
        <v>219</v>
      </c>
      <c r="C34" s="188">
        <v>0</v>
      </c>
      <c r="D34" s="189">
        <v>0</v>
      </c>
      <c r="E34" s="189">
        <v>0</v>
      </c>
      <c r="F34" s="189">
        <v>1</v>
      </c>
      <c r="G34" s="189">
        <v>0</v>
      </c>
      <c r="H34" s="189">
        <v>2</v>
      </c>
      <c r="I34" s="190">
        <v>1</v>
      </c>
      <c r="J34" s="191">
        <v>2</v>
      </c>
      <c r="K34" s="206"/>
      <c r="L34" s="206"/>
      <c r="M34" s="206"/>
      <c r="N34" s="206"/>
      <c r="O34" s="206"/>
      <c r="P34" s="206"/>
    </row>
    <row r="35" spans="1:16" ht="14.5">
      <c r="A35" s="1">
        <v>27</v>
      </c>
      <c r="B35" s="2" t="s">
        <v>220</v>
      </c>
      <c r="C35" s="184">
        <v>0</v>
      </c>
      <c r="D35" s="185">
        <v>0</v>
      </c>
      <c r="E35" s="185">
        <v>0</v>
      </c>
      <c r="F35" s="185">
        <v>3</v>
      </c>
      <c r="G35" s="185">
        <v>0</v>
      </c>
      <c r="H35" s="185">
        <v>5</v>
      </c>
      <c r="I35" s="186">
        <v>0</v>
      </c>
      <c r="J35" s="187">
        <v>5</v>
      </c>
      <c r="K35" s="206"/>
      <c r="L35" s="206"/>
      <c r="M35" s="206"/>
      <c r="N35" s="206"/>
      <c r="O35" s="206"/>
      <c r="P35" s="206"/>
    </row>
    <row r="36" spans="1:16" ht="14.5">
      <c r="A36" s="3">
        <v>28</v>
      </c>
      <c r="B36" s="4" t="s">
        <v>92</v>
      </c>
      <c r="C36" s="188">
        <v>2</v>
      </c>
      <c r="D36" s="189">
        <v>18</v>
      </c>
      <c r="E36" s="189">
        <v>3</v>
      </c>
      <c r="F36" s="189">
        <v>35</v>
      </c>
      <c r="G36" s="189">
        <v>6</v>
      </c>
      <c r="H36" s="189">
        <v>64</v>
      </c>
      <c r="I36" s="190">
        <v>6</v>
      </c>
      <c r="J36" s="191">
        <v>80</v>
      </c>
      <c r="K36" s="206"/>
      <c r="L36" s="206"/>
      <c r="M36" s="206"/>
      <c r="N36" s="206"/>
      <c r="O36" s="206"/>
      <c r="P36" s="206"/>
    </row>
    <row r="37" spans="1:16" ht="14.5">
      <c r="A37" s="1">
        <v>29</v>
      </c>
      <c r="B37" s="2" t="s">
        <v>93</v>
      </c>
      <c r="C37" s="184">
        <v>0</v>
      </c>
      <c r="D37" s="185">
        <v>1</v>
      </c>
      <c r="E37" s="185">
        <v>0</v>
      </c>
      <c r="F37" s="185">
        <v>1</v>
      </c>
      <c r="G37" s="185">
        <v>0</v>
      </c>
      <c r="H37" s="185">
        <v>3</v>
      </c>
      <c r="I37" s="186">
        <v>0</v>
      </c>
      <c r="J37" s="187">
        <v>3</v>
      </c>
      <c r="K37" s="206"/>
      <c r="L37" s="206"/>
      <c r="M37" s="206"/>
      <c r="N37" s="206"/>
      <c r="O37" s="206"/>
      <c r="P37" s="206"/>
    </row>
    <row r="38" spans="1:16" ht="14.5">
      <c r="A38" s="3">
        <v>30</v>
      </c>
      <c r="B38" s="4" t="s">
        <v>94</v>
      </c>
      <c r="C38" s="188">
        <v>4</v>
      </c>
      <c r="D38" s="189">
        <v>57</v>
      </c>
      <c r="E38" s="189">
        <v>8</v>
      </c>
      <c r="F38" s="189">
        <v>89</v>
      </c>
      <c r="G38" s="189">
        <v>13</v>
      </c>
      <c r="H38" s="189">
        <v>133</v>
      </c>
      <c r="I38" s="190">
        <v>13</v>
      </c>
      <c r="J38" s="191">
        <v>144</v>
      </c>
      <c r="K38" s="206"/>
      <c r="L38" s="206"/>
      <c r="M38" s="206"/>
      <c r="N38" s="206"/>
      <c r="O38" s="206"/>
      <c r="P38" s="206"/>
    </row>
    <row r="39" spans="1:16" ht="14.5">
      <c r="A39" s="1">
        <v>31</v>
      </c>
      <c r="B39" s="2" t="s">
        <v>95</v>
      </c>
      <c r="C39" s="184">
        <v>1</v>
      </c>
      <c r="D39" s="185">
        <v>13</v>
      </c>
      <c r="E39" s="185">
        <v>1</v>
      </c>
      <c r="F39" s="185">
        <v>17</v>
      </c>
      <c r="G39" s="185">
        <v>1</v>
      </c>
      <c r="H39" s="185">
        <v>24</v>
      </c>
      <c r="I39" s="186">
        <v>1</v>
      </c>
      <c r="J39" s="187">
        <v>29</v>
      </c>
      <c r="K39" s="206"/>
      <c r="L39" s="206"/>
      <c r="M39" s="206"/>
      <c r="N39" s="206"/>
      <c r="O39" s="206"/>
      <c r="P39" s="206"/>
    </row>
    <row r="40" spans="1:16" ht="14.5">
      <c r="A40" s="3">
        <v>32</v>
      </c>
      <c r="B40" s="4" t="s">
        <v>96</v>
      </c>
      <c r="C40" s="188">
        <v>0</v>
      </c>
      <c r="D40" s="189">
        <v>9</v>
      </c>
      <c r="E40" s="189">
        <v>0</v>
      </c>
      <c r="F40" s="189">
        <v>18</v>
      </c>
      <c r="G40" s="189">
        <v>2</v>
      </c>
      <c r="H40" s="189">
        <v>30</v>
      </c>
      <c r="I40" s="190">
        <v>2</v>
      </c>
      <c r="J40" s="191">
        <v>37</v>
      </c>
      <c r="K40" s="206"/>
      <c r="L40" s="206"/>
      <c r="M40" s="206"/>
      <c r="N40" s="206"/>
      <c r="O40" s="206"/>
      <c r="P40" s="206"/>
    </row>
    <row r="41" spans="1:16" ht="14.5">
      <c r="A41" s="1">
        <v>33</v>
      </c>
      <c r="B41" s="2" t="s">
        <v>97</v>
      </c>
      <c r="C41" s="184">
        <v>0</v>
      </c>
      <c r="D41" s="185">
        <v>27</v>
      </c>
      <c r="E41" s="185">
        <v>0</v>
      </c>
      <c r="F41" s="185">
        <v>49</v>
      </c>
      <c r="G41" s="185">
        <v>0</v>
      </c>
      <c r="H41" s="185">
        <v>61</v>
      </c>
      <c r="I41" s="186">
        <v>0</v>
      </c>
      <c r="J41" s="187">
        <v>66</v>
      </c>
      <c r="K41" s="206"/>
      <c r="L41" s="206"/>
      <c r="M41" s="206"/>
      <c r="N41" s="206"/>
      <c r="O41" s="206"/>
      <c r="P41" s="206"/>
    </row>
    <row r="42" spans="1:16" ht="14.5">
      <c r="A42" s="3">
        <v>34</v>
      </c>
      <c r="B42" s="4" t="s">
        <v>98</v>
      </c>
      <c r="C42" s="188">
        <v>0</v>
      </c>
      <c r="D42" s="189">
        <v>27</v>
      </c>
      <c r="E42" s="189">
        <v>1</v>
      </c>
      <c r="F42" s="189">
        <v>36</v>
      </c>
      <c r="G42" s="189">
        <v>4</v>
      </c>
      <c r="H42" s="189">
        <v>58</v>
      </c>
      <c r="I42" s="190">
        <v>4</v>
      </c>
      <c r="J42" s="191">
        <v>60</v>
      </c>
      <c r="K42" s="206"/>
      <c r="L42" s="206"/>
      <c r="M42" s="206"/>
      <c r="N42" s="206"/>
      <c r="O42" s="206"/>
      <c r="P42" s="206"/>
    </row>
    <row r="43" spans="1:16" ht="14.5">
      <c r="A43" s="1">
        <v>35</v>
      </c>
      <c r="B43" s="2" t="s">
        <v>99</v>
      </c>
      <c r="C43" s="184">
        <v>4</v>
      </c>
      <c r="D43" s="185">
        <v>24</v>
      </c>
      <c r="E43" s="185">
        <v>5</v>
      </c>
      <c r="F43" s="185">
        <v>51</v>
      </c>
      <c r="G43" s="185">
        <v>8</v>
      </c>
      <c r="H43" s="185">
        <v>79</v>
      </c>
      <c r="I43" s="186">
        <v>8</v>
      </c>
      <c r="J43" s="187">
        <v>91</v>
      </c>
      <c r="K43" s="206"/>
      <c r="L43" s="206"/>
      <c r="M43" s="206"/>
      <c r="N43" s="206"/>
      <c r="O43" s="206"/>
      <c r="P43" s="206"/>
    </row>
    <row r="44" spans="1:16" ht="14.5">
      <c r="A44" s="3">
        <v>36</v>
      </c>
      <c r="B44" s="4" t="s">
        <v>100</v>
      </c>
      <c r="C44" s="192">
        <v>5</v>
      </c>
      <c r="D44" s="189">
        <v>36</v>
      </c>
      <c r="E44" s="189">
        <v>9</v>
      </c>
      <c r="F44" s="189">
        <v>73</v>
      </c>
      <c r="G44" s="189">
        <v>13</v>
      </c>
      <c r="H44" s="189">
        <v>136</v>
      </c>
      <c r="I44" s="190">
        <v>13</v>
      </c>
      <c r="J44" s="191">
        <v>161</v>
      </c>
      <c r="K44" s="206"/>
      <c r="L44" s="206"/>
      <c r="M44" s="206"/>
      <c r="N44" s="206"/>
      <c r="O44" s="206"/>
      <c r="P44" s="206"/>
    </row>
    <row r="45" spans="1:16" ht="14.5">
      <c r="A45" s="251" t="s">
        <v>102</v>
      </c>
      <c r="B45" s="251"/>
      <c r="C45" s="193">
        <f>SUM(C9:C44)</f>
        <v>95</v>
      </c>
      <c r="D45" s="193">
        <f t="shared" ref="D45:J45" si="0">SUM(D9:D44)</f>
        <v>1710</v>
      </c>
      <c r="E45" s="193">
        <f t="shared" si="0"/>
        <v>181</v>
      </c>
      <c r="F45" s="193">
        <f t="shared" si="0"/>
        <v>3154</v>
      </c>
      <c r="G45" s="193">
        <f t="shared" si="0"/>
        <v>270</v>
      </c>
      <c r="H45" s="194">
        <f t="shared" si="0"/>
        <v>5063</v>
      </c>
      <c r="I45" s="193">
        <f>SUM(I9:I44)</f>
        <v>312</v>
      </c>
      <c r="J45" s="193">
        <f t="shared" si="0"/>
        <v>5817</v>
      </c>
    </row>
  </sheetData>
  <mergeCells count="7">
    <mergeCell ref="A45:B45"/>
    <mergeCell ref="C7:D7"/>
    <mergeCell ref="E7:F7"/>
    <mergeCell ref="G7:H7"/>
    <mergeCell ref="I7:J7"/>
    <mergeCell ref="A7:A8"/>
    <mergeCell ref="B7:B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189D6-FFDC-4C5A-B806-F88478F12022}">
  <sheetPr>
    <tabColor rgb="FFFFC000"/>
  </sheetPr>
  <dimension ref="A1:G11"/>
  <sheetViews>
    <sheetView showGridLines="0" zoomScale="96" workbookViewId="0">
      <selection activeCell="E2" sqref="E2"/>
    </sheetView>
  </sheetViews>
  <sheetFormatPr defaultColWidth="8.83203125" defaultRowHeight="14"/>
  <cols>
    <col min="1" max="1" width="7.1640625" customWidth="1"/>
    <col min="2" max="2" width="30" customWidth="1"/>
    <col min="3" max="6" width="9.83203125" customWidth="1"/>
  </cols>
  <sheetData>
    <row r="1" spans="1:7">
      <c r="A1" s="12" t="s">
        <v>221</v>
      </c>
      <c r="B1" s="9"/>
      <c r="C1" s="9"/>
      <c r="D1" s="9"/>
      <c r="E1" s="9" t="s">
        <v>130</v>
      </c>
      <c r="F1" s="75" t="s">
        <v>51</v>
      </c>
    </row>
    <row r="2" spans="1:7" ht="4.5" customHeight="1">
      <c r="A2" s="57"/>
      <c r="B2" s="58"/>
      <c r="C2" s="58"/>
      <c r="D2" s="58"/>
      <c r="E2" s="58"/>
      <c r="F2" s="58"/>
    </row>
    <row r="3" spans="1:7">
      <c r="A3" s="7"/>
      <c r="B3" s="7"/>
      <c r="C3" s="7"/>
      <c r="D3" s="7"/>
      <c r="E3" s="7"/>
      <c r="F3" s="7"/>
    </row>
    <row r="4" spans="1:7" ht="23">
      <c r="A4" s="11" t="s">
        <v>38</v>
      </c>
      <c r="B4" s="7"/>
      <c r="C4" s="7"/>
      <c r="D4" s="7"/>
      <c r="E4" s="7"/>
      <c r="F4" s="7"/>
    </row>
    <row r="5" spans="1:7" ht="17.5">
      <c r="A5" s="13"/>
      <c r="B5" s="7"/>
      <c r="C5" s="7"/>
      <c r="D5" s="7"/>
      <c r="E5" s="7"/>
      <c r="F5" s="7"/>
    </row>
    <row r="6" spans="1:7">
      <c r="A6" s="7" t="s">
        <v>105</v>
      </c>
      <c r="B6" s="7"/>
      <c r="C6" s="7"/>
      <c r="D6" s="7"/>
      <c r="E6" s="7"/>
      <c r="F6" s="7"/>
    </row>
    <row r="7" spans="1:7" ht="14.15" customHeight="1">
      <c r="A7" s="250" t="s">
        <v>53</v>
      </c>
      <c r="B7" s="250" t="s">
        <v>222</v>
      </c>
      <c r="C7" s="331" t="s">
        <v>120</v>
      </c>
      <c r="D7" s="331" t="s">
        <v>121</v>
      </c>
      <c r="E7" s="329" t="s">
        <v>122</v>
      </c>
      <c r="F7" s="327" t="s">
        <v>123</v>
      </c>
    </row>
    <row r="8" spans="1:7" ht="14.15" customHeight="1">
      <c r="A8" s="250"/>
      <c r="B8" s="250"/>
      <c r="C8" s="319"/>
      <c r="D8" s="319"/>
      <c r="E8" s="330"/>
      <c r="F8" s="328"/>
    </row>
    <row r="9" spans="1:7" ht="14.5">
      <c r="A9" s="1">
        <v>1</v>
      </c>
      <c r="B9" s="43" t="s">
        <v>223</v>
      </c>
      <c r="C9" s="195">
        <v>0</v>
      </c>
      <c r="D9" s="195">
        <v>0</v>
      </c>
      <c r="E9" s="195">
        <v>2</v>
      </c>
      <c r="F9" s="195">
        <v>19</v>
      </c>
    </row>
    <row r="10" spans="1:7" ht="14.5">
      <c r="A10" s="3">
        <v>2</v>
      </c>
      <c r="B10" s="44" t="s">
        <v>224</v>
      </c>
      <c r="C10" s="196">
        <v>0</v>
      </c>
      <c r="D10" s="196">
        <v>311</v>
      </c>
      <c r="E10" s="196">
        <v>311</v>
      </c>
      <c r="F10" s="196">
        <v>896</v>
      </c>
      <c r="G10" s="206"/>
    </row>
    <row r="11" spans="1:7" ht="14.5">
      <c r="A11" s="251" t="s">
        <v>102</v>
      </c>
      <c r="B11" s="251"/>
      <c r="C11" s="193">
        <f>SUM(C9:C10)</f>
        <v>0</v>
      </c>
      <c r="D11" s="193">
        <f t="shared" ref="D11:F11" si="0">SUM(D9:D10)</f>
        <v>311</v>
      </c>
      <c r="E11" s="193">
        <f t="shared" si="0"/>
        <v>313</v>
      </c>
      <c r="F11" s="193">
        <f t="shared" si="0"/>
        <v>915</v>
      </c>
    </row>
  </sheetData>
  <mergeCells count="7">
    <mergeCell ref="F7:F8"/>
    <mergeCell ref="E7:E8"/>
    <mergeCell ref="A11:B11"/>
    <mergeCell ref="A7:A8"/>
    <mergeCell ref="B7:B8"/>
    <mergeCell ref="C7:C8"/>
    <mergeCell ref="D7:D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62EC-B42F-49C9-A92C-5640B56DD8F9}">
  <sheetPr>
    <tabColor rgb="FFFFC000"/>
  </sheetPr>
  <dimension ref="A1:C20"/>
  <sheetViews>
    <sheetView showGridLines="0" zoomScale="95" zoomScaleNormal="265" workbookViewId="0">
      <selection activeCell="B2" sqref="B2"/>
    </sheetView>
  </sheetViews>
  <sheetFormatPr defaultColWidth="8.83203125" defaultRowHeight="14"/>
  <cols>
    <col min="1" max="1" width="7.1640625" customWidth="1"/>
    <col min="2" max="2" width="40.4140625" customWidth="1"/>
    <col min="3" max="3" width="18.4140625" customWidth="1"/>
  </cols>
  <sheetData>
    <row r="1" spans="1:3">
      <c r="A1" s="12" t="s">
        <v>225</v>
      </c>
      <c r="B1" s="9" t="s">
        <v>189</v>
      </c>
      <c r="C1" s="75" t="s">
        <v>51</v>
      </c>
    </row>
    <row r="2" spans="1:3" ht="4.5" customHeight="1">
      <c r="A2" s="57"/>
      <c r="B2" s="58"/>
      <c r="C2" s="58"/>
    </row>
    <row r="3" spans="1:3">
      <c r="A3" s="7"/>
      <c r="B3" s="7"/>
      <c r="C3" s="7"/>
    </row>
    <row r="4" spans="1:3" ht="23">
      <c r="A4" s="11" t="s">
        <v>39</v>
      </c>
      <c r="B4" s="7"/>
      <c r="C4" s="7"/>
    </row>
    <row r="5" spans="1:3" ht="17.5">
      <c r="A5" s="13"/>
      <c r="B5" s="7"/>
      <c r="C5" s="7"/>
    </row>
    <row r="6" spans="1:3">
      <c r="A6" s="7" t="s">
        <v>105</v>
      </c>
      <c r="B6" s="7"/>
      <c r="C6" s="7"/>
    </row>
    <row r="7" spans="1:3" ht="14.15" customHeight="1">
      <c r="A7" s="273"/>
      <c r="B7" s="337"/>
      <c r="C7" s="317" t="s">
        <v>191</v>
      </c>
    </row>
    <row r="8" spans="1:3" ht="14.15" customHeight="1">
      <c r="A8" s="275"/>
      <c r="B8" s="338"/>
      <c r="C8" s="250"/>
    </row>
    <row r="9" spans="1:3" ht="14.5">
      <c r="A9" s="332" t="s">
        <v>226</v>
      </c>
      <c r="B9" s="333"/>
      <c r="C9" s="334"/>
    </row>
    <row r="10" spans="1:3" ht="15" customHeight="1">
      <c r="A10" s="335" t="s">
        <v>227</v>
      </c>
      <c r="B10" s="336"/>
      <c r="C10" s="168"/>
    </row>
    <row r="11" spans="1:3" ht="15" customHeight="1">
      <c r="A11" s="313" t="s">
        <v>207</v>
      </c>
      <c r="B11" s="345"/>
      <c r="C11" s="169">
        <v>278</v>
      </c>
    </row>
    <row r="12" spans="1:3" ht="15" customHeight="1">
      <c r="A12" s="339" t="s">
        <v>228</v>
      </c>
      <c r="B12" s="340"/>
      <c r="C12" s="170">
        <v>82</v>
      </c>
    </row>
    <row r="13" spans="1:3" ht="15" customHeight="1">
      <c r="A13" s="313" t="s">
        <v>229</v>
      </c>
      <c r="B13" s="345"/>
      <c r="C13" s="169">
        <v>162</v>
      </c>
    </row>
    <row r="14" spans="1:3" ht="15" customHeight="1">
      <c r="A14" s="339" t="s">
        <v>230</v>
      </c>
      <c r="B14" s="340"/>
      <c r="C14" s="170">
        <v>70</v>
      </c>
    </row>
    <row r="15" spans="1:3" ht="15" customHeight="1">
      <c r="A15" s="313" t="s">
        <v>208</v>
      </c>
      <c r="B15" s="345"/>
      <c r="C15" s="169">
        <v>2</v>
      </c>
    </row>
    <row r="16" spans="1:3" ht="15" customHeight="1">
      <c r="A16" s="339" t="s">
        <v>231</v>
      </c>
      <c r="B16" s="340"/>
      <c r="C16" s="170">
        <v>2</v>
      </c>
    </row>
    <row r="17" spans="1:3" ht="15" customHeight="1">
      <c r="A17" s="341" t="s">
        <v>232</v>
      </c>
      <c r="B17" s="342"/>
      <c r="C17" s="169">
        <v>1910</v>
      </c>
    </row>
    <row r="18" spans="1:3" ht="15" customHeight="1">
      <c r="A18" s="343" t="s">
        <v>233</v>
      </c>
      <c r="B18" s="344"/>
      <c r="C18" s="171" t="s">
        <v>234</v>
      </c>
    </row>
    <row r="19" spans="1:3">
      <c r="A19" t="s">
        <v>235</v>
      </c>
    </row>
    <row r="20" spans="1:3">
      <c r="A20" t="s">
        <v>236</v>
      </c>
    </row>
  </sheetData>
  <mergeCells count="12">
    <mergeCell ref="A17:B17"/>
    <mergeCell ref="A18:B18"/>
    <mergeCell ref="A11:B11"/>
    <mergeCell ref="A12:B12"/>
    <mergeCell ref="A13:B13"/>
    <mergeCell ref="A14:B14"/>
    <mergeCell ref="A15:B15"/>
    <mergeCell ref="A9:C9"/>
    <mergeCell ref="A10:B10"/>
    <mergeCell ref="A7:B8"/>
    <mergeCell ref="C7:C8"/>
    <mergeCell ref="A16:B16"/>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D322-85BF-492E-AB4E-03B2C491C0D1}">
  <dimension ref="A1:E17"/>
  <sheetViews>
    <sheetView showGridLines="0" zoomScale="55" workbookViewId="0">
      <selection activeCell="A2" sqref="A2:E2"/>
    </sheetView>
  </sheetViews>
  <sheetFormatPr defaultColWidth="8.83203125" defaultRowHeight="14"/>
  <cols>
    <col min="2" max="2" width="5.4140625" customWidth="1"/>
    <col min="3" max="3" width="115.4140625" customWidth="1"/>
    <col min="4" max="4" width="5.25" customWidth="1"/>
    <col min="5" max="5" width="40" customWidth="1"/>
  </cols>
  <sheetData>
    <row r="1" spans="1:5" ht="80.25" customHeight="1">
      <c r="A1" s="227" t="s">
        <v>328</v>
      </c>
      <c r="B1" s="228"/>
      <c r="C1" s="228"/>
      <c r="D1" s="228"/>
      <c r="E1" s="229"/>
    </row>
    <row r="2" spans="1:5" ht="22.5">
      <c r="A2" s="230"/>
      <c r="B2" s="231"/>
      <c r="C2" s="231"/>
      <c r="D2" s="231"/>
      <c r="E2" s="232"/>
    </row>
    <row r="3" spans="1:5" ht="9.75" customHeight="1">
      <c r="A3" s="31" t="s">
        <v>0</v>
      </c>
      <c r="B3" s="32" t="s">
        <v>0</v>
      </c>
      <c r="C3" s="32" t="s">
        <v>0</v>
      </c>
      <c r="D3" s="32" t="s">
        <v>0</v>
      </c>
      <c r="E3" s="33" t="s">
        <v>0</v>
      </c>
    </row>
    <row r="4" spans="1:5" ht="14.5">
      <c r="A4" s="20" t="s">
        <v>0</v>
      </c>
      <c r="B4" s="21" t="s">
        <v>0</v>
      </c>
      <c r="C4" s="21" t="s">
        <v>0</v>
      </c>
      <c r="D4" s="21" t="s">
        <v>0</v>
      </c>
      <c r="E4" s="22" t="s">
        <v>0</v>
      </c>
    </row>
    <row r="5" spans="1:5" ht="14.5">
      <c r="A5" s="20" t="s">
        <v>0</v>
      </c>
      <c r="B5" s="21" t="s">
        <v>0</v>
      </c>
      <c r="C5" s="21" t="s">
        <v>0</v>
      </c>
      <c r="D5" s="21" t="s">
        <v>0</v>
      </c>
      <c r="E5" s="22" t="s">
        <v>0</v>
      </c>
    </row>
    <row r="6" spans="1:5" ht="14.5">
      <c r="A6" s="20"/>
      <c r="B6" s="21"/>
      <c r="C6" s="21"/>
      <c r="D6" s="21"/>
      <c r="E6" s="22"/>
    </row>
    <row r="7" spans="1:5" ht="20">
      <c r="A7" s="34"/>
      <c r="B7" s="35"/>
      <c r="C7" s="35"/>
      <c r="D7" s="35"/>
      <c r="E7" s="36"/>
    </row>
    <row r="8" spans="1:5" ht="20">
      <c r="A8" s="39"/>
      <c r="B8" s="42"/>
      <c r="C8" s="42"/>
      <c r="D8" s="40"/>
      <c r="E8" s="38"/>
    </row>
    <row r="9" spans="1:5" ht="20">
      <c r="A9" s="39"/>
      <c r="B9" s="42"/>
      <c r="C9" s="42"/>
      <c r="D9" s="40"/>
      <c r="E9" s="38"/>
    </row>
    <row r="10" spans="1:5" ht="20">
      <c r="A10" s="39"/>
      <c r="B10" s="42"/>
      <c r="C10" s="63"/>
      <c r="D10" s="40"/>
      <c r="E10" s="38"/>
    </row>
    <row r="11" spans="1:5" ht="20">
      <c r="A11" s="39"/>
      <c r="B11" s="42"/>
      <c r="C11" s="63"/>
      <c r="D11" s="40"/>
      <c r="E11" s="38"/>
    </row>
    <row r="12" spans="1:5" ht="20">
      <c r="A12" s="39"/>
      <c r="B12" s="42"/>
      <c r="C12" s="37"/>
      <c r="D12" s="40"/>
      <c r="E12" s="38"/>
    </row>
    <row r="13" spans="1:5" ht="17.5">
      <c r="A13" s="39"/>
      <c r="B13" s="40"/>
      <c r="C13" s="40"/>
      <c r="D13" s="40"/>
      <c r="E13" s="41"/>
    </row>
    <row r="14" spans="1:5" ht="21">
      <c r="A14" s="26" t="s">
        <v>0</v>
      </c>
      <c r="B14" s="74" t="s">
        <v>0</v>
      </c>
      <c r="C14" s="27" t="s">
        <v>0</v>
      </c>
      <c r="D14" s="29" t="s">
        <v>0</v>
      </c>
      <c r="E14" s="30" t="s">
        <v>0</v>
      </c>
    </row>
    <row r="15" spans="1:5" ht="14.5">
      <c r="A15" s="20" t="s">
        <v>0</v>
      </c>
      <c r="B15" s="21" t="s">
        <v>0</v>
      </c>
      <c r="C15" s="21" t="s">
        <v>0</v>
      </c>
      <c r="D15" s="21" t="s">
        <v>0</v>
      </c>
      <c r="E15" s="22" t="s">
        <v>0</v>
      </c>
    </row>
    <row r="16" spans="1:5" ht="15" customHeight="1">
      <c r="A16" s="233" t="s">
        <v>0</v>
      </c>
      <c r="B16" s="235" t="s">
        <v>1</v>
      </c>
      <c r="C16" s="235"/>
      <c r="D16" s="235"/>
      <c r="E16" s="236"/>
    </row>
    <row r="17" spans="1:5">
      <c r="A17" s="234"/>
      <c r="B17" s="237"/>
      <c r="C17" s="237"/>
      <c r="D17" s="237"/>
      <c r="E17" s="238"/>
    </row>
  </sheetData>
  <mergeCells count="4">
    <mergeCell ref="A1:E1"/>
    <mergeCell ref="A2:E2"/>
    <mergeCell ref="A16:A17"/>
    <mergeCell ref="B16:E17"/>
  </mergeCells>
  <pageMargins left="0.7" right="0.7" top="0.75" bottom="0.75" header="0.3" footer="0.3"/>
  <pageSetup orientation="portrait" horizontalDpi="90" verticalDpi="9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0BB6-D4F4-4B04-9493-11FD482EA4D6}">
  <sheetPr>
    <tabColor rgb="FF92D050"/>
  </sheetPr>
  <dimension ref="A1:L39"/>
  <sheetViews>
    <sheetView showGridLines="0" topLeftCell="C1" zoomScale="52" workbookViewId="0">
      <selection activeCell="K2" sqref="K2"/>
    </sheetView>
  </sheetViews>
  <sheetFormatPr defaultColWidth="8.83203125" defaultRowHeight="14"/>
  <cols>
    <col min="2" max="2" width="49.1640625" customWidth="1"/>
    <col min="3" max="12" width="15.75" customWidth="1"/>
  </cols>
  <sheetData>
    <row r="1" spans="1:12">
      <c r="A1" s="12" t="s">
        <v>237</v>
      </c>
      <c r="B1" s="7"/>
      <c r="C1" s="7"/>
      <c r="D1" s="7"/>
      <c r="E1" s="7"/>
      <c r="F1" s="7"/>
      <c r="G1" s="9"/>
      <c r="H1" s="10"/>
      <c r="I1" s="7"/>
      <c r="J1" s="7"/>
      <c r="K1" s="9" t="s">
        <v>238</v>
      </c>
      <c r="L1" s="75" t="s">
        <v>51</v>
      </c>
    </row>
    <row r="2" spans="1:12" ht="4.5" customHeight="1">
      <c r="A2" s="57"/>
      <c r="B2" s="58"/>
      <c r="C2" s="58"/>
      <c r="D2" s="58"/>
      <c r="E2" s="58"/>
      <c r="F2" s="58"/>
      <c r="G2" s="61"/>
      <c r="H2" s="60"/>
      <c r="I2" s="58"/>
      <c r="J2" s="58"/>
      <c r="K2" s="58"/>
      <c r="L2" s="58"/>
    </row>
    <row r="3" spans="1:12">
      <c r="A3" s="7"/>
      <c r="B3" s="7"/>
      <c r="C3" s="7"/>
      <c r="D3" s="7"/>
      <c r="E3" s="7"/>
      <c r="F3" s="7"/>
      <c r="G3" s="7"/>
      <c r="H3" s="7"/>
      <c r="I3" s="7"/>
      <c r="J3" s="7"/>
      <c r="K3" s="7"/>
      <c r="L3" s="7"/>
    </row>
    <row r="4" spans="1:12" ht="23">
      <c r="A4" s="11" t="s">
        <v>42</v>
      </c>
      <c r="B4" s="7"/>
      <c r="C4" s="7"/>
      <c r="D4" s="7"/>
      <c r="E4" s="7"/>
      <c r="F4" s="7"/>
      <c r="G4" s="7"/>
      <c r="H4" s="7"/>
      <c r="I4" s="7"/>
      <c r="J4" s="7"/>
      <c r="K4" s="7"/>
      <c r="L4" s="7"/>
    </row>
    <row r="5" spans="1:12" ht="17.5">
      <c r="A5" s="13"/>
      <c r="B5" s="7"/>
      <c r="C5" s="7"/>
      <c r="D5" s="7"/>
      <c r="E5" s="7"/>
      <c r="F5" s="7"/>
      <c r="G5" s="7"/>
      <c r="H5" s="7"/>
      <c r="I5" s="7"/>
      <c r="J5" s="7"/>
      <c r="K5" s="7"/>
      <c r="L5" s="7"/>
    </row>
    <row r="6" spans="1:12">
      <c r="A6" s="7"/>
      <c r="B6" s="7"/>
      <c r="C6" s="7"/>
      <c r="D6" s="7"/>
      <c r="E6" s="7"/>
      <c r="F6" s="7"/>
      <c r="G6" s="7"/>
      <c r="H6" s="7"/>
      <c r="I6" s="7"/>
      <c r="J6" s="7"/>
      <c r="K6" s="7"/>
      <c r="L6" s="7"/>
    </row>
    <row r="7" spans="1:12" ht="15" customHeight="1">
      <c r="A7" s="273"/>
      <c r="B7" s="337"/>
      <c r="C7" s="408" t="s">
        <v>207</v>
      </c>
      <c r="D7" s="409"/>
      <c r="E7" s="408" t="s">
        <v>239</v>
      </c>
      <c r="F7" s="409"/>
      <c r="G7" s="408" t="s">
        <v>240</v>
      </c>
      <c r="H7" s="409"/>
      <c r="I7" s="408" t="s">
        <v>241</v>
      </c>
      <c r="J7" s="409"/>
      <c r="K7" s="408" t="s">
        <v>208</v>
      </c>
      <c r="L7" s="409"/>
    </row>
    <row r="8" spans="1:12" ht="14.5">
      <c r="A8" s="275"/>
      <c r="B8" s="338"/>
      <c r="C8" s="113" t="s">
        <v>242</v>
      </c>
      <c r="D8" s="113" t="s">
        <v>243</v>
      </c>
      <c r="E8" s="113" t="s">
        <v>242</v>
      </c>
      <c r="F8" s="113" t="s">
        <v>243</v>
      </c>
      <c r="G8" s="113" t="s">
        <v>242</v>
      </c>
      <c r="H8" s="113" t="s">
        <v>243</v>
      </c>
      <c r="I8" s="113" t="s">
        <v>242</v>
      </c>
      <c r="J8" s="113" t="s">
        <v>243</v>
      </c>
      <c r="K8" s="113" t="s">
        <v>242</v>
      </c>
      <c r="L8" s="113" t="s">
        <v>243</v>
      </c>
    </row>
    <row r="9" spans="1:12" ht="31.5" customHeight="1">
      <c r="A9" s="364" t="s">
        <v>244</v>
      </c>
      <c r="B9" s="407"/>
      <c r="C9" s="115"/>
      <c r="D9" s="164"/>
      <c r="E9" s="115"/>
      <c r="F9" s="115"/>
      <c r="G9" s="115"/>
      <c r="H9" s="115"/>
      <c r="I9" s="115"/>
      <c r="J9" s="115"/>
      <c r="K9" s="115"/>
      <c r="L9" s="115"/>
    </row>
    <row r="10" spans="1:12" ht="14.5">
      <c r="A10" s="124" t="s">
        <v>245</v>
      </c>
      <c r="B10" s="116"/>
      <c r="C10" s="116">
        <v>845</v>
      </c>
      <c r="D10" s="165">
        <f>C10/C$15*100%</f>
        <v>0.52944862155388472</v>
      </c>
      <c r="E10" s="116">
        <v>193</v>
      </c>
      <c r="F10" s="117">
        <f>E10/E$15*100%</f>
        <v>0.54061624649859941</v>
      </c>
      <c r="G10" s="116">
        <v>305</v>
      </c>
      <c r="H10" s="117">
        <f>G10/G$15*100%</f>
        <v>0.77020202020202022</v>
      </c>
      <c r="I10" s="116" t="s">
        <v>246</v>
      </c>
      <c r="J10" s="116" t="s">
        <v>246</v>
      </c>
      <c r="K10" s="116">
        <v>161</v>
      </c>
      <c r="L10" s="118">
        <f>K10/K$15*100%</f>
        <v>0.81313131313131315</v>
      </c>
    </row>
    <row r="11" spans="1:12" ht="14.5">
      <c r="A11" s="346" t="s">
        <v>247</v>
      </c>
      <c r="B11" s="347"/>
      <c r="C11" s="115">
        <v>739</v>
      </c>
      <c r="D11" s="166">
        <f t="shared" ref="D11:D15" si="0">C11/C$15*100%</f>
        <v>0.46303258145363407</v>
      </c>
      <c r="E11" s="115">
        <v>121</v>
      </c>
      <c r="F11" s="119">
        <f t="shared" ref="F11:F15" si="1">E11/E$15*100%</f>
        <v>0.33893557422969189</v>
      </c>
      <c r="G11" s="115">
        <v>89</v>
      </c>
      <c r="H11" s="119">
        <f t="shared" ref="H11:H15" si="2">G11/G$15*100%</f>
        <v>0.22474747474747475</v>
      </c>
      <c r="I11" s="115" t="s">
        <v>246</v>
      </c>
      <c r="J11" s="115" t="s">
        <v>246</v>
      </c>
      <c r="K11" s="115">
        <v>34</v>
      </c>
      <c r="L11" s="120">
        <f t="shared" ref="L11:L15" si="3">K11/K$15*100%</f>
        <v>0.17171717171717171</v>
      </c>
    </row>
    <row r="12" spans="1:12" ht="14.5">
      <c r="A12" s="124" t="s">
        <v>248</v>
      </c>
      <c r="B12" s="116"/>
      <c r="C12" s="116">
        <v>11</v>
      </c>
      <c r="D12" s="165">
        <f t="shared" si="0"/>
        <v>6.8922305764411024E-3</v>
      </c>
      <c r="E12" s="116">
        <v>39</v>
      </c>
      <c r="F12" s="117">
        <f t="shared" si="1"/>
        <v>0.1092436974789916</v>
      </c>
      <c r="G12" s="116">
        <v>2</v>
      </c>
      <c r="H12" s="117">
        <f t="shared" si="2"/>
        <v>5.0505050505050509E-3</v>
      </c>
      <c r="I12" s="116" t="s">
        <v>246</v>
      </c>
      <c r="J12" s="116" t="s">
        <v>246</v>
      </c>
      <c r="K12" s="116">
        <v>3</v>
      </c>
      <c r="L12" s="118">
        <f t="shared" si="3"/>
        <v>1.5151515151515152E-2</v>
      </c>
    </row>
    <row r="13" spans="1:12" ht="14.5">
      <c r="A13" s="125" t="s">
        <v>249</v>
      </c>
      <c r="B13" s="115"/>
      <c r="C13" s="115">
        <v>1</v>
      </c>
      <c r="D13" s="166">
        <f t="shared" si="0"/>
        <v>6.2656641604010022E-4</v>
      </c>
      <c r="E13" s="115">
        <v>4</v>
      </c>
      <c r="F13" s="119">
        <f t="shared" si="1"/>
        <v>1.1204481792717087E-2</v>
      </c>
      <c r="G13" s="115">
        <v>0</v>
      </c>
      <c r="H13" s="119">
        <f t="shared" si="2"/>
        <v>0</v>
      </c>
      <c r="I13" s="115" t="s">
        <v>246</v>
      </c>
      <c r="J13" s="115" t="s">
        <v>246</v>
      </c>
      <c r="K13" s="115">
        <v>0</v>
      </c>
      <c r="L13" s="120">
        <f t="shared" si="3"/>
        <v>0</v>
      </c>
    </row>
    <row r="14" spans="1:12" ht="14.5">
      <c r="A14" s="124" t="s">
        <v>250</v>
      </c>
      <c r="B14" s="116"/>
      <c r="C14" s="116">
        <v>0</v>
      </c>
      <c r="D14" s="165">
        <f t="shared" si="0"/>
        <v>0</v>
      </c>
      <c r="E14" s="116">
        <v>0</v>
      </c>
      <c r="F14" s="117">
        <f t="shared" si="1"/>
        <v>0</v>
      </c>
      <c r="G14" s="116">
        <v>0</v>
      </c>
      <c r="H14" s="117">
        <f t="shared" si="2"/>
        <v>0</v>
      </c>
      <c r="I14" s="116" t="s">
        <v>246</v>
      </c>
      <c r="J14" s="116" t="s">
        <v>246</v>
      </c>
      <c r="K14" s="116">
        <v>0</v>
      </c>
      <c r="L14" s="118">
        <f t="shared" si="3"/>
        <v>0</v>
      </c>
    </row>
    <row r="15" spans="1:12" ht="14.5">
      <c r="A15" s="114" t="s">
        <v>251</v>
      </c>
      <c r="B15" s="67"/>
      <c r="C15" s="121">
        <v>1596</v>
      </c>
      <c r="D15" s="167">
        <f t="shared" si="0"/>
        <v>1</v>
      </c>
      <c r="E15" s="121">
        <v>357</v>
      </c>
      <c r="F15" s="122">
        <f t="shared" si="1"/>
        <v>1</v>
      </c>
      <c r="G15" s="121">
        <v>396</v>
      </c>
      <c r="H15" s="122">
        <f t="shared" si="2"/>
        <v>1</v>
      </c>
      <c r="I15" s="121" t="s">
        <v>246</v>
      </c>
      <c r="J15" s="121" t="s">
        <v>246</v>
      </c>
      <c r="K15" s="121">
        <v>198</v>
      </c>
      <c r="L15" s="123">
        <f t="shared" si="3"/>
        <v>1</v>
      </c>
    </row>
    <row r="16" spans="1:12">
      <c r="A16" s="7"/>
      <c r="B16" s="7"/>
      <c r="C16" s="7"/>
      <c r="D16" s="7"/>
      <c r="E16" s="7"/>
      <c r="F16" s="7"/>
      <c r="G16" s="7"/>
      <c r="H16" s="7"/>
      <c r="I16" s="7"/>
      <c r="J16" s="7"/>
      <c r="K16" s="7"/>
      <c r="L16" s="7"/>
    </row>
    <row r="17" spans="1:12" ht="15" customHeight="1">
      <c r="A17" s="273" t="s">
        <v>0</v>
      </c>
      <c r="B17" s="315"/>
      <c r="C17" s="367" t="s">
        <v>242</v>
      </c>
      <c r="D17" s="368"/>
      <c r="E17" s="367" t="s">
        <v>252</v>
      </c>
      <c r="F17" s="371"/>
      <c r="G17" s="355" t="s">
        <v>253</v>
      </c>
      <c r="H17" s="356"/>
      <c r="I17" s="357"/>
      <c r="J17" s="7"/>
      <c r="K17" s="7"/>
      <c r="L17" s="7"/>
    </row>
    <row r="18" spans="1:12" ht="14.15" customHeight="1">
      <c r="A18" s="275"/>
      <c r="B18" s="316"/>
      <c r="C18" s="369"/>
      <c r="D18" s="370"/>
      <c r="E18" s="369"/>
      <c r="F18" s="372"/>
      <c r="G18" s="358"/>
      <c r="H18" s="359"/>
      <c r="I18" s="360"/>
      <c r="J18" s="7"/>
      <c r="K18" s="7"/>
      <c r="L18" s="7"/>
    </row>
    <row r="19" spans="1:12" ht="15" customHeight="1">
      <c r="A19" s="364" t="s">
        <v>254</v>
      </c>
      <c r="B19" s="365"/>
      <c r="C19" s="364"/>
      <c r="D19" s="365"/>
      <c r="E19" s="364"/>
      <c r="F19" s="366"/>
      <c r="G19" s="361"/>
      <c r="H19" s="362"/>
      <c r="I19" s="363"/>
      <c r="J19" s="7"/>
      <c r="K19" s="7"/>
      <c r="L19" s="7"/>
    </row>
    <row r="20" spans="1:12" ht="14.5">
      <c r="A20" s="379" t="s">
        <v>207</v>
      </c>
      <c r="B20" s="345"/>
      <c r="C20" s="380">
        <v>1680</v>
      </c>
      <c r="D20" s="381"/>
      <c r="E20" s="380">
        <v>1428</v>
      </c>
      <c r="F20" s="374"/>
      <c r="G20" s="373">
        <v>252</v>
      </c>
      <c r="H20" s="374"/>
      <c r="I20" s="375"/>
      <c r="J20" s="7"/>
      <c r="K20" s="7"/>
      <c r="L20" s="7"/>
    </row>
    <row r="21" spans="1:12" ht="14.5">
      <c r="A21" s="382" t="s">
        <v>239</v>
      </c>
      <c r="B21" s="340"/>
      <c r="C21" s="351">
        <v>370</v>
      </c>
      <c r="D21" s="352"/>
      <c r="E21" s="351">
        <v>338</v>
      </c>
      <c r="F21" s="353"/>
      <c r="G21" s="383">
        <v>32</v>
      </c>
      <c r="H21" s="353"/>
      <c r="I21" s="384"/>
      <c r="J21" s="7"/>
      <c r="K21" s="7"/>
      <c r="L21" s="7"/>
    </row>
    <row r="22" spans="1:12" ht="14.5">
      <c r="A22" s="354" t="s">
        <v>240</v>
      </c>
      <c r="B22" s="314"/>
      <c r="C22" s="348">
        <v>456</v>
      </c>
      <c r="D22" s="349"/>
      <c r="E22" s="348">
        <v>376</v>
      </c>
      <c r="F22" s="350"/>
      <c r="G22" s="182"/>
      <c r="H22" s="181">
        <v>80</v>
      </c>
      <c r="I22" s="183"/>
      <c r="J22" s="7"/>
      <c r="K22" s="7"/>
      <c r="L22" s="7"/>
    </row>
    <row r="23" spans="1:12" ht="14.5">
      <c r="A23" s="66" t="s">
        <v>241</v>
      </c>
      <c r="B23" s="64"/>
      <c r="C23" s="351" t="s">
        <v>246</v>
      </c>
      <c r="D23" s="352"/>
      <c r="E23" s="351" t="s">
        <v>246</v>
      </c>
      <c r="F23" s="353"/>
      <c r="G23" s="179"/>
      <c r="H23" s="178" t="s">
        <v>246</v>
      </c>
      <c r="I23" s="180"/>
      <c r="J23" s="7"/>
      <c r="K23" s="7"/>
      <c r="L23" s="7"/>
    </row>
    <row r="24" spans="1:12" ht="14.5">
      <c r="A24" s="379" t="s">
        <v>208</v>
      </c>
      <c r="B24" s="345"/>
      <c r="C24" s="380">
        <v>224</v>
      </c>
      <c r="D24" s="381"/>
      <c r="E24" s="380">
        <v>175</v>
      </c>
      <c r="F24" s="374"/>
      <c r="G24" s="373">
        <v>49</v>
      </c>
      <c r="H24" s="374"/>
      <c r="I24" s="375"/>
      <c r="J24" s="7"/>
      <c r="K24" s="7"/>
      <c r="L24" s="7"/>
    </row>
    <row r="25" spans="1:12" ht="14.5">
      <c r="A25" s="251" t="s">
        <v>251</v>
      </c>
      <c r="B25" s="394"/>
      <c r="C25" s="395">
        <v>2730</v>
      </c>
      <c r="D25" s="396"/>
      <c r="E25" s="395">
        <v>2317</v>
      </c>
      <c r="F25" s="397"/>
      <c r="G25" s="376">
        <v>413</v>
      </c>
      <c r="H25" s="377"/>
      <c r="I25" s="378"/>
      <c r="J25" s="7"/>
      <c r="K25" s="7"/>
      <c r="L25" s="7"/>
    </row>
    <row r="26" spans="1:12">
      <c r="A26" s="7"/>
      <c r="B26" s="7"/>
      <c r="C26" s="7"/>
      <c r="D26" s="7"/>
      <c r="E26" s="7"/>
      <c r="F26" s="7"/>
      <c r="G26" s="7"/>
      <c r="H26" s="7"/>
      <c r="I26" s="7"/>
      <c r="J26" s="7"/>
      <c r="K26" s="7"/>
      <c r="L26" s="7"/>
    </row>
    <row r="27" spans="1:12">
      <c r="A27" s="7"/>
      <c r="B27" s="7"/>
      <c r="C27" s="7"/>
      <c r="D27" s="7"/>
      <c r="E27" s="7"/>
      <c r="F27" s="7"/>
      <c r="G27" s="7"/>
      <c r="H27" s="7"/>
      <c r="I27" s="7"/>
      <c r="J27" s="7"/>
      <c r="K27" s="7"/>
      <c r="L27" s="7"/>
    </row>
    <row r="28" spans="1:12" ht="14.5">
      <c r="A28" s="62" t="s">
        <v>255</v>
      </c>
      <c r="B28" s="7"/>
      <c r="C28" s="7"/>
      <c r="D28" s="7"/>
      <c r="E28" s="7"/>
      <c r="F28" s="7"/>
      <c r="G28" s="7"/>
      <c r="H28" s="7"/>
      <c r="I28" s="7"/>
      <c r="J28" s="7"/>
      <c r="K28" s="7"/>
      <c r="L28" s="7"/>
    </row>
    <row r="29" spans="1:12" ht="14.5">
      <c r="A29" s="62" t="s">
        <v>256</v>
      </c>
      <c r="B29" s="7"/>
      <c r="C29" s="7"/>
      <c r="D29" s="7"/>
      <c r="E29" s="7"/>
      <c r="F29" s="7"/>
      <c r="G29" s="7"/>
      <c r="H29" s="7"/>
      <c r="I29" s="7"/>
      <c r="J29" s="7"/>
      <c r="K29" s="7"/>
      <c r="L29" s="7"/>
    </row>
    <row r="30" spans="1:12" ht="26.25" customHeight="1">
      <c r="A30" s="45" t="s">
        <v>257</v>
      </c>
      <c r="B30" s="385" t="s">
        <v>258</v>
      </c>
      <c r="C30" s="386"/>
      <c r="D30" s="386"/>
      <c r="E30" s="386"/>
      <c r="F30" s="387"/>
      <c r="G30" s="401" t="s">
        <v>259</v>
      </c>
      <c r="H30" s="402"/>
      <c r="I30" s="7"/>
      <c r="J30" s="7"/>
      <c r="K30" s="7"/>
      <c r="L30" s="7"/>
    </row>
    <row r="31" spans="1:12" ht="27.75" customHeight="1">
      <c r="A31" s="49">
        <v>1</v>
      </c>
      <c r="B31" s="388" t="s">
        <v>260</v>
      </c>
      <c r="C31" s="389"/>
      <c r="D31" s="389"/>
      <c r="E31" s="389"/>
      <c r="F31" s="390"/>
      <c r="G31" s="403">
        <v>93.44</v>
      </c>
      <c r="H31" s="404"/>
      <c r="I31" s="7"/>
      <c r="J31" s="7"/>
      <c r="K31" s="7"/>
      <c r="L31" s="7"/>
    </row>
    <row r="32" spans="1:12" ht="31.5" customHeight="1">
      <c r="A32" s="50">
        <v>2</v>
      </c>
      <c r="B32" s="391" t="s">
        <v>261</v>
      </c>
      <c r="C32" s="392"/>
      <c r="D32" s="392"/>
      <c r="E32" s="392"/>
      <c r="F32" s="393"/>
      <c r="G32" s="405">
        <v>74.25</v>
      </c>
      <c r="H32" s="406"/>
      <c r="I32" s="7"/>
      <c r="J32" s="7"/>
      <c r="K32" s="7"/>
      <c r="L32" s="7"/>
    </row>
    <row r="33" spans="1:12" ht="31.5" customHeight="1">
      <c r="A33" s="49">
        <v>3</v>
      </c>
      <c r="B33" s="398" t="s">
        <v>262</v>
      </c>
      <c r="C33" s="399"/>
      <c r="D33" s="399"/>
      <c r="E33" s="399"/>
      <c r="F33" s="400"/>
      <c r="G33" s="403">
        <v>99.35</v>
      </c>
      <c r="H33" s="404"/>
      <c r="I33" s="7"/>
      <c r="J33" s="7"/>
      <c r="K33" s="7"/>
      <c r="L33" s="7"/>
    </row>
    <row r="34" spans="1:12" ht="31.5" customHeight="1">
      <c r="A34" s="50">
        <v>4</v>
      </c>
      <c r="B34" s="391" t="s">
        <v>263</v>
      </c>
      <c r="C34" s="392"/>
      <c r="D34" s="392"/>
      <c r="E34" s="392"/>
      <c r="F34" s="393"/>
      <c r="G34" s="405">
        <v>86.16</v>
      </c>
      <c r="H34" s="406"/>
      <c r="I34" s="7"/>
      <c r="J34" s="7"/>
      <c r="K34" s="7"/>
      <c r="L34" s="7"/>
    </row>
    <row r="35" spans="1:12" ht="31.5" customHeight="1">
      <c r="A35" s="49">
        <v>5</v>
      </c>
      <c r="B35" s="398" t="s">
        <v>264</v>
      </c>
      <c r="C35" s="399"/>
      <c r="D35" s="399"/>
      <c r="E35" s="399"/>
      <c r="F35" s="400"/>
      <c r="G35" s="403">
        <v>80.569999999999993</v>
      </c>
      <c r="H35" s="404"/>
      <c r="I35" s="7"/>
      <c r="J35" s="7"/>
      <c r="K35" s="7"/>
      <c r="L35" s="7"/>
    </row>
    <row r="36" spans="1:12" ht="31.5" customHeight="1">
      <c r="A36" s="50">
        <v>6</v>
      </c>
      <c r="B36" s="391" t="s">
        <v>265</v>
      </c>
      <c r="C36" s="392"/>
      <c r="D36" s="392"/>
      <c r="E36" s="392"/>
      <c r="F36" s="393"/>
      <c r="G36" s="405">
        <v>94.48</v>
      </c>
      <c r="H36" s="406"/>
      <c r="I36" s="7"/>
      <c r="J36" s="7"/>
      <c r="K36" s="7"/>
      <c r="L36" s="7"/>
    </row>
    <row r="37" spans="1:12" ht="31.5" customHeight="1">
      <c r="A37" s="49">
        <v>7</v>
      </c>
      <c r="B37" s="398" t="s">
        <v>266</v>
      </c>
      <c r="C37" s="399"/>
      <c r="D37" s="399"/>
      <c r="E37" s="399"/>
      <c r="F37" s="400"/>
      <c r="G37" s="403">
        <v>85.76</v>
      </c>
      <c r="H37" s="404"/>
      <c r="I37" s="7"/>
      <c r="J37" s="7"/>
      <c r="K37" s="7"/>
      <c r="L37" s="7"/>
    </row>
    <row r="38" spans="1:12" ht="31.5" customHeight="1">
      <c r="A38" s="50">
        <v>8</v>
      </c>
      <c r="B38" s="391" t="s">
        <v>267</v>
      </c>
      <c r="C38" s="392"/>
      <c r="D38" s="392"/>
      <c r="E38" s="392"/>
      <c r="F38" s="393"/>
      <c r="G38" s="405">
        <v>92.62</v>
      </c>
      <c r="H38" s="406"/>
      <c r="I38" s="7"/>
      <c r="J38" s="7"/>
      <c r="K38" s="7"/>
      <c r="L38" s="7"/>
    </row>
    <row r="39" spans="1:12" ht="31.5" customHeight="1">
      <c r="A39" s="49">
        <v>9</v>
      </c>
      <c r="B39" s="398" t="s">
        <v>268</v>
      </c>
      <c r="C39" s="399"/>
      <c r="D39" s="399"/>
      <c r="E39" s="399"/>
      <c r="F39" s="400"/>
      <c r="G39" s="403">
        <v>90.41</v>
      </c>
      <c r="H39" s="404"/>
      <c r="I39" s="7"/>
      <c r="J39" s="7"/>
      <c r="K39" s="7"/>
      <c r="L39" s="7"/>
    </row>
  </sheetData>
  <mergeCells count="57">
    <mergeCell ref="A9:B9"/>
    <mergeCell ref="I7:J7"/>
    <mergeCell ref="K7:L7"/>
    <mergeCell ref="E7:F7"/>
    <mergeCell ref="G7:H7"/>
    <mergeCell ref="A7:B8"/>
    <mergeCell ref="C7:D7"/>
    <mergeCell ref="B39:F39"/>
    <mergeCell ref="G30:H30"/>
    <mergeCell ref="G31:H31"/>
    <mergeCell ref="G32:H32"/>
    <mergeCell ref="G33:H33"/>
    <mergeCell ref="G34:H34"/>
    <mergeCell ref="G35:H35"/>
    <mergeCell ref="G36:H36"/>
    <mergeCell ref="G37:H37"/>
    <mergeCell ref="G38:H38"/>
    <mergeCell ref="G39:H39"/>
    <mergeCell ref="B33:F33"/>
    <mergeCell ref="B34:F34"/>
    <mergeCell ref="B35:F35"/>
    <mergeCell ref="B36:F36"/>
    <mergeCell ref="B37:F37"/>
    <mergeCell ref="B30:F30"/>
    <mergeCell ref="B31:F31"/>
    <mergeCell ref="B32:F32"/>
    <mergeCell ref="B38:F38"/>
    <mergeCell ref="A24:B24"/>
    <mergeCell ref="C24:D24"/>
    <mergeCell ref="E24:F24"/>
    <mergeCell ref="A25:B25"/>
    <mergeCell ref="C25:D25"/>
    <mergeCell ref="E25:F25"/>
    <mergeCell ref="G24:I24"/>
    <mergeCell ref="G25:I25"/>
    <mergeCell ref="A20:B20"/>
    <mergeCell ref="C20:D20"/>
    <mergeCell ref="E20:F20"/>
    <mergeCell ref="A21:B21"/>
    <mergeCell ref="C21:D21"/>
    <mergeCell ref="E21:F21"/>
    <mergeCell ref="G20:I20"/>
    <mergeCell ref="G21:I21"/>
    <mergeCell ref="G17:I18"/>
    <mergeCell ref="G19:I19"/>
    <mergeCell ref="A19:B19"/>
    <mergeCell ref="C19:D19"/>
    <mergeCell ref="E19:F19"/>
    <mergeCell ref="A17:B18"/>
    <mergeCell ref="C17:D18"/>
    <mergeCell ref="E17:F18"/>
    <mergeCell ref="A11:B11"/>
    <mergeCell ref="C22:D22"/>
    <mergeCell ref="E22:F22"/>
    <mergeCell ref="C23:D23"/>
    <mergeCell ref="E23:F23"/>
    <mergeCell ref="A22:B22"/>
  </mergeCells>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65149-3965-4AC1-97D3-2CC27118AE8C}">
  <sheetPr>
    <tabColor rgb="FF92D050"/>
  </sheetPr>
  <dimension ref="A1:I23"/>
  <sheetViews>
    <sheetView showGridLines="0" zoomScale="60" zoomScaleNormal="90" workbookViewId="0">
      <selection activeCell="G1" sqref="G1"/>
    </sheetView>
  </sheetViews>
  <sheetFormatPr defaultColWidth="8.83203125" defaultRowHeight="14"/>
  <cols>
    <col min="2" max="2" width="43.4140625" customWidth="1"/>
    <col min="3" max="3" width="15.1640625" customWidth="1"/>
    <col min="4" max="6" width="14.83203125" customWidth="1"/>
    <col min="7" max="7" width="15" customWidth="1"/>
    <col min="8" max="8" width="11.25" customWidth="1"/>
  </cols>
  <sheetData>
    <row r="1" spans="1:9">
      <c r="A1" s="12" t="s">
        <v>269</v>
      </c>
      <c r="B1" s="7"/>
      <c r="C1" s="7"/>
      <c r="D1" s="7"/>
      <c r="E1" s="7"/>
      <c r="F1" s="7"/>
      <c r="G1" s="9" t="s">
        <v>130</v>
      </c>
      <c r="H1" s="75" t="s">
        <v>51</v>
      </c>
    </row>
    <row r="2" spans="1:9" ht="4.5" customHeight="1">
      <c r="A2" s="57"/>
      <c r="B2" s="58"/>
      <c r="C2" s="58"/>
      <c r="D2" s="58"/>
      <c r="E2" s="58"/>
      <c r="F2" s="58"/>
      <c r="G2" s="60"/>
      <c r="H2" s="60"/>
    </row>
    <row r="3" spans="1:9">
      <c r="A3" s="7"/>
      <c r="B3" s="7"/>
      <c r="C3" s="7"/>
      <c r="D3" s="7"/>
      <c r="E3" s="7"/>
      <c r="F3" s="7"/>
      <c r="G3" s="7"/>
      <c r="H3" s="7"/>
    </row>
    <row r="4" spans="1:9" ht="23">
      <c r="A4" s="11" t="s">
        <v>45</v>
      </c>
      <c r="B4" s="7"/>
      <c r="C4" s="7"/>
      <c r="D4" s="7"/>
      <c r="E4" s="7"/>
      <c r="F4" s="7"/>
      <c r="G4" s="7"/>
      <c r="H4" s="7"/>
    </row>
    <row r="5" spans="1:9" ht="17.5">
      <c r="A5" s="13"/>
      <c r="B5" s="7"/>
      <c r="C5" s="7"/>
      <c r="D5" s="7"/>
      <c r="E5" s="7"/>
      <c r="F5" s="7"/>
      <c r="G5" s="7"/>
      <c r="H5" s="7"/>
    </row>
    <row r="6" spans="1:9">
      <c r="A6" s="7" t="s">
        <v>105</v>
      </c>
      <c r="B6" s="7"/>
      <c r="C6" s="7"/>
      <c r="D6" s="7"/>
      <c r="E6" s="7"/>
      <c r="F6" s="7"/>
      <c r="G6" s="7"/>
      <c r="H6" s="7"/>
    </row>
    <row r="7" spans="1:9" ht="22" customHeight="1">
      <c r="A7" s="46" t="s">
        <v>0</v>
      </c>
      <c r="B7" s="148"/>
      <c r="C7" s="321" t="s">
        <v>242</v>
      </c>
      <c r="D7" s="322"/>
      <c r="E7" s="322"/>
      <c r="F7" s="322"/>
      <c r="G7" s="322"/>
      <c r="H7" s="323"/>
    </row>
    <row r="8" spans="1:9" ht="22" customHeight="1">
      <c r="A8" s="47"/>
      <c r="B8" s="149"/>
      <c r="C8" s="157" t="s">
        <v>207</v>
      </c>
      <c r="D8" s="157" t="s">
        <v>239</v>
      </c>
      <c r="E8" s="157" t="s">
        <v>240</v>
      </c>
      <c r="F8" s="157" t="s">
        <v>241</v>
      </c>
      <c r="G8" s="157" t="s">
        <v>208</v>
      </c>
      <c r="H8" s="15" t="s">
        <v>108</v>
      </c>
      <c r="I8" s="52"/>
    </row>
    <row r="9" spans="1:9" s="51" customFormat="1" ht="22" customHeight="1">
      <c r="A9" s="413" t="s">
        <v>270</v>
      </c>
      <c r="B9" s="414"/>
      <c r="C9" s="414"/>
      <c r="D9" s="414"/>
      <c r="E9" s="414"/>
      <c r="F9" s="414"/>
      <c r="G9" s="414"/>
      <c r="H9" s="415"/>
      <c r="I9" s="53"/>
    </row>
    <row r="10" spans="1:9" s="51" customFormat="1" ht="22" customHeight="1">
      <c r="A10" s="410" t="s">
        <v>271</v>
      </c>
      <c r="B10" s="393"/>
      <c r="C10" s="50">
        <v>0</v>
      </c>
      <c r="D10" s="50">
        <v>14</v>
      </c>
      <c r="E10" s="50">
        <v>16</v>
      </c>
      <c r="F10" s="50">
        <v>0</v>
      </c>
      <c r="G10" s="50">
        <v>25</v>
      </c>
      <c r="H10" s="151">
        <f>SUM(C10:G10)</f>
        <v>55</v>
      </c>
    </row>
    <row r="11" spans="1:9" s="51" customFormat="1" ht="22" customHeight="1">
      <c r="A11" s="411" t="s">
        <v>272</v>
      </c>
      <c r="B11" s="412"/>
      <c r="C11" s="49">
        <v>0</v>
      </c>
      <c r="D11" s="49">
        <v>0</v>
      </c>
      <c r="E11" s="49">
        <v>16</v>
      </c>
      <c r="F11" s="49">
        <v>0</v>
      </c>
      <c r="G11" s="49">
        <v>0</v>
      </c>
      <c r="H11" s="152">
        <f t="shared" ref="H11:H12" si="0">SUM(C11:G11)</f>
        <v>16</v>
      </c>
    </row>
    <row r="12" spans="1:9" s="51" customFormat="1" ht="22" customHeight="1">
      <c r="A12" s="410" t="s">
        <v>273</v>
      </c>
      <c r="B12" s="393"/>
      <c r="C12" s="50">
        <v>0</v>
      </c>
      <c r="D12" s="50">
        <v>0</v>
      </c>
      <c r="E12" s="50">
        <v>0</v>
      </c>
      <c r="F12" s="50">
        <v>0</v>
      </c>
      <c r="G12" s="50">
        <v>0</v>
      </c>
      <c r="H12" s="151">
        <f t="shared" si="0"/>
        <v>0</v>
      </c>
    </row>
    <row r="13" spans="1:9" s="51" customFormat="1" ht="22" customHeight="1">
      <c r="A13" s="413" t="s">
        <v>274</v>
      </c>
      <c r="B13" s="414"/>
      <c r="C13" s="414"/>
      <c r="D13" s="414"/>
      <c r="E13" s="414"/>
      <c r="F13" s="414"/>
      <c r="G13" s="414"/>
      <c r="H13" s="415"/>
    </row>
    <row r="14" spans="1:9" s="51" customFormat="1" ht="22" customHeight="1">
      <c r="A14" s="410" t="s">
        <v>271</v>
      </c>
      <c r="B14" s="393"/>
      <c r="C14" s="50">
        <v>0</v>
      </c>
      <c r="D14" s="50">
        <v>0</v>
      </c>
      <c r="E14" s="50">
        <v>1</v>
      </c>
      <c r="F14" s="50">
        <v>0</v>
      </c>
      <c r="G14" s="50">
        <v>0</v>
      </c>
      <c r="H14" s="151">
        <f t="shared" ref="H14:H16" si="1">SUM(C14:G14)</f>
        <v>1</v>
      </c>
    </row>
    <row r="15" spans="1:9" s="51" customFormat="1" ht="22" customHeight="1">
      <c r="A15" s="411" t="s">
        <v>272</v>
      </c>
      <c r="B15" s="412"/>
      <c r="C15" s="49">
        <v>0</v>
      </c>
      <c r="D15" s="49">
        <v>0</v>
      </c>
      <c r="E15" s="49">
        <v>1</v>
      </c>
      <c r="F15" s="49">
        <v>0</v>
      </c>
      <c r="G15" s="49">
        <v>0</v>
      </c>
      <c r="H15" s="152">
        <f t="shared" si="1"/>
        <v>1</v>
      </c>
    </row>
    <row r="16" spans="1:9" s="51" customFormat="1" ht="22" customHeight="1">
      <c r="A16" s="410" t="s">
        <v>273</v>
      </c>
      <c r="B16" s="393"/>
      <c r="C16" s="50">
        <v>0</v>
      </c>
      <c r="D16" s="50">
        <v>0</v>
      </c>
      <c r="E16" s="50">
        <v>0</v>
      </c>
      <c r="F16" s="50">
        <v>0</v>
      </c>
      <c r="G16" s="50">
        <v>0</v>
      </c>
      <c r="H16" s="151">
        <f t="shared" si="1"/>
        <v>0</v>
      </c>
    </row>
    <row r="17" spans="1:8" s="51" customFormat="1" ht="22" customHeight="1">
      <c r="A17" s="413" t="s">
        <v>275</v>
      </c>
      <c r="B17" s="414"/>
      <c r="C17" s="414"/>
      <c r="D17" s="414"/>
      <c r="E17" s="414"/>
      <c r="F17" s="414"/>
      <c r="G17" s="414"/>
      <c r="H17" s="415"/>
    </row>
    <row r="18" spans="1:8" s="51" customFormat="1" ht="22" customHeight="1">
      <c r="A18" s="410" t="s">
        <v>271</v>
      </c>
      <c r="B18" s="393"/>
      <c r="C18" s="50">
        <v>1</v>
      </c>
      <c r="D18" s="50">
        <v>0</v>
      </c>
      <c r="E18" s="50">
        <v>0</v>
      </c>
      <c r="F18" s="50">
        <v>0</v>
      </c>
      <c r="G18" s="50">
        <v>0</v>
      </c>
      <c r="H18" s="151">
        <f t="shared" ref="H18:H20" si="2">SUM(C18:G18)</f>
        <v>1</v>
      </c>
    </row>
    <row r="19" spans="1:8" s="51" customFormat="1" ht="22" customHeight="1">
      <c r="A19" s="411" t="s">
        <v>272</v>
      </c>
      <c r="B19" s="412"/>
      <c r="C19" s="49">
        <v>1</v>
      </c>
      <c r="D19" s="49">
        <v>0</v>
      </c>
      <c r="E19" s="49">
        <v>0</v>
      </c>
      <c r="F19" s="49">
        <v>0</v>
      </c>
      <c r="G19" s="49">
        <v>0</v>
      </c>
      <c r="H19" s="152">
        <f t="shared" si="2"/>
        <v>1</v>
      </c>
    </row>
    <row r="20" spans="1:8" s="51" customFormat="1" ht="22" customHeight="1">
      <c r="A20" s="410" t="s">
        <v>273</v>
      </c>
      <c r="B20" s="393"/>
      <c r="C20" s="50">
        <v>0</v>
      </c>
      <c r="D20" s="50">
        <v>0</v>
      </c>
      <c r="E20" s="50">
        <v>0</v>
      </c>
      <c r="F20" s="50">
        <v>0</v>
      </c>
      <c r="G20" s="50">
        <v>0</v>
      </c>
      <c r="H20" s="151">
        <f t="shared" si="2"/>
        <v>0</v>
      </c>
    </row>
    <row r="21" spans="1:8" s="51" customFormat="1" ht="22" customHeight="1">
      <c r="A21" s="153" t="s">
        <v>251</v>
      </c>
      <c r="B21" s="154"/>
      <c r="C21" s="155">
        <f>SUM(C10:C12,C14:C16,C18:C20)</f>
        <v>2</v>
      </c>
      <c r="D21" s="155">
        <f t="shared" ref="D21:G21" si="3">SUM(D10:D12,D14:D16,D18:D20)</f>
        <v>14</v>
      </c>
      <c r="E21" s="155">
        <f t="shared" si="3"/>
        <v>34</v>
      </c>
      <c r="F21" s="155">
        <f t="shared" si="3"/>
        <v>0</v>
      </c>
      <c r="G21" s="155">
        <f t="shared" si="3"/>
        <v>25</v>
      </c>
      <c r="H21" s="156">
        <f>SUM(C21:G21)</f>
        <v>75</v>
      </c>
    </row>
    <row r="22" spans="1:8">
      <c r="A22" s="48"/>
      <c r="B22" s="48"/>
      <c r="C22" s="48"/>
      <c r="D22" s="48"/>
      <c r="E22" s="48"/>
      <c r="F22" s="48"/>
      <c r="G22" s="48"/>
      <c r="H22" s="48"/>
    </row>
    <row r="23" spans="1:8">
      <c r="A23" s="48"/>
      <c r="B23" s="48"/>
      <c r="C23" s="48"/>
      <c r="D23" s="48"/>
      <c r="E23" s="48"/>
      <c r="F23" s="48"/>
      <c r="G23" s="48"/>
      <c r="H23" s="48"/>
    </row>
  </sheetData>
  <mergeCells count="13">
    <mergeCell ref="A18:B18"/>
    <mergeCell ref="A19:B19"/>
    <mergeCell ref="A20:B20"/>
    <mergeCell ref="A13:H13"/>
    <mergeCell ref="A14:B14"/>
    <mergeCell ref="A15:B15"/>
    <mergeCell ref="A16:B16"/>
    <mergeCell ref="A17:H17"/>
    <mergeCell ref="A10:B10"/>
    <mergeCell ref="A11:B11"/>
    <mergeCell ref="C7:H7"/>
    <mergeCell ref="A9:H9"/>
    <mergeCell ref="A12:B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89F80-F6EB-4D56-A3FE-CDF528E40960}">
  <sheetPr>
    <tabColor rgb="FF92D050"/>
  </sheetPr>
  <dimension ref="A1:C55"/>
  <sheetViews>
    <sheetView showGridLines="0" zoomScale="59" workbookViewId="0">
      <selection activeCell="B2" sqref="B2"/>
    </sheetView>
  </sheetViews>
  <sheetFormatPr defaultColWidth="8.83203125" defaultRowHeight="14"/>
  <cols>
    <col min="1" max="1" width="7.83203125" customWidth="1"/>
    <col min="2" max="2" width="39.1640625" customWidth="1"/>
    <col min="3" max="3" width="11.75" customWidth="1"/>
  </cols>
  <sheetData>
    <row r="1" spans="1:3">
      <c r="A1" s="12" t="s">
        <v>276</v>
      </c>
      <c r="B1" s="9" t="s">
        <v>189</v>
      </c>
      <c r="C1" s="75" t="s">
        <v>51</v>
      </c>
    </row>
    <row r="2" spans="1:3" ht="4.5" customHeight="1">
      <c r="A2" s="57"/>
      <c r="B2" s="57"/>
      <c r="C2" s="58"/>
    </row>
    <row r="3" spans="1:3">
      <c r="A3" s="7"/>
      <c r="B3" s="7"/>
      <c r="C3" s="7"/>
    </row>
    <row r="4" spans="1:3" ht="23">
      <c r="A4" s="54" t="s">
        <v>46</v>
      </c>
      <c r="B4" s="54"/>
      <c r="C4" s="7"/>
    </row>
    <row r="5" spans="1:3" ht="17.5">
      <c r="A5" s="55"/>
      <c r="B5" s="55"/>
      <c r="C5" s="7"/>
    </row>
    <row r="6" spans="1:3">
      <c r="A6" s="7" t="s">
        <v>105</v>
      </c>
      <c r="B6" s="7"/>
      <c r="C6" s="7"/>
    </row>
    <row r="7" spans="1:3" ht="14.5" customHeight="1">
      <c r="A7" s="424" t="s">
        <v>0</v>
      </c>
      <c r="B7" s="425"/>
      <c r="C7" s="45" t="s">
        <v>277</v>
      </c>
    </row>
    <row r="8" spans="1:3" ht="14.5" customHeight="1">
      <c r="A8" s="424"/>
      <c r="B8" s="425"/>
      <c r="C8" s="317" t="s">
        <v>278</v>
      </c>
    </row>
    <row r="9" spans="1:3" ht="14.5" customHeight="1">
      <c r="A9" s="275"/>
      <c r="B9" s="338"/>
      <c r="C9" s="250"/>
    </row>
    <row r="10" spans="1:3" ht="16.5" customHeight="1">
      <c r="A10" s="421" t="s">
        <v>207</v>
      </c>
      <c r="B10" s="421"/>
      <c r="C10" s="172"/>
    </row>
    <row r="11" spans="1:3" ht="14.5">
      <c r="A11" s="416" t="s">
        <v>279</v>
      </c>
      <c r="B11" s="416"/>
      <c r="C11" s="223">
        <f>SUM(C12:C14)</f>
        <v>27</v>
      </c>
    </row>
    <row r="12" spans="1:3" ht="14.5" customHeight="1">
      <c r="A12" s="417" t="s">
        <v>280</v>
      </c>
      <c r="B12" s="418"/>
      <c r="C12" s="224">
        <v>23</v>
      </c>
    </row>
    <row r="13" spans="1:3" ht="14.5" customHeight="1">
      <c r="A13" s="419" t="s">
        <v>281</v>
      </c>
      <c r="B13" s="420"/>
      <c r="C13" s="225">
        <v>4</v>
      </c>
    </row>
    <row r="14" spans="1:3" ht="14.5" customHeight="1">
      <c r="A14" s="417" t="s">
        <v>282</v>
      </c>
      <c r="B14" s="418"/>
      <c r="C14" s="224">
        <v>0</v>
      </c>
    </row>
    <row r="15" spans="1:3" ht="16.5" customHeight="1">
      <c r="A15" s="416" t="s">
        <v>283</v>
      </c>
      <c r="B15" s="416"/>
      <c r="C15" s="173">
        <v>1815</v>
      </c>
    </row>
    <row r="16" spans="1:3" ht="14.5">
      <c r="A16" s="422" t="s">
        <v>203</v>
      </c>
      <c r="B16" s="423"/>
      <c r="C16" s="174">
        <f>C11+C15</f>
        <v>1842</v>
      </c>
    </row>
    <row r="17" spans="1:3" ht="16.5" customHeight="1">
      <c r="A17" s="421" t="s">
        <v>239</v>
      </c>
      <c r="B17" s="421"/>
      <c r="C17" s="176" t="s">
        <v>0</v>
      </c>
    </row>
    <row r="18" spans="1:3" ht="14.5" customHeight="1">
      <c r="A18" s="416" t="s">
        <v>279</v>
      </c>
      <c r="B18" s="416"/>
      <c r="C18" s="226">
        <f>SUM(C19:C21)</f>
        <v>1</v>
      </c>
    </row>
    <row r="19" spans="1:3" ht="14.5" customHeight="1">
      <c r="A19" s="417" t="s">
        <v>280</v>
      </c>
      <c r="B19" s="418"/>
      <c r="C19" s="224">
        <v>1</v>
      </c>
    </row>
    <row r="20" spans="1:3" ht="14.5" customHeight="1">
      <c r="A20" s="419" t="s">
        <v>281</v>
      </c>
      <c r="B20" s="420"/>
      <c r="C20" s="225">
        <v>0</v>
      </c>
    </row>
    <row r="21" spans="1:3" ht="14.5" customHeight="1">
      <c r="A21" s="417" t="s">
        <v>282</v>
      </c>
      <c r="B21" s="418"/>
      <c r="C21" s="224">
        <v>0</v>
      </c>
    </row>
    <row r="22" spans="1:3" ht="16.5" customHeight="1">
      <c r="A22" s="416" t="s">
        <v>283</v>
      </c>
      <c r="B22" s="416"/>
      <c r="C22" s="226">
        <v>23</v>
      </c>
    </row>
    <row r="23" spans="1:3" ht="14.5" customHeight="1">
      <c r="A23" s="422" t="s">
        <v>203</v>
      </c>
      <c r="B23" s="423"/>
      <c r="C23" s="174">
        <f>C18+C22</f>
        <v>24</v>
      </c>
    </row>
    <row r="24" spans="1:3" ht="16.5" customHeight="1">
      <c r="A24" s="421" t="s">
        <v>240</v>
      </c>
      <c r="B24" s="421"/>
      <c r="C24" s="176" t="s">
        <v>0</v>
      </c>
    </row>
    <row r="25" spans="1:3" ht="14.5" customHeight="1">
      <c r="A25" s="416" t="s">
        <v>279</v>
      </c>
      <c r="B25" s="416"/>
      <c r="C25" s="226">
        <f>SUM(C26:C28)</f>
        <v>10</v>
      </c>
    </row>
    <row r="26" spans="1:3" ht="14.5" customHeight="1">
      <c r="A26" s="417" t="s">
        <v>280</v>
      </c>
      <c r="B26" s="418"/>
      <c r="C26" s="224">
        <v>10</v>
      </c>
    </row>
    <row r="27" spans="1:3" ht="14.5" customHeight="1">
      <c r="A27" s="419" t="s">
        <v>281</v>
      </c>
      <c r="B27" s="420"/>
      <c r="C27" s="225">
        <v>0</v>
      </c>
    </row>
    <row r="28" spans="1:3" ht="14.5" customHeight="1">
      <c r="A28" s="417" t="s">
        <v>282</v>
      </c>
      <c r="B28" s="418"/>
      <c r="C28" s="224">
        <v>0</v>
      </c>
    </row>
    <row r="29" spans="1:3" ht="16.5" customHeight="1">
      <c r="A29" s="416" t="s">
        <v>283</v>
      </c>
      <c r="B29" s="416"/>
      <c r="C29" s="226">
        <v>329</v>
      </c>
    </row>
    <row r="30" spans="1:3" ht="14.5" customHeight="1">
      <c r="A30" s="422" t="s">
        <v>203</v>
      </c>
      <c r="B30" s="423"/>
      <c r="C30" s="174">
        <f>C25+C29</f>
        <v>339</v>
      </c>
    </row>
    <row r="31" spans="1:3" ht="16.5" customHeight="1">
      <c r="A31" s="421" t="s">
        <v>241</v>
      </c>
      <c r="B31" s="421"/>
      <c r="C31" s="176" t="s">
        <v>0</v>
      </c>
    </row>
    <row r="32" spans="1:3" ht="14.5" customHeight="1">
      <c r="A32" s="416" t="s">
        <v>279</v>
      </c>
      <c r="B32" s="416"/>
      <c r="C32" s="173">
        <f>SUM(C33:C35)</f>
        <v>0</v>
      </c>
    </row>
    <row r="33" spans="1:3" ht="14.5" customHeight="1">
      <c r="A33" s="417" t="s">
        <v>280</v>
      </c>
      <c r="B33" s="418"/>
      <c r="C33" s="224">
        <v>0</v>
      </c>
    </row>
    <row r="34" spans="1:3" ht="14.5" customHeight="1">
      <c r="A34" s="419" t="s">
        <v>281</v>
      </c>
      <c r="B34" s="420"/>
      <c r="C34" s="225">
        <v>0</v>
      </c>
    </row>
    <row r="35" spans="1:3" ht="14.5" customHeight="1">
      <c r="A35" s="417" t="s">
        <v>282</v>
      </c>
      <c r="B35" s="418"/>
      <c r="C35" s="224">
        <v>0</v>
      </c>
    </row>
    <row r="36" spans="1:3" ht="16.5" customHeight="1">
      <c r="A36" s="416" t="s">
        <v>283</v>
      </c>
      <c r="B36" s="416"/>
      <c r="C36" s="173">
        <v>0</v>
      </c>
    </row>
    <row r="37" spans="1:3" ht="14.5" customHeight="1">
      <c r="A37" s="422" t="s">
        <v>203</v>
      </c>
      <c r="B37" s="423"/>
      <c r="C37" s="174">
        <f>C36+C32</f>
        <v>0</v>
      </c>
    </row>
    <row r="38" spans="1:3" ht="16.5" customHeight="1">
      <c r="A38" s="421" t="s">
        <v>208</v>
      </c>
      <c r="B38" s="421"/>
      <c r="C38" s="176"/>
    </row>
    <row r="39" spans="1:3" ht="14.5" customHeight="1">
      <c r="A39" s="416" t="s">
        <v>279</v>
      </c>
      <c r="B39" s="416"/>
      <c r="C39" s="226">
        <f>SUM(C40:C42)</f>
        <v>0</v>
      </c>
    </row>
    <row r="40" spans="1:3" ht="14.5" customHeight="1">
      <c r="A40" s="417" t="s">
        <v>280</v>
      </c>
      <c r="B40" s="418"/>
      <c r="C40" s="224">
        <v>0</v>
      </c>
    </row>
    <row r="41" spans="1:3" ht="14.5" customHeight="1">
      <c r="A41" s="419" t="s">
        <v>281</v>
      </c>
      <c r="B41" s="420"/>
      <c r="C41" s="225">
        <v>0</v>
      </c>
    </row>
    <row r="42" spans="1:3" ht="14.5" customHeight="1">
      <c r="A42" s="417" t="s">
        <v>282</v>
      </c>
      <c r="B42" s="418"/>
      <c r="C42" s="224">
        <v>0</v>
      </c>
    </row>
    <row r="43" spans="1:3" ht="16.5" customHeight="1">
      <c r="A43" s="416" t="s">
        <v>283</v>
      </c>
      <c r="B43" s="416"/>
      <c r="C43" s="173">
        <v>5</v>
      </c>
    </row>
    <row r="44" spans="1:3" ht="14.5" customHeight="1">
      <c r="A44" s="422" t="s">
        <v>203</v>
      </c>
      <c r="B44" s="423"/>
      <c r="C44" s="174">
        <f>C43+C39</f>
        <v>5</v>
      </c>
    </row>
    <row r="45" spans="1:3" ht="14.5">
      <c r="A45" s="426" t="s">
        <v>102</v>
      </c>
      <c r="B45" s="427"/>
      <c r="C45" s="175">
        <f>C16+C23+C30+C37+C44</f>
        <v>2210</v>
      </c>
    </row>
    <row r="46" spans="1:3">
      <c r="A46" s="7"/>
      <c r="B46" s="7"/>
      <c r="C46" s="7"/>
    </row>
    <row r="47" spans="1:3" ht="15" customHeight="1">
      <c r="A47" s="62" t="s">
        <v>284</v>
      </c>
      <c r="B47" s="62"/>
      <c r="C47" s="7"/>
    </row>
    <row r="48" spans="1:3" ht="14.5" customHeight="1">
      <c r="A48" s="273" t="s">
        <v>0</v>
      </c>
      <c r="B48" s="337"/>
      <c r="C48" s="317" t="s">
        <v>278</v>
      </c>
    </row>
    <row r="49" spans="1:3" ht="14.5" customHeight="1">
      <c r="A49" s="275"/>
      <c r="B49" s="338"/>
      <c r="C49" s="250"/>
    </row>
    <row r="50" spans="1:3" ht="14.5">
      <c r="A50" s="428" t="s">
        <v>207</v>
      </c>
      <c r="B50" s="428"/>
      <c r="C50" s="176">
        <v>0</v>
      </c>
    </row>
    <row r="51" spans="1:3" ht="14.5">
      <c r="A51" s="392" t="s">
        <v>239</v>
      </c>
      <c r="B51" s="392"/>
      <c r="C51" s="173">
        <v>0</v>
      </c>
    </row>
    <row r="52" spans="1:3" ht="14.5">
      <c r="A52" s="431" t="s">
        <v>240</v>
      </c>
      <c r="B52" s="336"/>
      <c r="C52" s="176">
        <v>0</v>
      </c>
    </row>
    <row r="53" spans="1:3" ht="14.5">
      <c r="A53" s="429" t="s">
        <v>241</v>
      </c>
      <c r="B53" s="342"/>
      <c r="C53" s="173">
        <v>0</v>
      </c>
    </row>
    <row r="54" spans="1:3" ht="14.5">
      <c r="A54" s="430" t="s">
        <v>208</v>
      </c>
      <c r="B54" s="430"/>
      <c r="C54" s="177">
        <v>0</v>
      </c>
    </row>
    <row r="55" spans="1:3" ht="14.5">
      <c r="A55" s="426" t="s">
        <v>108</v>
      </c>
      <c r="B55" s="427"/>
      <c r="C55" s="175">
        <f>SUM(C50:C54)</f>
        <v>0</v>
      </c>
    </row>
  </sheetData>
  <mergeCells count="46">
    <mergeCell ref="A55:B55"/>
    <mergeCell ref="A51:B51"/>
    <mergeCell ref="A45:B45"/>
    <mergeCell ref="A48:B49"/>
    <mergeCell ref="A50:B50"/>
    <mergeCell ref="A53:B53"/>
    <mergeCell ref="A54:B54"/>
    <mergeCell ref="A52:B52"/>
    <mergeCell ref="A43:B43"/>
    <mergeCell ref="A44:B44"/>
    <mergeCell ref="A16:B16"/>
    <mergeCell ref="A31:B31"/>
    <mergeCell ref="A32:B32"/>
    <mergeCell ref="A17:B17"/>
    <mergeCell ref="A18:B18"/>
    <mergeCell ref="A23:B23"/>
    <mergeCell ref="A24:B24"/>
    <mergeCell ref="A25:B25"/>
    <mergeCell ref="A30:B30"/>
    <mergeCell ref="A35:B35"/>
    <mergeCell ref="A36:B36"/>
    <mergeCell ref="A40:B40"/>
    <mergeCell ref="A41:B41"/>
    <mergeCell ref="A42:B42"/>
    <mergeCell ref="C48:C49"/>
    <mergeCell ref="C8:C9"/>
    <mergeCell ref="A10:B10"/>
    <mergeCell ref="A11:B11"/>
    <mergeCell ref="A37:B37"/>
    <mergeCell ref="A38:B38"/>
    <mergeCell ref="A39:B39"/>
    <mergeCell ref="A7:B9"/>
    <mergeCell ref="A33:B33"/>
    <mergeCell ref="A34:B34"/>
    <mergeCell ref="A12:B12"/>
    <mergeCell ref="A13:B13"/>
    <mergeCell ref="A14:B14"/>
    <mergeCell ref="A15:B15"/>
    <mergeCell ref="A19:B19"/>
    <mergeCell ref="A20:B20"/>
    <mergeCell ref="A29:B29"/>
    <mergeCell ref="A21:B21"/>
    <mergeCell ref="A22:B22"/>
    <mergeCell ref="A26:B26"/>
    <mergeCell ref="A27:B27"/>
    <mergeCell ref="A28:B2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330F-FCEB-41A4-BB43-3EC76D3C4A88}">
  <dimension ref="A1:G43"/>
  <sheetViews>
    <sheetView showGridLines="0" topLeftCell="A17" workbookViewId="0">
      <selection activeCell="B1" sqref="B1"/>
    </sheetView>
  </sheetViews>
  <sheetFormatPr defaultColWidth="8.83203125" defaultRowHeight="14"/>
  <cols>
    <col min="1" max="1" width="3.83203125" customWidth="1"/>
    <col min="3" max="3" width="37.83203125" customWidth="1"/>
    <col min="4" max="4" width="1.4140625" style="101" customWidth="1"/>
    <col min="5" max="5" width="67.4140625" customWidth="1"/>
  </cols>
  <sheetData>
    <row r="1" spans="1:7" ht="14.5">
      <c r="A1" s="80" t="s">
        <v>0</v>
      </c>
      <c r="B1" s="76"/>
      <c r="C1" s="76"/>
      <c r="D1" s="95"/>
      <c r="E1" s="76"/>
      <c r="F1" s="77"/>
      <c r="G1" s="76"/>
    </row>
    <row r="2" spans="1:7" ht="14.5">
      <c r="A2" s="80" t="s">
        <v>0</v>
      </c>
      <c r="B2" s="76"/>
      <c r="C2" s="78"/>
      <c r="D2" s="95"/>
      <c r="E2" s="76"/>
      <c r="F2" s="77"/>
      <c r="G2" s="76"/>
    </row>
    <row r="3" spans="1:7" ht="14.5">
      <c r="A3" s="80" t="s">
        <v>0</v>
      </c>
      <c r="B3" s="76"/>
      <c r="C3" s="78"/>
      <c r="D3" s="95"/>
      <c r="E3" s="76"/>
      <c r="F3" s="77"/>
      <c r="G3" s="76"/>
    </row>
    <row r="4" spans="1:7" ht="14.5">
      <c r="A4" s="80" t="s">
        <v>0</v>
      </c>
      <c r="B4" s="76"/>
      <c r="C4" s="78"/>
      <c r="D4" s="95"/>
      <c r="E4" s="76"/>
      <c r="F4" s="77"/>
      <c r="G4" s="76"/>
    </row>
    <row r="5" spans="1:7" ht="14.5">
      <c r="A5" s="80" t="s">
        <v>0</v>
      </c>
      <c r="B5" s="76"/>
      <c r="C5" s="78"/>
      <c r="D5" s="95"/>
      <c r="E5" s="76"/>
      <c r="F5" s="77"/>
      <c r="G5" s="76"/>
    </row>
    <row r="6" spans="1:7" ht="14.5">
      <c r="A6" s="80" t="s">
        <v>0</v>
      </c>
      <c r="B6" s="76"/>
      <c r="C6" s="78"/>
      <c r="D6" s="95"/>
      <c r="E6" s="76"/>
      <c r="F6" s="77"/>
      <c r="G6" s="76"/>
    </row>
    <row r="7" spans="1:7" ht="14.5">
      <c r="A7" s="80" t="s">
        <v>0</v>
      </c>
      <c r="B7" s="76"/>
      <c r="C7" s="78"/>
      <c r="D7" s="95"/>
      <c r="E7" s="76"/>
      <c r="F7" s="77"/>
      <c r="G7" s="76"/>
    </row>
    <row r="8" spans="1:7" ht="14.5">
      <c r="A8" s="80" t="s">
        <v>0</v>
      </c>
      <c r="B8" s="76"/>
      <c r="C8" s="78"/>
      <c r="D8" s="95"/>
      <c r="E8" s="76"/>
      <c r="F8" s="77"/>
      <c r="G8" s="76"/>
    </row>
    <row r="9" spans="1:7" ht="25">
      <c r="A9" s="80" t="s">
        <v>0</v>
      </c>
      <c r="B9" s="76"/>
      <c r="C9" s="94" t="s">
        <v>48</v>
      </c>
      <c r="D9" s="96"/>
      <c r="E9" s="82"/>
      <c r="F9" s="77"/>
      <c r="G9" s="76"/>
    </row>
    <row r="10" spans="1:7" ht="14.5">
      <c r="A10" s="80" t="s">
        <v>0</v>
      </c>
      <c r="B10" s="76"/>
      <c r="C10" s="90"/>
      <c r="D10" s="97"/>
      <c r="E10" s="91"/>
      <c r="F10" s="77"/>
      <c r="G10" s="76"/>
    </row>
    <row r="11" spans="1:7" ht="28">
      <c r="A11" s="80"/>
      <c r="B11" s="76"/>
      <c r="C11" s="88" t="s">
        <v>285</v>
      </c>
      <c r="D11" s="97" t="s">
        <v>286</v>
      </c>
      <c r="E11" s="90" t="s">
        <v>287</v>
      </c>
      <c r="F11" s="77"/>
      <c r="G11" s="76"/>
    </row>
    <row r="12" spans="1:7" ht="14.5">
      <c r="A12" s="80"/>
      <c r="B12" s="76"/>
      <c r="C12" s="90"/>
      <c r="D12" s="97"/>
      <c r="E12" s="91"/>
      <c r="F12" s="77"/>
      <c r="G12" s="76"/>
    </row>
    <row r="13" spans="1:7" ht="30.75" customHeight="1">
      <c r="A13" s="80" t="s">
        <v>0</v>
      </c>
      <c r="B13" s="76"/>
      <c r="C13" s="88" t="s">
        <v>288</v>
      </c>
      <c r="D13" s="102" t="s">
        <v>286</v>
      </c>
      <c r="E13" s="89" t="s">
        <v>289</v>
      </c>
      <c r="F13" s="77"/>
      <c r="G13" s="76"/>
    </row>
    <row r="14" spans="1:7" ht="17.25" customHeight="1">
      <c r="A14" s="80"/>
      <c r="B14" s="76"/>
      <c r="C14" s="88"/>
      <c r="D14" s="103"/>
      <c r="E14" s="89"/>
      <c r="F14" s="77"/>
      <c r="G14" s="76"/>
    </row>
    <row r="15" spans="1:7" ht="70">
      <c r="A15" s="80" t="s">
        <v>0</v>
      </c>
      <c r="B15" s="76"/>
      <c r="C15" s="88" t="s">
        <v>290</v>
      </c>
      <c r="D15" s="102" t="s">
        <v>286</v>
      </c>
      <c r="E15" s="89" t="s">
        <v>291</v>
      </c>
      <c r="F15" s="77"/>
      <c r="G15" s="79"/>
    </row>
    <row r="16" spans="1:7" ht="17.25" customHeight="1">
      <c r="A16" s="80"/>
      <c r="B16" s="76"/>
      <c r="C16" s="88"/>
      <c r="D16" s="103"/>
      <c r="E16" s="89"/>
      <c r="F16" s="77"/>
      <c r="G16" s="79"/>
    </row>
    <row r="17" spans="1:7" ht="75" customHeight="1">
      <c r="A17" s="80" t="s">
        <v>0</v>
      </c>
      <c r="B17" s="76"/>
      <c r="C17" s="88" t="s">
        <v>292</v>
      </c>
      <c r="D17" s="102" t="s">
        <v>286</v>
      </c>
      <c r="E17" s="89" t="s">
        <v>293</v>
      </c>
      <c r="F17" s="77"/>
      <c r="G17" s="76"/>
    </row>
    <row r="18" spans="1:7" ht="17.25" customHeight="1">
      <c r="A18" s="80"/>
      <c r="B18" s="76"/>
      <c r="C18" s="88"/>
      <c r="D18" s="103"/>
      <c r="E18" s="89"/>
      <c r="F18" s="77"/>
      <c r="G18" s="76"/>
    </row>
    <row r="19" spans="1:7" ht="28">
      <c r="A19" s="80" t="s">
        <v>0</v>
      </c>
      <c r="B19" s="76"/>
      <c r="C19" s="88" t="s">
        <v>294</v>
      </c>
      <c r="D19" s="102" t="s">
        <v>286</v>
      </c>
      <c r="E19" s="89" t="s">
        <v>295</v>
      </c>
      <c r="F19" s="77"/>
      <c r="G19" s="79"/>
    </row>
    <row r="20" spans="1:7" ht="17.25" customHeight="1">
      <c r="A20" s="80"/>
      <c r="B20" s="76"/>
      <c r="C20" s="88"/>
      <c r="D20" s="103"/>
      <c r="E20" s="89"/>
      <c r="F20" s="77"/>
      <c r="G20" s="79"/>
    </row>
    <row r="21" spans="1:7" ht="31.5" customHeight="1">
      <c r="A21" s="80" t="s">
        <v>0</v>
      </c>
      <c r="B21" s="76"/>
      <c r="C21" s="88" t="s">
        <v>296</v>
      </c>
      <c r="D21" s="102" t="s">
        <v>286</v>
      </c>
      <c r="E21" s="92" t="s">
        <v>297</v>
      </c>
      <c r="F21" s="77"/>
      <c r="G21" s="76"/>
    </row>
    <row r="22" spans="1:7" ht="31.5" customHeight="1">
      <c r="A22" s="80"/>
      <c r="B22" s="76"/>
      <c r="C22" s="88"/>
      <c r="D22" s="102"/>
      <c r="E22" s="92"/>
      <c r="F22" s="77"/>
      <c r="G22" s="76"/>
    </row>
    <row r="23" spans="1:7" ht="14.5">
      <c r="A23" s="80" t="s">
        <v>0</v>
      </c>
      <c r="B23" s="76"/>
      <c r="C23" s="84"/>
      <c r="D23" s="99"/>
      <c r="E23" s="85"/>
      <c r="F23" s="77"/>
      <c r="G23" s="76"/>
    </row>
    <row r="24" spans="1:7" ht="25">
      <c r="A24" s="80" t="s">
        <v>0</v>
      </c>
      <c r="B24" s="76"/>
      <c r="C24" s="81" t="s">
        <v>298</v>
      </c>
      <c r="D24" s="96"/>
      <c r="E24" s="82"/>
      <c r="F24" s="77"/>
      <c r="G24" s="76"/>
    </row>
    <row r="25" spans="1:7" ht="14.5">
      <c r="A25" s="80" t="s">
        <v>0</v>
      </c>
      <c r="B25" s="76"/>
      <c r="C25" s="86" t="s">
        <v>299</v>
      </c>
      <c r="D25" s="98" t="s">
        <v>286</v>
      </c>
      <c r="E25" s="86" t="s">
        <v>300</v>
      </c>
      <c r="F25" s="77"/>
      <c r="G25" s="79"/>
    </row>
    <row r="26" spans="1:7" ht="14.5">
      <c r="A26" s="80" t="s">
        <v>0</v>
      </c>
      <c r="B26" s="76"/>
      <c r="C26" s="86" t="s">
        <v>178</v>
      </c>
      <c r="D26" s="98" t="s">
        <v>286</v>
      </c>
      <c r="E26" s="86" t="s">
        <v>301</v>
      </c>
      <c r="F26" s="77"/>
      <c r="G26" s="79"/>
    </row>
    <row r="27" spans="1:7" ht="14.5">
      <c r="A27" s="80" t="s">
        <v>0</v>
      </c>
      <c r="B27" s="76"/>
      <c r="C27" t="s">
        <v>229</v>
      </c>
      <c r="D27" s="100" t="s">
        <v>286</v>
      </c>
      <c r="E27" s="87" t="s">
        <v>302</v>
      </c>
      <c r="F27" s="77"/>
      <c r="G27" s="76"/>
    </row>
    <row r="28" spans="1:7" ht="14.5">
      <c r="A28" s="80" t="s">
        <v>0</v>
      </c>
      <c r="B28" s="76"/>
      <c r="C28" t="s">
        <v>303</v>
      </c>
      <c r="D28" s="98" t="s">
        <v>286</v>
      </c>
      <c r="E28" s="87" t="s">
        <v>304</v>
      </c>
      <c r="F28" s="77"/>
      <c r="G28" s="79"/>
    </row>
    <row r="29" spans="1:7" ht="14.5">
      <c r="A29" s="80" t="s">
        <v>0</v>
      </c>
      <c r="B29" s="76"/>
      <c r="C29" s="86" t="s">
        <v>241</v>
      </c>
      <c r="D29" s="98" t="s">
        <v>286</v>
      </c>
      <c r="E29" s="86" t="s">
        <v>305</v>
      </c>
      <c r="F29" s="77"/>
      <c r="G29" s="79"/>
    </row>
    <row r="30" spans="1:7" ht="14.5">
      <c r="A30" s="80" t="s">
        <v>0</v>
      </c>
      <c r="B30" s="76"/>
      <c r="C30" s="86" t="s">
        <v>306</v>
      </c>
      <c r="D30" s="98" t="s">
        <v>286</v>
      </c>
      <c r="E30" s="86" t="s">
        <v>307</v>
      </c>
      <c r="F30" s="77"/>
      <c r="G30" s="76"/>
    </row>
    <row r="31" spans="1:7" ht="14.5">
      <c r="A31" s="80" t="s">
        <v>0</v>
      </c>
      <c r="B31" s="76"/>
      <c r="C31" s="86" t="s">
        <v>192</v>
      </c>
      <c r="D31" s="98" t="s">
        <v>286</v>
      </c>
      <c r="E31" s="93" t="s">
        <v>308</v>
      </c>
      <c r="F31" s="77"/>
      <c r="G31" s="76"/>
    </row>
    <row r="32" spans="1:7" ht="14.5">
      <c r="A32" s="80" t="s">
        <v>0</v>
      </c>
      <c r="B32" s="76"/>
      <c r="C32" s="86" t="s">
        <v>309</v>
      </c>
      <c r="D32" s="98" t="s">
        <v>286</v>
      </c>
      <c r="E32" s="86" t="s">
        <v>310</v>
      </c>
      <c r="F32" s="77"/>
      <c r="G32" s="76"/>
    </row>
    <row r="33" spans="1:5" ht="14.5">
      <c r="A33" s="80" t="s">
        <v>0</v>
      </c>
      <c r="C33" s="86" t="s">
        <v>311</v>
      </c>
      <c r="D33" s="98" t="s">
        <v>286</v>
      </c>
      <c r="E33" s="86" t="s">
        <v>312</v>
      </c>
    </row>
    <row r="34" spans="1:5" ht="14.5">
      <c r="A34" s="80" t="s">
        <v>0</v>
      </c>
      <c r="C34" s="86" t="s">
        <v>313</v>
      </c>
      <c r="D34" s="98" t="s">
        <v>286</v>
      </c>
      <c r="E34" s="83" t="s">
        <v>314</v>
      </c>
    </row>
    <row r="35" spans="1:5" ht="14.5">
      <c r="A35" s="80" t="s">
        <v>0</v>
      </c>
      <c r="C35" t="s">
        <v>315</v>
      </c>
      <c r="D35" s="98" t="s">
        <v>286</v>
      </c>
      <c r="E35" t="s">
        <v>292</v>
      </c>
    </row>
    <row r="36" spans="1:5" ht="14.5">
      <c r="A36" s="80" t="s">
        <v>0</v>
      </c>
      <c r="C36" s="86" t="s">
        <v>239</v>
      </c>
      <c r="D36" s="98" t="s">
        <v>286</v>
      </c>
      <c r="E36" s="86" t="s">
        <v>316</v>
      </c>
    </row>
    <row r="37" spans="1:5" ht="14.5">
      <c r="A37" s="80" t="s">
        <v>0</v>
      </c>
      <c r="C37" t="s">
        <v>317</v>
      </c>
      <c r="D37" s="98" t="s">
        <v>286</v>
      </c>
      <c r="E37" t="s">
        <v>318</v>
      </c>
    </row>
    <row r="38" spans="1:5" ht="14.5">
      <c r="A38" s="80" t="s">
        <v>0</v>
      </c>
      <c r="C38" s="86" t="s">
        <v>240</v>
      </c>
      <c r="D38" s="98" t="s">
        <v>286</v>
      </c>
      <c r="E38" s="86" t="s">
        <v>319</v>
      </c>
    </row>
    <row r="39" spans="1:5" ht="14.5">
      <c r="A39" s="80" t="s">
        <v>0</v>
      </c>
      <c r="C39" t="s">
        <v>195</v>
      </c>
      <c r="D39" s="98" t="s">
        <v>286</v>
      </c>
      <c r="E39" t="s">
        <v>320</v>
      </c>
    </row>
    <row r="40" spans="1:5" ht="14.5">
      <c r="A40" s="80" t="s">
        <v>0</v>
      </c>
      <c r="C40" s="86" t="s">
        <v>321</v>
      </c>
      <c r="D40" s="98" t="s">
        <v>286</v>
      </c>
      <c r="E40" s="86" t="s">
        <v>322</v>
      </c>
    </row>
    <row r="41" spans="1:5" ht="14.5">
      <c r="A41" s="80" t="s">
        <v>0</v>
      </c>
      <c r="C41" s="86" t="s">
        <v>323</v>
      </c>
      <c r="D41" s="98" t="s">
        <v>286</v>
      </c>
      <c r="E41" s="86" t="s">
        <v>324</v>
      </c>
    </row>
    <row r="42" spans="1:5" ht="14.5">
      <c r="A42" s="80" t="s">
        <v>0</v>
      </c>
      <c r="C42" s="86" t="s">
        <v>325</v>
      </c>
      <c r="D42" s="98" t="s">
        <v>286</v>
      </c>
      <c r="E42" s="86" t="s">
        <v>326</v>
      </c>
    </row>
    <row r="43" spans="1:5" ht="14.5">
      <c r="A43" s="80" t="s">
        <v>0</v>
      </c>
      <c r="C43" s="86" t="s">
        <v>62</v>
      </c>
      <c r="D43" s="98" t="s">
        <v>286</v>
      </c>
      <c r="E43" s="86" t="s">
        <v>327</v>
      </c>
    </row>
  </sheetData>
  <sortState ref="C13:E21">
    <sortCondition ref="C13:C21"/>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2CEF3-F169-4135-B23E-3616752E987E}">
  <dimension ref="A1:M37"/>
  <sheetViews>
    <sheetView showGridLines="0" zoomScale="55" workbookViewId="0">
      <selection activeCell="A2" sqref="A2:G2"/>
    </sheetView>
  </sheetViews>
  <sheetFormatPr defaultColWidth="8.83203125" defaultRowHeight="14"/>
  <cols>
    <col min="2" max="2" width="7.1640625" customWidth="1"/>
    <col min="3" max="3" width="115.4140625" customWidth="1"/>
    <col min="4" max="4" width="4.83203125" customWidth="1"/>
    <col min="5" max="5" width="40.4140625" customWidth="1"/>
    <col min="6" max="6" width="4.83203125" customWidth="1"/>
    <col min="7" max="7" width="38.4140625" customWidth="1"/>
  </cols>
  <sheetData>
    <row r="1" spans="1:13" ht="80.25" customHeight="1">
      <c r="A1" s="227" t="s">
        <v>328</v>
      </c>
      <c r="B1" s="228"/>
      <c r="C1" s="228"/>
      <c r="D1" s="228"/>
      <c r="E1" s="228"/>
      <c r="F1" s="228"/>
      <c r="G1" s="229"/>
    </row>
    <row r="2" spans="1:13" ht="22.5">
      <c r="A2" s="230"/>
      <c r="B2" s="231"/>
      <c r="C2" s="231"/>
      <c r="D2" s="231"/>
      <c r="E2" s="231"/>
      <c r="F2" s="231"/>
      <c r="G2" s="232"/>
    </row>
    <row r="3" spans="1:13" ht="9.75" customHeight="1">
      <c r="A3" s="241" t="s">
        <v>0</v>
      </c>
      <c r="B3" s="242"/>
      <c r="C3" s="242"/>
      <c r="D3" s="242"/>
      <c r="E3" s="242"/>
      <c r="F3" s="242"/>
      <c r="G3" s="243"/>
    </row>
    <row r="4" spans="1:13" ht="14.5">
      <c r="A4" s="20" t="s">
        <v>0</v>
      </c>
      <c r="B4" s="21" t="s">
        <v>0</v>
      </c>
      <c r="C4" s="21" t="s">
        <v>0</v>
      </c>
      <c r="D4" s="21" t="s">
        <v>0</v>
      </c>
      <c r="E4" s="21" t="s">
        <v>0</v>
      </c>
      <c r="F4" s="21" t="s">
        <v>0</v>
      </c>
      <c r="G4" s="22" t="s">
        <v>0</v>
      </c>
    </row>
    <row r="5" spans="1:13" ht="14.5">
      <c r="A5" s="20" t="s">
        <v>0</v>
      </c>
      <c r="B5" s="21" t="s">
        <v>0</v>
      </c>
      <c r="C5" s="21" t="s">
        <v>0</v>
      </c>
      <c r="D5" s="21" t="s">
        <v>0</v>
      </c>
      <c r="E5" s="21" t="s">
        <v>0</v>
      </c>
      <c r="F5" s="21" t="s">
        <v>0</v>
      </c>
      <c r="G5" s="22" t="s">
        <v>0</v>
      </c>
    </row>
    <row r="6" spans="1:13" ht="14.5">
      <c r="A6" s="20" t="s">
        <v>0</v>
      </c>
      <c r="B6" s="21" t="s">
        <v>0</v>
      </c>
      <c r="C6" s="21" t="s">
        <v>0</v>
      </c>
      <c r="D6" s="21" t="s">
        <v>0</v>
      </c>
      <c r="E6" s="21" t="s">
        <v>0</v>
      </c>
      <c r="F6" s="21" t="s">
        <v>0</v>
      </c>
      <c r="G6" s="22" t="s">
        <v>0</v>
      </c>
    </row>
    <row r="7" spans="1:13" ht="28">
      <c r="A7" s="23" t="s">
        <v>2</v>
      </c>
      <c r="B7" s="24"/>
      <c r="C7" s="24"/>
      <c r="D7" s="24"/>
      <c r="E7" s="135" t="s">
        <v>0</v>
      </c>
      <c r="F7" s="24"/>
      <c r="G7" s="25" t="s">
        <v>0</v>
      </c>
    </row>
    <row r="8" spans="1:13" ht="21">
      <c r="A8" s="26" t="s">
        <v>0</v>
      </c>
      <c r="B8" s="27" t="s">
        <v>0</v>
      </c>
      <c r="C8" s="27" t="s">
        <v>0</v>
      </c>
      <c r="D8" s="27" t="s">
        <v>0</v>
      </c>
      <c r="E8" s="27" t="s">
        <v>0</v>
      </c>
      <c r="F8" s="27" t="s">
        <v>0</v>
      </c>
      <c r="G8" s="28" t="s">
        <v>0</v>
      </c>
    </row>
    <row r="9" spans="1:13" ht="20">
      <c r="A9" s="34" t="s">
        <v>3</v>
      </c>
      <c r="B9" s="35" t="s">
        <v>4</v>
      </c>
      <c r="C9" s="35"/>
      <c r="D9" s="35"/>
      <c r="E9" s="35" t="s">
        <v>5</v>
      </c>
      <c r="F9" s="35"/>
      <c r="G9" s="36" t="s">
        <v>6</v>
      </c>
      <c r="M9" s="143"/>
    </row>
    <row r="10" spans="1:13" s="143" customFormat="1" ht="20">
      <c r="A10" s="145"/>
      <c r="B10" s="146" t="s">
        <v>7</v>
      </c>
      <c r="C10" s="144" t="s">
        <v>8</v>
      </c>
      <c r="D10" s="147"/>
      <c r="E10" s="141" t="s">
        <v>9</v>
      </c>
      <c r="F10" s="147"/>
      <c r="G10" s="142" t="s">
        <v>10</v>
      </c>
    </row>
    <row r="11" spans="1:13" s="143" customFormat="1" ht="20">
      <c r="A11" s="145"/>
      <c r="B11" s="146" t="s">
        <v>11</v>
      </c>
      <c r="C11" s="144" t="s">
        <v>12</v>
      </c>
      <c r="D11" s="147"/>
      <c r="E11" s="141" t="s">
        <v>9</v>
      </c>
      <c r="F11" s="147"/>
      <c r="G11" s="142" t="s">
        <v>10</v>
      </c>
    </row>
    <row r="12" spans="1:13" s="143" customFormat="1" ht="20">
      <c r="A12" s="145"/>
      <c r="B12" s="146" t="s">
        <v>13</v>
      </c>
      <c r="C12" s="144" t="s">
        <v>14</v>
      </c>
      <c r="D12" s="147"/>
      <c r="E12" s="141" t="s">
        <v>9</v>
      </c>
      <c r="F12" s="147"/>
      <c r="G12" s="142" t="s">
        <v>10</v>
      </c>
    </row>
    <row r="13" spans="1:13" ht="20">
      <c r="A13" s="34"/>
      <c r="B13" s="136" t="s">
        <v>15</v>
      </c>
      <c r="C13" s="213" t="s">
        <v>16</v>
      </c>
      <c r="D13" s="35"/>
      <c r="E13" s="137" t="s">
        <v>9</v>
      </c>
      <c r="F13" s="35"/>
      <c r="G13" s="38" t="s">
        <v>17</v>
      </c>
    </row>
    <row r="14" spans="1:13" s="143" customFormat="1" ht="20">
      <c r="A14" s="145"/>
      <c r="B14" s="136" t="s">
        <v>18</v>
      </c>
      <c r="C14" s="214" t="s">
        <v>19</v>
      </c>
      <c r="D14" s="147"/>
      <c r="E14" s="137" t="s">
        <v>20</v>
      </c>
      <c r="F14" s="147"/>
      <c r="G14" s="38" t="s">
        <v>17</v>
      </c>
    </row>
    <row r="15" spans="1:13" s="143" customFormat="1" ht="20">
      <c r="A15" s="145"/>
      <c r="B15" s="146" t="s">
        <v>21</v>
      </c>
      <c r="C15" s="146" t="s">
        <v>22</v>
      </c>
      <c r="D15" s="35"/>
      <c r="E15" s="141" t="s">
        <v>20</v>
      </c>
      <c r="F15" s="147"/>
      <c r="G15" s="142" t="s">
        <v>10</v>
      </c>
    </row>
    <row r="16" spans="1:13" s="143" customFormat="1" ht="20">
      <c r="A16" s="145"/>
      <c r="B16" s="146" t="s">
        <v>23</v>
      </c>
      <c r="C16" s="146" t="s">
        <v>24</v>
      </c>
      <c r="D16" s="35"/>
      <c r="E16" s="141" t="s">
        <v>20</v>
      </c>
      <c r="F16" s="147"/>
      <c r="G16" s="142" t="s">
        <v>10</v>
      </c>
    </row>
    <row r="17" spans="1:7" s="143" customFormat="1" ht="20">
      <c r="A17" s="145"/>
      <c r="B17" s="146" t="s">
        <v>25</v>
      </c>
      <c r="C17" s="146" t="s">
        <v>26</v>
      </c>
      <c r="D17" s="35"/>
      <c r="E17" s="141" t="s">
        <v>20</v>
      </c>
      <c r="F17" s="147"/>
      <c r="G17" s="142" t="s">
        <v>10</v>
      </c>
    </row>
    <row r="18" spans="1:7" s="143" customFormat="1" ht="20">
      <c r="A18" s="145"/>
      <c r="B18" s="146" t="s">
        <v>27</v>
      </c>
      <c r="C18" s="146" t="s">
        <v>28</v>
      </c>
      <c r="D18" s="35"/>
      <c r="E18" s="141" t="s">
        <v>20</v>
      </c>
      <c r="F18" s="147"/>
      <c r="G18" s="142" t="s">
        <v>10</v>
      </c>
    </row>
    <row r="19" spans="1:7" ht="40">
      <c r="A19" s="34"/>
      <c r="B19" s="136" t="s">
        <v>29</v>
      </c>
      <c r="C19" s="139" t="s">
        <v>30</v>
      </c>
      <c r="D19" s="35"/>
      <c r="E19" s="137" t="s">
        <v>31</v>
      </c>
      <c r="F19" s="35"/>
      <c r="G19" s="38" t="s">
        <v>17</v>
      </c>
    </row>
    <row r="20" spans="1:7" ht="20">
      <c r="A20" s="34"/>
      <c r="B20" s="138"/>
      <c r="C20" s="138"/>
      <c r="D20" s="35"/>
      <c r="E20" s="35"/>
      <c r="F20" s="35"/>
      <c r="G20" s="36"/>
    </row>
    <row r="21" spans="1:7" ht="20">
      <c r="A21" s="34" t="s">
        <v>32</v>
      </c>
      <c r="B21" s="35" t="s">
        <v>33</v>
      </c>
      <c r="C21" s="35"/>
      <c r="D21" s="35"/>
      <c r="E21" s="35" t="s">
        <v>0</v>
      </c>
      <c r="F21" s="35"/>
      <c r="G21" s="36" t="s">
        <v>0</v>
      </c>
    </row>
    <row r="22" spans="1:7" ht="20">
      <c r="A22" s="39" t="s">
        <v>0</v>
      </c>
      <c r="B22" s="42" t="s">
        <v>7</v>
      </c>
      <c r="C22" s="140" t="s">
        <v>34</v>
      </c>
      <c r="D22" s="40"/>
      <c r="E22" s="137" t="s">
        <v>9</v>
      </c>
      <c r="F22" s="40"/>
      <c r="G22" s="38" t="s">
        <v>17</v>
      </c>
    </row>
    <row r="23" spans="1:7" ht="20">
      <c r="A23" s="39" t="s">
        <v>0</v>
      </c>
      <c r="B23" s="42" t="s">
        <v>11</v>
      </c>
      <c r="C23" s="140" t="s">
        <v>35</v>
      </c>
      <c r="D23" s="40"/>
      <c r="E23" s="137" t="s">
        <v>9</v>
      </c>
      <c r="F23" s="40"/>
      <c r="G23" s="38" t="s">
        <v>17</v>
      </c>
    </row>
    <row r="24" spans="1:7" ht="20">
      <c r="A24" s="39" t="s">
        <v>0</v>
      </c>
      <c r="B24" s="42" t="s">
        <v>13</v>
      </c>
      <c r="C24" s="139" t="s">
        <v>36</v>
      </c>
      <c r="D24" s="40" t="s">
        <v>0</v>
      </c>
      <c r="E24" s="137" t="s">
        <v>9</v>
      </c>
      <c r="F24" s="40" t="s">
        <v>0</v>
      </c>
      <c r="G24" s="38" t="s">
        <v>17</v>
      </c>
    </row>
    <row r="25" spans="1:7" s="143" customFormat="1" ht="20">
      <c r="A25" s="197" t="s">
        <v>0</v>
      </c>
      <c r="B25" s="198" t="s">
        <v>15</v>
      </c>
      <c r="C25" s="215" t="s">
        <v>37</v>
      </c>
      <c r="D25" s="199"/>
      <c r="E25" s="200" t="s">
        <v>9</v>
      </c>
      <c r="F25" s="199"/>
      <c r="G25" s="38" t="s">
        <v>17</v>
      </c>
    </row>
    <row r="26" spans="1:7" s="143" customFormat="1" ht="20">
      <c r="A26" s="197" t="s">
        <v>0</v>
      </c>
      <c r="B26" s="198" t="s">
        <v>18</v>
      </c>
      <c r="C26" s="215" t="s">
        <v>38</v>
      </c>
      <c r="D26" s="199"/>
      <c r="E26" s="200" t="s">
        <v>9</v>
      </c>
      <c r="F26" s="199"/>
      <c r="G26" s="38" t="s">
        <v>17</v>
      </c>
    </row>
    <row r="27" spans="1:7" ht="20">
      <c r="A27" s="39"/>
      <c r="B27" s="42" t="s">
        <v>21</v>
      </c>
      <c r="C27" s="139" t="s">
        <v>39</v>
      </c>
      <c r="D27" s="40"/>
      <c r="E27" s="137" t="s">
        <v>31</v>
      </c>
      <c r="F27" s="40"/>
      <c r="G27" s="38" t="s">
        <v>17</v>
      </c>
    </row>
    <row r="28" spans="1:7" ht="17.5">
      <c r="A28" s="39"/>
      <c r="B28" s="40"/>
      <c r="C28" s="40"/>
      <c r="D28" s="40"/>
      <c r="E28" s="40"/>
      <c r="F28" s="40"/>
      <c r="G28" s="41"/>
    </row>
    <row r="29" spans="1:7" ht="20">
      <c r="A29" s="34" t="s">
        <v>40</v>
      </c>
      <c r="B29" s="35" t="s">
        <v>41</v>
      </c>
      <c r="C29" s="40"/>
      <c r="D29" s="40" t="s">
        <v>0</v>
      </c>
      <c r="E29" s="40" t="s">
        <v>0</v>
      </c>
      <c r="F29" s="40" t="s">
        <v>0</v>
      </c>
      <c r="G29" s="41" t="s">
        <v>0</v>
      </c>
    </row>
    <row r="30" spans="1:7" ht="20">
      <c r="A30" s="39" t="s">
        <v>0</v>
      </c>
      <c r="B30" s="42" t="s">
        <v>7</v>
      </c>
      <c r="C30" s="139" t="s">
        <v>42</v>
      </c>
      <c r="D30" s="40"/>
      <c r="E30" s="137" t="s">
        <v>43</v>
      </c>
      <c r="F30" s="40"/>
      <c r="G30" s="38" t="s">
        <v>17</v>
      </c>
    </row>
    <row r="31" spans="1:7" ht="20">
      <c r="A31" s="39" t="s">
        <v>0</v>
      </c>
      <c r="B31" s="42" t="s">
        <v>44</v>
      </c>
      <c r="C31" s="139" t="s">
        <v>45</v>
      </c>
      <c r="D31" s="40"/>
      <c r="E31" s="137" t="s">
        <v>9</v>
      </c>
      <c r="F31" s="40"/>
      <c r="G31" s="38" t="s">
        <v>17</v>
      </c>
    </row>
    <row r="32" spans="1:7" ht="20">
      <c r="A32" s="39"/>
      <c r="B32" s="42" t="s">
        <v>13</v>
      </c>
      <c r="C32" s="139" t="s">
        <v>46</v>
      </c>
      <c r="D32" s="40"/>
      <c r="E32" s="137" t="s">
        <v>31</v>
      </c>
      <c r="F32" s="40"/>
      <c r="G32" s="38" t="s">
        <v>17</v>
      </c>
    </row>
    <row r="33" spans="1:7" ht="17.5">
      <c r="A33" s="39"/>
      <c r="B33" s="40"/>
      <c r="C33" s="40"/>
      <c r="D33" s="40"/>
      <c r="E33" s="40"/>
      <c r="F33" s="40"/>
      <c r="G33" s="41"/>
    </row>
    <row r="34" spans="1:7" ht="20.5">
      <c r="A34" s="34" t="s">
        <v>47</v>
      </c>
      <c r="B34" s="35" t="s">
        <v>48</v>
      </c>
      <c r="C34" s="40"/>
      <c r="D34" s="29" t="s">
        <v>0</v>
      </c>
      <c r="E34" s="29" t="s">
        <v>0</v>
      </c>
      <c r="F34" s="29" t="s">
        <v>0</v>
      </c>
      <c r="G34" s="30" t="s">
        <v>0</v>
      </c>
    </row>
    <row r="35" spans="1:7" ht="14.5">
      <c r="A35" s="20" t="s">
        <v>0</v>
      </c>
      <c r="B35" s="21" t="s">
        <v>0</v>
      </c>
      <c r="C35" s="21" t="s">
        <v>0</v>
      </c>
      <c r="D35" s="21" t="s">
        <v>0</v>
      </c>
      <c r="E35" s="21" t="s">
        <v>0</v>
      </c>
      <c r="F35" s="21" t="s">
        <v>0</v>
      </c>
      <c r="G35" s="22" t="s">
        <v>0</v>
      </c>
    </row>
    <row r="36" spans="1:7" ht="15" customHeight="1">
      <c r="A36" s="239" t="s">
        <v>0</v>
      </c>
      <c r="B36" s="244" t="s">
        <v>1</v>
      </c>
      <c r="C36" s="245"/>
      <c r="D36" s="245"/>
      <c r="E36" s="245"/>
      <c r="F36" s="245"/>
      <c r="G36" s="246"/>
    </row>
    <row r="37" spans="1:7">
      <c r="A37" s="240"/>
      <c r="B37" s="247"/>
      <c r="C37" s="248"/>
      <c r="D37" s="248"/>
      <c r="E37" s="248"/>
      <c r="F37" s="248"/>
      <c r="G37" s="249"/>
    </row>
  </sheetData>
  <mergeCells count="5">
    <mergeCell ref="A36:A37"/>
    <mergeCell ref="A1:G1"/>
    <mergeCell ref="A2:G2"/>
    <mergeCell ref="A3:G3"/>
    <mergeCell ref="B36:G37"/>
  </mergeCells>
  <hyperlinks>
    <hyperlink ref="C13" r:id="rId1" xr:uid="{4A7499B3-B4E9-48C0-9B8F-2659E4CCACE6}"/>
    <hyperlink ref="C19" r:id="rId2" xr:uid="{887F2D0D-D999-42FB-B657-32124D8748DD}"/>
    <hyperlink ref="C22" r:id="rId3" xr:uid="{05B1F1DA-7BD2-499D-91E8-27FA403D12B8}"/>
    <hyperlink ref="C23" r:id="rId4" xr:uid="{A6263E94-9F0A-4D15-9EEF-C94D9F97B9E4}"/>
    <hyperlink ref="C24" r:id="rId5" xr:uid="{8B6E5560-5599-4579-BB14-1D075C13BBB0}"/>
    <hyperlink ref="C27" r:id="rId6" xr:uid="{68876D5F-8DED-482F-BF03-77DB21DC7239}"/>
    <hyperlink ref="C30" r:id="rId7" xr:uid="{512CDDB2-106C-41EC-A45E-D6E2B9A97E0B}"/>
    <hyperlink ref="C31" r:id="rId8" xr:uid="{03E730D4-890F-4597-8A5C-44B4B1F4345D}"/>
    <hyperlink ref="C32" r:id="rId9" xr:uid="{BB1F3559-5770-4EA5-AD9B-00920E9B0122}"/>
    <hyperlink ref="C14" r:id="rId10" xr:uid="{12E62C1D-5A73-4A34-9321-937B1290E9C6}"/>
    <hyperlink ref="C25" r:id="rId11" xr:uid="{AF2889E0-7713-440B-B6B8-EB91488993DA}"/>
    <hyperlink ref="C26" r:id="rId12" xr:uid="{C7DBD18C-29E6-4582-9D44-6A97221654E5}"/>
  </hyperlinks>
  <pageMargins left="0.7" right="0.7" top="0.75" bottom="0.75" header="0.3" footer="0.3"/>
  <pageSetup orientation="portrait" horizontalDpi="90" verticalDpi="90"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M45"/>
  <sheetViews>
    <sheetView showGridLines="0" zoomScale="71" workbookViewId="0">
      <selection activeCell="L2" sqref="L2"/>
    </sheetView>
  </sheetViews>
  <sheetFormatPr defaultColWidth="8.83203125" defaultRowHeight="14"/>
  <cols>
    <col min="1" max="1" width="7.1640625" customWidth="1"/>
    <col min="2" max="2" width="29.83203125" bestFit="1" customWidth="1"/>
    <col min="3" max="3" width="18.4140625" style="6" bestFit="1" customWidth="1"/>
    <col min="4" max="4" width="9.83203125" style="6" customWidth="1"/>
    <col min="5" max="5" width="15.1640625" style="6" bestFit="1" customWidth="1"/>
    <col min="6" max="6" width="14.83203125" style="6" bestFit="1" customWidth="1"/>
    <col min="7" max="7" width="14.4140625" style="6" bestFit="1" customWidth="1"/>
    <col min="8" max="8" width="10.75" style="6" bestFit="1" customWidth="1"/>
    <col min="9" max="10" width="9.83203125" style="6" customWidth="1"/>
    <col min="11" max="11" width="10" style="6" bestFit="1" customWidth="1"/>
    <col min="12" max="12" width="10" style="6" customWidth="1"/>
    <col min="13" max="13" width="11.4140625" style="6" bestFit="1" customWidth="1"/>
  </cols>
  <sheetData>
    <row r="1" spans="1:13">
      <c r="A1" s="12" t="s">
        <v>49</v>
      </c>
      <c r="B1" s="7"/>
      <c r="C1" s="8"/>
      <c r="D1" s="8"/>
      <c r="E1" s="8"/>
      <c r="F1" s="8"/>
      <c r="G1" s="8"/>
      <c r="H1" s="8"/>
      <c r="I1" s="8"/>
      <c r="J1" s="8"/>
      <c r="K1" s="9"/>
      <c r="L1" s="9" t="s">
        <v>50</v>
      </c>
      <c r="M1" s="75" t="s">
        <v>51</v>
      </c>
    </row>
    <row r="2" spans="1:13" ht="4.5" customHeight="1">
      <c r="A2" s="57"/>
      <c r="B2" s="58"/>
      <c r="C2" s="59"/>
      <c r="D2" s="59"/>
      <c r="E2" s="59"/>
      <c r="F2" s="59"/>
      <c r="G2" s="59"/>
      <c r="H2" s="59"/>
      <c r="I2" s="59"/>
      <c r="J2" s="59"/>
      <c r="K2" s="59"/>
      <c r="L2" s="59"/>
      <c r="M2" s="59"/>
    </row>
    <row r="3" spans="1:13">
      <c r="A3" s="7"/>
      <c r="B3" s="7"/>
      <c r="C3" s="8"/>
      <c r="D3" s="8"/>
      <c r="E3" s="8"/>
      <c r="F3" s="8"/>
      <c r="G3" s="8"/>
      <c r="H3" s="8"/>
      <c r="I3" s="8"/>
      <c r="J3" s="8"/>
      <c r="K3" s="8"/>
      <c r="L3" s="8"/>
      <c r="M3" s="8"/>
    </row>
    <row r="4" spans="1:13" ht="23">
      <c r="A4" s="11" t="s">
        <v>8</v>
      </c>
      <c r="B4" s="7"/>
      <c r="C4" s="8"/>
      <c r="D4" s="8"/>
      <c r="E4" s="8"/>
      <c r="F4" s="8"/>
      <c r="G4" s="8"/>
      <c r="H4" s="8"/>
      <c r="I4" s="8"/>
      <c r="J4" s="8"/>
      <c r="K4" s="8"/>
      <c r="L4" s="8"/>
      <c r="M4" s="8"/>
    </row>
    <row r="5" spans="1:13" ht="17.5">
      <c r="A5" s="13"/>
      <c r="B5" s="7"/>
      <c r="C5" s="8"/>
      <c r="D5" s="8"/>
      <c r="E5" s="8"/>
      <c r="F5" s="8"/>
      <c r="G5" s="8"/>
      <c r="H5" s="8"/>
      <c r="I5" s="8"/>
      <c r="J5" s="8"/>
      <c r="K5" s="8"/>
      <c r="L5" s="8"/>
      <c r="M5" s="8"/>
    </row>
    <row r="6" spans="1:13">
      <c r="A6" s="7" t="s">
        <v>52</v>
      </c>
      <c r="B6" s="7"/>
      <c r="C6" s="8"/>
      <c r="D6" s="8"/>
      <c r="E6" s="8"/>
      <c r="F6" s="8"/>
      <c r="G6" s="8"/>
      <c r="H6" s="8"/>
      <c r="I6" s="8"/>
      <c r="J6" s="8"/>
      <c r="K6" s="8"/>
      <c r="L6" s="8"/>
      <c r="M6" s="8"/>
    </row>
    <row r="7" spans="1:13" ht="14.5">
      <c r="A7" s="253" t="s">
        <v>53</v>
      </c>
      <c r="B7" s="255" t="s">
        <v>54</v>
      </c>
      <c r="C7" s="250" t="s">
        <v>55</v>
      </c>
      <c r="D7" s="250"/>
      <c r="E7" s="250"/>
      <c r="F7" s="250"/>
      <c r="G7" s="250"/>
      <c r="H7" s="250"/>
      <c r="I7" s="250"/>
      <c r="J7" s="250"/>
      <c r="K7" s="250"/>
      <c r="L7" s="250"/>
      <c r="M7" s="250"/>
    </row>
    <row r="8" spans="1:13" ht="14.5">
      <c r="A8" s="254"/>
      <c r="B8" s="256"/>
      <c r="C8" s="15" t="s">
        <v>56</v>
      </c>
      <c r="D8" s="15" t="s">
        <v>57</v>
      </c>
      <c r="E8" s="15" t="s">
        <v>58</v>
      </c>
      <c r="F8" s="15" t="s">
        <v>59</v>
      </c>
      <c r="G8" s="15" t="s">
        <v>60</v>
      </c>
      <c r="H8" s="15" t="s">
        <v>61</v>
      </c>
      <c r="I8" s="15" t="s">
        <v>62</v>
      </c>
      <c r="J8" s="15" t="s">
        <v>63</v>
      </c>
      <c r="K8" s="15" t="s">
        <v>64</v>
      </c>
      <c r="L8" s="15" t="s">
        <v>65</v>
      </c>
      <c r="M8" s="15" t="s">
        <v>66</v>
      </c>
    </row>
    <row r="9" spans="1:13" ht="14.5" customHeight="1">
      <c r="A9" s="1">
        <v>1</v>
      </c>
      <c r="B9" s="2" t="s">
        <v>67</v>
      </c>
      <c r="C9" s="2"/>
      <c r="D9" s="2"/>
      <c r="E9" s="2"/>
      <c r="F9" s="2"/>
      <c r="G9" s="2"/>
      <c r="H9" s="2"/>
      <c r="I9" s="2"/>
      <c r="J9" s="2"/>
      <c r="K9" s="2"/>
      <c r="L9" s="2"/>
      <c r="M9" s="2"/>
    </row>
    <row r="10" spans="1:13" ht="14.5" customHeight="1">
      <c r="A10" s="3">
        <v>2</v>
      </c>
      <c r="B10" s="4" t="s">
        <v>68</v>
      </c>
      <c r="C10" s="4"/>
      <c r="D10" s="4"/>
      <c r="E10" s="4"/>
      <c r="F10" s="4"/>
      <c r="G10" s="4"/>
      <c r="H10" s="4"/>
      <c r="I10" s="4"/>
      <c r="J10" s="4"/>
      <c r="K10" s="4"/>
      <c r="L10" s="4"/>
      <c r="M10" s="4"/>
    </row>
    <row r="11" spans="1:13" ht="14.5" customHeight="1">
      <c r="A11" s="1">
        <v>3</v>
      </c>
      <c r="B11" s="2" t="s">
        <v>69</v>
      </c>
      <c r="C11" s="2"/>
      <c r="D11" s="2"/>
      <c r="E11" s="2"/>
      <c r="F11" s="2"/>
      <c r="G11" s="2"/>
      <c r="H11" s="2"/>
      <c r="I11" s="2"/>
      <c r="J11" s="2"/>
      <c r="K11" s="2"/>
      <c r="L11" s="2"/>
      <c r="M11" s="2"/>
    </row>
    <row r="12" spans="1:13" ht="14.5" customHeight="1">
      <c r="A12" s="3">
        <v>4</v>
      </c>
      <c r="B12" s="4" t="s">
        <v>70</v>
      </c>
      <c r="C12" s="4"/>
      <c r="D12" s="4"/>
      <c r="E12" s="4"/>
      <c r="F12" s="4"/>
      <c r="G12" s="4"/>
      <c r="H12" s="4"/>
      <c r="I12" s="4"/>
      <c r="J12" s="4"/>
      <c r="K12" s="4"/>
      <c r="L12" s="4"/>
      <c r="M12" s="4"/>
    </row>
    <row r="13" spans="1:13" ht="14.5" customHeight="1">
      <c r="A13" s="1">
        <v>5</v>
      </c>
      <c r="B13" s="2" t="s">
        <v>71</v>
      </c>
      <c r="C13" s="2"/>
      <c r="D13" s="2"/>
      <c r="E13" s="2"/>
      <c r="F13" s="2"/>
      <c r="G13" s="2"/>
      <c r="H13" s="2"/>
      <c r="I13" s="2"/>
      <c r="J13" s="2"/>
      <c r="K13" s="2"/>
      <c r="L13" s="2"/>
      <c r="M13" s="2"/>
    </row>
    <row r="14" spans="1:13" ht="14.5" customHeight="1">
      <c r="A14" s="3">
        <v>6</v>
      </c>
      <c r="B14" s="4" t="s">
        <v>72</v>
      </c>
      <c r="C14" s="4"/>
      <c r="D14" s="4"/>
      <c r="E14" s="4"/>
      <c r="F14" s="4"/>
      <c r="G14" s="4"/>
      <c r="H14" s="4"/>
      <c r="I14" s="4"/>
      <c r="J14" s="4"/>
      <c r="K14" s="4"/>
      <c r="L14" s="4"/>
      <c r="M14" s="4"/>
    </row>
    <row r="15" spans="1:13" ht="14.5" customHeight="1">
      <c r="A15" s="1">
        <v>7</v>
      </c>
      <c r="B15" s="2" t="s">
        <v>73</v>
      </c>
      <c r="C15" s="2"/>
      <c r="D15" s="2"/>
      <c r="E15" s="2"/>
      <c r="F15" s="2"/>
      <c r="G15" s="2"/>
      <c r="H15" s="2"/>
      <c r="I15" s="2"/>
      <c r="J15" s="2"/>
      <c r="K15" s="2"/>
      <c r="L15" s="2"/>
      <c r="M15" s="2"/>
    </row>
    <row r="16" spans="1:13" ht="14.5" customHeight="1">
      <c r="A16" s="3">
        <v>8</v>
      </c>
      <c r="B16" s="4" t="s">
        <v>74</v>
      </c>
      <c r="C16" s="4"/>
      <c r="D16" s="4"/>
      <c r="E16" s="4"/>
      <c r="F16" s="4"/>
      <c r="G16" s="4"/>
      <c r="H16" s="4"/>
      <c r="I16" s="4"/>
      <c r="J16" s="4"/>
      <c r="K16" s="4"/>
      <c r="L16" s="4"/>
      <c r="M16" s="4"/>
    </row>
    <row r="17" spans="1:13" ht="14.5" customHeight="1">
      <c r="A17" s="1">
        <v>9</v>
      </c>
      <c r="B17" s="2" t="s">
        <v>75</v>
      </c>
      <c r="C17" s="2"/>
      <c r="D17" s="2"/>
      <c r="E17" s="2"/>
      <c r="F17" s="2"/>
      <c r="G17" s="2"/>
      <c r="H17" s="2"/>
      <c r="I17" s="2"/>
      <c r="J17" s="2"/>
      <c r="K17" s="2"/>
      <c r="L17" s="2"/>
      <c r="M17" s="2"/>
    </row>
    <row r="18" spans="1:13" ht="14.5" customHeight="1">
      <c r="A18" s="3">
        <v>10</v>
      </c>
      <c r="B18" s="4" t="s">
        <v>76</v>
      </c>
      <c r="C18" s="4"/>
      <c r="D18" s="4"/>
      <c r="E18" s="4"/>
      <c r="F18" s="4"/>
      <c r="G18" s="4"/>
      <c r="H18" s="4"/>
      <c r="I18" s="4"/>
      <c r="J18" s="4"/>
      <c r="K18" s="4"/>
      <c r="L18" s="4"/>
      <c r="M18" s="4"/>
    </row>
    <row r="19" spans="1:13" ht="14.5" customHeight="1">
      <c r="A19" s="1">
        <v>11</v>
      </c>
      <c r="B19" s="2" t="s">
        <v>77</v>
      </c>
      <c r="C19" s="2"/>
      <c r="D19" s="2"/>
      <c r="E19" s="2"/>
      <c r="F19" s="2"/>
      <c r="G19" s="2"/>
      <c r="H19" s="2"/>
      <c r="I19" s="2"/>
      <c r="J19" s="2"/>
      <c r="K19" s="2"/>
      <c r="L19" s="2"/>
      <c r="M19" s="2"/>
    </row>
    <row r="20" spans="1:13" ht="14.5" customHeight="1">
      <c r="A20" s="3">
        <v>12</v>
      </c>
      <c r="B20" s="4" t="s">
        <v>78</v>
      </c>
      <c r="C20" s="4"/>
      <c r="D20" s="4"/>
      <c r="E20" s="4"/>
      <c r="F20" s="4"/>
      <c r="G20" s="4"/>
      <c r="H20" s="4"/>
      <c r="I20" s="4"/>
      <c r="J20" s="4"/>
      <c r="K20" s="4"/>
      <c r="L20" s="4"/>
      <c r="M20" s="4"/>
    </row>
    <row r="21" spans="1:13" ht="14.5" customHeight="1">
      <c r="A21" s="1">
        <v>13</v>
      </c>
      <c r="B21" s="2" t="s">
        <v>79</v>
      </c>
      <c r="C21" s="2"/>
      <c r="D21" s="2"/>
      <c r="E21" s="2"/>
      <c r="F21" s="2"/>
      <c r="G21" s="2"/>
      <c r="H21" s="2"/>
      <c r="I21" s="2"/>
      <c r="J21" s="2"/>
      <c r="K21" s="2"/>
      <c r="L21" s="2"/>
      <c r="M21" s="2"/>
    </row>
    <row r="22" spans="1:13" ht="14.5" customHeight="1">
      <c r="A22" s="3">
        <v>14</v>
      </c>
      <c r="B22" s="4" t="s">
        <v>80</v>
      </c>
      <c r="C22" s="4"/>
      <c r="D22" s="4"/>
      <c r="E22" s="4"/>
      <c r="F22" s="4"/>
      <c r="G22" s="4"/>
      <c r="H22" s="4"/>
      <c r="I22" s="4"/>
      <c r="J22" s="4"/>
      <c r="K22" s="4"/>
      <c r="L22" s="4"/>
      <c r="M22" s="4"/>
    </row>
    <row r="23" spans="1:13" ht="14.5" customHeight="1">
      <c r="A23" s="1">
        <v>15</v>
      </c>
      <c r="B23" s="2" t="s">
        <v>81</v>
      </c>
      <c r="C23" s="2"/>
      <c r="D23" s="2"/>
      <c r="E23" s="2"/>
      <c r="F23" s="2"/>
      <c r="G23" s="2"/>
      <c r="H23" s="2"/>
      <c r="I23" s="2"/>
      <c r="J23" s="2"/>
      <c r="K23" s="2"/>
      <c r="L23" s="2"/>
      <c r="M23" s="2"/>
    </row>
    <row r="24" spans="1:13" ht="14.5" customHeight="1">
      <c r="A24" s="3">
        <v>16</v>
      </c>
      <c r="B24" s="4" t="s">
        <v>82</v>
      </c>
      <c r="C24" s="4"/>
      <c r="D24" s="4"/>
      <c r="E24" s="4"/>
      <c r="F24" s="4"/>
      <c r="G24" s="4"/>
      <c r="H24" s="4"/>
      <c r="I24" s="4"/>
      <c r="J24" s="4"/>
      <c r="K24" s="4"/>
      <c r="L24" s="4"/>
      <c r="M24" s="4"/>
    </row>
    <row r="25" spans="1:13" ht="14.5" customHeight="1">
      <c r="A25" s="1">
        <v>17</v>
      </c>
      <c r="B25" s="2" t="s">
        <v>83</v>
      </c>
      <c r="C25" s="2"/>
      <c r="D25" s="2"/>
      <c r="E25" s="2"/>
      <c r="F25" s="2"/>
      <c r="G25" s="2"/>
      <c r="H25" s="2"/>
      <c r="I25" s="2"/>
      <c r="J25" s="2"/>
      <c r="K25" s="2"/>
      <c r="L25" s="2"/>
      <c r="M25" s="2"/>
    </row>
    <row r="26" spans="1:13" ht="14.5" customHeight="1">
      <c r="A26" s="3">
        <v>18</v>
      </c>
      <c r="B26" s="4" t="s">
        <v>84</v>
      </c>
      <c r="C26" s="4"/>
      <c r="D26" s="4"/>
      <c r="E26" s="4"/>
      <c r="F26" s="4"/>
      <c r="G26" s="4"/>
      <c r="H26" s="4"/>
      <c r="I26" s="4"/>
      <c r="J26" s="4"/>
      <c r="K26" s="4"/>
      <c r="L26" s="4"/>
      <c r="M26" s="4"/>
    </row>
    <row r="27" spans="1:13" ht="14.5" customHeight="1">
      <c r="A27" s="1">
        <v>19</v>
      </c>
      <c r="B27" s="2" t="s">
        <v>85</v>
      </c>
      <c r="C27" s="2"/>
      <c r="D27" s="2"/>
      <c r="E27" s="2"/>
      <c r="F27" s="2"/>
      <c r="G27" s="2"/>
      <c r="H27" s="2"/>
      <c r="I27" s="2"/>
      <c r="J27" s="2"/>
      <c r="K27" s="2"/>
      <c r="L27" s="2"/>
      <c r="M27" s="2"/>
    </row>
    <row r="28" spans="1:13" ht="14.5" customHeight="1">
      <c r="A28" s="3">
        <v>20</v>
      </c>
      <c r="B28" s="4" t="s">
        <v>86</v>
      </c>
      <c r="C28" s="4"/>
      <c r="D28" s="4"/>
      <c r="E28" s="4"/>
      <c r="F28" s="4"/>
      <c r="G28" s="4"/>
      <c r="H28" s="4"/>
      <c r="I28" s="4"/>
      <c r="J28" s="4"/>
      <c r="K28" s="4"/>
      <c r="L28" s="4"/>
      <c r="M28" s="4"/>
    </row>
    <row r="29" spans="1:13" ht="14.5" customHeight="1">
      <c r="A29" s="1">
        <v>21</v>
      </c>
      <c r="B29" s="2" t="s">
        <v>87</v>
      </c>
      <c r="C29" s="2"/>
      <c r="D29" s="2"/>
      <c r="E29" s="2"/>
      <c r="F29" s="2"/>
      <c r="G29" s="2"/>
      <c r="H29" s="2"/>
      <c r="I29" s="2"/>
      <c r="J29" s="2"/>
      <c r="K29" s="2"/>
      <c r="L29" s="2"/>
      <c r="M29" s="2"/>
    </row>
    <row r="30" spans="1:13" ht="14.5" customHeight="1">
      <c r="A30" s="3">
        <v>22</v>
      </c>
      <c r="B30" s="4" t="s">
        <v>88</v>
      </c>
      <c r="C30" s="4"/>
      <c r="D30" s="4"/>
      <c r="E30" s="4"/>
      <c r="F30" s="4"/>
      <c r="G30" s="4"/>
      <c r="H30" s="4"/>
      <c r="I30" s="4"/>
      <c r="J30" s="4"/>
      <c r="K30" s="4"/>
      <c r="L30" s="4"/>
      <c r="M30" s="4"/>
    </row>
    <row r="31" spans="1:13" ht="14.5" customHeight="1">
      <c r="A31" s="1">
        <v>23</v>
      </c>
      <c r="B31" s="2" t="s">
        <v>89</v>
      </c>
      <c r="C31" s="2"/>
      <c r="D31" s="2"/>
      <c r="E31" s="2"/>
      <c r="F31" s="2"/>
      <c r="G31" s="2"/>
      <c r="H31" s="2"/>
      <c r="I31" s="2"/>
      <c r="J31" s="2"/>
      <c r="K31" s="2"/>
      <c r="L31" s="2"/>
      <c r="M31" s="2"/>
    </row>
    <row r="32" spans="1:13" ht="14.5" customHeight="1">
      <c r="A32" s="3">
        <v>24</v>
      </c>
      <c r="B32" s="4" t="s">
        <v>90</v>
      </c>
      <c r="C32" s="4"/>
      <c r="D32" s="4"/>
      <c r="E32" s="4"/>
      <c r="F32" s="4"/>
      <c r="G32" s="4"/>
      <c r="H32" s="4"/>
      <c r="I32" s="4"/>
      <c r="J32" s="4"/>
      <c r="K32" s="4"/>
      <c r="L32" s="4"/>
      <c r="M32" s="4"/>
    </row>
    <row r="33" spans="1:13" ht="14.5" customHeight="1">
      <c r="A33" s="1">
        <v>25</v>
      </c>
      <c r="B33" s="2" t="s">
        <v>91</v>
      </c>
      <c r="C33" s="2"/>
      <c r="D33" s="2"/>
      <c r="E33" s="2"/>
      <c r="F33" s="2"/>
      <c r="G33" s="2"/>
      <c r="H33" s="2"/>
      <c r="I33" s="2"/>
      <c r="J33" s="2"/>
      <c r="K33" s="2"/>
      <c r="L33" s="2"/>
      <c r="M33" s="2"/>
    </row>
    <row r="34" spans="1:13" ht="14.5" customHeight="1">
      <c r="A34" s="3">
        <v>26</v>
      </c>
      <c r="B34" s="4" t="s">
        <v>92</v>
      </c>
      <c r="C34" s="4"/>
      <c r="D34" s="4"/>
      <c r="E34" s="4"/>
      <c r="F34" s="4"/>
      <c r="G34" s="4"/>
      <c r="H34" s="4"/>
      <c r="I34" s="4"/>
      <c r="J34" s="4"/>
      <c r="K34" s="4"/>
      <c r="L34" s="4"/>
      <c r="M34" s="4"/>
    </row>
    <row r="35" spans="1:13" ht="14.5" customHeight="1">
      <c r="A35" s="1">
        <v>27</v>
      </c>
      <c r="B35" s="2" t="s">
        <v>93</v>
      </c>
      <c r="C35" s="2"/>
      <c r="D35" s="2"/>
      <c r="E35" s="2"/>
      <c r="F35" s="2"/>
      <c r="G35" s="2"/>
      <c r="H35" s="2"/>
      <c r="I35" s="2"/>
      <c r="J35" s="2"/>
      <c r="K35" s="2"/>
      <c r="L35" s="2"/>
      <c r="M35" s="2"/>
    </row>
    <row r="36" spans="1:13" ht="14.5" customHeight="1">
      <c r="A36" s="3">
        <v>28</v>
      </c>
      <c r="B36" s="4" t="s">
        <v>94</v>
      </c>
      <c r="C36" s="4"/>
      <c r="D36" s="4"/>
      <c r="E36" s="4"/>
      <c r="F36" s="4"/>
      <c r="G36" s="4"/>
      <c r="H36" s="4"/>
      <c r="I36" s="4"/>
      <c r="J36" s="4"/>
      <c r="K36" s="4"/>
      <c r="L36" s="4"/>
      <c r="M36" s="4"/>
    </row>
    <row r="37" spans="1:13" ht="14.5" customHeight="1">
      <c r="A37" s="1">
        <v>29</v>
      </c>
      <c r="B37" s="2" t="s">
        <v>95</v>
      </c>
      <c r="C37" s="2"/>
      <c r="D37" s="2"/>
      <c r="E37" s="2"/>
      <c r="F37" s="2"/>
      <c r="G37" s="2"/>
      <c r="H37" s="2"/>
      <c r="I37" s="2"/>
      <c r="J37" s="2"/>
      <c r="K37" s="2"/>
      <c r="L37" s="2"/>
      <c r="M37" s="2"/>
    </row>
    <row r="38" spans="1:13" ht="14.5" customHeight="1">
      <c r="A38" s="3">
        <v>30</v>
      </c>
      <c r="B38" s="4" t="s">
        <v>96</v>
      </c>
      <c r="C38" s="4"/>
      <c r="D38" s="4"/>
      <c r="E38" s="4"/>
      <c r="F38" s="4"/>
      <c r="G38" s="4"/>
      <c r="H38" s="4"/>
      <c r="I38" s="4"/>
      <c r="J38" s="4"/>
      <c r="K38" s="4"/>
      <c r="L38" s="4"/>
      <c r="M38" s="4"/>
    </row>
    <row r="39" spans="1:13" ht="14.5" customHeight="1">
      <c r="A39" s="1">
        <v>31</v>
      </c>
      <c r="B39" s="2" t="s">
        <v>97</v>
      </c>
      <c r="C39" s="2"/>
      <c r="D39" s="2"/>
      <c r="E39" s="2"/>
      <c r="F39" s="2"/>
      <c r="G39" s="2"/>
      <c r="H39" s="2"/>
      <c r="I39" s="2"/>
      <c r="J39" s="2"/>
      <c r="K39" s="2"/>
      <c r="L39" s="2"/>
      <c r="M39" s="2"/>
    </row>
    <row r="40" spans="1:13" ht="14.5" customHeight="1">
      <c r="A40" s="3">
        <v>32</v>
      </c>
      <c r="B40" s="4" t="s">
        <v>98</v>
      </c>
      <c r="C40" s="4"/>
      <c r="D40" s="4"/>
      <c r="E40" s="4"/>
      <c r="F40" s="4"/>
      <c r="G40" s="4"/>
      <c r="H40" s="4"/>
      <c r="I40" s="4"/>
      <c r="J40" s="4"/>
      <c r="K40" s="4"/>
      <c r="L40" s="4"/>
      <c r="M40" s="4"/>
    </row>
    <row r="41" spans="1:13" ht="14.5" customHeight="1">
      <c r="A41" s="1">
        <v>33</v>
      </c>
      <c r="B41" s="2" t="s">
        <v>99</v>
      </c>
      <c r="C41" s="2"/>
      <c r="D41" s="2"/>
      <c r="E41" s="2"/>
      <c r="F41" s="2"/>
      <c r="G41" s="2"/>
      <c r="H41" s="2"/>
      <c r="I41" s="2"/>
      <c r="J41" s="2"/>
      <c r="K41" s="2"/>
      <c r="L41" s="2"/>
      <c r="M41" s="2"/>
    </row>
    <row r="42" spans="1:13" ht="14.5" customHeight="1">
      <c r="A42" s="3">
        <v>34</v>
      </c>
      <c r="B42" s="4" t="s">
        <v>100</v>
      </c>
      <c r="C42" s="4"/>
      <c r="D42" s="4"/>
      <c r="E42" s="4"/>
      <c r="F42" s="4"/>
      <c r="G42" s="4"/>
      <c r="H42" s="4"/>
      <c r="I42" s="4"/>
      <c r="J42" s="4"/>
      <c r="K42" s="4"/>
      <c r="L42" s="4"/>
      <c r="M42" s="4"/>
    </row>
    <row r="43" spans="1:13" ht="14.5" customHeight="1">
      <c r="A43" s="1">
        <v>35</v>
      </c>
      <c r="B43" s="2" t="s">
        <v>101</v>
      </c>
      <c r="C43" s="2"/>
      <c r="D43" s="2"/>
      <c r="E43" s="2"/>
      <c r="F43" s="2"/>
      <c r="G43" s="2"/>
      <c r="H43" s="2"/>
      <c r="I43" s="2"/>
      <c r="J43" s="2"/>
      <c r="K43" s="2"/>
      <c r="L43" s="69"/>
      <c r="M43" s="69"/>
    </row>
    <row r="44" spans="1:13" ht="14.5">
      <c r="A44" s="251" t="s">
        <v>102</v>
      </c>
      <c r="B44" s="252"/>
      <c r="C44" s="5"/>
      <c r="D44" s="5"/>
      <c r="E44" s="5"/>
      <c r="F44" s="5"/>
      <c r="G44" s="5"/>
      <c r="H44" s="5"/>
      <c r="I44" s="5"/>
      <c r="J44" s="5"/>
      <c r="K44" s="5"/>
      <c r="L44" s="5"/>
      <c r="M44" s="5"/>
    </row>
    <row r="45" spans="1:13">
      <c r="A45" t="s">
        <v>103</v>
      </c>
    </row>
  </sheetData>
  <mergeCells count="4">
    <mergeCell ref="C7:M7"/>
    <mergeCell ref="A44:B44"/>
    <mergeCell ref="A7:A8"/>
    <mergeCell ref="B7:B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C0F84-A225-4743-AB3A-E5A64E9C1A04}">
  <sheetPr>
    <tabColor rgb="FFC00000"/>
  </sheetPr>
  <dimension ref="A1:L44"/>
  <sheetViews>
    <sheetView showGridLines="0" topLeftCell="F1" zoomScale="89" workbookViewId="0">
      <selection activeCell="K2" sqref="K2"/>
    </sheetView>
  </sheetViews>
  <sheetFormatPr defaultColWidth="8.83203125" defaultRowHeight="14"/>
  <cols>
    <col min="2" max="2" width="29.83203125" bestFit="1" customWidth="1"/>
    <col min="3" max="3" width="8.4140625" bestFit="1" customWidth="1"/>
    <col min="4" max="4" width="8.83203125" bestFit="1" customWidth="1"/>
    <col min="5" max="5" width="12.25" bestFit="1" customWidth="1"/>
    <col min="6" max="6" width="10.4140625" bestFit="1" customWidth="1"/>
    <col min="7" max="7" width="18.4140625" bestFit="1" customWidth="1"/>
    <col min="8" max="8" width="15" bestFit="1" customWidth="1"/>
    <col min="9" max="9" width="33" bestFit="1" customWidth="1"/>
    <col min="10" max="10" width="46.4140625" customWidth="1"/>
    <col min="11" max="11" width="10.4140625" customWidth="1"/>
    <col min="12" max="12" width="10.25" bestFit="1" customWidth="1"/>
  </cols>
  <sheetData>
    <row r="1" spans="1:12">
      <c r="A1" s="12" t="s">
        <v>104</v>
      </c>
      <c r="B1" s="7"/>
      <c r="C1" s="8"/>
      <c r="D1" s="8"/>
      <c r="E1" s="8"/>
      <c r="F1" s="8"/>
      <c r="G1" s="8"/>
      <c r="H1" s="8"/>
      <c r="I1" s="8"/>
      <c r="J1" s="8"/>
      <c r="K1" s="9" t="s">
        <v>50</v>
      </c>
      <c r="L1" s="75" t="s">
        <v>51</v>
      </c>
    </row>
    <row r="2" spans="1:12" ht="4.5" customHeight="1">
      <c r="A2" s="57"/>
      <c r="B2" s="58"/>
      <c r="C2" s="59"/>
      <c r="D2" s="59"/>
      <c r="E2" s="59"/>
      <c r="F2" s="59"/>
      <c r="G2" s="59"/>
      <c r="H2" s="59"/>
      <c r="I2" s="59"/>
      <c r="J2" s="59"/>
      <c r="K2" s="59"/>
      <c r="L2" s="60"/>
    </row>
    <row r="3" spans="1:12">
      <c r="A3" s="7"/>
      <c r="B3" s="7"/>
      <c r="C3" s="8"/>
      <c r="D3" s="8"/>
      <c r="E3" s="8"/>
      <c r="F3" s="8"/>
      <c r="G3" s="8"/>
      <c r="H3" s="8"/>
      <c r="I3" s="8"/>
      <c r="J3" s="8"/>
      <c r="K3" s="8"/>
      <c r="L3" s="8"/>
    </row>
    <row r="4" spans="1:12" ht="23">
      <c r="A4" s="11" t="s">
        <v>12</v>
      </c>
      <c r="B4" s="7"/>
      <c r="C4" s="8"/>
      <c r="D4" s="8"/>
      <c r="E4" s="8"/>
      <c r="F4" s="8"/>
      <c r="G4" s="8"/>
      <c r="H4" s="8"/>
      <c r="I4" s="8"/>
      <c r="J4" s="8"/>
      <c r="K4" s="8"/>
      <c r="L4" s="8"/>
    </row>
    <row r="5" spans="1:12" ht="17.5">
      <c r="A5" s="13"/>
      <c r="B5" s="7"/>
      <c r="C5" s="8"/>
      <c r="D5" s="8"/>
      <c r="E5" s="8"/>
      <c r="F5" s="8"/>
      <c r="G5" s="8"/>
      <c r="H5" s="8"/>
      <c r="I5" s="8"/>
      <c r="J5" s="8"/>
      <c r="K5" s="8"/>
      <c r="L5" s="8"/>
    </row>
    <row r="6" spans="1:12">
      <c r="A6" s="7" t="s">
        <v>105</v>
      </c>
      <c r="B6" s="7"/>
      <c r="C6" s="8"/>
      <c r="D6" s="8"/>
      <c r="E6" s="8"/>
      <c r="F6" s="8"/>
      <c r="G6" s="8"/>
      <c r="H6" s="8"/>
      <c r="I6" s="8"/>
      <c r="J6" s="8"/>
      <c r="K6" s="8"/>
      <c r="L6" s="8"/>
    </row>
    <row r="7" spans="1:12" ht="14.5">
      <c r="A7" s="253" t="s">
        <v>53</v>
      </c>
      <c r="B7" s="255" t="s">
        <v>106</v>
      </c>
      <c r="C7" s="250" t="s">
        <v>107</v>
      </c>
      <c r="D7" s="250"/>
      <c r="E7" s="250"/>
      <c r="F7" s="250"/>
      <c r="G7" s="250"/>
      <c r="H7" s="250"/>
      <c r="I7" s="250"/>
      <c r="J7" s="250"/>
      <c r="K7" s="250"/>
      <c r="L7" s="257" t="s">
        <v>108</v>
      </c>
    </row>
    <row r="8" spans="1:12" ht="29">
      <c r="A8" s="254"/>
      <c r="B8" s="256"/>
      <c r="C8" s="71" t="s">
        <v>109</v>
      </c>
      <c r="D8" s="71" t="s">
        <v>110</v>
      </c>
      <c r="E8" s="71" t="s">
        <v>111</v>
      </c>
      <c r="F8" s="71" t="s">
        <v>112</v>
      </c>
      <c r="G8" s="71" t="s">
        <v>113</v>
      </c>
      <c r="H8" s="71" t="s">
        <v>114</v>
      </c>
      <c r="I8" s="71" t="s">
        <v>115</v>
      </c>
      <c r="J8" s="72" t="s">
        <v>116</v>
      </c>
      <c r="K8" s="71" t="s">
        <v>66</v>
      </c>
      <c r="L8" s="258"/>
    </row>
    <row r="9" spans="1:12" ht="14.5">
      <c r="A9" s="1">
        <v>1</v>
      </c>
      <c r="B9" s="2" t="s">
        <v>67</v>
      </c>
      <c r="C9" s="2"/>
      <c r="D9" s="2"/>
      <c r="E9" s="2"/>
      <c r="F9" s="2"/>
      <c r="G9" s="2"/>
      <c r="H9" s="2"/>
      <c r="I9" s="2"/>
      <c r="J9" s="2"/>
      <c r="K9" s="2"/>
      <c r="L9" s="2"/>
    </row>
    <row r="10" spans="1:12" ht="14.5">
      <c r="A10" s="3">
        <v>2</v>
      </c>
      <c r="B10" s="4" t="s">
        <v>68</v>
      </c>
      <c r="C10" s="4"/>
      <c r="D10" s="4"/>
      <c r="E10" s="4"/>
      <c r="F10" s="4"/>
      <c r="G10" s="4"/>
      <c r="H10" s="4"/>
      <c r="I10" s="4"/>
      <c r="J10" s="4"/>
      <c r="K10" s="4"/>
      <c r="L10" s="4"/>
    </row>
    <row r="11" spans="1:12" ht="14.5">
      <c r="A11" s="1">
        <v>3</v>
      </c>
      <c r="B11" s="2" t="s">
        <v>69</v>
      </c>
      <c r="C11" s="2"/>
      <c r="D11" s="2"/>
      <c r="E11" s="2"/>
      <c r="F11" s="2"/>
      <c r="G11" s="2"/>
      <c r="H11" s="2"/>
      <c r="I11" s="2"/>
      <c r="J11" s="2"/>
      <c r="K11" s="2"/>
      <c r="L11" s="2"/>
    </row>
    <row r="12" spans="1:12" ht="14.5">
      <c r="A12" s="3">
        <v>4</v>
      </c>
      <c r="B12" s="4" t="s">
        <v>70</v>
      </c>
      <c r="C12" s="4"/>
      <c r="D12" s="4"/>
      <c r="E12" s="4"/>
      <c r="F12" s="4"/>
      <c r="G12" s="4"/>
      <c r="H12" s="4"/>
      <c r="I12" s="4"/>
      <c r="J12" s="4"/>
      <c r="K12" s="4"/>
      <c r="L12" s="4"/>
    </row>
    <row r="13" spans="1:12" ht="14.5">
      <c r="A13" s="1">
        <v>5</v>
      </c>
      <c r="B13" s="2" t="s">
        <v>71</v>
      </c>
      <c r="C13" s="2"/>
      <c r="D13" s="2"/>
      <c r="E13" s="2"/>
      <c r="F13" s="2"/>
      <c r="G13" s="2"/>
      <c r="H13" s="2"/>
      <c r="I13" s="2"/>
      <c r="J13" s="2"/>
      <c r="K13" s="2"/>
      <c r="L13" s="2"/>
    </row>
    <row r="14" spans="1:12" ht="14.5">
      <c r="A14" s="3">
        <v>6</v>
      </c>
      <c r="B14" s="4" t="s">
        <v>72</v>
      </c>
      <c r="C14" s="4"/>
      <c r="D14" s="4"/>
      <c r="E14" s="4"/>
      <c r="F14" s="4"/>
      <c r="G14" s="4"/>
      <c r="H14" s="4"/>
      <c r="I14" s="4"/>
      <c r="J14" s="4"/>
      <c r="K14" s="4"/>
      <c r="L14" s="4"/>
    </row>
    <row r="15" spans="1:12" ht="14.5">
      <c r="A15" s="1">
        <v>7</v>
      </c>
      <c r="B15" s="2" t="s">
        <v>73</v>
      </c>
      <c r="C15" s="2"/>
      <c r="D15" s="2"/>
      <c r="E15" s="2"/>
      <c r="F15" s="2"/>
      <c r="G15" s="2"/>
      <c r="H15" s="2"/>
      <c r="I15" s="2"/>
      <c r="J15" s="2"/>
      <c r="K15" s="2"/>
      <c r="L15" s="2"/>
    </row>
    <row r="16" spans="1:12" ht="14.5">
      <c r="A16" s="3">
        <v>8</v>
      </c>
      <c r="B16" s="4" t="s">
        <v>74</v>
      </c>
      <c r="C16" s="4"/>
      <c r="D16" s="4"/>
      <c r="E16" s="4"/>
      <c r="F16" s="4"/>
      <c r="G16" s="4"/>
      <c r="H16" s="4"/>
      <c r="I16" s="4"/>
      <c r="J16" s="4"/>
      <c r="K16" s="4"/>
      <c r="L16" s="4"/>
    </row>
    <row r="17" spans="1:12" ht="14.5">
      <c r="A17" s="1">
        <v>9</v>
      </c>
      <c r="B17" s="2" t="s">
        <v>75</v>
      </c>
      <c r="C17" s="2"/>
      <c r="D17" s="2"/>
      <c r="E17" s="2"/>
      <c r="F17" s="2"/>
      <c r="G17" s="2"/>
      <c r="H17" s="2"/>
      <c r="I17" s="2"/>
      <c r="J17" s="2"/>
      <c r="K17" s="2"/>
      <c r="L17" s="2"/>
    </row>
    <row r="18" spans="1:12" ht="14.5">
      <c r="A18" s="3">
        <v>10</v>
      </c>
      <c r="B18" s="4" t="s">
        <v>76</v>
      </c>
      <c r="C18" s="4"/>
      <c r="D18" s="4"/>
      <c r="E18" s="4"/>
      <c r="F18" s="4"/>
      <c r="G18" s="4"/>
      <c r="H18" s="4"/>
      <c r="I18" s="4"/>
      <c r="J18" s="4"/>
      <c r="K18" s="4"/>
      <c r="L18" s="4"/>
    </row>
    <row r="19" spans="1:12" ht="14.5">
      <c r="A19" s="1">
        <v>11</v>
      </c>
      <c r="B19" s="2" t="s">
        <v>77</v>
      </c>
      <c r="C19" s="2"/>
      <c r="D19" s="2"/>
      <c r="E19" s="2"/>
      <c r="F19" s="2"/>
      <c r="G19" s="2"/>
      <c r="H19" s="2"/>
      <c r="I19" s="2"/>
      <c r="J19" s="2"/>
      <c r="K19" s="2"/>
      <c r="L19" s="2"/>
    </row>
    <row r="20" spans="1:12" ht="14.5">
      <c r="A20" s="3">
        <v>12</v>
      </c>
      <c r="B20" s="4" t="s">
        <v>78</v>
      </c>
      <c r="C20" s="4"/>
      <c r="D20" s="4"/>
      <c r="E20" s="4"/>
      <c r="F20" s="4"/>
      <c r="G20" s="4"/>
      <c r="H20" s="4"/>
      <c r="I20" s="4"/>
      <c r="J20" s="4"/>
      <c r="K20" s="4"/>
      <c r="L20" s="4"/>
    </row>
    <row r="21" spans="1:12" ht="14.5">
      <c r="A21" s="1">
        <v>13</v>
      </c>
      <c r="B21" s="2" t="s">
        <v>79</v>
      </c>
      <c r="C21" s="2"/>
      <c r="D21" s="2"/>
      <c r="E21" s="2"/>
      <c r="F21" s="2"/>
      <c r="G21" s="2"/>
      <c r="H21" s="2"/>
      <c r="I21" s="2"/>
      <c r="J21" s="2"/>
      <c r="K21" s="2"/>
      <c r="L21" s="2"/>
    </row>
    <row r="22" spans="1:12" ht="14.5">
      <c r="A22" s="3">
        <v>14</v>
      </c>
      <c r="B22" s="4" t="s">
        <v>80</v>
      </c>
      <c r="C22" s="4"/>
      <c r="D22" s="4"/>
      <c r="E22" s="4"/>
      <c r="F22" s="4"/>
      <c r="G22" s="4"/>
      <c r="H22" s="4"/>
      <c r="I22" s="4"/>
      <c r="J22" s="4"/>
      <c r="K22" s="4"/>
      <c r="L22" s="4"/>
    </row>
    <row r="23" spans="1:12" ht="14.5">
      <c r="A23" s="1">
        <v>15</v>
      </c>
      <c r="B23" s="2" t="s">
        <v>81</v>
      </c>
      <c r="C23" s="2"/>
      <c r="D23" s="2"/>
      <c r="E23" s="2"/>
      <c r="F23" s="2"/>
      <c r="G23" s="2"/>
      <c r="H23" s="2"/>
      <c r="I23" s="2"/>
      <c r="J23" s="2"/>
      <c r="K23" s="2"/>
      <c r="L23" s="2"/>
    </row>
    <row r="24" spans="1:12" ht="14.5">
      <c r="A24" s="3">
        <v>16</v>
      </c>
      <c r="B24" s="4" t="s">
        <v>82</v>
      </c>
      <c r="C24" s="4"/>
      <c r="D24" s="4"/>
      <c r="E24" s="4"/>
      <c r="F24" s="4"/>
      <c r="G24" s="4"/>
      <c r="H24" s="4"/>
      <c r="I24" s="4"/>
      <c r="J24" s="4"/>
      <c r="K24" s="4"/>
      <c r="L24" s="4"/>
    </row>
    <row r="25" spans="1:12" ht="14.5">
      <c r="A25" s="1">
        <v>17</v>
      </c>
      <c r="B25" s="2" t="s">
        <v>83</v>
      </c>
      <c r="C25" s="2"/>
      <c r="D25" s="2"/>
      <c r="E25" s="2"/>
      <c r="F25" s="2"/>
      <c r="G25" s="2"/>
      <c r="H25" s="2"/>
      <c r="I25" s="2"/>
      <c r="J25" s="2"/>
      <c r="K25" s="2"/>
      <c r="L25" s="2"/>
    </row>
    <row r="26" spans="1:12" ht="14.5">
      <c r="A26" s="3">
        <v>18</v>
      </c>
      <c r="B26" s="4" t="s">
        <v>84</v>
      </c>
      <c r="C26" s="4"/>
      <c r="D26" s="4"/>
      <c r="E26" s="4"/>
      <c r="F26" s="4"/>
      <c r="G26" s="4"/>
      <c r="H26" s="4"/>
      <c r="I26" s="4"/>
      <c r="J26" s="4"/>
      <c r="K26" s="4"/>
      <c r="L26" s="4"/>
    </row>
    <row r="27" spans="1:12" ht="14.5">
      <c r="A27" s="1">
        <v>19</v>
      </c>
      <c r="B27" s="2" t="s">
        <v>85</v>
      </c>
      <c r="C27" s="2"/>
      <c r="D27" s="2"/>
      <c r="E27" s="2"/>
      <c r="F27" s="2"/>
      <c r="G27" s="2"/>
      <c r="H27" s="2"/>
      <c r="I27" s="2"/>
      <c r="J27" s="2"/>
      <c r="K27" s="2"/>
      <c r="L27" s="2"/>
    </row>
    <row r="28" spans="1:12" ht="14.5">
      <c r="A28" s="3">
        <v>20</v>
      </c>
      <c r="B28" s="4" t="s">
        <v>86</v>
      </c>
      <c r="C28" s="4"/>
      <c r="D28" s="4"/>
      <c r="E28" s="4"/>
      <c r="F28" s="4"/>
      <c r="G28" s="4"/>
      <c r="H28" s="4"/>
      <c r="I28" s="4"/>
      <c r="J28" s="4"/>
      <c r="K28" s="4"/>
      <c r="L28" s="4"/>
    </row>
    <row r="29" spans="1:12" ht="14.5">
      <c r="A29" s="1">
        <v>21</v>
      </c>
      <c r="B29" s="2" t="s">
        <v>87</v>
      </c>
      <c r="C29" s="2"/>
      <c r="D29" s="2"/>
      <c r="E29" s="2"/>
      <c r="F29" s="2"/>
      <c r="G29" s="2"/>
      <c r="H29" s="2"/>
      <c r="I29" s="2"/>
      <c r="J29" s="2"/>
      <c r="K29" s="2"/>
      <c r="L29" s="2"/>
    </row>
    <row r="30" spans="1:12" ht="14.5">
      <c r="A30" s="3">
        <v>22</v>
      </c>
      <c r="B30" s="4" t="s">
        <v>88</v>
      </c>
      <c r="C30" s="4"/>
      <c r="D30" s="4"/>
      <c r="E30" s="4"/>
      <c r="F30" s="4"/>
      <c r="G30" s="4"/>
      <c r="H30" s="4"/>
      <c r="I30" s="4"/>
      <c r="J30" s="4"/>
      <c r="K30" s="4"/>
      <c r="L30" s="4"/>
    </row>
    <row r="31" spans="1:12" ht="14.5">
      <c r="A31" s="1">
        <v>23</v>
      </c>
      <c r="B31" s="2" t="s">
        <v>89</v>
      </c>
      <c r="C31" s="2"/>
      <c r="D31" s="2"/>
      <c r="E31" s="2"/>
      <c r="F31" s="2"/>
      <c r="G31" s="2"/>
      <c r="H31" s="2"/>
      <c r="I31" s="2"/>
      <c r="J31" s="2"/>
      <c r="K31" s="2"/>
      <c r="L31" s="2"/>
    </row>
    <row r="32" spans="1:12" ht="14.5">
      <c r="A32" s="3">
        <v>24</v>
      </c>
      <c r="B32" s="4" t="s">
        <v>90</v>
      </c>
      <c r="C32" s="4"/>
      <c r="D32" s="4"/>
      <c r="E32" s="4"/>
      <c r="F32" s="4"/>
      <c r="G32" s="4"/>
      <c r="H32" s="4"/>
      <c r="I32" s="4"/>
      <c r="J32" s="4"/>
      <c r="K32" s="4"/>
      <c r="L32" s="4"/>
    </row>
    <row r="33" spans="1:12" ht="14.5">
      <c r="A33" s="1">
        <v>25</v>
      </c>
      <c r="B33" s="2" t="s">
        <v>91</v>
      </c>
      <c r="C33" s="2"/>
      <c r="D33" s="2"/>
      <c r="E33" s="2"/>
      <c r="F33" s="2"/>
      <c r="G33" s="2"/>
      <c r="H33" s="2"/>
      <c r="I33" s="2"/>
      <c r="J33" s="2"/>
      <c r="K33" s="2"/>
      <c r="L33" s="2"/>
    </row>
    <row r="34" spans="1:12" ht="14.5">
      <c r="A34" s="3">
        <v>26</v>
      </c>
      <c r="B34" s="4" t="s">
        <v>92</v>
      </c>
      <c r="C34" s="4"/>
      <c r="D34" s="4"/>
      <c r="E34" s="4"/>
      <c r="F34" s="4"/>
      <c r="G34" s="4"/>
      <c r="H34" s="4"/>
      <c r="I34" s="4"/>
      <c r="J34" s="4"/>
      <c r="K34" s="4"/>
      <c r="L34" s="4"/>
    </row>
    <row r="35" spans="1:12" ht="14.5">
      <c r="A35" s="1">
        <v>27</v>
      </c>
      <c r="B35" s="2" t="s">
        <v>93</v>
      </c>
      <c r="C35" s="2"/>
      <c r="D35" s="2"/>
      <c r="E35" s="2"/>
      <c r="F35" s="2"/>
      <c r="G35" s="2"/>
      <c r="H35" s="2"/>
      <c r="I35" s="2"/>
      <c r="J35" s="2"/>
      <c r="K35" s="2"/>
      <c r="L35" s="2"/>
    </row>
    <row r="36" spans="1:12" ht="14.5">
      <c r="A36" s="3">
        <v>28</v>
      </c>
      <c r="B36" s="4" t="s">
        <v>94</v>
      </c>
      <c r="C36" s="4"/>
      <c r="D36" s="4"/>
      <c r="E36" s="4"/>
      <c r="F36" s="4"/>
      <c r="G36" s="4"/>
      <c r="H36" s="4"/>
      <c r="I36" s="4"/>
      <c r="J36" s="4"/>
      <c r="K36" s="4"/>
      <c r="L36" s="4"/>
    </row>
    <row r="37" spans="1:12" ht="14.5">
      <c r="A37" s="1">
        <v>29</v>
      </c>
      <c r="B37" s="2" t="s">
        <v>95</v>
      </c>
      <c r="C37" s="2"/>
      <c r="D37" s="2"/>
      <c r="E37" s="2"/>
      <c r="F37" s="2"/>
      <c r="G37" s="2"/>
      <c r="H37" s="2"/>
      <c r="I37" s="2"/>
      <c r="J37" s="2"/>
      <c r="K37" s="2"/>
      <c r="L37" s="2"/>
    </row>
    <row r="38" spans="1:12" ht="14.5">
      <c r="A38" s="3">
        <v>30</v>
      </c>
      <c r="B38" s="4" t="s">
        <v>96</v>
      </c>
      <c r="C38" s="4"/>
      <c r="D38" s="4"/>
      <c r="E38" s="4"/>
      <c r="F38" s="4"/>
      <c r="G38" s="4"/>
      <c r="H38" s="4"/>
      <c r="I38" s="4"/>
      <c r="J38" s="4"/>
      <c r="K38" s="4"/>
      <c r="L38" s="4"/>
    </row>
    <row r="39" spans="1:12" ht="14.5">
      <c r="A39" s="1">
        <v>31</v>
      </c>
      <c r="B39" s="2" t="s">
        <v>97</v>
      </c>
      <c r="C39" s="2"/>
      <c r="D39" s="2"/>
      <c r="E39" s="2"/>
      <c r="F39" s="2"/>
      <c r="G39" s="2"/>
      <c r="H39" s="2"/>
      <c r="I39" s="2"/>
      <c r="J39" s="2"/>
      <c r="K39" s="2"/>
      <c r="L39" s="2"/>
    </row>
    <row r="40" spans="1:12" ht="14.5">
      <c r="A40" s="3">
        <v>32</v>
      </c>
      <c r="B40" s="4" t="s">
        <v>98</v>
      </c>
      <c r="C40" s="4"/>
      <c r="D40" s="4"/>
      <c r="E40" s="4"/>
      <c r="F40" s="4"/>
      <c r="G40" s="4"/>
      <c r="H40" s="4"/>
      <c r="I40" s="4"/>
      <c r="J40" s="4"/>
      <c r="K40" s="4"/>
      <c r="L40" s="4"/>
    </row>
    <row r="41" spans="1:12" ht="14.5">
      <c r="A41" s="1">
        <v>33</v>
      </c>
      <c r="B41" s="2" t="s">
        <v>99</v>
      </c>
      <c r="C41" s="2"/>
      <c r="D41" s="2"/>
      <c r="E41" s="2"/>
      <c r="F41" s="2"/>
      <c r="G41" s="2"/>
      <c r="H41" s="2"/>
      <c r="I41" s="2"/>
      <c r="J41" s="2"/>
      <c r="K41" s="2"/>
      <c r="L41" s="2"/>
    </row>
    <row r="42" spans="1:12" ht="14.5">
      <c r="A42" s="3">
        <v>34</v>
      </c>
      <c r="B42" s="4" t="s">
        <v>100</v>
      </c>
      <c r="C42" s="4"/>
      <c r="D42" s="4"/>
      <c r="E42" s="4"/>
      <c r="F42" s="4"/>
      <c r="G42" s="4"/>
      <c r="H42" s="4"/>
      <c r="I42" s="4"/>
      <c r="J42" s="4"/>
      <c r="K42" s="4"/>
      <c r="L42" s="4"/>
    </row>
    <row r="43" spans="1:12" ht="14.5">
      <c r="A43" s="1">
        <v>35</v>
      </c>
      <c r="B43" s="2" t="s">
        <v>101</v>
      </c>
      <c r="C43" s="2"/>
      <c r="D43" s="2"/>
      <c r="E43" s="2"/>
      <c r="F43" s="2"/>
      <c r="G43" s="2"/>
      <c r="H43" s="2"/>
      <c r="I43" s="2"/>
      <c r="J43" s="2"/>
      <c r="K43" s="2"/>
      <c r="L43" s="2"/>
    </row>
    <row r="44" spans="1:12" ht="14.5">
      <c r="A44" s="251" t="s">
        <v>102</v>
      </c>
      <c r="B44" s="252"/>
      <c r="C44" s="5"/>
      <c r="D44" s="5"/>
      <c r="E44" s="5"/>
      <c r="F44" s="5"/>
      <c r="G44" s="5"/>
      <c r="H44" s="5"/>
      <c r="I44" s="5"/>
      <c r="J44" s="5"/>
      <c r="K44" s="5"/>
      <c r="L44" s="5"/>
    </row>
  </sheetData>
  <mergeCells count="5">
    <mergeCell ref="A7:A8"/>
    <mergeCell ref="B7:B8"/>
    <mergeCell ref="C7:K7"/>
    <mergeCell ref="L7:L8"/>
    <mergeCell ref="A44:B4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87A32-F91A-4DBA-ABD0-5774614F5AA9}">
  <sheetPr>
    <tabColor rgb="FFC00000"/>
  </sheetPr>
  <dimension ref="A1:F13"/>
  <sheetViews>
    <sheetView showGridLines="0" zoomScale="133" workbookViewId="0">
      <selection activeCell="C7" sqref="C7:F8"/>
    </sheetView>
  </sheetViews>
  <sheetFormatPr defaultColWidth="8.83203125" defaultRowHeight="15" customHeight="1"/>
  <cols>
    <col min="1" max="1" width="8.75" customWidth="1"/>
    <col min="2" max="2" width="29.83203125" customWidth="1"/>
    <col min="3" max="3" width="10" bestFit="1" customWidth="1"/>
    <col min="4" max="4" width="10.4140625" bestFit="1" customWidth="1"/>
    <col min="5" max="5" width="11.1640625" bestFit="1" customWidth="1"/>
    <col min="6" max="6" width="11.25" bestFit="1" customWidth="1"/>
    <col min="7" max="7" width="8.83203125" bestFit="1" customWidth="1"/>
  </cols>
  <sheetData>
    <row r="1" spans="1:6" ht="14">
      <c r="A1" s="12" t="s">
        <v>117</v>
      </c>
      <c r="B1" s="7"/>
      <c r="C1" s="8"/>
      <c r="D1" s="8"/>
      <c r="E1" s="9" t="s">
        <v>50</v>
      </c>
      <c r="F1" s="75" t="s">
        <v>51</v>
      </c>
    </row>
    <row r="2" spans="1:6" ht="4.5" customHeight="1">
      <c r="A2" s="57"/>
      <c r="B2" s="57"/>
      <c r="C2" s="58"/>
      <c r="D2" s="59"/>
      <c r="E2" s="59"/>
      <c r="F2" s="59"/>
    </row>
    <row r="3" spans="1:6" ht="14">
      <c r="A3" s="7"/>
      <c r="B3" s="7"/>
      <c r="C3" s="7"/>
      <c r="D3" s="7"/>
      <c r="E3" s="7"/>
      <c r="F3" s="7"/>
    </row>
    <row r="4" spans="1:6" ht="23">
      <c r="A4" s="11" t="s">
        <v>14</v>
      </c>
      <c r="B4" s="11"/>
      <c r="C4" s="11"/>
      <c r="D4" s="11"/>
      <c r="E4" s="11"/>
      <c r="F4" s="11"/>
    </row>
    <row r="5" spans="1:6" ht="17.5">
      <c r="A5" s="13"/>
      <c r="B5" s="13"/>
      <c r="C5" s="13"/>
      <c r="D5" s="13"/>
      <c r="E5" s="13"/>
      <c r="F5" s="13"/>
    </row>
    <row r="6" spans="1:6" ht="14">
      <c r="A6" s="7" t="s">
        <v>118</v>
      </c>
      <c r="B6" s="7"/>
      <c r="C6" s="7"/>
      <c r="D6" s="7"/>
      <c r="E6" s="7"/>
      <c r="F6" s="7"/>
    </row>
    <row r="7" spans="1:6" ht="14.15" customHeight="1">
      <c r="A7" s="265" t="s">
        <v>119</v>
      </c>
      <c r="B7" s="266"/>
      <c r="C7" s="261" t="s">
        <v>120</v>
      </c>
      <c r="D7" s="261" t="s">
        <v>121</v>
      </c>
      <c r="E7" s="261" t="s">
        <v>122</v>
      </c>
      <c r="F7" s="263" t="s">
        <v>123</v>
      </c>
    </row>
    <row r="8" spans="1:6" ht="14.15" customHeight="1">
      <c r="A8" s="267"/>
      <c r="B8" s="268"/>
      <c r="C8" s="262"/>
      <c r="D8" s="262"/>
      <c r="E8" s="262"/>
      <c r="F8" s="264"/>
    </row>
    <row r="9" spans="1:6" ht="14.5">
      <c r="A9" s="269" t="s">
        <v>124</v>
      </c>
      <c r="B9" s="270"/>
      <c r="C9" s="17"/>
      <c r="D9" s="17"/>
      <c r="E9" s="17"/>
      <c r="F9" s="17"/>
    </row>
    <row r="10" spans="1:6" ht="14.5">
      <c r="A10" s="259" t="s">
        <v>125</v>
      </c>
      <c r="B10" s="260"/>
      <c r="C10" s="18"/>
      <c r="D10" s="18"/>
      <c r="E10" s="18"/>
      <c r="F10" s="18"/>
    </row>
    <row r="11" spans="1:6" ht="14.5">
      <c r="A11" s="271" t="s">
        <v>126</v>
      </c>
      <c r="B11" s="272"/>
      <c r="C11" s="17"/>
      <c r="D11" s="17"/>
      <c r="E11" s="17"/>
      <c r="F11" s="17"/>
    </row>
    <row r="12" spans="1:6" ht="14.5">
      <c r="A12" s="259" t="s">
        <v>127</v>
      </c>
      <c r="B12" s="260"/>
      <c r="C12" s="18"/>
      <c r="D12" s="18"/>
      <c r="E12" s="18"/>
      <c r="F12" s="18"/>
    </row>
    <row r="13" spans="1:6" ht="14">
      <c r="A13" t="s">
        <v>128</v>
      </c>
    </row>
  </sheetData>
  <mergeCells count="9">
    <mergeCell ref="A12:B12"/>
    <mergeCell ref="C7:C8"/>
    <mergeCell ref="D7:D8"/>
    <mergeCell ref="E7:E8"/>
    <mergeCell ref="F7:F8"/>
    <mergeCell ref="A7:B8"/>
    <mergeCell ref="A9:B9"/>
    <mergeCell ref="A10:B10"/>
    <mergeCell ref="A11:B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BA83-EA1F-9944-9D4D-86E2EBF2FED2}">
  <sheetPr>
    <tabColor rgb="FFC00000"/>
  </sheetPr>
  <dimension ref="A1:F38"/>
  <sheetViews>
    <sheetView showGridLines="0" tabSelected="1" zoomScale="84" workbookViewId="0">
      <selection activeCell="J16" sqref="J16"/>
    </sheetView>
  </sheetViews>
  <sheetFormatPr defaultColWidth="8.83203125" defaultRowHeight="14"/>
  <cols>
    <col min="1" max="1" width="6.4140625" customWidth="1"/>
    <col min="2" max="2" width="33.1640625" customWidth="1"/>
    <col min="3" max="6" width="10.4140625" customWidth="1"/>
  </cols>
  <sheetData>
    <row r="1" spans="1:6">
      <c r="A1" s="12" t="s">
        <v>129</v>
      </c>
      <c r="B1" s="7"/>
      <c r="C1" s="7"/>
      <c r="D1" s="8"/>
      <c r="E1" s="9" t="s">
        <v>130</v>
      </c>
      <c r="F1" s="75" t="s">
        <v>51</v>
      </c>
    </row>
    <row r="2" spans="1:6" ht="4.5" customHeight="1">
      <c r="A2" s="57"/>
      <c r="B2" s="57"/>
      <c r="C2" s="58"/>
      <c r="D2" s="59"/>
      <c r="E2" s="59"/>
      <c r="F2" s="59"/>
    </row>
    <row r="3" spans="1:6">
      <c r="A3" s="7"/>
      <c r="B3" s="7"/>
      <c r="C3" s="7"/>
      <c r="D3" s="7"/>
      <c r="E3" s="7"/>
      <c r="F3" s="7"/>
    </row>
    <row r="4" spans="1:6" ht="23">
      <c r="A4" s="11" t="s">
        <v>16</v>
      </c>
      <c r="B4" s="11"/>
      <c r="C4" s="11"/>
      <c r="D4" s="11"/>
      <c r="E4" s="11"/>
      <c r="F4" s="11"/>
    </row>
    <row r="5" spans="1:6" ht="17.5">
      <c r="A5" s="13"/>
      <c r="B5" s="13"/>
      <c r="C5" s="13"/>
      <c r="D5" s="13"/>
      <c r="E5" s="13"/>
      <c r="F5" s="13"/>
    </row>
    <row r="6" spans="1:6">
      <c r="A6" s="7" t="s">
        <v>105</v>
      </c>
      <c r="B6" s="7"/>
      <c r="C6" s="7"/>
      <c r="D6" s="7"/>
      <c r="E6" s="7"/>
      <c r="F6" s="7"/>
    </row>
    <row r="7" spans="1:6" ht="15" customHeight="1">
      <c r="A7" s="273" t="s">
        <v>131</v>
      </c>
      <c r="B7" s="274"/>
      <c r="C7" s="261" t="s">
        <v>120</v>
      </c>
      <c r="D7" s="261" t="s">
        <v>121</v>
      </c>
      <c r="E7" s="261" t="s">
        <v>122</v>
      </c>
      <c r="F7" s="263" t="s">
        <v>123</v>
      </c>
    </row>
    <row r="8" spans="1:6" ht="15" customHeight="1">
      <c r="A8" s="275"/>
      <c r="B8" s="276"/>
      <c r="C8" s="262"/>
      <c r="D8" s="262"/>
      <c r="E8" s="262"/>
      <c r="F8" s="264"/>
    </row>
    <row r="9" spans="1:6" ht="14.5">
      <c r="A9" s="277" t="s">
        <v>132</v>
      </c>
      <c r="B9" s="278"/>
      <c r="C9" s="17"/>
      <c r="D9" s="17"/>
      <c r="E9" s="17"/>
      <c r="F9" s="17"/>
    </row>
    <row r="10" spans="1:6" ht="14.5">
      <c r="A10" s="259" t="s">
        <v>133</v>
      </c>
      <c r="B10" s="260"/>
      <c r="C10" s="126">
        <v>97</v>
      </c>
      <c r="D10" s="126">
        <f>C10+71</f>
        <v>168</v>
      </c>
      <c r="E10" s="126">
        <f>D10+94</f>
        <v>262</v>
      </c>
      <c r="F10" s="126">
        <f>E10+90</f>
        <v>352</v>
      </c>
    </row>
    <row r="11" spans="1:6" ht="14.5">
      <c r="A11" s="279" t="s">
        <v>134</v>
      </c>
      <c r="B11" s="280"/>
      <c r="C11" s="127">
        <v>563399</v>
      </c>
      <c r="D11" s="127">
        <f>C11+577152</f>
        <v>1140551</v>
      </c>
      <c r="E11" s="127">
        <f>D11+703074</f>
        <v>1843625</v>
      </c>
      <c r="F11" s="127">
        <f>E11+606648</f>
        <v>2450273</v>
      </c>
    </row>
    <row r="12" spans="1:6" ht="14.5">
      <c r="A12" s="281" t="s">
        <v>135</v>
      </c>
      <c r="B12" s="282"/>
      <c r="C12" s="128">
        <v>1723298</v>
      </c>
      <c r="D12" s="128">
        <f>C12+1650362</f>
        <v>3373660</v>
      </c>
      <c r="E12" s="128">
        <f>D12+2126188</f>
        <v>5499848</v>
      </c>
      <c r="F12" s="128">
        <f>E12+1600494</f>
        <v>7100342</v>
      </c>
    </row>
    <row r="13" spans="1:6" ht="14.5">
      <c r="A13" s="283"/>
      <c r="B13" s="284"/>
      <c r="C13" s="17"/>
      <c r="D13" s="17"/>
      <c r="E13" s="17"/>
      <c r="F13" s="17"/>
    </row>
    <row r="14" spans="1:6" ht="14.5">
      <c r="A14" s="287" t="s">
        <v>136</v>
      </c>
      <c r="B14" s="288"/>
      <c r="C14" s="18"/>
      <c r="D14" s="18"/>
      <c r="E14" s="18"/>
      <c r="F14" s="18"/>
    </row>
    <row r="15" spans="1:6" ht="14.5">
      <c r="A15" s="271" t="s">
        <v>137</v>
      </c>
      <c r="B15" s="272"/>
      <c r="C15" s="17"/>
      <c r="D15" s="17"/>
      <c r="E15" s="17"/>
      <c r="F15" s="17"/>
    </row>
    <row r="16" spans="1:6" ht="14.5">
      <c r="A16" s="281" t="s">
        <v>133</v>
      </c>
      <c r="B16" s="282"/>
      <c r="C16" s="18">
        <v>39</v>
      </c>
      <c r="D16" s="18">
        <f>C16+36</f>
        <v>75</v>
      </c>
      <c r="E16" s="18">
        <f>D16+57</f>
        <v>132</v>
      </c>
      <c r="F16" s="18">
        <f>E16+37</f>
        <v>169</v>
      </c>
    </row>
    <row r="17" spans="1:6" ht="14.5">
      <c r="A17" s="285" t="s">
        <v>138</v>
      </c>
      <c r="B17" s="286"/>
      <c r="C17" s="129">
        <v>2677545</v>
      </c>
      <c r="D17" s="129">
        <f>C17+3069498</f>
        <v>5747043</v>
      </c>
      <c r="E17" s="129">
        <f>D17+2949132</f>
        <v>8696175</v>
      </c>
      <c r="F17" s="129">
        <f>E17+1442327</f>
        <v>10138502</v>
      </c>
    </row>
    <row r="18" spans="1:6" ht="14.5">
      <c r="A18" s="19" t="s">
        <v>139</v>
      </c>
      <c r="B18" s="130"/>
      <c r="C18" s="18"/>
      <c r="D18" s="18"/>
      <c r="E18" s="18"/>
      <c r="F18" s="18"/>
    </row>
    <row r="19" spans="1:6" ht="14.5">
      <c r="A19" s="285" t="s">
        <v>133</v>
      </c>
      <c r="B19" s="286"/>
      <c r="C19" s="73">
        <v>50</v>
      </c>
      <c r="D19" s="73">
        <f>C19+45</f>
        <v>95</v>
      </c>
      <c r="E19" s="73">
        <f>D19+69</f>
        <v>164</v>
      </c>
      <c r="F19" s="73">
        <f>E19+47</f>
        <v>211</v>
      </c>
    </row>
    <row r="20" spans="1:6" ht="14.5">
      <c r="A20" s="281" t="s">
        <v>138</v>
      </c>
      <c r="B20" s="282"/>
      <c r="C20" s="128">
        <v>38218</v>
      </c>
      <c r="D20" s="128">
        <f>C20+64333</f>
        <v>102551</v>
      </c>
      <c r="E20" s="128">
        <f>D20+58149</f>
        <v>160700</v>
      </c>
      <c r="F20" s="128">
        <f>E20+50631</f>
        <v>211331</v>
      </c>
    </row>
    <row r="21" spans="1:6" ht="14.5">
      <c r="A21" s="65" t="s">
        <v>140</v>
      </c>
      <c r="B21" s="131"/>
      <c r="C21" s="73"/>
      <c r="D21" s="73"/>
      <c r="E21" s="73"/>
      <c r="F21" s="73"/>
    </row>
    <row r="22" spans="1:6" ht="14.5">
      <c r="A22" s="281" t="s">
        <v>133</v>
      </c>
      <c r="B22" s="282"/>
      <c r="C22" s="18">
        <v>24</v>
      </c>
      <c r="D22" s="18">
        <f>C22+31</f>
        <v>55</v>
      </c>
      <c r="E22" s="18">
        <f>D22+48</f>
        <v>103</v>
      </c>
      <c r="F22" s="18">
        <f>E22+27</f>
        <v>130</v>
      </c>
    </row>
    <row r="23" spans="1:6" ht="14.5">
      <c r="A23" s="285" t="s">
        <v>138</v>
      </c>
      <c r="B23" s="286"/>
      <c r="C23" s="129">
        <v>499813</v>
      </c>
      <c r="D23" s="129">
        <f>C23+465507</f>
        <v>965320</v>
      </c>
      <c r="E23" s="129">
        <f>D23+649508</f>
        <v>1614828</v>
      </c>
      <c r="F23" s="129">
        <f>E23+435454</f>
        <v>2050282</v>
      </c>
    </row>
    <row r="24" spans="1:6" ht="14.5">
      <c r="A24" s="259" t="s">
        <v>141</v>
      </c>
      <c r="B24" s="260"/>
      <c r="C24" s="18"/>
      <c r="D24" s="18"/>
      <c r="E24" s="18"/>
      <c r="F24" s="18"/>
    </row>
    <row r="25" spans="1:6" ht="14.5">
      <c r="A25" s="285" t="s">
        <v>133</v>
      </c>
      <c r="B25" s="286"/>
      <c r="C25" s="73">
        <v>50</v>
      </c>
      <c r="D25" s="73">
        <f>C25+46</f>
        <v>96</v>
      </c>
      <c r="E25" s="73">
        <f>D25+71</f>
        <v>167</v>
      </c>
      <c r="F25" s="73">
        <f>E25+49</f>
        <v>216</v>
      </c>
    </row>
    <row r="26" spans="1:6" ht="14.5">
      <c r="A26" s="281" t="s">
        <v>138</v>
      </c>
      <c r="B26" s="282"/>
      <c r="C26" s="128">
        <v>167200</v>
      </c>
      <c r="D26" s="128">
        <f>C26+360200</f>
        <v>527400</v>
      </c>
      <c r="E26" s="128">
        <f>D26+217800</f>
        <v>745200</v>
      </c>
      <c r="F26" s="128">
        <f>E26+153300</f>
        <v>898500</v>
      </c>
    </row>
    <row r="27" spans="1:6" ht="14.5">
      <c r="A27" s="289" t="s">
        <v>142</v>
      </c>
      <c r="B27" s="290"/>
      <c r="C27" s="17"/>
      <c r="D27" s="17"/>
      <c r="E27" s="17"/>
      <c r="F27" s="17"/>
    </row>
    <row r="28" spans="1:6" ht="14.5">
      <c r="A28" s="281" t="s">
        <v>133</v>
      </c>
      <c r="B28" s="282"/>
      <c r="C28" s="18">
        <v>17</v>
      </c>
      <c r="D28" s="18">
        <f>C28+24</f>
        <v>41</v>
      </c>
      <c r="E28" s="18">
        <f>D28+30</f>
        <v>71</v>
      </c>
      <c r="F28" s="18">
        <f>E28+19</f>
        <v>90</v>
      </c>
    </row>
    <row r="29" spans="1:6" ht="14.5">
      <c r="A29" s="285" t="s">
        <v>138</v>
      </c>
      <c r="B29" s="286"/>
      <c r="C29" s="129">
        <v>66000</v>
      </c>
      <c r="D29" s="129">
        <f>C29+78000</f>
        <v>144000</v>
      </c>
      <c r="E29" s="129">
        <f>D29+68000</f>
        <v>212000</v>
      </c>
      <c r="F29" s="129">
        <f>E29+256000</f>
        <v>468000</v>
      </c>
    </row>
    <row r="30" spans="1:6" ht="14.5">
      <c r="A30" s="281"/>
      <c r="B30" s="282"/>
      <c r="C30" s="216"/>
      <c r="D30" s="216"/>
      <c r="E30" s="216"/>
      <c r="F30" s="216"/>
    </row>
    <row r="31" spans="1:6" ht="14.5">
      <c r="A31" s="269" t="s">
        <v>143</v>
      </c>
      <c r="B31" s="270"/>
      <c r="C31" s="17"/>
      <c r="D31" s="17"/>
      <c r="E31" s="17"/>
      <c r="F31" s="17"/>
    </row>
    <row r="32" spans="1:6" ht="14.5">
      <c r="A32" s="259" t="s">
        <v>133</v>
      </c>
      <c r="B32" s="260"/>
      <c r="C32" s="217">
        <v>34</v>
      </c>
      <c r="D32" s="218">
        <v>66</v>
      </c>
      <c r="E32" s="218">
        <v>114</v>
      </c>
      <c r="F32" s="218">
        <v>140</v>
      </c>
    </row>
    <row r="33" spans="1:6" ht="14.5">
      <c r="A33" s="271" t="s">
        <v>144</v>
      </c>
      <c r="B33" s="272"/>
      <c r="C33" s="219">
        <v>164301</v>
      </c>
      <c r="D33" s="220">
        <v>288968</v>
      </c>
      <c r="E33" s="220">
        <v>467404</v>
      </c>
      <c r="F33" s="220">
        <v>537312</v>
      </c>
    </row>
    <row r="34" spans="1:6" ht="14.5">
      <c r="A34" s="281"/>
      <c r="B34" s="282"/>
      <c r="C34" s="217"/>
      <c r="D34" s="218"/>
      <c r="E34" s="218"/>
      <c r="F34" s="218"/>
    </row>
    <row r="35" spans="1:6" ht="14.5">
      <c r="A35" s="269" t="s">
        <v>145</v>
      </c>
      <c r="B35" s="270"/>
      <c r="C35" s="221"/>
      <c r="D35" s="222"/>
      <c r="E35" s="222"/>
      <c r="F35" s="222"/>
    </row>
    <row r="36" spans="1:6" ht="14.5">
      <c r="A36" s="259" t="s">
        <v>146</v>
      </c>
      <c r="B36" s="260"/>
      <c r="C36" s="217">
        <v>41311</v>
      </c>
      <c r="D36" s="218">
        <v>42548</v>
      </c>
      <c r="E36" s="218">
        <v>45555</v>
      </c>
      <c r="F36" s="218">
        <v>47867</v>
      </c>
    </row>
    <row r="37" spans="1:6" ht="14.5">
      <c r="A37" s="291" t="s">
        <v>147</v>
      </c>
      <c r="B37" s="292"/>
      <c r="C37" s="219">
        <v>50322</v>
      </c>
      <c r="D37" s="220">
        <v>50727</v>
      </c>
      <c r="E37" s="220">
        <v>54322</v>
      </c>
      <c r="F37" s="220">
        <v>55807</v>
      </c>
    </row>
    <row r="38" spans="1:6" ht="14.5">
      <c r="A38" s="293" t="s">
        <v>148</v>
      </c>
      <c r="B38" s="294"/>
      <c r="C38" s="217">
        <v>40219</v>
      </c>
      <c r="D38" s="218">
        <v>40412</v>
      </c>
      <c r="E38" s="218">
        <v>42032</v>
      </c>
      <c r="F38" s="218">
        <v>43265</v>
      </c>
    </row>
  </sheetData>
  <mergeCells count="33">
    <mergeCell ref="A36:B36"/>
    <mergeCell ref="A37:B37"/>
    <mergeCell ref="A38:B38"/>
    <mergeCell ref="A30:B30"/>
    <mergeCell ref="A31:B31"/>
    <mergeCell ref="A32:B32"/>
    <mergeCell ref="A33:B33"/>
    <mergeCell ref="A34:B34"/>
    <mergeCell ref="A35:B35"/>
    <mergeCell ref="A25:B25"/>
    <mergeCell ref="A26:B26"/>
    <mergeCell ref="A28:B28"/>
    <mergeCell ref="A29:B29"/>
    <mergeCell ref="A14:B14"/>
    <mergeCell ref="A15:B15"/>
    <mergeCell ref="A16:B16"/>
    <mergeCell ref="A17:B17"/>
    <mergeCell ref="A24:B24"/>
    <mergeCell ref="A19:B19"/>
    <mergeCell ref="A20:B20"/>
    <mergeCell ref="A22:B22"/>
    <mergeCell ref="A23:B23"/>
    <mergeCell ref="A27:B27"/>
    <mergeCell ref="A9:B9"/>
    <mergeCell ref="A10:B10"/>
    <mergeCell ref="A11:B11"/>
    <mergeCell ref="A12:B12"/>
    <mergeCell ref="A13:B13"/>
    <mergeCell ref="E7:E8"/>
    <mergeCell ref="F7:F8"/>
    <mergeCell ref="C7:C8"/>
    <mergeCell ref="D7:D8"/>
    <mergeCell ref="A7:B8"/>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29CC-F3C4-4C6C-806F-5123409B9CF5}">
  <sheetPr>
    <tabColor rgb="FFC00000"/>
  </sheetPr>
  <dimension ref="A1:E14"/>
  <sheetViews>
    <sheetView showGridLines="0" zoomScale="106" workbookViewId="0">
      <selection activeCell="D2" sqref="D2"/>
    </sheetView>
  </sheetViews>
  <sheetFormatPr defaultColWidth="8.83203125" defaultRowHeight="15" customHeight="1"/>
  <cols>
    <col min="1" max="1" width="8.75" customWidth="1"/>
    <col min="2" max="2" width="29.83203125" customWidth="1"/>
    <col min="3" max="3" width="18.4140625" customWidth="1"/>
    <col min="4" max="5" width="10.4140625" customWidth="1"/>
    <col min="6" max="6" width="8.83203125" bestFit="1" customWidth="1"/>
  </cols>
  <sheetData>
    <row r="1" spans="1:5" ht="14">
      <c r="A1" s="12" t="s">
        <v>149</v>
      </c>
      <c r="B1" s="7"/>
      <c r="C1" s="7"/>
      <c r="D1" s="9" t="s">
        <v>150</v>
      </c>
      <c r="E1" s="75" t="s">
        <v>51</v>
      </c>
    </row>
    <row r="2" spans="1:5" ht="4.5" customHeight="1">
      <c r="A2" s="57"/>
      <c r="B2" s="57"/>
      <c r="C2" s="57"/>
      <c r="D2" s="58"/>
      <c r="E2" s="59"/>
    </row>
    <row r="3" spans="1:5" ht="14">
      <c r="A3" s="7"/>
      <c r="B3" s="7"/>
      <c r="C3" s="7"/>
      <c r="D3" s="7"/>
      <c r="E3" s="7"/>
    </row>
    <row r="4" spans="1:5" ht="23">
      <c r="A4" s="11" t="s">
        <v>19</v>
      </c>
      <c r="B4" s="11"/>
      <c r="C4" s="11"/>
      <c r="D4" s="11"/>
      <c r="E4" s="11"/>
    </row>
    <row r="5" spans="1:5" ht="17.5">
      <c r="A5" s="13"/>
      <c r="B5" s="13"/>
      <c r="C5" s="13"/>
      <c r="D5" s="13"/>
      <c r="E5" s="13"/>
    </row>
    <row r="6" spans="1:5" ht="14">
      <c r="A6" s="7" t="s">
        <v>151</v>
      </c>
      <c r="B6" s="7"/>
      <c r="C6" s="7"/>
      <c r="D6" s="7"/>
      <c r="E6" s="7"/>
    </row>
    <row r="7" spans="1:5" ht="14.5" customHeight="1">
      <c r="A7" s="265" t="s">
        <v>119</v>
      </c>
      <c r="B7" s="266"/>
      <c r="C7" s="304" t="s">
        <v>152</v>
      </c>
      <c r="D7" s="295" t="s">
        <v>153</v>
      </c>
      <c r="E7" s="296"/>
    </row>
    <row r="8" spans="1:5" ht="14.5" customHeight="1">
      <c r="A8" s="267"/>
      <c r="B8" s="268"/>
      <c r="C8" s="305"/>
      <c r="D8" s="297"/>
      <c r="E8" s="298"/>
    </row>
    <row r="9" spans="1:5" ht="14.5">
      <c r="A9" s="287" t="s">
        <v>154</v>
      </c>
      <c r="B9" s="288"/>
      <c r="C9" s="210"/>
      <c r="D9" s="302"/>
      <c r="E9" s="303"/>
    </row>
    <row r="10" spans="1:5" ht="14.5">
      <c r="A10" s="271" t="s">
        <v>125</v>
      </c>
      <c r="B10" s="272"/>
      <c r="C10" s="211">
        <v>4228</v>
      </c>
      <c r="D10" s="299">
        <f>C10+3591</f>
        <v>7819</v>
      </c>
      <c r="E10" s="284"/>
    </row>
    <row r="11" spans="1:5" ht="14.5">
      <c r="A11" s="259" t="s">
        <v>126</v>
      </c>
      <c r="B11" s="260"/>
      <c r="C11" s="212">
        <v>608</v>
      </c>
      <c r="D11" s="300">
        <f>C11+513</f>
        <v>1121</v>
      </c>
      <c r="E11" s="301"/>
    </row>
    <row r="12" spans="1:5" ht="14.5">
      <c r="A12" s="271" t="s">
        <v>155</v>
      </c>
      <c r="B12" s="272"/>
      <c r="C12" s="211">
        <v>172</v>
      </c>
      <c r="D12" s="299">
        <f>C12+105</f>
        <v>277</v>
      </c>
      <c r="E12" s="284"/>
    </row>
    <row r="13" spans="1:5" ht="14">
      <c r="A13" t="s">
        <v>156</v>
      </c>
    </row>
    <row r="14" spans="1:5" ht="15" customHeight="1">
      <c r="A14" t="s">
        <v>157</v>
      </c>
    </row>
  </sheetData>
  <mergeCells count="11">
    <mergeCell ref="A12:B12"/>
    <mergeCell ref="A7:B8"/>
    <mergeCell ref="D7:E8"/>
    <mergeCell ref="D12:E12"/>
    <mergeCell ref="D11:E11"/>
    <mergeCell ref="D10:E10"/>
    <mergeCell ref="D9:E9"/>
    <mergeCell ref="A9:B9"/>
    <mergeCell ref="A10:B10"/>
    <mergeCell ref="A11:B11"/>
    <mergeCell ref="C7:C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297F-0C4A-8F4B-93AD-E5FFCE4879A0}">
  <sheetPr>
    <tabColor rgb="FFC00000"/>
  </sheetPr>
  <dimension ref="A1:M47"/>
  <sheetViews>
    <sheetView showGridLines="0" topLeftCell="F1" zoomScale="83" workbookViewId="0">
      <selection activeCell="F54" sqref="F54"/>
    </sheetView>
  </sheetViews>
  <sheetFormatPr defaultColWidth="8.83203125" defaultRowHeight="14"/>
  <cols>
    <col min="1" max="1" width="8.83203125" bestFit="1" customWidth="1"/>
    <col min="2" max="2" width="29.83203125" bestFit="1" customWidth="1"/>
    <col min="3" max="3" width="17.75" customWidth="1"/>
    <col min="4" max="4" width="13.75" customWidth="1"/>
    <col min="5" max="13" width="15.75" customWidth="1"/>
    <col min="14" max="14" width="8.83203125" bestFit="1" customWidth="1"/>
  </cols>
  <sheetData>
    <row r="1" spans="1:13">
      <c r="A1" s="12" t="s">
        <v>158</v>
      </c>
      <c r="B1" s="7"/>
      <c r="C1" s="8"/>
      <c r="D1" s="8"/>
      <c r="E1" s="8"/>
      <c r="F1" s="8"/>
      <c r="G1" s="8"/>
      <c r="H1" s="8"/>
      <c r="I1" s="8"/>
      <c r="J1" s="8"/>
      <c r="K1" s="8"/>
      <c r="L1" s="9" t="s">
        <v>159</v>
      </c>
      <c r="M1" s="75" t="s">
        <v>51</v>
      </c>
    </row>
    <row r="2" spans="1:13" ht="4.5" customHeight="1">
      <c r="A2" s="57"/>
      <c r="B2" s="58"/>
      <c r="C2" s="59"/>
      <c r="D2" s="59"/>
      <c r="E2" s="59"/>
      <c r="F2" s="59"/>
      <c r="G2" s="59"/>
      <c r="H2" s="59"/>
      <c r="I2" s="59"/>
      <c r="J2" s="59"/>
      <c r="K2" s="59"/>
      <c r="L2" s="59"/>
      <c r="M2" s="59"/>
    </row>
    <row r="3" spans="1:13">
      <c r="A3" s="7"/>
      <c r="B3" s="7"/>
      <c r="C3" s="8"/>
      <c r="D3" s="8"/>
      <c r="E3" s="8"/>
      <c r="F3" s="8"/>
      <c r="G3" s="8"/>
      <c r="H3" s="8"/>
      <c r="I3" s="8"/>
      <c r="J3" s="8"/>
      <c r="K3" s="8"/>
      <c r="L3" s="8"/>
      <c r="M3" s="8"/>
    </row>
    <row r="4" spans="1:13" ht="23">
      <c r="A4" s="11" t="s">
        <v>22</v>
      </c>
      <c r="B4" s="7"/>
      <c r="C4" s="8"/>
      <c r="D4" s="8"/>
      <c r="E4" s="8"/>
      <c r="F4" s="8"/>
      <c r="G4" s="8"/>
      <c r="H4" s="8"/>
      <c r="I4" s="8"/>
      <c r="J4" s="8"/>
      <c r="K4" s="8"/>
      <c r="L4" s="8"/>
      <c r="M4" s="8"/>
    </row>
    <row r="5" spans="1:13" ht="17.5">
      <c r="A5" s="13"/>
      <c r="B5" s="7"/>
      <c r="C5" s="8"/>
      <c r="D5" s="8"/>
      <c r="E5" s="8"/>
      <c r="F5" s="8"/>
      <c r="G5" s="8"/>
      <c r="H5" s="8"/>
      <c r="I5" s="8"/>
      <c r="J5" s="8"/>
      <c r="K5" s="8"/>
      <c r="L5" s="8"/>
      <c r="M5" s="8"/>
    </row>
    <row r="6" spans="1:13">
      <c r="A6" s="7" t="s">
        <v>160</v>
      </c>
      <c r="B6" s="7"/>
      <c r="C6" s="8"/>
      <c r="D6" s="8"/>
      <c r="E6" s="8"/>
      <c r="F6" s="8"/>
      <c r="G6" s="8"/>
      <c r="H6" s="8"/>
      <c r="I6" s="8"/>
      <c r="J6" s="8"/>
      <c r="K6" s="8"/>
      <c r="L6" s="8"/>
      <c r="M6" s="8"/>
    </row>
    <row r="7" spans="1:13" ht="14.5">
      <c r="A7" s="253" t="s">
        <v>53</v>
      </c>
      <c r="B7" s="255" t="s">
        <v>54</v>
      </c>
      <c r="C7" s="250" t="s">
        <v>161</v>
      </c>
      <c r="D7" s="250"/>
      <c r="E7" s="250"/>
      <c r="F7" s="250"/>
      <c r="G7" s="250"/>
      <c r="H7" s="250"/>
      <c r="I7" s="250"/>
      <c r="J7" s="250"/>
      <c r="K7" s="250"/>
      <c r="L7" s="250"/>
      <c r="M7" s="250"/>
    </row>
    <row r="8" spans="1:13" ht="14.5">
      <c r="A8" s="254"/>
      <c r="B8" s="256"/>
      <c r="C8" s="71" t="s">
        <v>56</v>
      </c>
      <c r="D8" s="71" t="s">
        <v>57</v>
      </c>
      <c r="E8" s="71" t="s">
        <v>58</v>
      </c>
      <c r="F8" s="71" t="s">
        <v>59</v>
      </c>
      <c r="G8" s="71" t="s">
        <v>60</v>
      </c>
      <c r="H8" s="71" t="s">
        <v>61</v>
      </c>
      <c r="I8" s="71" t="s">
        <v>62</v>
      </c>
      <c r="J8" s="71" t="s">
        <v>63</v>
      </c>
      <c r="K8" s="71" t="s">
        <v>64</v>
      </c>
      <c r="L8" s="71" t="s">
        <v>65</v>
      </c>
      <c r="M8" s="71" t="s">
        <v>66</v>
      </c>
    </row>
    <row r="9" spans="1:13" ht="14.5">
      <c r="A9" s="1">
        <v>1</v>
      </c>
      <c r="B9" s="2" t="s">
        <v>67</v>
      </c>
      <c r="C9" s="2"/>
      <c r="D9" s="2"/>
      <c r="E9" s="2"/>
      <c r="F9" s="2"/>
      <c r="G9" s="2"/>
      <c r="H9" s="2"/>
      <c r="I9" s="2"/>
      <c r="J9" s="2"/>
      <c r="K9" s="2"/>
      <c r="L9" s="69"/>
      <c r="M9" s="2"/>
    </row>
    <row r="10" spans="1:13" ht="14.5">
      <c r="A10" s="3">
        <v>2</v>
      </c>
      <c r="B10" s="4" t="s">
        <v>68</v>
      </c>
      <c r="C10" s="4"/>
      <c r="D10" s="4"/>
      <c r="E10" s="4"/>
      <c r="F10" s="4"/>
      <c r="G10" s="4"/>
      <c r="H10" s="4"/>
      <c r="I10" s="4"/>
      <c r="J10" s="4"/>
      <c r="K10" s="4"/>
      <c r="L10" s="68"/>
      <c r="M10" s="4"/>
    </row>
    <row r="11" spans="1:13" ht="14.5">
      <c r="A11" s="1">
        <v>3</v>
      </c>
      <c r="B11" s="2" t="s">
        <v>69</v>
      </c>
      <c r="C11" s="2"/>
      <c r="D11" s="2"/>
      <c r="E11" s="2"/>
      <c r="F11" s="2"/>
      <c r="G11" s="2"/>
      <c r="H11" s="2"/>
      <c r="I11" s="2"/>
      <c r="J11" s="2"/>
      <c r="K11" s="2"/>
      <c r="L11" s="69"/>
      <c r="M11" s="2"/>
    </row>
    <row r="12" spans="1:13" ht="14.5">
      <c r="A12" s="3">
        <v>4</v>
      </c>
      <c r="B12" s="4" t="s">
        <v>70</v>
      </c>
      <c r="C12" s="4"/>
      <c r="D12" s="4"/>
      <c r="E12" s="4"/>
      <c r="F12" s="4"/>
      <c r="G12" s="4"/>
      <c r="H12" s="4"/>
      <c r="I12" s="4"/>
      <c r="J12" s="4"/>
      <c r="K12" s="4"/>
      <c r="L12" s="68"/>
      <c r="M12" s="4"/>
    </row>
    <row r="13" spans="1:13" ht="14.5">
      <c r="A13" s="1">
        <v>5</v>
      </c>
      <c r="B13" s="2" t="s">
        <v>71</v>
      </c>
      <c r="C13" s="2"/>
      <c r="D13" s="2"/>
      <c r="E13" s="2"/>
      <c r="F13" s="2"/>
      <c r="G13" s="2"/>
      <c r="H13" s="2"/>
      <c r="I13" s="2"/>
      <c r="J13" s="2"/>
      <c r="K13" s="2"/>
      <c r="L13" s="69"/>
      <c r="M13" s="2"/>
    </row>
    <row r="14" spans="1:13" ht="14.5">
      <c r="A14" s="3">
        <v>6</v>
      </c>
      <c r="B14" s="4" t="s">
        <v>72</v>
      </c>
      <c r="C14" s="4"/>
      <c r="D14" s="4"/>
      <c r="E14" s="4"/>
      <c r="F14" s="4"/>
      <c r="G14" s="4"/>
      <c r="H14" s="4"/>
      <c r="I14" s="4"/>
      <c r="J14" s="4"/>
      <c r="K14" s="4"/>
      <c r="L14" s="68"/>
      <c r="M14" s="4"/>
    </row>
    <row r="15" spans="1:13" ht="14.5">
      <c r="A15" s="1">
        <v>7</v>
      </c>
      <c r="B15" s="2" t="s">
        <v>73</v>
      </c>
      <c r="C15" s="2"/>
      <c r="D15" s="2"/>
      <c r="E15" s="2"/>
      <c r="F15" s="2"/>
      <c r="G15" s="2"/>
      <c r="H15" s="2"/>
      <c r="I15" s="2"/>
      <c r="J15" s="2"/>
      <c r="K15" s="2"/>
      <c r="L15" s="69"/>
      <c r="M15" s="2"/>
    </row>
    <row r="16" spans="1:13" ht="14.5">
      <c r="A16" s="3">
        <v>8</v>
      </c>
      <c r="B16" s="4" t="s">
        <v>74</v>
      </c>
      <c r="C16" s="4"/>
      <c r="D16" s="4"/>
      <c r="E16" s="4"/>
      <c r="F16" s="4"/>
      <c r="G16" s="4"/>
      <c r="H16" s="4"/>
      <c r="I16" s="4"/>
      <c r="J16" s="4"/>
      <c r="K16" s="4"/>
      <c r="L16" s="68"/>
      <c r="M16" s="4"/>
    </row>
    <row r="17" spans="1:13" ht="14.5">
      <c r="A17" s="1">
        <v>9</v>
      </c>
      <c r="B17" s="2" t="s">
        <v>75</v>
      </c>
      <c r="C17" s="2"/>
      <c r="D17" s="2"/>
      <c r="E17" s="2"/>
      <c r="F17" s="2"/>
      <c r="G17" s="2"/>
      <c r="H17" s="2"/>
      <c r="I17" s="2"/>
      <c r="J17" s="2"/>
      <c r="K17" s="2"/>
      <c r="L17" s="69"/>
      <c r="M17" s="2"/>
    </row>
    <row r="18" spans="1:13" ht="14.5">
      <c r="A18" s="3">
        <v>10</v>
      </c>
      <c r="B18" s="4" t="s">
        <v>76</v>
      </c>
      <c r="C18" s="4"/>
      <c r="D18" s="4"/>
      <c r="E18" s="4"/>
      <c r="F18" s="4"/>
      <c r="G18" s="4"/>
      <c r="H18" s="4"/>
      <c r="I18" s="4"/>
      <c r="J18" s="4"/>
      <c r="K18" s="4"/>
      <c r="L18" s="68"/>
      <c r="M18" s="4"/>
    </row>
    <row r="19" spans="1:13" ht="14.5">
      <c r="A19" s="1">
        <v>11</v>
      </c>
      <c r="B19" s="2" t="s">
        <v>77</v>
      </c>
      <c r="C19" s="2"/>
      <c r="D19" s="2"/>
      <c r="E19" s="2"/>
      <c r="F19" s="2"/>
      <c r="G19" s="2"/>
      <c r="H19" s="2"/>
      <c r="I19" s="2"/>
      <c r="J19" s="2"/>
      <c r="K19" s="2"/>
      <c r="L19" s="69"/>
      <c r="M19" s="2"/>
    </row>
    <row r="20" spans="1:13" ht="14.5">
      <c r="A20" s="3">
        <v>12</v>
      </c>
      <c r="B20" s="4" t="s">
        <v>78</v>
      </c>
      <c r="C20" s="4"/>
      <c r="D20" s="4"/>
      <c r="E20" s="4"/>
      <c r="F20" s="4"/>
      <c r="G20" s="4"/>
      <c r="H20" s="4"/>
      <c r="I20" s="4"/>
      <c r="J20" s="4"/>
      <c r="K20" s="4"/>
      <c r="L20" s="68"/>
      <c r="M20" s="4"/>
    </row>
    <row r="21" spans="1:13" ht="14.5">
      <c r="A21" s="1">
        <v>13</v>
      </c>
      <c r="B21" s="2" t="s">
        <v>79</v>
      </c>
      <c r="C21" s="2"/>
      <c r="D21" s="2"/>
      <c r="E21" s="2"/>
      <c r="F21" s="2"/>
      <c r="G21" s="2"/>
      <c r="H21" s="2"/>
      <c r="I21" s="2"/>
      <c r="J21" s="2"/>
      <c r="K21" s="2"/>
      <c r="L21" s="69"/>
      <c r="M21" s="2"/>
    </row>
    <row r="22" spans="1:13" ht="14.5">
      <c r="A22" s="3">
        <v>14</v>
      </c>
      <c r="B22" s="4" t="s">
        <v>80</v>
      </c>
      <c r="C22" s="4"/>
      <c r="D22" s="4"/>
      <c r="E22" s="4"/>
      <c r="F22" s="4"/>
      <c r="G22" s="4"/>
      <c r="H22" s="4"/>
      <c r="I22" s="4"/>
      <c r="J22" s="4"/>
      <c r="K22" s="4"/>
      <c r="L22" s="68"/>
      <c r="M22" s="4"/>
    </row>
    <row r="23" spans="1:13" ht="14.5">
      <c r="A23" s="1">
        <v>15</v>
      </c>
      <c r="B23" s="2" t="s">
        <v>81</v>
      </c>
      <c r="C23" s="2"/>
      <c r="D23" s="2"/>
      <c r="E23" s="2"/>
      <c r="F23" s="2"/>
      <c r="G23" s="2"/>
      <c r="H23" s="2"/>
      <c r="I23" s="2"/>
      <c r="J23" s="2"/>
      <c r="K23" s="2"/>
      <c r="L23" s="69"/>
      <c r="M23" s="2"/>
    </row>
    <row r="24" spans="1:13" ht="14.5">
      <c r="A24" s="3">
        <v>16</v>
      </c>
      <c r="B24" s="4" t="s">
        <v>82</v>
      </c>
      <c r="C24" s="4"/>
      <c r="D24" s="4"/>
      <c r="E24" s="4"/>
      <c r="F24" s="4"/>
      <c r="G24" s="4"/>
      <c r="H24" s="4"/>
      <c r="I24" s="4"/>
      <c r="J24" s="4"/>
      <c r="K24" s="4"/>
      <c r="L24" s="68"/>
      <c r="M24" s="4"/>
    </row>
    <row r="25" spans="1:13" ht="14.5">
      <c r="A25" s="1">
        <v>17</v>
      </c>
      <c r="B25" s="2" t="s">
        <v>83</v>
      </c>
      <c r="C25" s="2"/>
      <c r="D25" s="2"/>
      <c r="E25" s="2"/>
      <c r="F25" s="2"/>
      <c r="G25" s="2"/>
      <c r="H25" s="2"/>
      <c r="I25" s="2"/>
      <c r="J25" s="2"/>
      <c r="K25" s="2"/>
      <c r="L25" s="69"/>
      <c r="M25" s="2"/>
    </row>
    <row r="26" spans="1:13" ht="14.5">
      <c r="A26" s="3">
        <v>18</v>
      </c>
      <c r="B26" s="4" t="s">
        <v>84</v>
      </c>
      <c r="C26" s="4"/>
      <c r="D26" s="4"/>
      <c r="E26" s="4"/>
      <c r="F26" s="4"/>
      <c r="G26" s="4"/>
      <c r="H26" s="4"/>
      <c r="I26" s="4"/>
      <c r="J26" s="4"/>
      <c r="K26" s="4"/>
      <c r="L26" s="68"/>
      <c r="M26" s="4"/>
    </row>
    <row r="27" spans="1:13" ht="14.5">
      <c r="A27" s="1">
        <v>19</v>
      </c>
      <c r="B27" s="2" t="s">
        <v>85</v>
      </c>
      <c r="C27" s="2"/>
      <c r="D27" s="2"/>
      <c r="E27" s="2"/>
      <c r="F27" s="2"/>
      <c r="G27" s="2"/>
      <c r="H27" s="2"/>
      <c r="I27" s="2"/>
      <c r="J27" s="2"/>
      <c r="K27" s="2"/>
      <c r="L27" s="69"/>
      <c r="M27" s="2"/>
    </row>
    <row r="28" spans="1:13" ht="14.5">
      <c r="A28" s="3">
        <v>20</v>
      </c>
      <c r="B28" s="4" t="s">
        <v>86</v>
      </c>
      <c r="C28" s="4"/>
      <c r="D28" s="4"/>
      <c r="E28" s="4"/>
      <c r="F28" s="4"/>
      <c r="G28" s="4"/>
      <c r="H28" s="4"/>
      <c r="I28" s="4"/>
      <c r="J28" s="4"/>
      <c r="K28" s="4"/>
      <c r="L28" s="68"/>
      <c r="M28" s="4"/>
    </row>
    <row r="29" spans="1:13" ht="14.5">
      <c r="A29" s="1">
        <v>21</v>
      </c>
      <c r="B29" s="2" t="s">
        <v>87</v>
      </c>
      <c r="C29" s="2"/>
      <c r="D29" s="2"/>
      <c r="E29" s="2"/>
      <c r="F29" s="2"/>
      <c r="G29" s="2"/>
      <c r="H29" s="2"/>
      <c r="I29" s="2"/>
      <c r="J29" s="2"/>
      <c r="K29" s="2"/>
      <c r="L29" s="69"/>
      <c r="M29" s="2"/>
    </row>
    <row r="30" spans="1:13" ht="14.5">
      <c r="A30" s="3">
        <v>22</v>
      </c>
      <c r="B30" s="4" t="s">
        <v>88</v>
      </c>
      <c r="C30" s="4"/>
      <c r="D30" s="4"/>
      <c r="E30" s="4"/>
      <c r="F30" s="4"/>
      <c r="G30" s="4"/>
      <c r="H30" s="4"/>
      <c r="I30" s="4"/>
      <c r="J30" s="4"/>
      <c r="K30" s="4"/>
      <c r="L30" s="68"/>
      <c r="M30" s="4"/>
    </row>
    <row r="31" spans="1:13" ht="14.5">
      <c r="A31" s="1">
        <v>23</v>
      </c>
      <c r="B31" s="2" t="s">
        <v>89</v>
      </c>
      <c r="C31" s="2"/>
      <c r="D31" s="2"/>
      <c r="E31" s="2"/>
      <c r="F31" s="2"/>
      <c r="G31" s="2"/>
      <c r="H31" s="2"/>
      <c r="I31" s="2"/>
      <c r="J31" s="2"/>
      <c r="K31" s="2"/>
      <c r="L31" s="69"/>
      <c r="M31" s="2"/>
    </row>
    <row r="32" spans="1:13" ht="14.5">
      <c r="A32" s="3">
        <v>24</v>
      </c>
      <c r="B32" s="4" t="s">
        <v>90</v>
      </c>
      <c r="C32" s="4"/>
      <c r="D32" s="4"/>
      <c r="E32" s="4"/>
      <c r="F32" s="4"/>
      <c r="G32" s="4"/>
      <c r="H32" s="4"/>
      <c r="I32" s="4"/>
      <c r="J32" s="4"/>
      <c r="K32" s="4"/>
      <c r="L32" s="68"/>
      <c r="M32" s="4"/>
    </row>
    <row r="33" spans="1:13" ht="14.5">
      <c r="A33" s="1">
        <v>25</v>
      </c>
      <c r="B33" s="2" t="s">
        <v>91</v>
      </c>
      <c r="C33" s="2"/>
      <c r="D33" s="2"/>
      <c r="E33" s="2"/>
      <c r="F33" s="2"/>
      <c r="G33" s="2"/>
      <c r="H33" s="2"/>
      <c r="I33" s="2"/>
      <c r="J33" s="2"/>
      <c r="K33" s="2"/>
      <c r="L33" s="69"/>
      <c r="M33" s="2"/>
    </row>
    <row r="34" spans="1:13" ht="14.5">
      <c r="A34" s="3">
        <v>26</v>
      </c>
      <c r="B34" s="4" t="s">
        <v>92</v>
      </c>
      <c r="C34" s="4"/>
      <c r="D34" s="4"/>
      <c r="E34" s="4"/>
      <c r="F34" s="4"/>
      <c r="G34" s="4"/>
      <c r="H34" s="4"/>
      <c r="I34" s="4"/>
      <c r="J34" s="4"/>
      <c r="K34" s="4"/>
      <c r="L34" s="68"/>
      <c r="M34" s="4"/>
    </row>
    <row r="35" spans="1:13" ht="14.5">
      <c r="A35" s="1">
        <v>27</v>
      </c>
      <c r="B35" s="2" t="s">
        <v>93</v>
      </c>
      <c r="C35" s="2"/>
      <c r="D35" s="2"/>
      <c r="E35" s="2"/>
      <c r="F35" s="2"/>
      <c r="G35" s="2"/>
      <c r="H35" s="2"/>
      <c r="I35" s="2"/>
      <c r="J35" s="2"/>
      <c r="K35" s="2"/>
      <c r="L35" s="69"/>
      <c r="M35" s="2"/>
    </row>
    <row r="36" spans="1:13" ht="14.5">
      <c r="A36" s="3">
        <v>28</v>
      </c>
      <c r="B36" s="4" t="s">
        <v>94</v>
      </c>
      <c r="C36" s="4"/>
      <c r="D36" s="4"/>
      <c r="E36" s="4"/>
      <c r="F36" s="4"/>
      <c r="G36" s="4"/>
      <c r="H36" s="4"/>
      <c r="I36" s="4"/>
      <c r="J36" s="4"/>
      <c r="K36" s="4"/>
      <c r="L36" s="68"/>
      <c r="M36" s="4"/>
    </row>
    <row r="37" spans="1:13" ht="14.5">
      <c r="A37" s="1">
        <v>29</v>
      </c>
      <c r="B37" s="2" t="s">
        <v>95</v>
      </c>
      <c r="C37" s="2"/>
      <c r="D37" s="2"/>
      <c r="E37" s="2"/>
      <c r="F37" s="2"/>
      <c r="G37" s="2"/>
      <c r="H37" s="2"/>
      <c r="I37" s="2"/>
      <c r="J37" s="2"/>
      <c r="K37" s="2"/>
      <c r="L37" s="69"/>
      <c r="M37" s="2"/>
    </row>
    <row r="38" spans="1:13" ht="14.5">
      <c r="A38" s="3">
        <v>30</v>
      </c>
      <c r="B38" s="4" t="s">
        <v>96</v>
      </c>
      <c r="C38" s="4"/>
      <c r="D38" s="4"/>
      <c r="E38" s="4"/>
      <c r="F38" s="4"/>
      <c r="G38" s="4"/>
      <c r="H38" s="4"/>
      <c r="I38" s="4"/>
      <c r="J38" s="4"/>
      <c r="K38" s="4"/>
      <c r="L38" s="68"/>
      <c r="M38" s="4"/>
    </row>
    <row r="39" spans="1:13" ht="14.5">
      <c r="A39" s="1">
        <v>31</v>
      </c>
      <c r="B39" s="2" t="s">
        <v>97</v>
      </c>
      <c r="C39" s="2"/>
      <c r="D39" s="2"/>
      <c r="E39" s="2"/>
      <c r="F39" s="2"/>
      <c r="G39" s="2"/>
      <c r="H39" s="2"/>
      <c r="I39" s="2"/>
      <c r="J39" s="2"/>
      <c r="K39" s="2"/>
      <c r="L39" s="69"/>
      <c r="M39" s="2"/>
    </row>
    <row r="40" spans="1:13" ht="14.5">
      <c r="A40" s="3">
        <v>32</v>
      </c>
      <c r="B40" s="4" t="s">
        <v>98</v>
      </c>
      <c r="C40" s="4"/>
      <c r="D40" s="4"/>
      <c r="E40" s="4"/>
      <c r="F40" s="4"/>
      <c r="G40" s="4"/>
      <c r="H40" s="4"/>
      <c r="I40" s="4"/>
      <c r="J40" s="4"/>
      <c r="K40" s="4"/>
      <c r="L40" s="68"/>
      <c r="M40" s="4"/>
    </row>
    <row r="41" spans="1:13" ht="14.5">
      <c r="A41" s="1">
        <v>33</v>
      </c>
      <c r="B41" s="2" t="s">
        <v>99</v>
      </c>
      <c r="C41" s="2"/>
      <c r="D41" s="2"/>
      <c r="E41" s="2"/>
      <c r="F41" s="2"/>
      <c r="G41" s="2"/>
      <c r="H41" s="2"/>
      <c r="I41" s="2"/>
      <c r="J41" s="2"/>
      <c r="K41" s="2"/>
      <c r="L41" s="69"/>
      <c r="M41" s="2"/>
    </row>
    <row r="42" spans="1:13" ht="14.5">
      <c r="A42" s="3">
        <v>34</v>
      </c>
      <c r="B42" s="4" t="s">
        <v>100</v>
      </c>
      <c r="C42" s="4"/>
      <c r="D42" s="4"/>
      <c r="E42" s="4"/>
      <c r="F42" s="4"/>
      <c r="G42" s="4"/>
      <c r="H42" s="4"/>
      <c r="I42" s="4"/>
      <c r="J42" s="4"/>
      <c r="K42" s="4"/>
      <c r="L42" s="68"/>
      <c r="M42" s="4"/>
    </row>
    <row r="43" spans="1:13" ht="14.5">
      <c r="A43" s="1">
        <v>35</v>
      </c>
      <c r="B43" s="2" t="s">
        <v>101</v>
      </c>
      <c r="C43" s="2"/>
      <c r="D43" s="2"/>
      <c r="E43" s="2"/>
      <c r="F43" s="2"/>
      <c r="G43" s="2"/>
      <c r="H43" s="2"/>
      <c r="I43" s="2"/>
      <c r="J43" s="2"/>
      <c r="K43" s="2"/>
      <c r="L43" s="69"/>
      <c r="M43" s="2"/>
    </row>
    <row r="44" spans="1:13" ht="14.5">
      <c r="A44" s="251" t="s">
        <v>102</v>
      </c>
      <c r="B44" s="252"/>
      <c r="C44" s="5">
        <f t="shared" ref="C44:M44" si="0">SUM(C9:C43)</f>
        <v>0</v>
      </c>
      <c r="D44" s="5">
        <f t="shared" si="0"/>
        <v>0</v>
      </c>
      <c r="E44" s="5">
        <f t="shared" si="0"/>
        <v>0</v>
      </c>
      <c r="F44" s="5">
        <f t="shared" si="0"/>
        <v>0</v>
      </c>
      <c r="G44" s="5">
        <f t="shared" si="0"/>
        <v>0</v>
      </c>
      <c r="H44" s="5">
        <f t="shared" si="0"/>
        <v>0</v>
      </c>
      <c r="I44" s="5">
        <f t="shared" si="0"/>
        <v>0</v>
      </c>
      <c r="J44" s="5">
        <f t="shared" si="0"/>
        <v>0</v>
      </c>
      <c r="K44" s="5">
        <f t="shared" si="0"/>
        <v>0</v>
      </c>
      <c r="L44" s="5">
        <f t="shared" si="0"/>
        <v>0</v>
      </c>
      <c r="M44" s="5">
        <f t="shared" si="0"/>
        <v>0</v>
      </c>
    </row>
    <row r="45" spans="1:13">
      <c r="A45" t="s">
        <v>156</v>
      </c>
    </row>
    <row r="46" spans="1:13">
      <c r="A46" t="s">
        <v>162</v>
      </c>
    </row>
    <row r="47" spans="1:13">
      <c r="A47" t="s">
        <v>163</v>
      </c>
    </row>
  </sheetData>
  <mergeCells count="4">
    <mergeCell ref="A7:A8"/>
    <mergeCell ref="B7:B8"/>
    <mergeCell ref="C7:M7"/>
    <mergeCell ref="A44:B4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86C58A9ADD764198E32F7C0CC83883" ma:contentTypeVersion="1" ma:contentTypeDescription="Create a new document." ma:contentTypeScope="" ma:versionID="a4c0e98a583f5e8674c5e8a066d5dd3d">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23115F2-DFB5-4A04-9172-710E1C8DCB0F}"/>
</file>

<file path=customXml/itemProps2.xml><?xml version="1.0" encoding="utf-8"?>
<ds:datastoreItem xmlns:ds="http://schemas.openxmlformats.org/officeDocument/2006/customXml" ds:itemID="{88F34104-091C-4026-8C1D-8B7FCFB7340B}"/>
</file>

<file path=customXml/itemProps3.xml><?xml version="1.0" encoding="utf-8"?>
<ds:datastoreItem xmlns:ds="http://schemas.openxmlformats.org/officeDocument/2006/customXml" ds:itemID="{F81A43A0-01F6-454F-80EB-604A23277A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Halaman Judul</vt:lpstr>
      <vt:lpstr>Penafian</vt:lpstr>
      <vt:lpstr>Daftar Isi</vt:lpstr>
      <vt:lpstr>Ia.Edu OJK Segmen</vt:lpstr>
      <vt:lpstr>Ib.Edu OJK Bentuk</vt:lpstr>
      <vt:lpstr>Ic.Edu OJK KonvenSyariah</vt:lpstr>
      <vt:lpstr>Id.Diseminasi Info OJK</vt:lpstr>
      <vt:lpstr>Ie.Edu PUJK KonvenSyariah</vt:lpstr>
      <vt:lpstr>If.Edu PUJK Segmen</vt:lpstr>
      <vt:lpstr>Ig.Edu PUJK Bentuk</vt:lpstr>
      <vt:lpstr>Ih.Edu PUJK Topik</vt:lpstr>
      <vt:lpstr>Ii.Edu PUJK Sektor</vt:lpstr>
      <vt:lpstr>Ij. Data KEJAR&amp;SIMUDA</vt:lpstr>
      <vt:lpstr>IIa. Jumlah Layanan Domisili</vt:lpstr>
      <vt:lpstr>IIb. Jumlah Layanan Sub Sektor</vt:lpstr>
      <vt:lpstr>IIc. Pengaduan Sub Sektor Prov.</vt:lpstr>
      <vt:lpstr>IId. Pengaduan Keuangan Ilegal</vt:lpstr>
      <vt:lpstr>IIe. Aktivitas Keuangan Ilegal</vt:lpstr>
      <vt:lpstr>IIf. Penyelesaian Sengketa LAPS</vt:lpstr>
      <vt:lpstr>IIIa. Penilaian Sendiri</vt:lpstr>
      <vt:lpstr>IIIb. Pengenaan Sanksi</vt:lpstr>
      <vt:lpstr>IIIc. Pemantauan Iklan</vt:lpstr>
      <vt:lpstr>IV. Glossary</vt:lpstr>
      <vt:lpstr>'Halaman Judul'!Print_Area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Athaya Islami T</dc:creator>
  <cp:keywords/>
  <dc:description/>
  <cp:lastModifiedBy>Athaya Islami T</cp:lastModifiedBy>
  <cp:revision/>
  <dcterms:created xsi:type="dcterms:W3CDTF">2024-04-22T04:39:59Z</dcterms:created>
  <dcterms:modified xsi:type="dcterms:W3CDTF">2024-07-12T08:04:54Z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0x0101006486C58A9ADD764198E32F7C0CC83883</vt:lpwstr>
  </property>
</Properties>
</file>